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Índice" sheetId="1" r:id="rId1"/>
    <sheet name="Presentación" sheetId="11" r:id="rId2"/>
    <sheet name="Informantes" sheetId="12" r:id="rId3"/>
    <sheet name="Participantes" sheetId="10" r:id="rId4"/>
    <sheet name="CNGE_2024_M1_Secc4" sheetId="5" r:id="rId5"/>
    <sheet name="Complemento" sheetId="13" r:id="rId6"/>
    <sheet name="Glosario" sheetId="7" r:id="rId7"/>
  </sheets>
  <definedNames>
    <definedName name="_xlnm.Print_Area" localSheetId="4">CNGE_2024_M1_Secc4!$A$1:$AE$1830</definedName>
    <definedName name="_xlnm.Print_Area" localSheetId="5">Complemento!$A$1:$EC$140</definedName>
    <definedName name="_xlnm.Print_Area" localSheetId="6">Glosario!$A$1:$AE$94</definedName>
    <definedName name="_xlnm.Print_Area" localSheetId="0">Índice!$A$1:$AE$27</definedName>
    <definedName name="_xlnm.Print_Area" localSheetId="2">Informantes!$A$1:$AE$58</definedName>
    <definedName name="_xlnm.Print_Area" localSheetId="3">Participantes!$A$1:$BJ$73</definedName>
    <definedName name="_xlnm.Print_Area" localSheetId="1">Presentación!$A$1:$AE$132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80" i="5" l="1"/>
  <c r="AI1496" i="5"/>
  <c r="AJ1679" i="5"/>
  <c r="AG1312" i="5"/>
  <c r="AL811" i="5"/>
  <c r="B802" i="5"/>
  <c r="AS792" i="5"/>
  <c r="AR792" i="5"/>
  <c r="AQ792" i="5"/>
  <c r="AP792" i="5"/>
  <c r="AO792" i="5"/>
  <c r="AN792" i="5"/>
  <c r="AG1680" i="5" l="1"/>
  <c r="AG1728" i="5"/>
  <c r="AG1784" i="5"/>
  <c r="AG1766" i="5"/>
  <c r="AG1736" i="5"/>
  <c r="AG1704" i="5"/>
  <c r="AG1783" i="5"/>
  <c r="AG1760" i="5"/>
  <c r="AG1735" i="5"/>
  <c r="AG1703" i="5"/>
  <c r="AG1696" i="5"/>
  <c r="AG1776" i="5"/>
  <c r="AG1695" i="5"/>
  <c r="AG1798" i="5"/>
  <c r="AG1775" i="5"/>
  <c r="AG1751" i="5"/>
  <c r="AG1720" i="5"/>
  <c r="AG1688" i="5"/>
  <c r="AG1782" i="5"/>
  <c r="AG1799" i="5"/>
  <c r="AG1752" i="5"/>
  <c r="AG1727" i="5"/>
  <c r="AG1792" i="5"/>
  <c r="AG1774" i="5"/>
  <c r="AG1750" i="5"/>
  <c r="AG1719" i="5"/>
  <c r="AG1687" i="5"/>
  <c r="AG1681" i="5"/>
  <c r="AG1759" i="5"/>
  <c r="AG1791" i="5"/>
  <c r="AG1768" i="5"/>
  <c r="AG1744" i="5"/>
  <c r="AG1712" i="5"/>
  <c r="AG1790" i="5"/>
  <c r="AG1767" i="5"/>
  <c r="AG1743" i="5"/>
  <c r="AG1711" i="5"/>
  <c r="AG1718" i="5"/>
  <c r="AG1797" i="5"/>
  <c r="AG1773" i="5"/>
  <c r="AG1749" i="5"/>
  <c r="AG1725" i="5"/>
  <c r="AG1717" i="5"/>
  <c r="AG1709" i="5"/>
  <c r="AG1701" i="5"/>
  <c r="AG1693" i="5"/>
  <c r="AG1685" i="5"/>
  <c r="AG1694" i="5"/>
  <c r="AG1765" i="5"/>
  <c r="AG1796" i="5"/>
  <c r="AG1788" i="5"/>
  <c r="AG1780" i="5"/>
  <c r="AG1772" i="5"/>
  <c r="AG1764" i="5"/>
  <c r="AG1756" i="5"/>
  <c r="AG1748" i="5"/>
  <c r="AG1740" i="5"/>
  <c r="AG1732" i="5"/>
  <c r="AG1724" i="5"/>
  <c r="AG1716" i="5"/>
  <c r="AG1708" i="5"/>
  <c r="AG1700" i="5"/>
  <c r="AG1692" i="5"/>
  <c r="AG1684" i="5"/>
  <c r="AG1758" i="5"/>
  <c r="AG1726" i="5"/>
  <c r="AG1710" i="5"/>
  <c r="AG1781" i="5"/>
  <c r="AG1741" i="5"/>
  <c r="AG1795" i="5"/>
  <c r="AG1787" i="5"/>
  <c r="AG1779" i="5"/>
  <c r="AG1771" i="5"/>
  <c r="AG1763" i="5"/>
  <c r="AG1755" i="5"/>
  <c r="AG1747" i="5"/>
  <c r="AG1739" i="5"/>
  <c r="AG1731" i="5"/>
  <c r="AG1723" i="5"/>
  <c r="AG1715" i="5"/>
  <c r="AG1707" i="5"/>
  <c r="AG1699" i="5"/>
  <c r="AG1691" i="5"/>
  <c r="AG1683" i="5"/>
  <c r="AG1742" i="5"/>
  <c r="AG1686" i="5"/>
  <c r="AG1757" i="5"/>
  <c r="AG1794" i="5"/>
  <c r="AG1786" i="5"/>
  <c r="AG1778" i="5"/>
  <c r="AG1770" i="5"/>
  <c r="AG1762" i="5"/>
  <c r="AG1754" i="5"/>
  <c r="AG1746" i="5"/>
  <c r="AG1738" i="5"/>
  <c r="AG1730" i="5"/>
  <c r="AG1722" i="5"/>
  <c r="AG1714" i="5"/>
  <c r="AG1706" i="5"/>
  <c r="AG1698" i="5"/>
  <c r="AG1690" i="5"/>
  <c r="AG1682" i="5"/>
  <c r="AG1734" i="5"/>
  <c r="AG1702" i="5"/>
  <c r="AG1789" i="5"/>
  <c r="AG1733" i="5"/>
  <c r="AG1793" i="5"/>
  <c r="AG1785" i="5"/>
  <c r="AG1777" i="5"/>
  <c r="AG1769" i="5"/>
  <c r="AG1761" i="5"/>
  <c r="AG1753" i="5"/>
  <c r="AG1745" i="5"/>
  <c r="AG1737" i="5"/>
  <c r="AG1729" i="5"/>
  <c r="AG1721" i="5"/>
  <c r="AG1713" i="5"/>
  <c r="AG1705" i="5"/>
  <c r="AG1697" i="5"/>
  <c r="AG1689" i="5"/>
  <c r="AQ576" i="5" l="1"/>
  <c r="AQ575" i="5"/>
  <c r="AG1467" i="5"/>
  <c r="D828" i="5"/>
  <c r="AG360" i="5"/>
  <c r="AG220" i="5"/>
  <c r="EH25" i="13" l="1"/>
  <c r="EE26" i="13"/>
  <c r="EF26" i="13"/>
  <c r="EG26" i="13"/>
  <c r="EH26" i="13"/>
  <c r="EE27" i="13"/>
  <c r="EF27" i="13"/>
  <c r="EG27" i="13"/>
  <c r="EH27" i="13"/>
  <c r="EE28" i="13"/>
  <c r="EF28" i="13"/>
  <c r="EG28" i="13"/>
  <c r="EH28" i="13"/>
  <c r="EE29" i="13"/>
  <c r="EF29" i="13"/>
  <c r="EG29" i="13"/>
  <c r="EH29" i="13"/>
  <c r="EE30" i="13"/>
  <c r="EF30" i="13"/>
  <c r="EG30" i="13"/>
  <c r="EH30" i="13"/>
  <c r="EE31" i="13"/>
  <c r="EF31" i="13"/>
  <c r="EG31" i="13"/>
  <c r="EH31" i="13"/>
  <c r="EE32" i="13"/>
  <c r="EF32" i="13"/>
  <c r="EG32" i="13"/>
  <c r="EH32" i="13"/>
  <c r="EE33" i="13"/>
  <c r="EF33" i="13"/>
  <c r="EG33" i="13"/>
  <c r="EH33" i="13"/>
  <c r="EE34" i="13"/>
  <c r="EF34" i="13"/>
  <c r="EG34" i="13"/>
  <c r="EH34" i="13"/>
  <c r="EE35" i="13"/>
  <c r="EF35" i="13"/>
  <c r="EG35" i="13"/>
  <c r="EH35" i="13"/>
  <c r="EE36" i="13"/>
  <c r="EF36" i="13"/>
  <c r="EG36" i="13"/>
  <c r="EH36" i="13"/>
  <c r="EE37" i="13"/>
  <c r="EF37" i="13"/>
  <c r="EG37" i="13"/>
  <c r="EH37" i="13"/>
  <c r="EE38" i="13"/>
  <c r="EF38" i="13"/>
  <c r="EG38" i="13"/>
  <c r="EH38" i="13"/>
  <c r="EE39" i="13"/>
  <c r="EF39" i="13"/>
  <c r="EG39" i="13"/>
  <c r="EH39" i="13"/>
  <c r="EE40" i="13"/>
  <c r="EF40" i="13"/>
  <c r="EG40" i="13"/>
  <c r="EH40" i="13"/>
  <c r="EE41" i="13"/>
  <c r="EF41" i="13"/>
  <c r="EG41" i="13"/>
  <c r="EH41" i="13"/>
  <c r="EE42" i="13"/>
  <c r="EF42" i="13"/>
  <c r="EG42" i="13"/>
  <c r="EH42" i="13"/>
  <c r="EE43" i="13"/>
  <c r="EF43" i="13"/>
  <c r="EG43" i="13"/>
  <c r="EH43" i="13"/>
  <c r="EE44" i="13"/>
  <c r="EF44" i="13"/>
  <c r="EG44" i="13"/>
  <c r="EH44" i="13"/>
  <c r="EE45" i="13"/>
  <c r="EF45" i="13"/>
  <c r="EG45" i="13"/>
  <c r="EH45" i="13"/>
  <c r="EE46" i="13"/>
  <c r="EF46" i="13"/>
  <c r="EG46" i="13"/>
  <c r="EH46" i="13"/>
  <c r="EE47" i="13"/>
  <c r="EF47" i="13"/>
  <c r="EG47" i="13"/>
  <c r="EH47" i="13"/>
  <c r="EE48" i="13"/>
  <c r="EF48" i="13"/>
  <c r="EG48" i="13"/>
  <c r="EH48" i="13"/>
  <c r="EE49" i="13"/>
  <c r="EF49" i="13"/>
  <c r="EG49" i="13"/>
  <c r="EH49" i="13"/>
  <c r="EE50" i="13"/>
  <c r="EF50" i="13"/>
  <c r="EG50" i="13"/>
  <c r="EH50" i="13"/>
  <c r="EE51" i="13"/>
  <c r="EF51" i="13"/>
  <c r="EG51" i="13"/>
  <c r="EH51" i="13"/>
  <c r="EE52" i="13"/>
  <c r="EF52" i="13"/>
  <c r="EG52" i="13"/>
  <c r="EH52" i="13"/>
  <c r="EE53" i="13"/>
  <c r="EF53" i="13"/>
  <c r="EG53" i="13"/>
  <c r="EH53" i="13"/>
  <c r="EE54" i="13"/>
  <c r="EF54" i="13"/>
  <c r="EG54" i="13"/>
  <c r="EH54" i="13"/>
  <c r="EE55" i="13"/>
  <c r="EF55" i="13"/>
  <c r="EG55" i="13"/>
  <c r="EH55" i="13"/>
  <c r="EE56" i="13"/>
  <c r="EF56" i="13"/>
  <c r="EG56" i="13"/>
  <c r="EH56" i="13"/>
  <c r="EE57" i="13"/>
  <c r="EF57" i="13"/>
  <c r="EG57" i="13"/>
  <c r="EH57" i="13"/>
  <c r="EE58" i="13"/>
  <c r="EF58" i="13"/>
  <c r="EG58" i="13"/>
  <c r="EH58" i="13"/>
  <c r="EE59" i="13"/>
  <c r="EF59" i="13"/>
  <c r="EG59" i="13"/>
  <c r="EH59" i="13"/>
  <c r="EE60" i="13"/>
  <c r="EF60" i="13"/>
  <c r="EG60" i="13"/>
  <c r="EH60" i="13"/>
  <c r="EE61" i="13"/>
  <c r="EF61" i="13"/>
  <c r="EG61" i="13"/>
  <c r="EH61" i="13"/>
  <c r="EE62" i="13"/>
  <c r="EF62" i="13"/>
  <c r="EG62" i="13"/>
  <c r="EH62" i="13"/>
  <c r="EE63" i="13"/>
  <c r="EF63" i="13"/>
  <c r="EG63" i="13"/>
  <c r="EH63" i="13"/>
  <c r="EE64" i="13"/>
  <c r="EF64" i="13"/>
  <c r="EG64" i="13"/>
  <c r="EH64" i="13"/>
  <c r="EE65" i="13"/>
  <c r="EF65" i="13"/>
  <c r="EG65" i="13"/>
  <c r="EH65" i="13"/>
  <c r="EE66" i="13"/>
  <c r="EF66" i="13"/>
  <c r="EG66" i="13"/>
  <c r="EH66" i="13"/>
  <c r="EE67" i="13"/>
  <c r="EF67" i="13"/>
  <c r="EG67" i="13"/>
  <c r="EH67" i="13"/>
  <c r="EE68" i="13"/>
  <c r="EF68" i="13"/>
  <c r="EG68" i="13"/>
  <c r="EH68" i="13"/>
  <c r="EE69" i="13"/>
  <c r="EF69" i="13"/>
  <c r="EG69" i="13"/>
  <c r="EH69" i="13"/>
  <c r="EE70" i="13"/>
  <c r="EF70" i="13"/>
  <c r="EG70" i="13"/>
  <c r="EH70" i="13"/>
  <c r="EE71" i="13"/>
  <c r="EF71" i="13"/>
  <c r="EG71" i="13"/>
  <c r="EH71" i="13"/>
  <c r="EE72" i="13"/>
  <c r="EF72" i="13"/>
  <c r="EG72" i="13"/>
  <c r="EH72" i="13"/>
  <c r="EE73" i="13"/>
  <c r="EF73" i="13"/>
  <c r="EG73" i="13"/>
  <c r="EH73" i="13"/>
  <c r="EE74" i="13"/>
  <c r="EF74" i="13"/>
  <c r="EG74" i="13"/>
  <c r="EH74" i="13"/>
  <c r="EE75" i="13"/>
  <c r="EF75" i="13"/>
  <c r="EG75" i="13"/>
  <c r="EH75" i="13"/>
  <c r="EE76" i="13"/>
  <c r="EF76" i="13"/>
  <c r="EG76" i="13"/>
  <c r="EH76" i="13"/>
  <c r="EE77" i="13"/>
  <c r="EF77" i="13"/>
  <c r="EG77" i="13"/>
  <c r="EH77" i="13"/>
  <c r="EE78" i="13"/>
  <c r="EF78" i="13"/>
  <c r="EG78" i="13"/>
  <c r="EH78" i="13"/>
  <c r="EE79" i="13"/>
  <c r="EF79" i="13"/>
  <c r="EG79" i="13"/>
  <c r="EH79" i="13"/>
  <c r="EE80" i="13"/>
  <c r="EF80" i="13"/>
  <c r="EG80" i="13"/>
  <c r="EH80" i="13"/>
  <c r="EE81" i="13"/>
  <c r="EF81" i="13"/>
  <c r="EG81" i="13"/>
  <c r="EH81" i="13"/>
  <c r="EE82" i="13"/>
  <c r="EF82" i="13"/>
  <c r="EG82" i="13"/>
  <c r="EH82" i="13"/>
  <c r="EE83" i="13"/>
  <c r="EF83" i="13"/>
  <c r="EG83" i="13"/>
  <c r="EH83" i="13"/>
  <c r="EE84" i="13"/>
  <c r="EF84" i="13"/>
  <c r="EG84" i="13"/>
  <c r="EH84" i="13"/>
  <c r="EE85" i="13"/>
  <c r="EF85" i="13"/>
  <c r="EG85" i="13"/>
  <c r="EH85" i="13"/>
  <c r="EE86" i="13"/>
  <c r="EF86" i="13"/>
  <c r="EG86" i="13"/>
  <c r="EH86" i="13"/>
  <c r="EE87" i="13"/>
  <c r="EF87" i="13"/>
  <c r="EG87" i="13"/>
  <c r="EH87" i="13"/>
  <c r="EE88" i="13"/>
  <c r="EF88" i="13"/>
  <c r="EG88" i="13"/>
  <c r="EH88" i="13"/>
  <c r="EE89" i="13"/>
  <c r="EF89" i="13"/>
  <c r="EG89" i="13"/>
  <c r="EH89" i="13"/>
  <c r="EE90" i="13"/>
  <c r="EF90" i="13"/>
  <c r="EG90" i="13"/>
  <c r="EH90" i="13"/>
  <c r="EE91" i="13"/>
  <c r="EF91" i="13"/>
  <c r="EG91" i="13"/>
  <c r="EH91" i="13"/>
  <c r="EE92" i="13"/>
  <c r="EF92" i="13"/>
  <c r="EG92" i="13"/>
  <c r="EH92" i="13"/>
  <c r="EE93" i="13"/>
  <c r="EF93" i="13"/>
  <c r="EG93" i="13"/>
  <c r="EH93" i="13"/>
  <c r="EE94" i="13"/>
  <c r="EF94" i="13"/>
  <c r="EG94" i="13"/>
  <c r="EH94" i="13"/>
  <c r="EE95" i="13"/>
  <c r="EF95" i="13"/>
  <c r="EG95" i="13"/>
  <c r="EH95" i="13"/>
  <c r="EE96" i="13"/>
  <c r="EF96" i="13"/>
  <c r="EG96" i="13"/>
  <c r="EH96" i="13"/>
  <c r="EE97" i="13"/>
  <c r="EF97" i="13"/>
  <c r="EG97" i="13"/>
  <c r="EH97" i="13"/>
  <c r="EE98" i="13"/>
  <c r="EF98" i="13"/>
  <c r="EG98" i="13"/>
  <c r="EH98" i="13"/>
  <c r="EE99" i="13"/>
  <c r="EF99" i="13"/>
  <c r="EG99" i="13"/>
  <c r="EH99" i="13"/>
  <c r="EE100" i="13"/>
  <c r="EF100" i="13"/>
  <c r="EG100" i="13"/>
  <c r="EH100" i="13"/>
  <c r="EE101" i="13"/>
  <c r="EF101" i="13"/>
  <c r="EG101" i="13"/>
  <c r="EH101" i="13"/>
  <c r="EE102" i="13"/>
  <c r="EF102" i="13"/>
  <c r="EG102" i="13"/>
  <c r="EH102" i="13"/>
  <c r="EE103" i="13"/>
  <c r="EF103" i="13"/>
  <c r="EG103" i="13"/>
  <c r="EH103" i="13"/>
  <c r="EE104" i="13"/>
  <c r="EF104" i="13"/>
  <c r="EG104" i="13"/>
  <c r="EH104" i="13"/>
  <c r="EE105" i="13"/>
  <c r="EF105" i="13"/>
  <c r="EG105" i="13"/>
  <c r="EH105" i="13"/>
  <c r="EE106" i="13"/>
  <c r="EF106" i="13"/>
  <c r="EG106" i="13"/>
  <c r="EH106" i="13"/>
  <c r="EE107" i="13"/>
  <c r="EF107" i="13"/>
  <c r="EG107" i="13"/>
  <c r="EH107" i="13"/>
  <c r="EE108" i="13"/>
  <c r="EF108" i="13"/>
  <c r="EG108" i="13"/>
  <c r="EH108" i="13"/>
  <c r="EE109" i="13"/>
  <c r="EF109" i="13"/>
  <c r="EG109" i="13"/>
  <c r="EH109" i="13"/>
  <c r="EE110" i="13"/>
  <c r="EF110" i="13"/>
  <c r="EG110" i="13"/>
  <c r="EH110" i="13"/>
  <c r="EE111" i="13"/>
  <c r="EF111" i="13"/>
  <c r="EG111" i="13"/>
  <c r="EH111" i="13"/>
  <c r="EE112" i="13"/>
  <c r="EF112" i="13"/>
  <c r="EG112" i="13"/>
  <c r="EH112" i="13"/>
  <c r="EE113" i="13"/>
  <c r="EF113" i="13"/>
  <c r="EG113" i="13"/>
  <c r="EH113" i="13"/>
  <c r="EE114" i="13"/>
  <c r="EF114" i="13"/>
  <c r="EG114" i="13"/>
  <c r="EH114" i="13"/>
  <c r="EE115" i="13"/>
  <c r="EF115" i="13"/>
  <c r="EG115" i="13"/>
  <c r="EH115" i="13"/>
  <c r="EE116" i="13"/>
  <c r="EF116" i="13"/>
  <c r="EG116" i="13"/>
  <c r="EH116" i="13"/>
  <c r="EE117" i="13"/>
  <c r="EF117" i="13"/>
  <c r="EG117" i="13"/>
  <c r="EH117" i="13"/>
  <c r="EE118" i="13"/>
  <c r="EF118" i="13"/>
  <c r="EG118" i="13"/>
  <c r="EH118" i="13"/>
  <c r="EE119" i="13"/>
  <c r="EF119" i="13"/>
  <c r="EG119" i="13"/>
  <c r="EH119" i="13"/>
  <c r="EE120" i="13"/>
  <c r="EF120" i="13"/>
  <c r="EG120" i="13"/>
  <c r="EH120" i="13"/>
  <c r="EE121" i="13"/>
  <c r="EF121" i="13"/>
  <c r="EG121" i="13"/>
  <c r="EH121" i="13"/>
  <c r="EE122" i="13"/>
  <c r="EF122" i="13"/>
  <c r="EG122" i="13"/>
  <c r="EH122" i="13"/>
  <c r="EE123" i="13"/>
  <c r="EF123" i="13"/>
  <c r="EG123" i="13"/>
  <c r="EH123" i="13"/>
  <c r="EE124" i="13"/>
  <c r="EF124" i="13"/>
  <c r="EG124" i="13"/>
  <c r="EH124" i="13"/>
  <c r="EE125" i="13"/>
  <c r="EF125" i="13"/>
  <c r="EG125" i="13"/>
  <c r="EH125" i="13"/>
  <c r="EE126" i="13"/>
  <c r="EF126" i="13"/>
  <c r="EG126" i="13"/>
  <c r="EH126" i="13"/>
  <c r="EE127" i="13"/>
  <c r="EF127" i="13"/>
  <c r="EG127" i="13"/>
  <c r="EH127" i="13"/>
  <c r="EE128" i="13"/>
  <c r="EF128" i="13"/>
  <c r="EG128" i="13"/>
  <c r="EH128" i="13"/>
  <c r="EE129" i="13"/>
  <c r="EF129" i="13"/>
  <c r="EG129" i="13"/>
  <c r="EH129" i="13"/>
  <c r="B800" i="5"/>
  <c r="B724" i="5"/>
  <c r="B582" i="5"/>
  <c r="B560" i="5"/>
  <c r="B559" i="5"/>
  <c r="B546" i="5"/>
  <c r="AQ307" i="5"/>
  <c r="B315" i="5" s="1"/>
  <c r="B207" i="5"/>
  <c r="B206" i="5"/>
  <c r="B53" i="5"/>
  <c r="AK792" i="5"/>
  <c r="AJ792" i="5"/>
  <c r="AI792" i="5"/>
  <c r="AH792" i="5"/>
  <c r="AH1681" i="5"/>
  <c r="AH1682" i="5"/>
  <c r="AH1683" i="5"/>
  <c r="AH1684" i="5"/>
  <c r="AH1685" i="5"/>
  <c r="AH1686" i="5"/>
  <c r="AH1687" i="5"/>
  <c r="AH1688" i="5"/>
  <c r="AH1689" i="5"/>
  <c r="AH1690" i="5"/>
  <c r="AH1691" i="5"/>
  <c r="AH1692" i="5"/>
  <c r="AH1693" i="5"/>
  <c r="AH1694" i="5"/>
  <c r="AH1695" i="5"/>
  <c r="AH1696" i="5"/>
  <c r="AH1697" i="5"/>
  <c r="AH1698" i="5"/>
  <c r="AH1699" i="5"/>
  <c r="AH1700" i="5"/>
  <c r="AH1701" i="5"/>
  <c r="AH1702" i="5"/>
  <c r="AH1703" i="5"/>
  <c r="AH1704" i="5"/>
  <c r="AH1705" i="5"/>
  <c r="AH1706" i="5"/>
  <c r="AH1707" i="5"/>
  <c r="AH1708" i="5"/>
  <c r="AH1709" i="5"/>
  <c r="AH1710" i="5"/>
  <c r="AH1711" i="5"/>
  <c r="AH1712" i="5"/>
  <c r="AH1713" i="5"/>
  <c r="AH1714" i="5"/>
  <c r="AH1715" i="5"/>
  <c r="AH1716" i="5"/>
  <c r="AH1717" i="5"/>
  <c r="AH1718" i="5"/>
  <c r="AH1719" i="5"/>
  <c r="AH1720" i="5"/>
  <c r="AH1721" i="5"/>
  <c r="AH1722" i="5"/>
  <c r="AH1723" i="5"/>
  <c r="AH1724" i="5"/>
  <c r="AH1725" i="5"/>
  <c r="AH1726" i="5"/>
  <c r="AH1727" i="5"/>
  <c r="AH1728" i="5"/>
  <c r="AH1729" i="5"/>
  <c r="AH1730" i="5"/>
  <c r="AH1731" i="5"/>
  <c r="AH1732" i="5"/>
  <c r="AH1733" i="5"/>
  <c r="AH1734" i="5"/>
  <c r="AH1735" i="5"/>
  <c r="AH1736" i="5"/>
  <c r="AH1737" i="5"/>
  <c r="AH1738" i="5"/>
  <c r="AH1739" i="5"/>
  <c r="AH1740" i="5"/>
  <c r="AH1741" i="5"/>
  <c r="AH1742" i="5"/>
  <c r="AH1743" i="5"/>
  <c r="AH1744" i="5"/>
  <c r="AH1745" i="5"/>
  <c r="AH1746" i="5"/>
  <c r="AH1747" i="5"/>
  <c r="AH1748" i="5"/>
  <c r="AH1749" i="5"/>
  <c r="AH1750" i="5"/>
  <c r="AH1751" i="5"/>
  <c r="AH1752" i="5"/>
  <c r="AH1753" i="5"/>
  <c r="AH1754" i="5"/>
  <c r="AH1755" i="5"/>
  <c r="AH1756" i="5"/>
  <c r="AH1757" i="5"/>
  <c r="AH1758" i="5"/>
  <c r="AH1759" i="5"/>
  <c r="AH1760" i="5"/>
  <c r="AH1761" i="5"/>
  <c r="AH1762" i="5"/>
  <c r="AH1763" i="5"/>
  <c r="AH1764" i="5"/>
  <c r="AH1765" i="5"/>
  <c r="AH1766" i="5"/>
  <c r="AH1767" i="5"/>
  <c r="AH1768" i="5"/>
  <c r="AH1769" i="5"/>
  <c r="AH1770" i="5"/>
  <c r="AH1771" i="5"/>
  <c r="AH1772" i="5"/>
  <c r="AH1773" i="5"/>
  <c r="AH1774" i="5"/>
  <c r="AH1775" i="5"/>
  <c r="AH1776" i="5"/>
  <c r="AH1777" i="5"/>
  <c r="AH1778" i="5"/>
  <c r="AH1779" i="5"/>
  <c r="AH1780" i="5"/>
  <c r="AH1781" i="5"/>
  <c r="AH1782" i="5"/>
  <c r="AH1783" i="5"/>
  <c r="AH1784" i="5"/>
  <c r="AH1785" i="5"/>
  <c r="AH1786" i="5"/>
  <c r="AH1787" i="5"/>
  <c r="AH1788" i="5"/>
  <c r="AH1789" i="5"/>
  <c r="AH1790" i="5"/>
  <c r="AH1791" i="5"/>
  <c r="AH1792" i="5"/>
  <c r="AH1793" i="5"/>
  <c r="AH1794" i="5"/>
  <c r="AH1795" i="5"/>
  <c r="AH1796" i="5"/>
  <c r="AH1797" i="5"/>
  <c r="AH1798" i="5"/>
  <c r="AH1799" i="5"/>
  <c r="AL1497" i="5"/>
  <c r="AL1498" i="5"/>
  <c r="AL1499" i="5"/>
  <c r="AL1500" i="5"/>
  <c r="AL1501" i="5"/>
  <c r="AL1502" i="5"/>
  <c r="AL1503" i="5"/>
  <c r="AL1504" i="5"/>
  <c r="AL1505" i="5"/>
  <c r="AL1506" i="5"/>
  <c r="AL1507" i="5"/>
  <c r="AL1508" i="5"/>
  <c r="AL1509" i="5"/>
  <c r="AL1510" i="5"/>
  <c r="AL1511" i="5"/>
  <c r="AL1512" i="5"/>
  <c r="AL1513" i="5"/>
  <c r="AL1514" i="5"/>
  <c r="AL1515" i="5"/>
  <c r="AL1516" i="5"/>
  <c r="AL1517" i="5"/>
  <c r="AL1518" i="5"/>
  <c r="AL1519" i="5"/>
  <c r="AL1520" i="5"/>
  <c r="AL1521" i="5"/>
  <c r="AL1522" i="5"/>
  <c r="AL1523" i="5"/>
  <c r="AL1524" i="5"/>
  <c r="AL1525" i="5"/>
  <c r="AL1526" i="5"/>
  <c r="AL1527" i="5"/>
  <c r="AL1528" i="5"/>
  <c r="AL1529" i="5"/>
  <c r="AL1530" i="5"/>
  <c r="AL1531" i="5"/>
  <c r="AL1532" i="5"/>
  <c r="AL1533" i="5"/>
  <c r="AL1534" i="5"/>
  <c r="AL1535" i="5"/>
  <c r="AL1536" i="5"/>
  <c r="AL1537" i="5"/>
  <c r="AL1538" i="5"/>
  <c r="AL1539" i="5"/>
  <c r="AL1540" i="5"/>
  <c r="AL1541" i="5"/>
  <c r="AL1542" i="5"/>
  <c r="AL1543" i="5"/>
  <c r="AL1544" i="5"/>
  <c r="AL1545" i="5"/>
  <c r="AL1546" i="5"/>
  <c r="AL1547" i="5"/>
  <c r="AL1548" i="5"/>
  <c r="AL1549" i="5"/>
  <c r="AL1550" i="5"/>
  <c r="AL1551" i="5"/>
  <c r="AL1552" i="5"/>
  <c r="AL1553" i="5"/>
  <c r="AL1554" i="5"/>
  <c r="AL1555" i="5"/>
  <c r="AL1556" i="5"/>
  <c r="AL1557" i="5"/>
  <c r="AL1558" i="5"/>
  <c r="AL1559" i="5"/>
  <c r="AL1560" i="5"/>
  <c r="AL1561" i="5"/>
  <c r="AL1562" i="5"/>
  <c r="AL1563" i="5"/>
  <c r="AL1564" i="5"/>
  <c r="AL1565" i="5"/>
  <c r="AL1566" i="5"/>
  <c r="AL1567" i="5"/>
  <c r="AL1568" i="5"/>
  <c r="AL1569" i="5"/>
  <c r="AL1570" i="5"/>
  <c r="AL1571" i="5"/>
  <c r="AL1572" i="5"/>
  <c r="AL1573" i="5"/>
  <c r="AL1574" i="5"/>
  <c r="AL1575" i="5"/>
  <c r="AL1576" i="5"/>
  <c r="AL1577" i="5"/>
  <c r="AL1578" i="5"/>
  <c r="AL1579" i="5"/>
  <c r="AL1580" i="5"/>
  <c r="AL1581" i="5"/>
  <c r="AL1582" i="5"/>
  <c r="AL1583" i="5"/>
  <c r="AL1584" i="5"/>
  <c r="AL1585" i="5"/>
  <c r="AL1586" i="5"/>
  <c r="AL1587" i="5"/>
  <c r="AL1588" i="5"/>
  <c r="AL1589" i="5"/>
  <c r="AL1590" i="5"/>
  <c r="AL1591" i="5"/>
  <c r="AL1592" i="5"/>
  <c r="AL1593" i="5"/>
  <c r="AL1594" i="5"/>
  <c r="AL1595" i="5"/>
  <c r="AL1596" i="5"/>
  <c r="AL1597" i="5"/>
  <c r="AL1598" i="5"/>
  <c r="AL1599" i="5"/>
  <c r="AL1600" i="5"/>
  <c r="AL1601" i="5"/>
  <c r="AL1602" i="5"/>
  <c r="AL1603" i="5"/>
  <c r="AL1604" i="5"/>
  <c r="AL1605" i="5"/>
  <c r="AL1606" i="5"/>
  <c r="AL1607" i="5"/>
  <c r="AL1608" i="5"/>
  <c r="AL1609" i="5"/>
  <c r="AL1610" i="5"/>
  <c r="AL1611" i="5"/>
  <c r="AL1612" i="5"/>
  <c r="AL1613" i="5"/>
  <c r="AL1614" i="5"/>
  <c r="AL1615" i="5"/>
  <c r="AI1497" i="5"/>
  <c r="AI1498" i="5"/>
  <c r="AI1499" i="5"/>
  <c r="AI1500" i="5"/>
  <c r="AI1501" i="5"/>
  <c r="AI1502" i="5"/>
  <c r="AI1503" i="5"/>
  <c r="AI1504" i="5"/>
  <c r="AI1505" i="5"/>
  <c r="AI1506" i="5"/>
  <c r="AI1507" i="5"/>
  <c r="AI1508" i="5"/>
  <c r="AI1509" i="5"/>
  <c r="AI1510" i="5"/>
  <c r="AI1511" i="5"/>
  <c r="AI1512" i="5"/>
  <c r="AI1513" i="5"/>
  <c r="AI1514" i="5"/>
  <c r="AI1515" i="5"/>
  <c r="AI1516" i="5"/>
  <c r="AI1517" i="5"/>
  <c r="AI1518" i="5"/>
  <c r="AI1519" i="5"/>
  <c r="AI1520" i="5"/>
  <c r="AI1521" i="5"/>
  <c r="AI1522" i="5"/>
  <c r="AI1523" i="5"/>
  <c r="AI1524" i="5"/>
  <c r="AI1525" i="5"/>
  <c r="AI1526" i="5"/>
  <c r="AI1527" i="5"/>
  <c r="AI1528" i="5"/>
  <c r="AI1529" i="5"/>
  <c r="AI1530" i="5"/>
  <c r="AI1531" i="5"/>
  <c r="AI1532" i="5"/>
  <c r="AI1533" i="5"/>
  <c r="AI1534" i="5"/>
  <c r="AI1535" i="5"/>
  <c r="AI1536" i="5"/>
  <c r="AI1537" i="5"/>
  <c r="AI1538" i="5"/>
  <c r="AI1539" i="5"/>
  <c r="AI1540" i="5"/>
  <c r="AI1541" i="5"/>
  <c r="AI1542" i="5"/>
  <c r="AI1543" i="5"/>
  <c r="AI1544" i="5"/>
  <c r="AI1545" i="5"/>
  <c r="AI1546" i="5"/>
  <c r="AI1547" i="5"/>
  <c r="AI1548" i="5"/>
  <c r="AI1549" i="5"/>
  <c r="AI1550" i="5"/>
  <c r="AI1551" i="5"/>
  <c r="AI1552" i="5"/>
  <c r="AI1553" i="5"/>
  <c r="AI1554" i="5"/>
  <c r="AI1555" i="5"/>
  <c r="AI1556" i="5"/>
  <c r="AI1557" i="5"/>
  <c r="AI1558" i="5"/>
  <c r="AI1559" i="5"/>
  <c r="AI1560" i="5"/>
  <c r="AI1561" i="5"/>
  <c r="AI1562" i="5"/>
  <c r="AI1563" i="5"/>
  <c r="AI1564" i="5"/>
  <c r="AI1565" i="5"/>
  <c r="AI1566" i="5"/>
  <c r="AI1567" i="5"/>
  <c r="AI1568" i="5"/>
  <c r="AI1569" i="5"/>
  <c r="AI1570" i="5"/>
  <c r="AI1571" i="5"/>
  <c r="AI1572" i="5"/>
  <c r="AI1573" i="5"/>
  <c r="AI1574" i="5"/>
  <c r="AI1575" i="5"/>
  <c r="AI1576" i="5"/>
  <c r="AI1577" i="5"/>
  <c r="AI1578" i="5"/>
  <c r="AI1579" i="5"/>
  <c r="AI1580" i="5"/>
  <c r="AI1581" i="5"/>
  <c r="AI1582" i="5"/>
  <c r="AI1583" i="5"/>
  <c r="AI1584" i="5"/>
  <c r="AI1585" i="5"/>
  <c r="AI1586" i="5"/>
  <c r="AI1587" i="5"/>
  <c r="AI1588" i="5"/>
  <c r="AI1589" i="5"/>
  <c r="AI1590" i="5"/>
  <c r="AI1591" i="5"/>
  <c r="AI1592" i="5"/>
  <c r="AI1593" i="5"/>
  <c r="AI1594" i="5"/>
  <c r="AI1595" i="5"/>
  <c r="AI1596" i="5"/>
  <c r="AI1597" i="5"/>
  <c r="AI1598" i="5"/>
  <c r="AI1599" i="5"/>
  <c r="AI1600" i="5"/>
  <c r="AI1601" i="5"/>
  <c r="AI1602" i="5"/>
  <c r="AI1603" i="5"/>
  <c r="AI1604" i="5"/>
  <c r="AI1605" i="5"/>
  <c r="AI1606" i="5"/>
  <c r="AI1607" i="5"/>
  <c r="AI1608" i="5"/>
  <c r="AI1609" i="5"/>
  <c r="AI1610" i="5"/>
  <c r="AI1611" i="5"/>
  <c r="AI1612" i="5"/>
  <c r="AI1613" i="5"/>
  <c r="AI1614" i="5"/>
  <c r="AI1615" i="5"/>
  <c r="AK1313" i="5"/>
  <c r="AK1314" i="5"/>
  <c r="AK1315" i="5"/>
  <c r="AK1316" i="5"/>
  <c r="AK1317" i="5"/>
  <c r="AK1318" i="5"/>
  <c r="AK1319" i="5"/>
  <c r="AK1320" i="5"/>
  <c r="AK1321" i="5"/>
  <c r="AK1322" i="5"/>
  <c r="AK1323" i="5"/>
  <c r="AK1324" i="5"/>
  <c r="AK1325" i="5"/>
  <c r="AK1326" i="5"/>
  <c r="AK1327" i="5"/>
  <c r="AK1328" i="5"/>
  <c r="AK1329" i="5"/>
  <c r="AK1330" i="5"/>
  <c r="AK1331" i="5"/>
  <c r="AK1332" i="5"/>
  <c r="AK1333" i="5"/>
  <c r="AK1334" i="5"/>
  <c r="AK1335" i="5"/>
  <c r="AK1336" i="5"/>
  <c r="AK1337" i="5"/>
  <c r="AK1338" i="5"/>
  <c r="AK1339" i="5"/>
  <c r="AK1340" i="5"/>
  <c r="AK1341" i="5"/>
  <c r="AK1342" i="5"/>
  <c r="AK1343" i="5"/>
  <c r="AK1344" i="5"/>
  <c r="AK1345" i="5"/>
  <c r="AK1346" i="5"/>
  <c r="AK1347" i="5"/>
  <c r="AK1348" i="5"/>
  <c r="AK1349" i="5"/>
  <c r="AK1350" i="5"/>
  <c r="AK1351" i="5"/>
  <c r="AK1352" i="5"/>
  <c r="AK1353" i="5"/>
  <c r="AK1354" i="5"/>
  <c r="AK1355" i="5"/>
  <c r="AK1356" i="5"/>
  <c r="AK1357" i="5"/>
  <c r="AK1358" i="5"/>
  <c r="AK1359" i="5"/>
  <c r="AK1360" i="5"/>
  <c r="AK1361" i="5"/>
  <c r="AK1362" i="5"/>
  <c r="AK1363" i="5"/>
  <c r="AK1364" i="5"/>
  <c r="AK1365" i="5"/>
  <c r="AK1366" i="5"/>
  <c r="AK1367" i="5"/>
  <c r="AK1368" i="5"/>
  <c r="AK1369" i="5"/>
  <c r="AK1370" i="5"/>
  <c r="AK1371" i="5"/>
  <c r="AK1372" i="5"/>
  <c r="AK1373" i="5"/>
  <c r="AK1374" i="5"/>
  <c r="AK1375" i="5"/>
  <c r="AK1376" i="5"/>
  <c r="AK1377" i="5"/>
  <c r="AK1378" i="5"/>
  <c r="AK1379" i="5"/>
  <c r="AK1380" i="5"/>
  <c r="AK1381" i="5"/>
  <c r="AK1382" i="5"/>
  <c r="AK1383" i="5"/>
  <c r="AK1384" i="5"/>
  <c r="AK1385" i="5"/>
  <c r="AK1386" i="5"/>
  <c r="AK1387" i="5"/>
  <c r="AK1388" i="5"/>
  <c r="AK1389" i="5"/>
  <c r="AK1390" i="5"/>
  <c r="AK1391" i="5"/>
  <c r="AK1392" i="5"/>
  <c r="AK1393" i="5"/>
  <c r="AK1394" i="5"/>
  <c r="AK1395" i="5"/>
  <c r="AK1396" i="5"/>
  <c r="AK1397" i="5"/>
  <c r="AK1398" i="5"/>
  <c r="AK1399" i="5"/>
  <c r="AK1400" i="5"/>
  <c r="AK1401" i="5"/>
  <c r="AK1402" i="5"/>
  <c r="AK1403" i="5"/>
  <c r="AK1404" i="5"/>
  <c r="AK1405" i="5"/>
  <c r="AK1406" i="5"/>
  <c r="AK1407" i="5"/>
  <c r="AK1408" i="5"/>
  <c r="AK1409" i="5"/>
  <c r="AK1410" i="5"/>
  <c r="AK1411" i="5"/>
  <c r="AK1412" i="5"/>
  <c r="AK1413" i="5"/>
  <c r="AK1414" i="5"/>
  <c r="AK1415" i="5"/>
  <c r="AK1416" i="5"/>
  <c r="AK1417" i="5"/>
  <c r="AK1418" i="5"/>
  <c r="AK1419" i="5"/>
  <c r="AK1420" i="5"/>
  <c r="AK1421" i="5"/>
  <c r="AK1422" i="5"/>
  <c r="AK1423" i="5"/>
  <c r="AK1424" i="5"/>
  <c r="AK1425" i="5"/>
  <c r="AK1426" i="5"/>
  <c r="AK1427" i="5"/>
  <c r="AK1428" i="5"/>
  <c r="AK1429" i="5"/>
  <c r="AK1430" i="5"/>
  <c r="AK1431" i="5"/>
  <c r="AI1313" i="5"/>
  <c r="AI1314" i="5"/>
  <c r="AI1315" i="5"/>
  <c r="AI1316" i="5"/>
  <c r="AI1317" i="5"/>
  <c r="AI1318" i="5"/>
  <c r="AI1319" i="5"/>
  <c r="AI1320" i="5"/>
  <c r="AI1321" i="5"/>
  <c r="AI1322" i="5"/>
  <c r="AI1323" i="5"/>
  <c r="AI1324" i="5"/>
  <c r="AI1325" i="5"/>
  <c r="AI1326" i="5"/>
  <c r="AI1327" i="5"/>
  <c r="AI1328" i="5"/>
  <c r="AI1329" i="5"/>
  <c r="AI1330" i="5"/>
  <c r="AI1331" i="5"/>
  <c r="AI1332" i="5"/>
  <c r="AI1333" i="5"/>
  <c r="AI1334" i="5"/>
  <c r="AI1335" i="5"/>
  <c r="AI1336" i="5"/>
  <c r="AI1337" i="5"/>
  <c r="AI1338" i="5"/>
  <c r="AI1339" i="5"/>
  <c r="AI1340" i="5"/>
  <c r="AI1341" i="5"/>
  <c r="AI1342" i="5"/>
  <c r="AI1343" i="5"/>
  <c r="AI1344" i="5"/>
  <c r="AI1345" i="5"/>
  <c r="AI1346" i="5"/>
  <c r="AI1347" i="5"/>
  <c r="AI1348" i="5"/>
  <c r="AI1349" i="5"/>
  <c r="AI1350" i="5"/>
  <c r="AI1351" i="5"/>
  <c r="AI1352" i="5"/>
  <c r="AI1353" i="5"/>
  <c r="AI1354" i="5"/>
  <c r="AI1355" i="5"/>
  <c r="AI1356" i="5"/>
  <c r="AI1357" i="5"/>
  <c r="AI1358" i="5"/>
  <c r="AI1359" i="5"/>
  <c r="AI1360" i="5"/>
  <c r="AI1361" i="5"/>
  <c r="AI1362" i="5"/>
  <c r="AI1363" i="5"/>
  <c r="AI1364" i="5"/>
  <c r="AI1365" i="5"/>
  <c r="AI1366" i="5"/>
  <c r="AI1367" i="5"/>
  <c r="AI1368" i="5"/>
  <c r="AI1369" i="5"/>
  <c r="AI1370" i="5"/>
  <c r="AI1371" i="5"/>
  <c r="AI1372" i="5"/>
  <c r="AI1373" i="5"/>
  <c r="AI1374" i="5"/>
  <c r="AI1375" i="5"/>
  <c r="AI1376" i="5"/>
  <c r="AI1377" i="5"/>
  <c r="AI1378" i="5"/>
  <c r="AI1379" i="5"/>
  <c r="AI1380" i="5"/>
  <c r="AI1381" i="5"/>
  <c r="AI1382" i="5"/>
  <c r="AI1383" i="5"/>
  <c r="AI1384" i="5"/>
  <c r="AI1385" i="5"/>
  <c r="AI1386" i="5"/>
  <c r="AI1387" i="5"/>
  <c r="AI1388" i="5"/>
  <c r="AI1389" i="5"/>
  <c r="AI1390" i="5"/>
  <c r="AI1391" i="5"/>
  <c r="AI1392" i="5"/>
  <c r="AI1393" i="5"/>
  <c r="AI1394" i="5"/>
  <c r="AI1395" i="5"/>
  <c r="AI1396" i="5"/>
  <c r="AI1397" i="5"/>
  <c r="AI1398" i="5"/>
  <c r="AI1399" i="5"/>
  <c r="AI1400" i="5"/>
  <c r="AI1401" i="5"/>
  <c r="AI1402" i="5"/>
  <c r="AI1403" i="5"/>
  <c r="AI1404" i="5"/>
  <c r="AI1405" i="5"/>
  <c r="AI1406" i="5"/>
  <c r="AI1407" i="5"/>
  <c r="AI1408" i="5"/>
  <c r="AI1409" i="5"/>
  <c r="AI1410" i="5"/>
  <c r="AI1411" i="5"/>
  <c r="AI1412" i="5"/>
  <c r="AI1413" i="5"/>
  <c r="AI1414" i="5"/>
  <c r="AI1415" i="5"/>
  <c r="AI1416" i="5"/>
  <c r="AI1417" i="5"/>
  <c r="AI1418" i="5"/>
  <c r="AI1419" i="5"/>
  <c r="AI1420" i="5"/>
  <c r="AI1421" i="5"/>
  <c r="AI1422" i="5"/>
  <c r="AI1423" i="5"/>
  <c r="AI1424" i="5"/>
  <c r="AI1425" i="5"/>
  <c r="AI1426" i="5"/>
  <c r="AI1427" i="5"/>
  <c r="AI1428" i="5"/>
  <c r="AI1429" i="5"/>
  <c r="AI1430" i="5"/>
  <c r="AI1431" i="5"/>
  <c r="AG1289" i="5"/>
  <c r="AI1156" i="5"/>
  <c r="AI1157" i="5"/>
  <c r="AI1158" i="5"/>
  <c r="AI1159" i="5"/>
  <c r="AI1160" i="5"/>
  <c r="AI1161" i="5"/>
  <c r="AI1162" i="5"/>
  <c r="AI1163" i="5"/>
  <c r="AI1164" i="5"/>
  <c r="AI1165" i="5"/>
  <c r="AI1166" i="5"/>
  <c r="AI1167" i="5"/>
  <c r="AI1168" i="5"/>
  <c r="AI1169" i="5"/>
  <c r="AI1170" i="5"/>
  <c r="AI1171" i="5"/>
  <c r="AI1172" i="5"/>
  <c r="AI1173" i="5"/>
  <c r="AI1174" i="5"/>
  <c r="AI1175" i="5"/>
  <c r="AI1176" i="5"/>
  <c r="AI1177" i="5"/>
  <c r="AI1178" i="5"/>
  <c r="AI1179" i="5"/>
  <c r="AI1180" i="5"/>
  <c r="AI1181" i="5"/>
  <c r="AI1182" i="5"/>
  <c r="AI1183" i="5"/>
  <c r="AI1184" i="5"/>
  <c r="AI1185" i="5"/>
  <c r="AI1186" i="5"/>
  <c r="AI1187" i="5"/>
  <c r="AI1188" i="5"/>
  <c r="AI1189" i="5"/>
  <c r="AI1190" i="5"/>
  <c r="AI1191" i="5"/>
  <c r="AI1192" i="5"/>
  <c r="AI1193" i="5"/>
  <c r="AI1194" i="5"/>
  <c r="AI1195" i="5"/>
  <c r="AI1196" i="5"/>
  <c r="AI1197" i="5"/>
  <c r="AI1198" i="5"/>
  <c r="AI1199" i="5"/>
  <c r="AI1200" i="5"/>
  <c r="AI1201" i="5"/>
  <c r="AI1202" i="5"/>
  <c r="AI1203" i="5"/>
  <c r="AI1204" i="5"/>
  <c r="AI1205" i="5"/>
  <c r="AI1206" i="5"/>
  <c r="AI1207" i="5"/>
  <c r="AI1208" i="5"/>
  <c r="AI1209" i="5"/>
  <c r="AI1210" i="5"/>
  <c r="AI1211" i="5"/>
  <c r="AI1212" i="5"/>
  <c r="AI1213" i="5"/>
  <c r="AI1214" i="5"/>
  <c r="AI1215" i="5"/>
  <c r="AI1216" i="5"/>
  <c r="AI1217" i="5"/>
  <c r="AI1218" i="5"/>
  <c r="AI1219" i="5"/>
  <c r="AI1220" i="5"/>
  <c r="AI1221" i="5"/>
  <c r="AI1222" i="5"/>
  <c r="AI1223" i="5"/>
  <c r="AI1224" i="5"/>
  <c r="AI1225" i="5"/>
  <c r="AI1226" i="5"/>
  <c r="AI1227" i="5"/>
  <c r="AI1228" i="5"/>
  <c r="AI1229" i="5"/>
  <c r="AI1230" i="5"/>
  <c r="AI1231" i="5"/>
  <c r="AI1232" i="5"/>
  <c r="AI1233" i="5"/>
  <c r="AI1234" i="5"/>
  <c r="AI1235" i="5"/>
  <c r="AI1236" i="5"/>
  <c r="AI1237" i="5"/>
  <c r="AI1238" i="5"/>
  <c r="AI1239" i="5"/>
  <c r="AI1240" i="5"/>
  <c r="AI1241" i="5"/>
  <c r="AI1242" i="5"/>
  <c r="AI1243" i="5"/>
  <c r="AI1244" i="5"/>
  <c r="AI1245" i="5"/>
  <c r="AI1246" i="5"/>
  <c r="AI1247" i="5"/>
  <c r="AI1248" i="5"/>
  <c r="AI1249" i="5"/>
  <c r="AI1250" i="5"/>
  <c r="AI1251" i="5"/>
  <c r="AI1252" i="5"/>
  <c r="AI1253" i="5"/>
  <c r="AI1254" i="5"/>
  <c r="AI1255" i="5"/>
  <c r="AI1256" i="5"/>
  <c r="AI1257" i="5"/>
  <c r="AI1258" i="5"/>
  <c r="AI1259" i="5"/>
  <c r="AI1260" i="5"/>
  <c r="AI1261" i="5"/>
  <c r="AI1262" i="5"/>
  <c r="AI1263" i="5"/>
  <c r="AI1264" i="5"/>
  <c r="AI1265" i="5"/>
  <c r="AI1266" i="5"/>
  <c r="AI1267" i="5"/>
  <c r="AI1268" i="5"/>
  <c r="AI1269" i="5"/>
  <c r="AI1270" i="5"/>
  <c r="AI1271" i="5"/>
  <c r="AI1272" i="5"/>
  <c r="AI1273" i="5"/>
  <c r="AI1274" i="5"/>
  <c r="AI990" i="5"/>
  <c r="AI991" i="5"/>
  <c r="AI992" i="5"/>
  <c r="AI993" i="5"/>
  <c r="AI994" i="5"/>
  <c r="AI995" i="5"/>
  <c r="AI996" i="5"/>
  <c r="AI997" i="5"/>
  <c r="AI998" i="5"/>
  <c r="AI999" i="5"/>
  <c r="AI1000" i="5"/>
  <c r="AI1001" i="5"/>
  <c r="AI1002" i="5"/>
  <c r="AI1003" i="5"/>
  <c r="AI1004" i="5"/>
  <c r="AI1005" i="5"/>
  <c r="AI1006" i="5"/>
  <c r="AI1007" i="5"/>
  <c r="AI1008" i="5"/>
  <c r="AI1009" i="5"/>
  <c r="AI1010" i="5"/>
  <c r="AI1011" i="5"/>
  <c r="AI1012" i="5"/>
  <c r="AI1013" i="5"/>
  <c r="AI1014" i="5"/>
  <c r="AI1015" i="5"/>
  <c r="AI1016" i="5"/>
  <c r="AI1017" i="5"/>
  <c r="AI1018" i="5"/>
  <c r="AI1019" i="5"/>
  <c r="AI1020" i="5"/>
  <c r="AI1021" i="5"/>
  <c r="AI1022" i="5"/>
  <c r="AI1023" i="5"/>
  <c r="AI1024" i="5"/>
  <c r="AI1025" i="5"/>
  <c r="AI1026" i="5"/>
  <c r="AI1027" i="5"/>
  <c r="AI1028" i="5"/>
  <c r="AI1029" i="5"/>
  <c r="AI1030" i="5"/>
  <c r="AI1031" i="5"/>
  <c r="AI1032" i="5"/>
  <c r="AI1033" i="5"/>
  <c r="AI1034" i="5"/>
  <c r="AI1035" i="5"/>
  <c r="AI1036" i="5"/>
  <c r="AI1037" i="5"/>
  <c r="AI1038" i="5"/>
  <c r="AI1039" i="5"/>
  <c r="AI1040" i="5"/>
  <c r="AI1041" i="5"/>
  <c r="AI1042" i="5"/>
  <c r="AI1043" i="5"/>
  <c r="AI1044" i="5"/>
  <c r="AI1045" i="5"/>
  <c r="AI1046" i="5"/>
  <c r="AI1047" i="5"/>
  <c r="AI1048" i="5"/>
  <c r="AI1049" i="5"/>
  <c r="AI1050" i="5"/>
  <c r="AI1051" i="5"/>
  <c r="AI1052" i="5"/>
  <c r="AI1053" i="5"/>
  <c r="AI1054" i="5"/>
  <c r="AI1055" i="5"/>
  <c r="AI1056" i="5"/>
  <c r="AI1057" i="5"/>
  <c r="AI1058" i="5"/>
  <c r="AI1059" i="5"/>
  <c r="AI1060" i="5"/>
  <c r="AI1061" i="5"/>
  <c r="AI1062" i="5"/>
  <c r="AI1063" i="5"/>
  <c r="AI1064" i="5"/>
  <c r="AI1065" i="5"/>
  <c r="AI1066" i="5"/>
  <c r="AI1067" i="5"/>
  <c r="AI1068" i="5"/>
  <c r="AI1069" i="5"/>
  <c r="AI1070" i="5"/>
  <c r="AI1071" i="5"/>
  <c r="AI1072" i="5"/>
  <c r="AI1073" i="5"/>
  <c r="AI1074" i="5"/>
  <c r="AI1075" i="5"/>
  <c r="AI1076" i="5"/>
  <c r="AI1077" i="5"/>
  <c r="AI1078" i="5"/>
  <c r="AI1079" i="5"/>
  <c r="AI1080" i="5"/>
  <c r="AI1081" i="5"/>
  <c r="AI1082" i="5"/>
  <c r="AI1083" i="5"/>
  <c r="AI1084" i="5"/>
  <c r="AI1085" i="5"/>
  <c r="AI1086" i="5"/>
  <c r="AI1087" i="5"/>
  <c r="AI1088" i="5"/>
  <c r="AI1089" i="5"/>
  <c r="AI1090" i="5"/>
  <c r="AI1091" i="5"/>
  <c r="AI1092" i="5"/>
  <c r="AI1093" i="5"/>
  <c r="AI1094" i="5"/>
  <c r="AI1095" i="5"/>
  <c r="AI1096" i="5"/>
  <c r="AI1097" i="5"/>
  <c r="AI1098" i="5"/>
  <c r="AI1099" i="5"/>
  <c r="AI1100" i="5"/>
  <c r="AI1101" i="5"/>
  <c r="AI1102" i="5"/>
  <c r="AI1103" i="5"/>
  <c r="AI1104" i="5"/>
  <c r="AI1105" i="5"/>
  <c r="AI1106" i="5"/>
  <c r="AI1107" i="5"/>
  <c r="AI1108" i="5"/>
  <c r="AH810" i="5"/>
  <c r="AK811" i="5"/>
  <c r="AH811" i="5"/>
  <c r="AH599" i="5"/>
  <c r="AI599" i="5"/>
  <c r="AJ599" i="5"/>
  <c r="AL599" i="5"/>
  <c r="AM599" i="5"/>
  <c r="AN599" i="5"/>
  <c r="AH600" i="5"/>
  <c r="AI600" i="5"/>
  <c r="AJ600" i="5"/>
  <c r="AL600" i="5"/>
  <c r="AM600" i="5"/>
  <c r="AN600" i="5"/>
  <c r="AH601" i="5"/>
  <c r="AK601" i="5" s="1"/>
  <c r="AI601" i="5"/>
  <c r="AJ601" i="5"/>
  <c r="AL601" i="5"/>
  <c r="AO601" i="5" s="1"/>
  <c r="AM601" i="5"/>
  <c r="AN601" i="5"/>
  <c r="AH602" i="5"/>
  <c r="AI602" i="5"/>
  <c r="AJ602" i="5"/>
  <c r="AL602" i="5"/>
  <c r="AM602" i="5"/>
  <c r="AN602" i="5"/>
  <c r="AH603" i="5"/>
  <c r="AI603" i="5"/>
  <c r="AJ603" i="5"/>
  <c r="AL603" i="5"/>
  <c r="AM603" i="5"/>
  <c r="AN603" i="5"/>
  <c r="AH604" i="5"/>
  <c r="AI604" i="5"/>
  <c r="AJ604" i="5"/>
  <c r="AL604" i="5"/>
  <c r="AM604" i="5"/>
  <c r="AN604" i="5"/>
  <c r="AH605" i="5"/>
  <c r="AI605" i="5"/>
  <c r="AJ605" i="5"/>
  <c r="AK605" i="5" s="1"/>
  <c r="AL605" i="5"/>
  <c r="AM605" i="5"/>
  <c r="AN605" i="5"/>
  <c r="AO605" i="5"/>
  <c r="AH606" i="5"/>
  <c r="AI606" i="5"/>
  <c r="AJ606" i="5"/>
  <c r="AL606" i="5"/>
  <c r="AM606" i="5"/>
  <c r="AN606" i="5"/>
  <c r="AH607" i="5"/>
  <c r="AI607" i="5"/>
  <c r="AJ607" i="5"/>
  <c r="AL607" i="5"/>
  <c r="AM607" i="5"/>
  <c r="AN607" i="5"/>
  <c r="AH608" i="5"/>
  <c r="AK608" i="5" s="1"/>
  <c r="AI608" i="5"/>
  <c r="AJ608" i="5"/>
  <c r="AL608" i="5"/>
  <c r="AO608" i="5" s="1"/>
  <c r="AM608" i="5"/>
  <c r="AN608" i="5"/>
  <c r="AH609" i="5"/>
  <c r="AI609" i="5"/>
  <c r="AK609" i="5" s="1"/>
  <c r="AJ609" i="5"/>
  <c r="AL609" i="5"/>
  <c r="AO609" i="5" s="1"/>
  <c r="AM609" i="5"/>
  <c r="AN609" i="5"/>
  <c r="AH610" i="5"/>
  <c r="AI610" i="5"/>
  <c r="AJ610" i="5"/>
  <c r="AL610" i="5"/>
  <c r="AM610" i="5"/>
  <c r="AN610" i="5"/>
  <c r="AH611" i="5"/>
  <c r="AI611" i="5"/>
  <c r="AJ611" i="5"/>
  <c r="AL611" i="5"/>
  <c r="AM611" i="5"/>
  <c r="AO611" i="5" s="1"/>
  <c r="AN611" i="5"/>
  <c r="AH612" i="5"/>
  <c r="AI612" i="5"/>
  <c r="AJ612" i="5"/>
  <c r="AL612" i="5"/>
  <c r="AM612" i="5"/>
  <c r="AN612" i="5"/>
  <c r="AH613" i="5"/>
  <c r="AI613" i="5"/>
  <c r="AJ613" i="5"/>
  <c r="AL613" i="5"/>
  <c r="AO613" i="5" s="1"/>
  <c r="AM613" i="5"/>
  <c r="AN613" i="5"/>
  <c r="AH614" i="5"/>
  <c r="AI614" i="5"/>
  <c r="AJ614" i="5"/>
  <c r="AL614" i="5"/>
  <c r="AM614" i="5"/>
  <c r="AN614" i="5"/>
  <c r="AH615" i="5"/>
  <c r="AK615" i="5" s="1"/>
  <c r="AI615" i="5"/>
  <c r="AJ615" i="5"/>
  <c r="AL615" i="5"/>
  <c r="AO615" i="5" s="1"/>
  <c r="AM615" i="5"/>
  <c r="AN615" i="5"/>
  <c r="AH616" i="5"/>
  <c r="AI616" i="5"/>
  <c r="AJ616" i="5"/>
  <c r="AL616" i="5"/>
  <c r="AM616" i="5"/>
  <c r="AN616" i="5"/>
  <c r="AH617" i="5"/>
  <c r="AK617" i="5" s="1"/>
  <c r="AI617" i="5"/>
  <c r="AJ617" i="5"/>
  <c r="AL617" i="5"/>
  <c r="AM617" i="5"/>
  <c r="AN617" i="5"/>
  <c r="AH618" i="5"/>
  <c r="AK618" i="5" s="1"/>
  <c r="AI618" i="5"/>
  <c r="AJ618" i="5"/>
  <c r="AL618" i="5"/>
  <c r="AM618" i="5"/>
  <c r="AN618" i="5"/>
  <c r="AH619" i="5"/>
  <c r="AI619" i="5"/>
  <c r="AJ619" i="5"/>
  <c r="AL619" i="5"/>
  <c r="AM619" i="5"/>
  <c r="AN619" i="5"/>
  <c r="AO619" i="5"/>
  <c r="AH620" i="5"/>
  <c r="AI620" i="5"/>
  <c r="AJ620" i="5"/>
  <c r="AL620" i="5"/>
  <c r="AM620" i="5"/>
  <c r="AN620" i="5"/>
  <c r="AH621" i="5"/>
  <c r="AI621" i="5"/>
  <c r="AJ621" i="5"/>
  <c r="AL621" i="5"/>
  <c r="AO621" i="5" s="1"/>
  <c r="AM621" i="5"/>
  <c r="AN621" i="5"/>
  <c r="AH622" i="5"/>
  <c r="AI622" i="5"/>
  <c r="AJ622" i="5"/>
  <c r="AL622" i="5"/>
  <c r="AO622" i="5" s="1"/>
  <c r="AM622" i="5"/>
  <c r="AN622" i="5"/>
  <c r="AH623" i="5"/>
  <c r="AK623" i="5" s="1"/>
  <c r="AI623" i="5"/>
  <c r="AJ623" i="5"/>
  <c r="AL623" i="5"/>
  <c r="AO623" i="5" s="1"/>
  <c r="AM623" i="5"/>
  <c r="AN623" i="5"/>
  <c r="AH624" i="5"/>
  <c r="AK624" i="5" s="1"/>
  <c r="AI624" i="5"/>
  <c r="AJ624" i="5"/>
  <c r="AL624" i="5"/>
  <c r="AO624" i="5" s="1"/>
  <c r="AM624" i="5"/>
  <c r="AN624" i="5"/>
  <c r="AH625" i="5"/>
  <c r="AI625" i="5"/>
  <c r="AK625" i="5" s="1"/>
  <c r="AJ625" i="5"/>
  <c r="AL625" i="5"/>
  <c r="AO625" i="5" s="1"/>
  <c r="AM625" i="5"/>
  <c r="AN625" i="5"/>
  <c r="AH626" i="5"/>
  <c r="AI626" i="5"/>
  <c r="AJ626" i="5"/>
  <c r="AL626" i="5"/>
  <c r="AM626" i="5"/>
  <c r="AO626" i="5" s="1"/>
  <c r="AN626" i="5"/>
  <c r="AH627" i="5"/>
  <c r="AI627" i="5"/>
  <c r="AJ627" i="5"/>
  <c r="AL627" i="5"/>
  <c r="AM627" i="5"/>
  <c r="AN627" i="5"/>
  <c r="AO627" i="5" s="1"/>
  <c r="AH628" i="5"/>
  <c r="AI628" i="5"/>
  <c r="AJ628" i="5"/>
  <c r="AL628" i="5"/>
  <c r="AM628" i="5"/>
  <c r="AN628" i="5"/>
  <c r="AH629" i="5"/>
  <c r="AI629" i="5"/>
  <c r="AJ629" i="5"/>
  <c r="AL629" i="5"/>
  <c r="AM629" i="5"/>
  <c r="AN629" i="5"/>
  <c r="AO629" i="5"/>
  <c r="AH630" i="5"/>
  <c r="AI630" i="5"/>
  <c r="AK630" i="5" s="1"/>
  <c r="AJ630" i="5"/>
  <c r="AL630" i="5"/>
  <c r="AO630" i="5" s="1"/>
  <c r="AM630" i="5"/>
  <c r="AN630" i="5"/>
  <c r="AH631" i="5"/>
  <c r="AK631" i="5" s="1"/>
  <c r="AI631" i="5"/>
  <c r="AJ631" i="5"/>
  <c r="AL631" i="5"/>
  <c r="AO631" i="5" s="1"/>
  <c r="AM631" i="5"/>
  <c r="AN631" i="5"/>
  <c r="AH632" i="5"/>
  <c r="AK632" i="5" s="1"/>
  <c r="AI632" i="5"/>
  <c r="AJ632" i="5"/>
  <c r="AL632" i="5"/>
  <c r="AM632" i="5"/>
  <c r="AN632" i="5"/>
  <c r="AH633" i="5"/>
  <c r="AK633" i="5" s="1"/>
  <c r="AI633" i="5"/>
  <c r="AJ633" i="5"/>
  <c r="AL633" i="5"/>
  <c r="AM633" i="5"/>
  <c r="AN633" i="5"/>
  <c r="AH634" i="5"/>
  <c r="AK634" i="5" s="1"/>
  <c r="AI634" i="5"/>
  <c r="AJ634" i="5"/>
  <c r="AL634" i="5"/>
  <c r="AM634" i="5"/>
  <c r="AN634" i="5"/>
  <c r="AH635" i="5"/>
  <c r="AI635" i="5"/>
  <c r="AJ635" i="5"/>
  <c r="AL635" i="5"/>
  <c r="AM635" i="5"/>
  <c r="AN635" i="5"/>
  <c r="AO635" i="5"/>
  <c r="AH636" i="5"/>
  <c r="AI636" i="5"/>
  <c r="AJ636" i="5"/>
  <c r="AL636" i="5"/>
  <c r="AM636" i="5"/>
  <c r="AN636" i="5"/>
  <c r="AH637" i="5"/>
  <c r="AI637" i="5"/>
  <c r="AJ637" i="5"/>
  <c r="AL637" i="5"/>
  <c r="AO637" i="5" s="1"/>
  <c r="AM637" i="5"/>
  <c r="AN637" i="5"/>
  <c r="AH638" i="5"/>
  <c r="AI638" i="5"/>
  <c r="AJ638" i="5"/>
  <c r="AL638" i="5"/>
  <c r="AO638" i="5" s="1"/>
  <c r="AM638" i="5"/>
  <c r="AN638" i="5"/>
  <c r="AH639" i="5"/>
  <c r="AI639" i="5"/>
  <c r="AJ639" i="5"/>
  <c r="AK639" i="5"/>
  <c r="AL639" i="5"/>
  <c r="AO639" i="5" s="1"/>
  <c r="AM639" i="5"/>
  <c r="AN639" i="5"/>
  <c r="AH640" i="5"/>
  <c r="AI640" i="5"/>
  <c r="AJ640" i="5"/>
  <c r="AL640" i="5"/>
  <c r="AO640" i="5" s="1"/>
  <c r="AM640" i="5"/>
  <c r="AN640" i="5"/>
  <c r="AH641" i="5"/>
  <c r="AI641" i="5"/>
  <c r="AK641" i="5" s="1"/>
  <c r="AJ641" i="5"/>
  <c r="AL641" i="5"/>
  <c r="AO641" i="5" s="1"/>
  <c r="AM641" i="5"/>
  <c r="AN641" i="5"/>
  <c r="AH642" i="5"/>
  <c r="AI642" i="5"/>
  <c r="AJ642" i="5"/>
  <c r="AL642" i="5"/>
  <c r="AM642" i="5"/>
  <c r="AO642" i="5" s="1"/>
  <c r="AN642" i="5"/>
  <c r="AH643" i="5"/>
  <c r="AI643" i="5"/>
  <c r="AJ643" i="5"/>
  <c r="AL643" i="5"/>
  <c r="AM643" i="5"/>
  <c r="AN643" i="5"/>
  <c r="AO643" i="5" s="1"/>
  <c r="AH644" i="5"/>
  <c r="AI644" i="5"/>
  <c r="AJ644" i="5"/>
  <c r="AL644" i="5"/>
  <c r="AM644" i="5"/>
  <c r="AN644" i="5"/>
  <c r="AO644" i="5" s="1"/>
  <c r="AH645" i="5"/>
  <c r="AK645" i="5" s="1"/>
  <c r="AI645" i="5"/>
  <c r="AJ645" i="5"/>
  <c r="AL645" i="5"/>
  <c r="AM645" i="5"/>
  <c r="AN645" i="5"/>
  <c r="AO645" i="5"/>
  <c r="AH646" i="5"/>
  <c r="AI646" i="5"/>
  <c r="AJ646" i="5"/>
  <c r="AL646" i="5"/>
  <c r="AO646" i="5" s="1"/>
  <c r="AM646" i="5"/>
  <c r="AN646" i="5"/>
  <c r="AH647" i="5"/>
  <c r="AI647" i="5"/>
  <c r="AJ647" i="5"/>
  <c r="AL647" i="5"/>
  <c r="AO647" i="5" s="1"/>
  <c r="AM647" i="5"/>
  <c r="AN647" i="5"/>
  <c r="AH648" i="5"/>
  <c r="AI648" i="5"/>
  <c r="AJ648" i="5"/>
  <c r="AL648" i="5"/>
  <c r="AM648" i="5"/>
  <c r="AN648" i="5"/>
  <c r="AH649" i="5"/>
  <c r="AI649" i="5"/>
  <c r="AJ649" i="5"/>
  <c r="AL649" i="5"/>
  <c r="AM649" i="5"/>
  <c r="AN649" i="5"/>
  <c r="AH650" i="5"/>
  <c r="AK650" i="5" s="1"/>
  <c r="AI650" i="5"/>
  <c r="AJ650" i="5"/>
  <c r="AL650" i="5"/>
  <c r="AM650" i="5"/>
  <c r="AN650" i="5"/>
  <c r="AH651" i="5"/>
  <c r="AI651" i="5"/>
  <c r="AJ651" i="5"/>
  <c r="AL651" i="5"/>
  <c r="AM651" i="5"/>
  <c r="AN651" i="5"/>
  <c r="AO651" i="5"/>
  <c r="AH652" i="5"/>
  <c r="AI652" i="5"/>
  <c r="AJ652" i="5"/>
  <c r="AL652" i="5"/>
  <c r="AM652" i="5"/>
  <c r="AN652" i="5"/>
  <c r="AH653" i="5"/>
  <c r="AI653" i="5"/>
  <c r="AJ653" i="5"/>
  <c r="AL653" i="5"/>
  <c r="AO653" i="5" s="1"/>
  <c r="AM653" i="5"/>
  <c r="AN653" i="5"/>
  <c r="AH654" i="5"/>
  <c r="AI654" i="5"/>
  <c r="AJ654" i="5"/>
  <c r="AL654" i="5"/>
  <c r="AM654" i="5"/>
  <c r="AN654" i="5"/>
  <c r="AH655" i="5"/>
  <c r="AI655" i="5"/>
  <c r="AJ655" i="5"/>
  <c r="AK655" i="5"/>
  <c r="AL655" i="5"/>
  <c r="AM655" i="5"/>
  <c r="AN655" i="5"/>
  <c r="AH656" i="5"/>
  <c r="AI656" i="5"/>
  <c r="AJ656" i="5"/>
  <c r="AL656" i="5"/>
  <c r="AO656" i="5" s="1"/>
  <c r="AM656" i="5"/>
  <c r="AN656" i="5"/>
  <c r="AH657" i="5"/>
  <c r="AI657" i="5"/>
  <c r="AK657" i="5" s="1"/>
  <c r="AJ657" i="5"/>
  <c r="AL657" i="5"/>
  <c r="AM657" i="5"/>
  <c r="AN657" i="5"/>
  <c r="AH658" i="5"/>
  <c r="AI658" i="5"/>
  <c r="AJ658" i="5"/>
  <c r="AL658" i="5"/>
  <c r="AM658" i="5"/>
  <c r="AN658" i="5"/>
  <c r="AH659" i="5"/>
  <c r="AI659" i="5"/>
  <c r="AJ659" i="5"/>
  <c r="AL659" i="5"/>
  <c r="AM659" i="5"/>
  <c r="AO659" i="5" s="1"/>
  <c r="AN659" i="5"/>
  <c r="AH660" i="5"/>
  <c r="AI660" i="5"/>
  <c r="AJ660" i="5"/>
  <c r="AL660" i="5"/>
  <c r="AM660" i="5"/>
  <c r="AN660" i="5"/>
  <c r="AH661" i="5"/>
  <c r="AI661" i="5"/>
  <c r="AJ661" i="5"/>
  <c r="AL661" i="5"/>
  <c r="AM661" i="5"/>
  <c r="AN661" i="5"/>
  <c r="AO661" i="5" s="1"/>
  <c r="AH662" i="5"/>
  <c r="AI662" i="5"/>
  <c r="AK662" i="5" s="1"/>
  <c r="AJ662" i="5"/>
  <c r="AL662" i="5"/>
  <c r="AM662" i="5"/>
  <c r="AN662" i="5"/>
  <c r="AH663" i="5"/>
  <c r="AI663" i="5"/>
  <c r="AJ663" i="5"/>
  <c r="AK663" i="5" s="1"/>
  <c r="AL663" i="5"/>
  <c r="AM663" i="5"/>
  <c r="AN663" i="5"/>
  <c r="AH664" i="5"/>
  <c r="AI664" i="5"/>
  <c r="AJ664" i="5"/>
  <c r="AK664" i="5" s="1"/>
  <c r="AL664" i="5"/>
  <c r="AO664" i="5" s="1"/>
  <c r="AM664" i="5"/>
  <c r="AN664" i="5"/>
  <c r="AH665" i="5"/>
  <c r="AI665" i="5"/>
  <c r="AJ665" i="5"/>
  <c r="AK665" i="5"/>
  <c r="AL665" i="5"/>
  <c r="AO665" i="5" s="1"/>
  <c r="AM665" i="5"/>
  <c r="AN665" i="5"/>
  <c r="AH666" i="5"/>
  <c r="AK666" i="5" s="1"/>
  <c r="AI666" i="5"/>
  <c r="AJ666" i="5"/>
  <c r="AL666" i="5"/>
  <c r="AM666" i="5"/>
  <c r="AN666" i="5"/>
  <c r="AH667" i="5"/>
  <c r="AK667" i="5" s="1"/>
  <c r="AI667" i="5"/>
  <c r="AJ667" i="5"/>
  <c r="AL667" i="5"/>
  <c r="AO667" i="5" s="1"/>
  <c r="AM667" i="5"/>
  <c r="AN667" i="5"/>
  <c r="AH668" i="5"/>
  <c r="AK668" i="5" s="1"/>
  <c r="AI668" i="5"/>
  <c r="AJ668" i="5"/>
  <c r="AL668" i="5"/>
  <c r="AM668" i="5"/>
  <c r="AN668" i="5"/>
  <c r="AH669" i="5"/>
  <c r="AI669" i="5"/>
  <c r="AJ669" i="5"/>
  <c r="AL669" i="5"/>
  <c r="AM669" i="5"/>
  <c r="AN669" i="5"/>
  <c r="AO669" i="5" s="1"/>
  <c r="AH670" i="5"/>
  <c r="AI670" i="5"/>
  <c r="AK670" i="5" s="1"/>
  <c r="AJ670" i="5"/>
  <c r="AL670" i="5"/>
  <c r="AM670" i="5"/>
  <c r="AN670" i="5"/>
  <c r="AH671" i="5"/>
  <c r="AI671" i="5"/>
  <c r="AJ671" i="5"/>
  <c r="AK671" i="5" s="1"/>
  <c r="AL671" i="5"/>
  <c r="AM671" i="5"/>
  <c r="AN671" i="5"/>
  <c r="AH672" i="5"/>
  <c r="AI672" i="5"/>
  <c r="AJ672" i="5"/>
  <c r="AK672" i="5" s="1"/>
  <c r="AL672" i="5"/>
  <c r="AO672" i="5" s="1"/>
  <c r="AM672" i="5"/>
  <c r="AN672" i="5"/>
  <c r="AH673" i="5"/>
  <c r="AI673" i="5"/>
  <c r="AJ673" i="5"/>
  <c r="AK673" i="5"/>
  <c r="AL673" i="5"/>
  <c r="AO673" i="5" s="1"/>
  <c r="AM673" i="5"/>
  <c r="AN673" i="5"/>
  <c r="AH674" i="5"/>
  <c r="AK674" i="5" s="1"/>
  <c r="AI674" i="5"/>
  <c r="AJ674" i="5"/>
  <c r="AL674" i="5"/>
  <c r="AM674" i="5"/>
  <c r="AN674" i="5"/>
  <c r="AH675" i="5"/>
  <c r="AK675" i="5" s="1"/>
  <c r="AI675" i="5"/>
  <c r="AJ675" i="5"/>
  <c r="AL675" i="5"/>
  <c r="AM675" i="5"/>
  <c r="AO675" i="5" s="1"/>
  <c r="AN675" i="5"/>
  <c r="AH676" i="5"/>
  <c r="AK676" i="5" s="1"/>
  <c r="AI676" i="5"/>
  <c r="AJ676" i="5"/>
  <c r="AL676" i="5"/>
  <c r="AM676" i="5"/>
  <c r="AN676" i="5"/>
  <c r="AH677" i="5"/>
  <c r="AI677" i="5"/>
  <c r="AJ677" i="5"/>
  <c r="AL677" i="5"/>
  <c r="AM677" i="5"/>
  <c r="AN677" i="5"/>
  <c r="AO677" i="5" s="1"/>
  <c r="AH678" i="5"/>
  <c r="AI678" i="5"/>
  <c r="AK678" i="5" s="1"/>
  <c r="AJ678" i="5"/>
  <c r="AL678" i="5"/>
  <c r="AM678" i="5"/>
  <c r="AN678" i="5"/>
  <c r="AO678" i="5" s="1"/>
  <c r="AH679" i="5"/>
  <c r="AI679" i="5"/>
  <c r="AJ679" i="5"/>
  <c r="AK679" i="5" s="1"/>
  <c r="AL679" i="5"/>
  <c r="AM679" i="5"/>
  <c r="AN679" i="5"/>
  <c r="AH680" i="5"/>
  <c r="AI680" i="5"/>
  <c r="AJ680" i="5"/>
  <c r="AK680" i="5" s="1"/>
  <c r="AL680" i="5"/>
  <c r="AO680" i="5" s="1"/>
  <c r="AM680" i="5"/>
  <c r="AN680" i="5"/>
  <c r="AH681" i="5"/>
  <c r="AI681" i="5"/>
  <c r="AJ681" i="5"/>
  <c r="AK681" i="5"/>
  <c r="AL681" i="5"/>
  <c r="AO681" i="5" s="1"/>
  <c r="AM681" i="5"/>
  <c r="AN681" i="5"/>
  <c r="AH682" i="5"/>
  <c r="AI682" i="5"/>
  <c r="AJ682" i="5"/>
  <c r="AL682" i="5"/>
  <c r="AM682" i="5"/>
  <c r="AN682" i="5"/>
  <c r="AH683" i="5"/>
  <c r="AK683" i="5" s="1"/>
  <c r="AI683" i="5"/>
  <c r="AJ683" i="5"/>
  <c r="AL683" i="5"/>
  <c r="AO683" i="5" s="1"/>
  <c r="AM683" i="5"/>
  <c r="AN683" i="5"/>
  <c r="AH684" i="5"/>
  <c r="AK684" i="5" s="1"/>
  <c r="AI684" i="5"/>
  <c r="AJ684" i="5"/>
  <c r="AL684" i="5"/>
  <c r="AM684" i="5"/>
  <c r="AN684" i="5"/>
  <c r="AH685" i="5"/>
  <c r="AI685" i="5"/>
  <c r="AJ685" i="5"/>
  <c r="AL685" i="5"/>
  <c r="AM685" i="5"/>
  <c r="AN685" i="5"/>
  <c r="AO685" i="5" s="1"/>
  <c r="AH686" i="5"/>
  <c r="AI686" i="5"/>
  <c r="AK686" i="5" s="1"/>
  <c r="AJ686" i="5"/>
  <c r="AL686" i="5"/>
  <c r="AM686" i="5"/>
  <c r="AN686" i="5"/>
  <c r="AO686" i="5" s="1"/>
  <c r="AH687" i="5"/>
  <c r="AI687" i="5"/>
  <c r="AJ687" i="5"/>
  <c r="AK687" i="5" s="1"/>
  <c r="AL687" i="5"/>
  <c r="AM687" i="5"/>
  <c r="AN687" i="5"/>
  <c r="AH688" i="5"/>
  <c r="AI688" i="5"/>
  <c r="AJ688" i="5"/>
  <c r="AK688" i="5" s="1"/>
  <c r="AL688" i="5"/>
  <c r="AO688" i="5" s="1"/>
  <c r="AM688" i="5"/>
  <c r="AN688" i="5"/>
  <c r="AH689" i="5"/>
  <c r="AI689" i="5"/>
  <c r="AJ689" i="5"/>
  <c r="AK689" i="5"/>
  <c r="AL689" i="5"/>
  <c r="AO689" i="5" s="1"/>
  <c r="AM689" i="5"/>
  <c r="AN689" i="5"/>
  <c r="AH690" i="5"/>
  <c r="AI690" i="5"/>
  <c r="AJ690" i="5"/>
  <c r="AL690" i="5"/>
  <c r="AM690" i="5"/>
  <c r="AN690" i="5"/>
  <c r="AH691" i="5"/>
  <c r="AK691" i="5" s="1"/>
  <c r="AI691" i="5"/>
  <c r="AJ691" i="5"/>
  <c r="AL691" i="5"/>
  <c r="AM691" i="5"/>
  <c r="AO691" i="5" s="1"/>
  <c r="AN691" i="5"/>
  <c r="AH692" i="5"/>
  <c r="AK692" i="5" s="1"/>
  <c r="AI692" i="5"/>
  <c r="AJ692" i="5"/>
  <c r="AL692" i="5"/>
  <c r="AM692" i="5"/>
  <c r="AN692" i="5"/>
  <c r="AH693" i="5"/>
  <c r="AI693" i="5"/>
  <c r="AJ693" i="5"/>
  <c r="AL693" i="5"/>
  <c r="AM693" i="5"/>
  <c r="AN693" i="5"/>
  <c r="AO693" i="5" s="1"/>
  <c r="AH694" i="5"/>
  <c r="AI694" i="5"/>
  <c r="AK694" i="5" s="1"/>
  <c r="AJ694" i="5"/>
  <c r="AL694" i="5"/>
  <c r="AM694" i="5"/>
  <c r="AN694" i="5"/>
  <c r="AO694" i="5" s="1"/>
  <c r="AH695" i="5"/>
  <c r="AI695" i="5"/>
  <c r="AJ695" i="5"/>
  <c r="AK695" i="5" s="1"/>
  <c r="AL695" i="5"/>
  <c r="AM695" i="5"/>
  <c r="AN695" i="5"/>
  <c r="AH696" i="5"/>
  <c r="AI696" i="5"/>
  <c r="AJ696" i="5"/>
  <c r="AK696" i="5" s="1"/>
  <c r="AL696" i="5"/>
  <c r="AO696" i="5" s="1"/>
  <c r="AM696" i="5"/>
  <c r="AN696" i="5"/>
  <c r="AH697" i="5"/>
  <c r="AI697" i="5"/>
  <c r="AJ697" i="5"/>
  <c r="AK697" i="5"/>
  <c r="AL697" i="5"/>
  <c r="AO697" i="5" s="1"/>
  <c r="AM697" i="5"/>
  <c r="AN697" i="5"/>
  <c r="AH698" i="5"/>
  <c r="AI698" i="5"/>
  <c r="AJ698" i="5"/>
  <c r="AL698" i="5"/>
  <c r="AM698" i="5"/>
  <c r="AN698" i="5"/>
  <c r="AH699" i="5"/>
  <c r="AK699" i="5" s="1"/>
  <c r="AI699" i="5"/>
  <c r="AJ699" i="5"/>
  <c r="AL699" i="5"/>
  <c r="AO699" i="5" s="1"/>
  <c r="AM699" i="5"/>
  <c r="AN699" i="5"/>
  <c r="AH700" i="5"/>
  <c r="AK700" i="5" s="1"/>
  <c r="AI700" i="5"/>
  <c r="AJ700" i="5"/>
  <c r="AL700" i="5"/>
  <c r="AM700" i="5"/>
  <c r="AN700" i="5"/>
  <c r="AH701" i="5"/>
  <c r="AI701" i="5"/>
  <c r="AJ701" i="5"/>
  <c r="AL701" i="5"/>
  <c r="AM701" i="5"/>
  <c r="AN701" i="5"/>
  <c r="AO701" i="5" s="1"/>
  <c r="AH702" i="5"/>
  <c r="AI702" i="5"/>
  <c r="AK702" i="5" s="1"/>
  <c r="AJ702" i="5"/>
  <c r="AL702" i="5"/>
  <c r="AM702" i="5"/>
  <c r="AN702" i="5"/>
  <c r="AO702" i="5" s="1"/>
  <c r="AH703" i="5"/>
  <c r="AI703" i="5"/>
  <c r="AJ703" i="5"/>
  <c r="AK703" i="5" s="1"/>
  <c r="AL703" i="5"/>
  <c r="AM703" i="5"/>
  <c r="AN703" i="5"/>
  <c r="AH704" i="5"/>
  <c r="AI704" i="5"/>
  <c r="AJ704" i="5"/>
  <c r="AK704" i="5" s="1"/>
  <c r="AL704" i="5"/>
  <c r="AO704" i="5" s="1"/>
  <c r="AM704" i="5"/>
  <c r="AN704" i="5"/>
  <c r="AH705" i="5"/>
  <c r="AI705" i="5"/>
  <c r="AJ705" i="5"/>
  <c r="AK705" i="5"/>
  <c r="AL705" i="5"/>
  <c r="AO705" i="5" s="1"/>
  <c r="AM705" i="5"/>
  <c r="AN705" i="5"/>
  <c r="AH706" i="5"/>
  <c r="AI706" i="5"/>
  <c r="AJ706" i="5"/>
  <c r="AK706" i="5"/>
  <c r="AL706" i="5"/>
  <c r="AM706" i="5"/>
  <c r="AN706" i="5"/>
  <c r="AH707" i="5"/>
  <c r="AK707" i="5" s="1"/>
  <c r="AI707" i="5"/>
  <c r="AJ707" i="5"/>
  <c r="AL707" i="5"/>
  <c r="AO707" i="5" s="1"/>
  <c r="AM707" i="5"/>
  <c r="AN707" i="5"/>
  <c r="AH708" i="5"/>
  <c r="AK708" i="5" s="1"/>
  <c r="AI708" i="5"/>
  <c r="AJ708" i="5"/>
  <c r="AL708" i="5"/>
  <c r="AO708" i="5" s="1"/>
  <c r="AM708" i="5"/>
  <c r="AN708" i="5"/>
  <c r="AH709" i="5"/>
  <c r="AK709" i="5" s="1"/>
  <c r="AI709" i="5"/>
  <c r="AJ709" i="5"/>
  <c r="AL709" i="5"/>
  <c r="AO709" i="5" s="1"/>
  <c r="AM709" i="5"/>
  <c r="AN709" i="5"/>
  <c r="AH710" i="5"/>
  <c r="AI710" i="5"/>
  <c r="AJ710" i="5"/>
  <c r="AL710" i="5"/>
  <c r="AO710" i="5" s="1"/>
  <c r="AM710" i="5"/>
  <c r="AN710" i="5"/>
  <c r="AH711" i="5"/>
  <c r="AI711" i="5"/>
  <c r="AJ711" i="5"/>
  <c r="AK711" i="5"/>
  <c r="AL711" i="5"/>
  <c r="AO711" i="5" s="1"/>
  <c r="AM711" i="5"/>
  <c r="AN711" i="5"/>
  <c r="AH712" i="5"/>
  <c r="AI712" i="5"/>
  <c r="AJ712" i="5"/>
  <c r="AK712" i="5"/>
  <c r="AL712" i="5"/>
  <c r="AO712" i="5" s="1"/>
  <c r="AM712" i="5"/>
  <c r="AN712" i="5"/>
  <c r="AH713" i="5"/>
  <c r="AI713" i="5"/>
  <c r="AJ713" i="5"/>
  <c r="AK713" i="5"/>
  <c r="AL713" i="5"/>
  <c r="AO713" i="5" s="1"/>
  <c r="AM713" i="5"/>
  <c r="AN713" i="5"/>
  <c r="AH714" i="5"/>
  <c r="AI714" i="5"/>
  <c r="AJ714" i="5"/>
  <c r="AK714" i="5"/>
  <c r="AL714" i="5"/>
  <c r="AM714" i="5"/>
  <c r="AN714" i="5"/>
  <c r="AH715" i="5"/>
  <c r="AK715" i="5" s="1"/>
  <c r="AI715" i="5"/>
  <c r="AJ715" i="5"/>
  <c r="AL715" i="5"/>
  <c r="AO715" i="5" s="1"/>
  <c r="AM715" i="5"/>
  <c r="AN715" i="5"/>
  <c r="AH716" i="5"/>
  <c r="AK716" i="5" s="1"/>
  <c r="AI716" i="5"/>
  <c r="AJ716" i="5"/>
  <c r="AL716" i="5"/>
  <c r="AO716" i="5" s="1"/>
  <c r="AM716" i="5"/>
  <c r="AN716" i="5"/>
  <c r="AH717" i="5"/>
  <c r="AK717" i="5" s="1"/>
  <c r="AI717" i="5"/>
  <c r="AJ717" i="5"/>
  <c r="AL717" i="5"/>
  <c r="AO717" i="5" s="1"/>
  <c r="AM717" i="5"/>
  <c r="AN717" i="5"/>
  <c r="AN598" i="5"/>
  <c r="AM598" i="5"/>
  <c r="AL598" i="5"/>
  <c r="AO598" i="5" s="1"/>
  <c r="AJ598" i="5"/>
  <c r="AI598" i="5"/>
  <c r="AH598" i="5"/>
  <c r="AK598" i="5" s="1"/>
  <c r="AH576" i="5"/>
  <c r="AI576" i="5"/>
  <c r="AJ576" i="5"/>
  <c r="AL576" i="5"/>
  <c r="AM576" i="5"/>
  <c r="AN576" i="5"/>
  <c r="AN575" i="5"/>
  <c r="AM575" i="5"/>
  <c r="AL575" i="5"/>
  <c r="AO575" i="5" s="1"/>
  <c r="AJ575" i="5"/>
  <c r="AI575" i="5"/>
  <c r="AH575" i="5"/>
  <c r="AK575" i="5" s="1"/>
  <c r="AJ554" i="5"/>
  <c r="AI554" i="5"/>
  <c r="AH554" i="5"/>
  <c r="AK554" i="5" s="1"/>
  <c r="AJ540" i="5"/>
  <c r="AI540" i="5"/>
  <c r="AH540" i="5"/>
  <c r="AK540" i="5" s="1"/>
  <c r="AK45" i="5"/>
  <c r="AJ45" i="5"/>
  <c r="AI45" i="5"/>
  <c r="AH45" i="5"/>
  <c r="AO700" i="5" l="1"/>
  <c r="AO698" i="5"/>
  <c r="AO684" i="5"/>
  <c r="AO682" i="5"/>
  <c r="AO668" i="5"/>
  <c r="AO666" i="5"/>
  <c r="AK576" i="5"/>
  <c r="AK577" i="5" s="1"/>
  <c r="AJ578" i="5" s="1"/>
  <c r="AK698" i="5"/>
  <c r="AK693" i="5"/>
  <c r="AK682" i="5"/>
  <c r="AK677" i="5"/>
  <c r="AK661" i="5"/>
  <c r="AK649" i="5"/>
  <c r="AO714" i="5"/>
  <c r="AO706" i="5"/>
  <c r="AO703" i="5"/>
  <c r="AO687" i="5"/>
  <c r="AO671" i="5"/>
  <c r="AO670" i="5"/>
  <c r="AO657" i="5"/>
  <c r="AO692" i="5"/>
  <c r="AO690" i="5"/>
  <c r="AO676" i="5"/>
  <c r="AO674" i="5"/>
  <c r="AO660" i="5"/>
  <c r="AO658" i="5"/>
  <c r="AO576" i="5"/>
  <c r="AO577" i="5" s="1"/>
  <c r="AK701" i="5"/>
  <c r="AK690" i="5"/>
  <c r="AK685" i="5"/>
  <c r="AK669" i="5"/>
  <c r="AO654" i="5"/>
  <c r="AK710" i="5"/>
  <c r="AO695" i="5"/>
  <c r="AO679" i="5"/>
  <c r="AO663" i="5"/>
  <c r="AO662" i="5"/>
  <c r="AO655" i="5"/>
  <c r="AK647" i="5"/>
  <c r="AK656" i="5"/>
  <c r="AK654" i="5"/>
  <c r="AK652" i="5"/>
  <c r="AK651" i="5"/>
  <c r="AK640" i="5"/>
  <c r="AK638" i="5"/>
  <c r="AK636" i="5"/>
  <c r="AK635" i="5"/>
  <c r="AK622" i="5"/>
  <c r="AK620" i="5"/>
  <c r="AK619" i="5"/>
  <c r="AO614" i="5"/>
  <c r="AK610" i="5"/>
  <c r="AK607" i="5"/>
  <c r="AK604" i="5"/>
  <c r="AK653" i="5"/>
  <c r="AK637" i="5"/>
  <c r="AO628" i="5"/>
  <c r="AK621" i="5"/>
  <c r="AO612" i="5"/>
  <c r="AO602" i="5"/>
  <c r="AO599" i="5"/>
  <c r="AO718" i="5" s="1"/>
  <c r="AK658" i="5"/>
  <c r="AO652" i="5"/>
  <c r="AO650" i="5"/>
  <c r="AO649" i="5"/>
  <c r="AO648" i="5"/>
  <c r="AK642" i="5"/>
  <c r="AO636" i="5"/>
  <c r="AO634" i="5"/>
  <c r="AO633" i="5"/>
  <c r="AO632" i="5"/>
  <c r="AK626" i="5"/>
  <c r="AO618" i="5"/>
  <c r="AO617" i="5"/>
  <c r="AO616" i="5"/>
  <c r="AK614" i="5"/>
  <c r="AK611" i="5"/>
  <c r="AO603" i="5"/>
  <c r="AO600" i="5"/>
  <c r="AK660" i="5"/>
  <c r="AK659" i="5"/>
  <c r="AK648" i="5"/>
  <c r="AK646" i="5"/>
  <c r="AK644" i="5"/>
  <c r="AK643" i="5"/>
  <c r="AK628" i="5"/>
  <c r="AK627" i="5"/>
  <c r="AK612" i="5"/>
  <c r="AK602" i="5"/>
  <c r="AK629" i="5"/>
  <c r="AO620" i="5"/>
  <c r="AK613" i="5"/>
  <c r="AO610" i="5"/>
  <c r="AO606" i="5"/>
  <c r="AO604" i="5"/>
  <c r="AK599" i="5"/>
  <c r="AK718" i="5" s="1"/>
  <c r="AK616" i="5"/>
  <c r="AO607" i="5"/>
  <c r="AK606" i="5"/>
  <c r="AK603" i="5"/>
  <c r="AK600" i="5"/>
  <c r="AG361" i="5"/>
  <c r="AG362" i="5"/>
  <c r="AG363" i="5"/>
  <c r="AG364" i="5"/>
  <c r="AG365" i="5"/>
  <c r="AG366" i="5"/>
  <c r="AG367" i="5"/>
  <c r="AG368" i="5"/>
  <c r="AG369" i="5"/>
  <c r="AG370" i="5"/>
  <c r="AG371" i="5"/>
  <c r="AG372" i="5"/>
  <c r="AG373" i="5"/>
  <c r="AG374" i="5"/>
  <c r="AG375" i="5"/>
  <c r="AG376" i="5"/>
  <c r="AG377" i="5"/>
  <c r="AG378" i="5"/>
  <c r="AG379" i="5"/>
  <c r="AG380" i="5"/>
  <c r="AG381" i="5"/>
  <c r="AG382" i="5"/>
  <c r="AG383" i="5"/>
  <c r="AG384" i="5"/>
  <c r="AG385" i="5"/>
  <c r="AG386" i="5"/>
  <c r="AG387" i="5"/>
  <c r="AG388" i="5"/>
  <c r="AG389" i="5"/>
  <c r="AG390" i="5"/>
  <c r="AG391" i="5"/>
  <c r="AG392" i="5"/>
  <c r="AG393" i="5"/>
  <c r="AG394" i="5"/>
  <c r="AG395" i="5"/>
  <c r="AG396" i="5"/>
  <c r="AG397" i="5"/>
  <c r="AG398" i="5"/>
  <c r="AG399" i="5"/>
  <c r="AG400" i="5"/>
  <c r="AG401" i="5"/>
  <c r="AG402" i="5"/>
  <c r="AG403" i="5"/>
  <c r="AG404" i="5"/>
  <c r="AG405" i="5"/>
  <c r="AG406" i="5"/>
  <c r="AG407" i="5"/>
  <c r="AG408" i="5"/>
  <c r="AG409" i="5"/>
  <c r="AG410" i="5"/>
  <c r="AG411" i="5"/>
  <c r="AG412" i="5"/>
  <c r="AG413" i="5"/>
  <c r="AG414" i="5"/>
  <c r="AG415" i="5"/>
  <c r="AG416" i="5"/>
  <c r="AG417" i="5"/>
  <c r="AG418" i="5"/>
  <c r="AG419" i="5"/>
  <c r="AG420" i="5"/>
  <c r="AG421" i="5"/>
  <c r="AG422" i="5"/>
  <c r="AG423" i="5"/>
  <c r="AG424" i="5"/>
  <c r="AG425" i="5"/>
  <c r="AG426" i="5"/>
  <c r="AG427" i="5"/>
  <c r="AG428" i="5"/>
  <c r="AG429" i="5"/>
  <c r="AG430" i="5"/>
  <c r="AG431" i="5"/>
  <c r="AG432" i="5"/>
  <c r="AG433" i="5"/>
  <c r="AG434" i="5"/>
  <c r="AG435" i="5"/>
  <c r="AG436" i="5"/>
  <c r="AG437" i="5"/>
  <c r="AG438" i="5"/>
  <c r="AG439" i="5"/>
  <c r="AG440" i="5"/>
  <c r="AG441" i="5"/>
  <c r="AG442" i="5"/>
  <c r="AG443" i="5"/>
  <c r="AG444" i="5"/>
  <c r="AG445" i="5"/>
  <c r="AG446" i="5"/>
  <c r="AG447" i="5"/>
  <c r="AG448" i="5"/>
  <c r="AG449" i="5"/>
  <c r="AG450" i="5"/>
  <c r="AG451" i="5"/>
  <c r="AG452" i="5"/>
  <c r="AG453" i="5"/>
  <c r="AG454" i="5"/>
  <c r="AG455" i="5"/>
  <c r="AG456" i="5"/>
  <c r="AG457" i="5"/>
  <c r="AG458" i="5"/>
  <c r="AG459" i="5"/>
  <c r="AG460" i="5"/>
  <c r="AG461" i="5"/>
  <c r="AG462" i="5"/>
  <c r="AG463" i="5"/>
  <c r="AG464" i="5"/>
  <c r="AG465" i="5"/>
  <c r="AG466" i="5"/>
  <c r="AG467" i="5"/>
  <c r="AG468" i="5"/>
  <c r="AG469" i="5"/>
  <c r="AG470" i="5"/>
  <c r="AG471" i="5"/>
  <c r="AG472" i="5"/>
  <c r="AG473" i="5"/>
  <c r="AG474" i="5"/>
  <c r="AG475" i="5"/>
  <c r="AG476" i="5"/>
  <c r="AG477" i="5"/>
  <c r="AG478" i="5"/>
  <c r="AG479" i="5"/>
  <c r="AN295" i="5"/>
  <c r="AO295" i="5"/>
  <c r="AP295" i="5"/>
  <c r="AN296" i="5"/>
  <c r="AO296" i="5"/>
  <c r="AP296" i="5"/>
  <c r="AN297" i="5"/>
  <c r="AO297" i="5"/>
  <c r="AP297" i="5"/>
  <c r="AN298" i="5"/>
  <c r="AO298" i="5"/>
  <c r="AP298" i="5"/>
  <c r="AN299" i="5"/>
  <c r="AO299" i="5"/>
  <c r="AP299" i="5"/>
  <c r="AN300" i="5"/>
  <c r="AO300" i="5"/>
  <c r="AP300" i="5"/>
  <c r="AN301" i="5"/>
  <c r="AO301" i="5"/>
  <c r="AP301" i="5"/>
  <c r="AN302" i="5"/>
  <c r="AO302" i="5"/>
  <c r="AP302" i="5"/>
  <c r="AN303" i="5"/>
  <c r="AO303" i="5"/>
  <c r="AP303" i="5"/>
  <c r="AN304" i="5"/>
  <c r="AO304" i="5"/>
  <c r="AP304" i="5"/>
  <c r="AN305" i="5"/>
  <c r="AO305" i="5"/>
  <c r="AP305" i="5"/>
  <c r="AN306" i="5"/>
  <c r="AO306" i="5"/>
  <c r="AP306" i="5"/>
  <c r="AP294" i="5"/>
  <c r="AO294" i="5"/>
  <c r="AN294" i="5"/>
  <c r="AH189" i="5"/>
  <c r="AI189" i="5"/>
  <c r="AJ189" i="5"/>
  <c r="AH190" i="5"/>
  <c r="AI190" i="5"/>
  <c r="AJ190" i="5"/>
  <c r="AK190" i="5"/>
  <c r="AH191" i="5"/>
  <c r="AI191" i="5"/>
  <c r="AJ191" i="5"/>
  <c r="AH192" i="5"/>
  <c r="AI192" i="5"/>
  <c r="AJ192" i="5"/>
  <c r="AH193" i="5"/>
  <c r="AI193" i="5"/>
  <c r="AJ193" i="5"/>
  <c r="AH194" i="5"/>
  <c r="AI194" i="5"/>
  <c r="AJ194" i="5"/>
  <c r="AH195" i="5"/>
  <c r="AI195" i="5"/>
  <c r="AJ195" i="5"/>
  <c r="AH196" i="5"/>
  <c r="AI196" i="5"/>
  <c r="AJ196" i="5"/>
  <c r="AH197" i="5"/>
  <c r="AI197" i="5"/>
  <c r="AK197" i="5" s="1"/>
  <c r="AJ197" i="5"/>
  <c r="AH198" i="5"/>
  <c r="AI198" i="5"/>
  <c r="AJ198" i="5"/>
  <c r="AJ188" i="5"/>
  <c r="AK188" i="5" s="1"/>
  <c r="AI188" i="5"/>
  <c r="AH188" i="5"/>
  <c r="AK192" i="5" l="1"/>
  <c r="AK194" i="5"/>
  <c r="AQ302" i="5"/>
  <c r="AK193" i="5"/>
  <c r="AQ305" i="5"/>
  <c r="AK198" i="5"/>
  <c r="AQ297" i="5"/>
  <c r="AQ304" i="5"/>
  <c r="AQ299" i="5"/>
  <c r="AQ296" i="5"/>
  <c r="AK195" i="5"/>
  <c r="AQ306" i="5"/>
  <c r="AQ301" i="5"/>
  <c r="AQ298" i="5"/>
  <c r="AK196" i="5"/>
  <c r="AQ303" i="5"/>
  <c r="AQ300" i="5"/>
  <c r="AQ295" i="5"/>
  <c r="AK191" i="5"/>
  <c r="AK189" i="5"/>
  <c r="AQ294" i="5"/>
  <c r="AG67" i="5"/>
  <c r="AH67" i="5"/>
  <c r="AI67" i="5"/>
  <c r="AJ67" i="5"/>
  <c r="AK67" i="5" s="1"/>
  <c r="AL67" i="5"/>
  <c r="AM67" i="5" s="1"/>
  <c r="AG68" i="5"/>
  <c r="AH68" i="5"/>
  <c r="AI68" i="5"/>
  <c r="AJ68" i="5"/>
  <c r="AK68" i="5" s="1"/>
  <c r="AL68" i="5"/>
  <c r="AM68" i="5" s="1"/>
  <c r="AG69" i="5"/>
  <c r="AH69" i="5"/>
  <c r="AI69" i="5"/>
  <c r="AJ69" i="5"/>
  <c r="AK69" i="5" s="1"/>
  <c r="AL69" i="5"/>
  <c r="AM69" i="5" s="1"/>
  <c r="AG70" i="5"/>
  <c r="AH70" i="5"/>
  <c r="AI70" i="5"/>
  <c r="AJ70" i="5"/>
  <c r="AK70" i="5" s="1"/>
  <c r="AL70" i="5"/>
  <c r="AM70" i="5" s="1"/>
  <c r="AG71" i="5"/>
  <c r="AH71" i="5"/>
  <c r="AI71" i="5"/>
  <c r="AJ71" i="5"/>
  <c r="AK71" i="5" s="1"/>
  <c r="AL71" i="5"/>
  <c r="AM71" i="5" s="1"/>
  <c r="AG72" i="5"/>
  <c r="AH72" i="5"/>
  <c r="AI72" i="5"/>
  <c r="AJ72" i="5"/>
  <c r="AK72" i="5" s="1"/>
  <c r="AL72" i="5"/>
  <c r="AM72" i="5" s="1"/>
  <c r="AG73" i="5"/>
  <c r="AH73" i="5"/>
  <c r="AI73" i="5"/>
  <c r="AJ73" i="5"/>
  <c r="AK73" i="5"/>
  <c r="AL73" i="5"/>
  <c r="AM73" i="5" s="1"/>
  <c r="AG74" i="5"/>
  <c r="AH74" i="5"/>
  <c r="AI74" i="5"/>
  <c r="AJ74" i="5"/>
  <c r="AK74" i="5" s="1"/>
  <c r="AL74" i="5"/>
  <c r="AM74" i="5" s="1"/>
  <c r="AG75" i="5"/>
  <c r="AH75" i="5"/>
  <c r="AI75" i="5"/>
  <c r="AJ75" i="5"/>
  <c r="AK75" i="5" s="1"/>
  <c r="AL75" i="5"/>
  <c r="AM75" i="5" s="1"/>
  <c r="AG76" i="5"/>
  <c r="AH76" i="5"/>
  <c r="AI76" i="5"/>
  <c r="AJ76" i="5"/>
  <c r="AK76" i="5" s="1"/>
  <c r="AL76" i="5"/>
  <c r="AM76" i="5" s="1"/>
  <c r="AG77" i="5"/>
  <c r="AH77" i="5"/>
  <c r="AI77" i="5"/>
  <c r="AJ77" i="5"/>
  <c r="AK77" i="5" s="1"/>
  <c r="AL77" i="5"/>
  <c r="AM77" i="5" s="1"/>
  <c r="AG78" i="5"/>
  <c r="AH78" i="5"/>
  <c r="AI78" i="5"/>
  <c r="AJ78" i="5"/>
  <c r="AK78" i="5" s="1"/>
  <c r="AL78" i="5"/>
  <c r="AM78" i="5" s="1"/>
  <c r="AG79" i="5"/>
  <c r="AH79" i="5"/>
  <c r="AI79" i="5"/>
  <c r="AJ79" i="5"/>
  <c r="AK79" i="5" s="1"/>
  <c r="AL79" i="5"/>
  <c r="AM79" i="5" s="1"/>
  <c r="AG80" i="5"/>
  <c r="AH80" i="5"/>
  <c r="AI80" i="5"/>
  <c r="AJ80" i="5"/>
  <c r="AK80" i="5" s="1"/>
  <c r="AL80" i="5"/>
  <c r="AM80" i="5" s="1"/>
  <c r="AG81" i="5"/>
  <c r="AH81" i="5"/>
  <c r="AI81" i="5"/>
  <c r="AJ81" i="5"/>
  <c r="AK81" i="5" s="1"/>
  <c r="AL81" i="5"/>
  <c r="AM81" i="5" s="1"/>
  <c r="AG82" i="5"/>
  <c r="AH82" i="5"/>
  <c r="AI82" i="5"/>
  <c r="AJ82" i="5"/>
  <c r="AK82" i="5" s="1"/>
  <c r="AL82" i="5"/>
  <c r="AM82" i="5" s="1"/>
  <c r="AG83" i="5"/>
  <c r="AH83" i="5"/>
  <c r="AI83" i="5"/>
  <c r="AJ83" i="5"/>
  <c r="AK83" i="5" s="1"/>
  <c r="AL83" i="5"/>
  <c r="AM83" i="5"/>
  <c r="AG84" i="5"/>
  <c r="AH84" i="5"/>
  <c r="AI84" i="5"/>
  <c r="AJ84" i="5"/>
  <c r="AK84" i="5" s="1"/>
  <c r="AL84" i="5"/>
  <c r="AM84" i="5" s="1"/>
  <c r="AG85" i="5"/>
  <c r="AH85" i="5"/>
  <c r="AI85" i="5"/>
  <c r="AJ85" i="5"/>
  <c r="AK85" i="5" s="1"/>
  <c r="AL85" i="5"/>
  <c r="AM85" i="5" s="1"/>
  <c r="AG86" i="5"/>
  <c r="AH86" i="5"/>
  <c r="AI86" i="5"/>
  <c r="AJ86" i="5"/>
  <c r="AK86" i="5" s="1"/>
  <c r="AL86" i="5"/>
  <c r="AM86" i="5" s="1"/>
  <c r="AG87" i="5"/>
  <c r="AH87" i="5"/>
  <c r="AI87" i="5"/>
  <c r="AJ87" i="5"/>
  <c r="AK87" i="5" s="1"/>
  <c r="AL87" i="5"/>
  <c r="AM87" i="5" s="1"/>
  <c r="AG88" i="5"/>
  <c r="AH88" i="5"/>
  <c r="AI88" i="5"/>
  <c r="AJ88" i="5"/>
  <c r="AK88" i="5" s="1"/>
  <c r="AL88" i="5"/>
  <c r="AM88" i="5" s="1"/>
  <c r="AG89" i="5"/>
  <c r="AH89" i="5"/>
  <c r="AI89" i="5"/>
  <c r="AJ89" i="5"/>
  <c r="AK89" i="5" s="1"/>
  <c r="AL89" i="5"/>
  <c r="AM89" i="5" s="1"/>
  <c r="AG90" i="5"/>
  <c r="AH90" i="5"/>
  <c r="AI90" i="5"/>
  <c r="AJ90" i="5"/>
  <c r="AK90" i="5" s="1"/>
  <c r="AL90" i="5"/>
  <c r="AM90" i="5" s="1"/>
  <c r="AG91" i="5"/>
  <c r="AH91" i="5"/>
  <c r="AI91" i="5"/>
  <c r="AJ91" i="5"/>
  <c r="AK91" i="5" s="1"/>
  <c r="AL91" i="5"/>
  <c r="AM91" i="5" s="1"/>
  <c r="AG92" i="5"/>
  <c r="AH92" i="5"/>
  <c r="AI92" i="5"/>
  <c r="AJ92" i="5"/>
  <c r="AK92" i="5" s="1"/>
  <c r="AL92" i="5"/>
  <c r="AM92" i="5" s="1"/>
  <c r="AG93" i="5"/>
  <c r="AH93" i="5"/>
  <c r="AI93" i="5"/>
  <c r="AJ93" i="5"/>
  <c r="AK93" i="5" s="1"/>
  <c r="AL93" i="5"/>
  <c r="AM93" i="5" s="1"/>
  <c r="AG94" i="5"/>
  <c r="AH94" i="5"/>
  <c r="AI94" i="5"/>
  <c r="AJ94" i="5"/>
  <c r="AK94" i="5" s="1"/>
  <c r="AL94" i="5"/>
  <c r="AM94" i="5" s="1"/>
  <c r="AG95" i="5"/>
  <c r="AH95" i="5"/>
  <c r="AI95" i="5"/>
  <c r="AJ95" i="5"/>
  <c r="AK95" i="5"/>
  <c r="AL95" i="5"/>
  <c r="AM95" i="5" s="1"/>
  <c r="AG96" i="5"/>
  <c r="AH96" i="5"/>
  <c r="AI96" i="5"/>
  <c r="AJ96" i="5"/>
  <c r="AK96" i="5" s="1"/>
  <c r="AL96" i="5"/>
  <c r="AM96" i="5" s="1"/>
  <c r="AG97" i="5"/>
  <c r="AH97" i="5"/>
  <c r="AI97" i="5"/>
  <c r="AJ97" i="5"/>
  <c r="AK97" i="5" s="1"/>
  <c r="AL97" i="5"/>
  <c r="AM97" i="5" s="1"/>
  <c r="AG98" i="5"/>
  <c r="AH98" i="5"/>
  <c r="AI98" i="5"/>
  <c r="AJ98" i="5"/>
  <c r="AK98" i="5" s="1"/>
  <c r="AL98" i="5"/>
  <c r="AM98" i="5" s="1"/>
  <c r="AG99" i="5"/>
  <c r="AH99" i="5"/>
  <c r="AI99" i="5"/>
  <c r="AJ99" i="5"/>
  <c r="AK99" i="5" s="1"/>
  <c r="AL99" i="5"/>
  <c r="AM99" i="5"/>
  <c r="AG100" i="5"/>
  <c r="AH100" i="5"/>
  <c r="AI100" i="5"/>
  <c r="AJ100" i="5"/>
  <c r="AK100" i="5" s="1"/>
  <c r="AL100" i="5"/>
  <c r="AM100" i="5" s="1"/>
  <c r="AG101" i="5"/>
  <c r="AH101" i="5"/>
  <c r="AI101" i="5"/>
  <c r="AJ101" i="5"/>
  <c r="AK101" i="5" s="1"/>
  <c r="AL101" i="5"/>
  <c r="AM101" i="5" s="1"/>
  <c r="AG102" i="5"/>
  <c r="AH102" i="5"/>
  <c r="AI102" i="5"/>
  <c r="AJ102" i="5"/>
  <c r="AK102" i="5" s="1"/>
  <c r="AL102" i="5"/>
  <c r="AM102" i="5" s="1"/>
  <c r="AG103" i="5"/>
  <c r="AH103" i="5"/>
  <c r="AI103" i="5"/>
  <c r="AJ103" i="5"/>
  <c r="AK103" i="5" s="1"/>
  <c r="AL103" i="5"/>
  <c r="AM103" i="5" s="1"/>
  <c r="AG104" i="5"/>
  <c r="AH104" i="5"/>
  <c r="AI104" i="5"/>
  <c r="AJ104" i="5"/>
  <c r="AK104" i="5" s="1"/>
  <c r="AL104" i="5"/>
  <c r="AM104" i="5" s="1"/>
  <c r="AG105" i="5"/>
  <c r="AH105" i="5"/>
  <c r="AI105" i="5"/>
  <c r="AJ105" i="5"/>
  <c r="AK105" i="5" s="1"/>
  <c r="AL105" i="5"/>
  <c r="AM105" i="5"/>
  <c r="AG106" i="5"/>
  <c r="AH106" i="5"/>
  <c r="AI106" i="5"/>
  <c r="AJ106" i="5"/>
  <c r="AK106" i="5" s="1"/>
  <c r="AL106" i="5"/>
  <c r="AM106" i="5" s="1"/>
  <c r="AG107" i="5"/>
  <c r="AH107" i="5"/>
  <c r="AI107" i="5"/>
  <c r="AJ107" i="5"/>
  <c r="AK107" i="5" s="1"/>
  <c r="AL107" i="5"/>
  <c r="AM107" i="5" s="1"/>
  <c r="AG108" i="5"/>
  <c r="AH108" i="5"/>
  <c r="AI108" i="5"/>
  <c r="AJ108" i="5"/>
  <c r="AK108" i="5" s="1"/>
  <c r="AL108" i="5"/>
  <c r="AM108" i="5" s="1"/>
  <c r="AG109" i="5"/>
  <c r="AH109" i="5"/>
  <c r="AI109" i="5"/>
  <c r="AJ109" i="5"/>
  <c r="AK109" i="5" s="1"/>
  <c r="AL109" i="5"/>
  <c r="AM109" i="5" s="1"/>
  <c r="AG110" i="5"/>
  <c r="AH110" i="5"/>
  <c r="AI110" i="5"/>
  <c r="AJ110" i="5"/>
  <c r="AK110" i="5" s="1"/>
  <c r="AL110" i="5"/>
  <c r="AM110" i="5" s="1"/>
  <c r="AG111" i="5"/>
  <c r="AH111" i="5"/>
  <c r="AI111" i="5"/>
  <c r="AJ111" i="5"/>
  <c r="AK111" i="5" s="1"/>
  <c r="AL111" i="5"/>
  <c r="AM111" i="5" s="1"/>
  <c r="AG112" i="5"/>
  <c r="AH112" i="5"/>
  <c r="AI112" i="5"/>
  <c r="AJ112" i="5"/>
  <c r="AK112" i="5" s="1"/>
  <c r="AL112" i="5"/>
  <c r="AM112" i="5" s="1"/>
  <c r="AG113" i="5"/>
  <c r="AH113" i="5"/>
  <c r="AI113" i="5"/>
  <c r="AJ113" i="5"/>
  <c r="AK113" i="5" s="1"/>
  <c r="AL113" i="5"/>
  <c r="AM113" i="5" s="1"/>
  <c r="AG114" i="5"/>
  <c r="AH114" i="5"/>
  <c r="AI114" i="5"/>
  <c r="AJ114" i="5"/>
  <c r="AK114" i="5" s="1"/>
  <c r="AL114" i="5"/>
  <c r="AM114" i="5" s="1"/>
  <c r="AG115" i="5"/>
  <c r="AH115" i="5"/>
  <c r="AI115" i="5"/>
  <c r="AJ115" i="5"/>
  <c r="AK115" i="5" s="1"/>
  <c r="AL115" i="5"/>
  <c r="AM115" i="5" s="1"/>
  <c r="AG116" i="5"/>
  <c r="AH116" i="5"/>
  <c r="AI116" i="5"/>
  <c r="AJ116" i="5"/>
  <c r="AK116" i="5" s="1"/>
  <c r="AL116" i="5"/>
  <c r="AM116" i="5" s="1"/>
  <c r="AG117" i="5"/>
  <c r="AH117" i="5"/>
  <c r="AI117" i="5"/>
  <c r="AJ117" i="5"/>
  <c r="AK117" i="5" s="1"/>
  <c r="AL117" i="5"/>
  <c r="AM117" i="5" s="1"/>
  <c r="AG118" i="5"/>
  <c r="AH118" i="5"/>
  <c r="AI118" i="5"/>
  <c r="AJ118" i="5"/>
  <c r="AK118" i="5" s="1"/>
  <c r="AL118" i="5"/>
  <c r="AM118" i="5" s="1"/>
  <c r="AG119" i="5"/>
  <c r="AH119" i="5"/>
  <c r="AI119" i="5"/>
  <c r="AJ119" i="5"/>
  <c r="AK119" i="5" s="1"/>
  <c r="AL119" i="5"/>
  <c r="AM119" i="5" s="1"/>
  <c r="AG120" i="5"/>
  <c r="AH120" i="5"/>
  <c r="AI120" i="5"/>
  <c r="AJ120" i="5"/>
  <c r="AK120" i="5" s="1"/>
  <c r="AL120" i="5"/>
  <c r="AM120" i="5" s="1"/>
  <c r="AG121" i="5"/>
  <c r="AH121" i="5"/>
  <c r="AI121" i="5"/>
  <c r="AJ121" i="5"/>
  <c r="AK121" i="5" s="1"/>
  <c r="AL121" i="5"/>
  <c r="AM121" i="5" s="1"/>
  <c r="AG122" i="5"/>
  <c r="AH122" i="5"/>
  <c r="AI122" i="5"/>
  <c r="AJ122" i="5"/>
  <c r="AK122" i="5" s="1"/>
  <c r="AL122" i="5"/>
  <c r="AM122" i="5" s="1"/>
  <c r="AG123" i="5"/>
  <c r="AH123" i="5"/>
  <c r="AI123" i="5"/>
  <c r="AJ123" i="5"/>
  <c r="AK123" i="5" s="1"/>
  <c r="AL123" i="5"/>
  <c r="AM123" i="5"/>
  <c r="AG124" i="5"/>
  <c r="AH124" i="5"/>
  <c r="AI124" i="5"/>
  <c r="AJ124" i="5"/>
  <c r="AK124" i="5" s="1"/>
  <c r="AL124" i="5"/>
  <c r="AM124" i="5" s="1"/>
  <c r="AG125" i="5"/>
  <c r="AH125" i="5"/>
  <c r="AI125" i="5"/>
  <c r="AJ125" i="5"/>
  <c r="AK125" i="5" s="1"/>
  <c r="AL125" i="5"/>
  <c r="AM125" i="5" s="1"/>
  <c r="AG126" i="5"/>
  <c r="AH126" i="5"/>
  <c r="AI126" i="5"/>
  <c r="AJ126" i="5"/>
  <c r="AK126" i="5" s="1"/>
  <c r="AL126" i="5"/>
  <c r="AM126" i="5" s="1"/>
  <c r="AG127" i="5"/>
  <c r="AH127" i="5"/>
  <c r="AI127" i="5"/>
  <c r="AJ127" i="5"/>
  <c r="AK127" i="5" s="1"/>
  <c r="AL127" i="5"/>
  <c r="AM127" i="5" s="1"/>
  <c r="AG128" i="5"/>
  <c r="AH128" i="5"/>
  <c r="AI128" i="5"/>
  <c r="AJ128" i="5"/>
  <c r="AK128" i="5" s="1"/>
  <c r="AL128" i="5"/>
  <c r="AM128" i="5" s="1"/>
  <c r="AG129" i="5"/>
  <c r="AH129" i="5"/>
  <c r="AI129" i="5"/>
  <c r="AJ129" i="5"/>
  <c r="AK129" i="5" s="1"/>
  <c r="AL129" i="5"/>
  <c r="AM129" i="5"/>
  <c r="AG130" i="5"/>
  <c r="AH130" i="5"/>
  <c r="AI130" i="5"/>
  <c r="AJ130" i="5"/>
  <c r="AK130" i="5" s="1"/>
  <c r="AL130" i="5"/>
  <c r="AM130" i="5" s="1"/>
  <c r="AG131" i="5"/>
  <c r="AH131" i="5"/>
  <c r="AI131" i="5"/>
  <c r="AJ131" i="5"/>
  <c r="AK131" i="5" s="1"/>
  <c r="AL131" i="5"/>
  <c r="AM131" i="5" s="1"/>
  <c r="AG132" i="5"/>
  <c r="AH132" i="5"/>
  <c r="AI132" i="5"/>
  <c r="AJ132" i="5"/>
  <c r="AK132" i="5" s="1"/>
  <c r="AL132" i="5"/>
  <c r="AM132" i="5" s="1"/>
  <c r="AG133" i="5"/>
  <c r="AH133" i="5"/>
  <c r="AI133" i="5"/>
  <c r="AJ133" i="5"/>
  <c r="AK133" i="5" s="1"/>
  <c r="AL133" i="5"/>
  <c r="AM133" i="5" s="1"/>
  <c r="AG134" i="5"/>
  <c r="AH134" i="5"/>
  <c r="AI134" i="5"/>
  <c r="AJ134" i="5"/>
  <c r="AK134" i="5" s="1"/>
  <c r="AL134" i="5"/>
  <c r="AM134" i="5" s="1"/>
  <c r="AG135" i="5"/>
  <c r="AH135" i="5"/>
  <c r="AI135" i="5"/>
  <c r="AJ135" i="5"/>
  <c r="AK135" i="5" s="1"/>
  <c r="AL135" i="5"/>
  <c r="AM135" i="5" s="1"/>
  <c r="AG136" i="5"/>
  <c r="AH136" i="5"/>
  <c r="AI136" i="5"/>
  <c r="AJ136" i="5"/>
  <c r="AK136" i="5" s="1"/>
  <c r="AL136" i="5"/>
  <c r="AM136" i="5" s="1"/>
  <c r="AG137" i="5"/>
  <c r="AH137" i="5"/>
  <c r="AI137" i="5"/>
  <c r="AJ137" i="5"/>
  <c r="AK137" i="5" s="1"/>
  <c r="AL137" i="5"/>
  <c r="AM137" i="5" s="1"/>
  <c r="AG138" i="5"/>
  <c r="AH138" i="5"/>
  <c r="AI138" i="5"/>
  <c r="AJ138" i="5"/>
  <c r="AK138" i="5" s="1"/>
  <c r="AL138" i="5"/>
  <c r="AM138" i="5" s="1"/>
  <c r="AG139" i="5"/>
  <c r="AH139" i="5"/>
  <c r="AI139" i="5"/>
  <c r="AJ139" i="5"/>
  <c r="AK139" i="5" s="1"/>
  <c r="AL139" i="5"/>
  <c r="AM139" i="5" s="1"/>
  <c r="AG140" i="5"/>
  <c r="AH140" i="5"/>
  <c r="AI140" i="5"/>
  <c r="AJ140" i="5"/>
  <c r="AK140" i="5" s="1"/>
  <c r="AL140" i="5"/>
  <c r="AM140" i="5" s="1"/>
  <c r="AG141" i="5"/>
  <c r="AH141" i="5"/>
  <c r="AI141" i="5"/>
  <c r="AJ141" i="5"/>
  <c r="AK141" i="5" s="1"/>
  <c r="AL141" i="5"/>
  <c r="AM141" i="5" s="1"/>
  <c r="AG142" i="5"/>
  <c r="AH142" i="5"/>
  <c r="AI142" i="5"/>
  <c r="AJ142" i="5"/>
  <c r="AK142" i="5" s="1"/>
  <c r="AL142" i="5"/>
  <c r="AM142" i="5" s="1"/>
  <c r="AG143" i="5"/>
  <c r="AH143" i="5"/>
  <c r="AI143" i="5"/>
  <c r="AJ143" i="5"/>
  <c r="AK143" i="5"/>
  <c r="AL143" i="5"/>
  <c r="AM143" i="5" s="1"/>
  <c r="AG144" i="5"/>
  <c r="AH144" i="5"/>
  <c r="AI144" i="5"/>
  <c r="AJ144" i="5"/>
  <c r="AK144" i="5" s="1"/>
  <c r="AL144" i="5"/>
  <c r="AM144" i="5" s="1"/>
  <c r="AG145" i="5"/>
  <c r="AH145" i="5"/>
  <c r="AI145" i="5"/>
  <c r="AJ145" i="5"/>
  <c r="AK145" i="5" s="1"/>
  <c r="AL145" i="5"/>
  <c r="AM145" i="5" s="1"/>
  <c r="AG146" i="5"/>
  <c r="AH146" i="5"/>
  <c r="AI146" i="5"/>
  <c r="AJ146" i="5"/>
  <c r="AK146" i="5" s="1"/>
  <c r="AL146" i="5"/>
  <c r="AM146" i="5" s="1"/>
  <c r="AG147" i="5"/>
  <c r="AH147" i="5"/>
  <c r="AI147" i="5"/>
  <c r="AJ147" i="5"/>
  <c r="AK147" i="5" s="1"/>
  <c r="AL147" i="5"/>
  <c r="AM147" i="5" s="1"/>
  <c r="AG148" i="5"/>
  <c r="AH148" i="5"/>
  <c r="AI148" i="5"/>
  <c r="AJ148" i="5"/>
  <c r="AK148" i="5" s="1"/>
  <c r="AL148" i="5"/>
  <c r="AM148" i="5" s="1"/>
  <c r="AG149" i="5"/>
  <c r="AH149" i="5"/>
  <c r="AI149" i="5"/>
  <c r="AJ149" i="5"/>
  <c r="AK149" i="5" s="1"/>
  <c r="AL149" i="5"/>
  <c r="AM149" i="5" s="1"/>
  <c r="AG150" i="5"/>
  <c r="AH150" i="5"/>
  <c r="AI150" i="5"/>
  <c r="AJ150" i="5"/>
  <c r="AK150" i="5" s="1"/>
  <c r="AL150" i="5"/>
  <c r="AM150" i="5" s="1"/>
  <c r="AG151" i="5"/>
  <c r="AH151" i="5"/>
  <c r="AI151" i="5"/>
  <c r="AJ151" i="5"/>
  <c r="AK151" i="5" s="1"/>
  <c r="AL151" i="5"/>
  <c r="AM151" i="5" s="1"/>
  <c r="AG152" i="5"/>
  <c r="AH152" i="5"/>
  <c r="AI152" i="5"/>
  <c r="AJ152" i="5"/>
  <c r="AK152" i="5" s="1"/>
  <c r="AL152" i="5"/>
  <c r="AM152" i="5" s="1"/>
  <c r="AG153" i="5"/>
  <c r="AH153" i="5"/>
  <c r="AI153" i="5"/>
  <c r="AJ153" i="5"/>
  <c r="AK153" i="5" s="1"/>
  <c r="AL153" i="5"/>
  <c r="AM153" i="5" s="1"/>
  <c r="AG154" i="5"/>
  <c r="AH154" i="5"/>
  <c r="AI154" i="5"/>
  <c r="AJ154" i="5"/>
  <c r="AK154" i="5"/>
  <c r="AL154" i="5"/>
  <c r="AM154" i="5" s="1"/>
  <c r="AG155" i="5"/>
  <c r="AH155" i="5"/>
  <c r="AI155" i="5"/>
  <c r="AJ155" i="5"/>
  <c r="AK155" i="5" s="1"/>
  <c r="AL155" i="5"/>
  <c r="AM155" i="5" s="1"/>
  <c r="AG156" i="5"/>
  <c r="AH156" i="5"/>
  <c r="AI156" i="5"/>
  <c r="AJ156" i="5"/>
  <c r="AK156" i="5" s="1"/>
  <c r="AL156" i="5"/>
  <c r="AM156" i="5" s="1"/>
  <c r="AG157" i="5"/>
  <c r="AH157" i="5"/>
  <c r="AI157" i="5"/>
  <c r="AJ157" i="5"/>
  <c r="AK157" i="5" s="1"/>
  <c r="AL157" i="5"/>
  <c r="AM157" i="5" s="1"/>
  <c r="AG158" i="5"/>
  <c r="AH158" i="5"/>
  <c r="AI158" i="5"/>
  <c r="AJ158" i="5"/>
  <c r="AK158" i="5" s="1"/>
  <c r="AL158" i="5"/>
  <c r="AM158" i="5" s="1"/>
  <c r="AG159" i="5"/>
  <c r="AH159" i="5"/>
  <c r="AI159" i="5"/>
  <c r="AJ159" i="5"/>
  <c r="AK159" i="5" s="1"/>
  <c r="AL159" i="5"/>
  <c r="AM159" i="5" s="1"/>
  <c r="AG160" i="5"/>
  <c r="AH160" i="5"/>
  <c r="AI160" i="5"/>
  <c r="AJ160" i="5"/>
  <c r="AK160" i="5" s="1"/>
  <c r="AL160" i="5"/>
  <c r="AM160" i="5" s="1"/>
  <c r="AG161" i="5"/>
  <c r="AH161" i="5"/>
  <c r="AI161" i="5"/>
  <c r="AJ161" i="5"/>
  <c r="AK161" i="5"/>
  <c r="AL161" i="5"/>
  <c r="AM161" i="5" s="1"/>
  <c r="AG162" i="5"/>
  <c r="AH162" i="5"/>
  <c r="AI162" i="5"/>
  <c r="AJ162" i="5"/>
  <c r="AK162" i="5" s="1"/>
  <c r="AL162" i="5"/>
  <c r="AM162" i="5" s="1"/>
  <c r="AG163" i="5"/>
  <c r="AH163" i="5"/>
  <c r="AI163" i="5"/>
  <c r="AJ163" i="5"/>
  <c r="AK163" i="5"/>
  <c r="AL163" i="5"/>
  <c r="AM163" i="5" s="1"/>
  <c r="AG164" i="5"/>
  <c r="AH164" i="5"/>
  <c r="AI164" i="5"/>
  <c r="AJ164" i="5"/>
  <c r="AK164" i="5" s="1"/>
  <c r="AL164" i="5"/>
  <c r="AM164" i="5"/>
  <c r="AG165" i="5"/>
  <c r="AH165" i="5"/>
  <c r="AI165" i="5"/>
  <c r="AJ165" i="5"/>
  <c r="AK165" i="5" s="1"/>
  <c r="AL165" i="5"/>
  <c r="AM165" i="5" s="1"/>
  <c r="AG166" i="5"/>
  <c r="AH166" i="5"/>
  <c r="AI166" i="5"/>
  <c r="AJ166" i="5"/>
  <c r="AK166" i="5" s="1"/>
  <c r="AL166" i="5"/>
  <c r="AM166" i="5" s="1"/>
  <c r="AG167" i="5"/>
  <c r="AH167" i="5"/>
  <c r="AI167" i="5"/>
  <c r="AJ167" i="5"/>
  <c r="AK167" i="5"/>
  <c r="AL167" i="5"/>
  <c r="AM167" i="5" s="1"/>
  <c r="AG168" i="5"/>
  <c r="AH168" i="5"/>
  <c r="AI168" i="5"/>
  <c r="AJ168" i="5"/>
  <c r="AK168" i="5" s="1"/>
  <c r="AL168" i="5"/>
  <c r="AM168" i="5" s="1"/>
  <c r="AG169" i="5"/>
  <c r="AH169" i="5"/>
  <c r="AI169" i="5"/>
  <c r="AJ169" i="5"/>
  <c r="AK169" i="5" s="1"/>
  <c r="AL169" i="5"/>
  <c r="AM169" i="5"/>
  <c r="AG170" i="5"/>
  <c r="AH170" i="5"/>
  <c r="AI170" i="5"/>
  <c r="AJ170" i="5"/>
  <c r="AK170" i="5" s="1"/>
  <c r="AL170" i="5"/>
  <c r="AM170" i="5" s="1"/>
  <c r="AK199" i="5" l="1"/>
  <c r="CA34" i="10"/>
  <c r="CA35" i="10"/>
  <c r="CA36" i="10"/>
  <c r="CA37" i="10"/>
  <c r="CA38" i="10"/>
  <c r="CA39" i="10"/>
  <c r="CA40" i="10"/>
  <c r="CA41" i="10"/>
  <c r="CA42" i="10"/>
  <c r="CA43" i="10"/>
  <c r="CA44" i="10"/>
  <c r="CA45" i="10"/>
  <c r="CA46" i="10"/>
  <c r="CA47" i="10"/>
  <c r="CA48" i="10"/>
  <c r="CA49" i="10"/>
  <c r="CA50" i="10"/>
  <c r="CA51" i="10"/>
  <c r="CA52" i="10"/>
  <c r="CA53" i="10"/>
  <c r="CA54" i="10"/>
  <c r="CA55" i="10"/>
  <c r="CA56" i="10"/>
  <c r="CA57" i="10"/>
  <c r="CA58" i="10"/>
  <c r="CA59" i="10"/>
  <c r="CA60" i="10"/>
  <c r="CA61" i="10"/>
  <c r="CA62" i="10"/>
  <c r="CA63" i="10"/>
  <c r="CA64" i="10"/>
  <c r="CA65" i="10"/>
  <c r="CA66" i="10"/>
  <c r="CA67" i="10"/>
  <c r="D25" i="13"/>
  <c r="EE25" i="13" s="1"/>
  <c r="EG130" i="13"/>
  <c r="C132" i="13" s="1"/>
  <c r="EG25" i="13"/>
  <c r="EF25" i="13"/>
  <c r="EF130" i="13" l="1"/>
  <c r="N10" i="11"/>
  <c r="N9" i="1" s="1"/>
  <c r="B9" i="1"/>
  <c r="EA23" i="13"/>
  <c r="DZ23" i="13"/>
  <c r="DY23" i="13"/>
  <c r="DX23" i="13"/>
  <c r="DW23" i="13"/>
  <c r="DV23" i="13"/>
  <c r="DU23" i="13"/>
  <c r="DT23" i="13"/>
  <c r="DS23" i="13"/>
  <c r="DR23" i="13"/>
  <c r="DQ23" i="13"/>
  <c r="DP23" i="13"/>
  <c r="DO23" i="13"/>
  <c r="DN23" i="13"/>
  <c r="DM23" i="13"/>
  <c r="DL23" i="13"/>
  <c r="DK23" i="13"/>
  <c r="DJ23" i="13"/>
  <c r="DI23" i="13"/>
  <c r="DH23" i="13"/>
  <c r="DG23" i="13"/>
  <c r="DF23" i="13"/>
  <c r="DE23" i="13"/>
  <c r="CT23" i="13"/>
  <c r="DD23" i="13"/>
  <c r="DC23" i="13"/>
  <c r="DB23" i="13"/>
  <c r="DA23" i="13"/>
  <c r="CZ23" i="13"/>
  <c r="CY23" i="13"/>
  <c r="CX23" i="13"/>
  <c r="CW23" i="13"/>
  <c r="CV23" i="13"/>
  <c r="CU23" i="13"/>
  <c r="CS23" i="13"/>
  <c r="CR23" i="13"/>
  <c r="CQ23" i="13"/>
  <c r="CP23" i="13"/>
  <c r="CO23" i="13"/>
  <c r="CN23" i="13"/>
  <c r="CM23" i="13"/>
  <c r="CL23" i="13"/>
  <c r="CK23" i="13"/>
  <c r="CJ23" i="13"/>
  <c r="CI23" i="13"/>
  <c r="CH23" i="13"/>
  <c r="CG23" i="13"/>
  <c r="CF23" i="13"/>
  <c r="CE23" i="13"/>
  <c r="CD23" i="13"/>
  <c r="CC23" i="13"/>
  <c r="CB23" i="13"/>
  <c r="CA23" i="13"/>
  <c r="BZ23" i="13"/>
  <c r="BY23" i="13"/>
  <c r="BX23" i="13"/>
  <c r="BW23" i="13"/>
  <c r="BV23" i="13"/>
  <c r="BU23" i="13"/>
  <c r="BT23" i="13"/>
  <c r="BS23" i="13"/>
  <c r="BR23" i="13"/>
  <c r="BQ23" i="13"/>
  <c r="BP23" i="13"/>
  <c r="BO23" i="13"/>
  <c r="BN23" i="13"/>
  <c r="BM23" i="13"/>
  <c r="BL23" i="13"/>
  <c r="BK23" i="13"/>
  <c r="BJ23" i="13"/>
  <c r="BI23" i="13"/>
  <c r="BH23" i="13"/>
  <c r="BG23" i="13"/>
  <c r="BF23" i="13"/>
  <c r="BE23" i="13"/>
  <c r="BD23" i="13"/>
  <c r="BC23" i="13"/>
  <c r="BB23" i="13"/>
  <c r="BA23" i="13"/>
  <c r="AZ23" i="13"/>
  <c r="AY23" i="13"/>
  <c r="AX23" i="13"/>
  <c r="AW23" i="13"/>
  <c r="AV23" i="13"/>
  <c r="AU23" i="13"/>
  <c r="AT23" i="13"/>
  <c r="AS23" i="13"/>
  <c r="AR23" i="13"/>
  <c r="AQ23" i="13"/>
  <c r="AP23" i="13"/>
  <c r="AO23" i="13"/>
  <c r="AN23" i="13"/>
  <c r="AM23" i="13"/>
  <c r="AL23" i="13"/>
  <c r="AK23" i="13"/>
  <c r="AJ23" i="13"/>
  <c r="AI23" i="13"/>
  <c r="AH23" i="13"/>
  <c r="AG23" i="13"/>
  <c r="AF23" i="13"/>
  <c r="AE23" i="13"/>
  <c r="AD23" i="13"/>
  <c r="AC23" i="13"/>
  <c r="AB23" i="13"/>
  <c r="AA23" i="13"/>
  <c r="Z23" i="13"/>
  <c r="Y23" i="13"/>
  <c r="X23" i="13"/>
  <c r="W23" i="13"/>
  <c r="V23" i="13"/>
  <c r="U23" i="13"/>
  <c r="T23" i="13"/>
  <c r="S23" i="13"/>
  <c r="R23" i="13"/>
  <c r="Q23" i="13"/>
  <c r="P23" i="13"/>
  <c r="O23" i="13"/>
  <c r="N23" i="13"/>
  <c r="M23" i="13"/>
  <c r="L23"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AI1683" i="5" l="1"/>
  <c r="B1806" i="5" s="1"/>
  <c r="AI1681" i="5"/>
  <c r="B1804" i="5" s="1"/>
  <c r="AI1679" i="5"/>
  <c r="B1802" i="5" s="1"/>
  <c r="AH1680" i="5"/>
  <c r="AH1643" i="5"/>
  <c r="AG1643" i="5"/>
  <c r="B1666" i="5" s="1"/>
  <c r="AG1650" i="5"/>
  <c r="B1663" i="5" s="1"/>
  <c r="AG1648" i="5"/>
  <c r="B1661" i="5" s="1"/>
  <c r="AG1646" i="5"/>
  <c r="B1659" i="5" s="1"/>
  <c r="AM1496" i="5"/>
  <c r="B1618" i="5" s="1"/>
  <c r="AL1496" i="5"/>
  <c r="AJ1496" i="5"/>
  <c r="AK1496" i="5"/>
  <c r="AI1616" i="5"/>
  <c r="AH1496" i="5"/>
  <c r="B1633" i="5" s="1"/>
  <c r="B1480" i="5"/>
  <c r="AH1467" i="5"/>
  <c r="AI1447" i="5"/>
  <c r="B1459" i="5" s="1"/>
  <c r="AH1447" i="5"/>
  <c r="B1455" i="5" s="1"/>
  <c r="AG1447" i="5"/>
  <c r="B1458" i="5" s="1"/>
  <c r="AL1312" i="5"/>
  <c r="AK1312" i="5"/>
  <c r="AI1289" i="5"/>
  <c r="B1301" i="5" s="1"/>
  <c r="AJ1312" i="5"/>
  <c r="AI1312" i="5"/>
  <c r="AH1312" i="5"/>
  <c r="B1436" i="5" s="1"/>
  <c r="AJ1155" i="5"/>
  <c r="D1681" i="5"/>
  <c r="D1682" i="5"/>
  <c r="D1683" i="5"/>
  <c r="D1684" i="5"/>
  <c r="D1685" i="5"/>
  <c r="D1686" i="5"/>
  <c r="D1687" i="5"/>
  <c r="D1688" i="5"/>
  <c r="D1689" i="5"/>
  <c r="D1690" i="5"/>
  <c r="D1691" i="5"/>
  <c r="D1692" i="5"/>
  <c r="D1693" i="5"/>
  <c r="D1694" i="5"/>
  <c r="D1695" i="5"/>
  <c r="D1696" i="5"/>
  <c r="D1697" i="5"/>
  <c r="D1698" i="5"/>
  <c r="D1699" i="5"/>
  <c r="D1700" i="5"/>
  <c r="D1701" i="5"/>
  <c r="D1702" i="5"/>
  <c r="D1703" i="5"/>
  <c r="D1704" i="5"/>
  <c r="D1705" i="5"/>
  <c r="D1706" i="5"/>
  <c r="D1707" i="5"/>
  <c r="D1708" i="5"/>
  <c r="D1709" i="5"/>
  <c r="D1710" i="5"/>
  <c r="D1711" i="5"/>
  <c r="D1712" i="5"/>
  <c r="D1713" i="5"/>
  <c r="D1714" i="5"/>
  <c r="D1715" i="5"/>
  <c r="D1716" i="5"/>
  <c r="D1717" i="5"/>
  <c r="D1718" i="5"/>
  <c r="D1719" i="5"/>
  <c r="D1720" i="5"/>
  <c r="D1721" i="5"/>
  <c r="D1722" i="5"/>
  <c r="D1723" i="5"/>
  <c r="D1724" i="5"/>
  <c r="D1725" i="5"/>
  <c r="D1726" i="5"/>
  <c r="D1727" i="5"/>
  <c r="D1728" i="5"/>
  <c r="D1729" i="5"/>
  <c r="D1730" i="5"/>
  <c r="D1731" i="5"/>
  <c r="D1732" i="5"/>
  <c r="D1733" i="5"/>
  <c r="D1734" i="5"/>
  <c r="D1735" i="5"/>
  <c r="D1736" i="5"/>
  <c r="D1737" i="5"/>
  <c r="D1738" i="5"/>
  <c r="D1739" i="5"/>
  <c r="D1740" i="5"/>
  <c r="D1741" i="5"/>
  <c r="D1742" i="5"/>
  <c r="D1743" i="5"/>
  <c r="D1744" i="5"/>
  <c r="D1745" i="5"/>
  <c r="D1746" i="5"/>
  <c r="D1747" i="5"/>
  <c r="D1748" i="5"/>
  <c r="D1749" i="5"/>
  <c r="D1750" i="5"/>
  <c r="D1751" i="5"/>
  <c r="D1752" i="5"/>
  <c r="D1753" i="5"/>
  <c r="D1754" i="5"/>
  <c r="D1755" i="5"/>
  <c r="D1756" i="5"/>
  <c r="D1757" i="5"/>
  <c r="D1758" i="5"/>
  <c r="D1759" i="5"/>
  <c r="D1760" i="5"/>
  <c r="D1761" i="5"/>
  <c r="D1762" i="5"/>
  <c r="D1763" i="5"/>
  <c r="D1764" i="5"/>
  <c r="D1765" i="5"/>
  <c r="D1766" i="5"/>
  <c r="D1767" i="5"/>
  <c r="D1768" i="5"/>
  <c r="D1769" i="5"/>
  <c r="D1770" i="5"/>
  <c r="D1771" i="5"/>
  <c r="D1772" i="5"/>
  <c r="D1773" i="5"/>
  <c r="D1774" i="5"/>
  <c r="D1775" i="5"/>
  <c r="D1776" i="5"/>
  <c r="D1777" i="5"/>
  <c r="D1778" i="5"/>
  <c r="D1779" i="5"/>
  <c r="D1780" i="5"/>
  <c r="D1781" i="5"/>
  <c r="D1782" i="5"/>
  <c r="D1783" i="5"/>
  <c r="D1784" i="5"/>
  <c r="D1785" i="5"/>
  <c r="D1786" i="5"/>
  <c r="D1787" i="5"/>
  <c r="D1788" i="5"/>
  <c r="D1789" i="5"/>
  <c r="D1790" i="5"/>
  <c r="D1791" i="5"/>
  <c r="D1792" i="5"/>
  <c r="D1793" i="5"/>
  <c r="D1794" i="5"/>
  <c r="D1795" i="5"/>
  <c r="D1796" i="5"/>
  <c r="D1797" i="5"/>
  <c r="D1798" i="5"/>
  <c r="D1799" i="5"/>
  <c r="D1497" i="5"/>
  <c r="AG1497" i="5" s="1"/>
  <c r="D1498" i="5"/>
  <c r="AG1498" i="5" s="1"/>
  <c r="D1499" i="5"/>
  <c r="AG1499" i="5" s="1"/>
  <c r="D1500" i="5"/>
  <c r="AG1500" i="5" s="1"/>
  <c r="D1501" i="5"/>
  <c r="AG1501" i="5" s="1"/>
  <c r="D1502" i="5"/>
  <c r="AG1502" i="5" s="1"/>
  <c r="D1503" i="5"/>
  <c r="AG1503" i="5" s="1"/>
  <c r="D1504" i="5"/>
  <c r="AG1504" i="5" s="1"/>
  <c r="D1505" i="5"/>
  <c r="AG1505" i="5" s="1"/>
  <c r="D1506" i="5"/>
  <c r="AG1506" i="5" s="1"/>
  <c r="D1507" i="5"/>
  <c r="AG1507" i="5" s="1"/>
  <c r="D1508" i="5"/>
  <c r="AG1508" i="5" s="1"/>
  <c r="D1509" i="5"/>
  <c r="AG1509" i="5" s="1"/>
  <c r="D1510" i="5"/>
  <c r="AG1510" i="5" s="1"/>
  <c r="D1511" i="5"/>
  <c r="AG1511" i="5" s="1"/>
  <c r="D1512" i="5"/>
  <c r="AG1512" i="5" s="1"/>
  <c r="D1513" i="5"/>
  <c r="AG1513" i="5" s="1"/>
  <c r="D1514" i="5"/>
  <c r="AG1514" i="5" s="1"/>
  <c r="D1515" i="5"/>
  <c r="AG1515" i="5" s="1"/>
  <c r="D1516" i="5"/>
  <c r="AG1516" i="5" s="1"/>
  <c r="D1517" i="5"/>
  <c r="AG1517" i="5" s="1"/>
  <c r="D1518" i="5"/>
  <c r="AG1518" i="5" s="1"/>
  <c r="D1519" i="5"/>
  <c r="AG1519" i="5" s="1"/>
  <c r="D1520" i="5"/>
  <c r="AG1520" i="5" s="1"/>
  <c r="D1521" i="5"/>
  <c r="AG1521" i="5" s="1"/>
  <c r="D1522" i="5"/>
  <c r="AG1522" i="5" s="1"/>
  <c r="D1523" i="5"/>
  <c r="AG1523" i="5" s="1"/>
  <c r="D1524" i="5"/>
  <c r="AG1524" i="5" s="1"/>
  <c r="D1525" i="5"/>
  <c r="AG1525" i="5" s="1"/>
  <c r="D1526" i="5"/>
  <c r="AG1526" i="5" s="1"/>
  <c r="D1527" i="5"/>
  <c r="AG1527" i="5" s="1"/>
  <c r="D1528" i="5"/>
  <c r="AG1528" i="5" s="1"/>
  <c r="D1529" i="5"/>
  <c r="AG1529" i="5" s="1"/>
  <c r="D1530" i="5"/>
  <c r="AG1530" i="5" s="1"/>
  <c r="D1531" i="5"/>
  <c r="AG1531" i="5" s="1"/>
  <c r="D1532" i="5"/>
  <c r="AG1532" i="5" s="1"/>
  <c r="D1533" i="5"/>
  <c r="AG1533" i="5" s="1"/>
  <c r="D1534" i="5"/>
  <c r="AG1534" i="5" s="1"/>
  <c r="D1535" i="5"/>
  <c r="AG1535" i="5" s="1"/>
  <c r="D1536" i="5"/>
  <c r="AG1536" i="5" s="1"/>
  <c r="D1537" i="5"/>
  <c r="AG1537" i="5" s="1"/>
  <c r="D1538" i="5"/>
  <c r="AG1538" i="5" s="1"/>
  <c r="D1539" i="5"/>
  <c r="AG1539" i="5" s="1"/>
  <c r="D1540" i="5"/>
  <c r="AG1540" i="5" s="1"/>
  <c r="D1541" i="5"/>
  <c r="AG1541" i="5" s="1"/>
  <c r="D1542" i="5"/>
  <c r="AG1542" i="5" s="1"/>
  <c r="D1543" i="5"/>
  <c r="AG1543" i="5" s="1"/>
  <c r="D1544" i="5"/>
  <c r="AG1544" i="5" s="1"/>
  <c r="D1545" i="5"/>
  <c r="AG1545" i="5" s="1"/>
  <c r="D1546" i="5"/>
  <c r="AG1546" i="5" s="1"/>
  <c r="D1547" i="5"/>
  <c r="AG1547" i="5" s="1"/>
  <c r="D1548" i="5"/>
  <c r="AG1548" i="5" s="1"/>
  <c r="D1549" i="5"/>
  <c r="AG1549" i="5" s="1"/>
  <c r="D1550" i="5"/>
  <c r="AG1550" i="5" s="1"/>
  <c r="D1551" i="5"/>
  <c r="AG1551" i="5" s="1"/>
  <c r="D1552" i="5"/>
  <c r="AG1552" i="5" s="1"/>
  <c r="D1553" i="5"/>
  <c r="AG1553" i="5" s="1"/>
  <c r="D1554" i="5"/>
  <c r="AG1554" i="5" s="1"/>
  <c r="D1555" i="5"/>
  <c r="AG1555" i="5" s="1"/>
  <c r="D1556" i="5"/>
  <c r="AG1556" i="5" s="1"/>
  <c r="D1557" i="5"/>
  <c r="AG1557" i="5" s="1"/>
  <c r="D1558" i="5"/>
  <c r="AG1558" i="5" s="1"/>
  <c r="D1559" i="5"/>
  <c r="AG1559" i="5" s="1"/>
  <c r="D1560" i="5"/>
  <c r="AG1560" i="5" s="1"/>
  <c r="D1561" i="5"/>
  <c r="AG1561" i="5" s="1"/>
  <c r="D1562" i="5"/>
  <c r="AG1562" i="5" s="1"/>
  <c r="D1563" i="5"/>
  <c r="AG1563" i="5" s="1"/>
  <c r="D1564" i="5"/>
  <c r="AG1564" i="5" s="1"/>
  <c r="D1565" i="5"/>
  <c r="AG1565" i="5" s="1"/>
  <c r="D1566" i="5"/>
  <c r="AG1566" i="5" s="1"/>
  <c r="D1567" i="5"/>
  <c r="AG1567" i="5" s="1"/>
  <c r="D1568" i="5"/>
  <c r="AG1568" i="5" s="1"/>
  <c r="D1569" i="5"/>
  <c r="AG1569" i="5" s="1"/>
  <c r="D1570" i="5"/>
  <c r="AG1570" i="5" s="1"/>
  <c r="D1571" i="5"/>
  <c r="AG1571" i="5" s="1"/>
  <c r="D1572" i="5"/>
  <c r="AG1572" i="5" s="1"/>
  <c r="D1573" i="5"/>
  <c r="AG1573" i="5" s="1"/>
  <c r="D1574" i="5"/>
  <c r="AG1574" i="5" s="1"/>
  <c r="D1575" i="5"/>
  <c r="AG1575" i="5" s="1"/>
  <c r="D1576" i="5"/>
  <c r="AG1576" i="5" s="1"/>
  <c r="D1577" i="5"/>
  <c r="AG1577" i="5" s="1"/>
  <c r="D1578" i="5"/>
  <c r="AG1578" i="5" s="1"/>
  <c r="D1579" i="5"/>
  <c r="AG1579" i="5" s="1"/>
  <c r="D1580" i="5"/>
  <c r="AG1580" i="5" s="1"/>
  <c r="D1581" i="5"/>
  <c r="AG1581" i="5" s="1"/>
  <c r="D1582" i="5"/>
  <c r="AG1582" i="5" s="1"/>
  <c r="D1583" i="5"/>
  <c r="AG1583" i="5" s="1"/>
  <c r="D1584" i="5"/>
  <c r="AG1584" i="5" s="1"/>
  <c r="D1585" i="5"/>
  <c r="AG1585" i="5" s="1"/>
  <c r="D1586" i="5"/>
  <c r="AG1586" i="5" s="1"/>
  <c r="D1587" i="5"/>
  <c r="AG1587" i="5" s="1"/>
  <c r="D1588" i="5"/>
  <c r="AG1588" i="5" s="1"/>
  <c r="D1589" i="5"/>
  <c r="AG1589" i="5" s="1"/>
  <c r="D1590" i="5"/>
  <c r="AG1590" i="5" s="1"/>
  <c r="D1591" i="5"/>
  <c r="AG1591" i="5" s="1"/>
  <c r="D1592" i="5"/>
  <c r="AG1592" i="5" s="1"/>
  <c r="D1593" i="5"/>
  <c r="AG1593" i="5" s="1"/>
  <c r="D1594" i="5"/>
  <c r="AG1594" i="5" s="1"/>
  <c r="D1595" i="5"/>
  <c r="AG1595" i="5" s="1"/>
  <c r="D1596" i="5"/>
  <c r="AG1596" i="5" s="1"/>
  <c r="D1597" i="5"/>
  <c r="AG1597" i="5" s="1"/>
  <c r="D1598" i="5"/>
  <c r="AG1598" i="5" s="1"/>
  <c r="D1599" i="5"/>
  <c r="AG1599" i="5" s="1"/>
  <c r="D1600" i="5"/>
  <c r="AG1600" i="5" s="1"/>
  <c r="D1601" i="5"/>
  <c r="AG1601" i="5" s="1"/>
  <c r="D1602" i="5"/>
  <c r="AG1602" i="5" s="1"/>
  <c r="D1603" i="5"/>
  <c r="AG1603" i="5" s="1"/>
  <c r="D1604" i="5"/>
  <c r="AG1604" i="5" s="1"/>
  <c r="D1605" i="5"/>
  <c r="AG1605" i="5" s="1"/>
  <c r="D1606" i="5"/>
  <c r="AG1606" i="5" s="1"/>
  <c r="D1607" i="5"/>
  <c r="AG1607" i="5" s="1"/>
  <c r="D1608" i="5"/>
  <c r="AG1608" i="5" s="1"/>
  <c r="D1609" i="5"/>
  <c r="AG1609" i="5" s="1"/>
  <c r="D1610" i="5"/>
  <c r="AG1610" i="5" s="1"/>
  <c r="D1611" i="5"/>
  <c r="AG1611" i="5" s="1"/>
  <c r="D1612" i="5"/>
  <c r="AG1612" i="5" s="1"/>
  <c r="D1613" i="5"/>
  <c r="AG1613" i="5" s="1"/>
  <c r="D1614" i="5"/>
  <c r="AG1614" i="5" s="1"/>
  <c r="D1615" i="5"/>
  <c r="AG1615" i="5" s="1"/>
  <c r="D1496" i="5"/>
  <c r="AG1496" i="5" s="1"/>
  <c r="D1313" i="5"/>
  <c r="AG1313" i="5" s="1"/>
  <c r="D1314" i="5"/>
  <c r="AG1314" i="5" s="1"/>
  <c r="D1315" i="5"/>
  <c r="AG1315" i="5" s="1"/>
  <c r="D1316" i="5"/>
  <c r="AG1316" i="5" s="1"/>
  <c r="D1317" i="5"/>
  <c r="AG1317" i="5" s="1"/>
  <c r="D1318" i="5"/>
  <c r="AG1318" i="5" s="1"/>
  <c r="D1319" i="5"/>
  <c r="AG1319" i="5" s="1"/>
  <c r="D1320" i="5"/>
  <c r="AG1320" i="5" s="1"/>
  <c r="D1321" i="5"/>
  <c r="AG1321" i="5" s="1"/>
  <c r="D1322" i="5"/>
  <c r="AG1322" i="5" s="1"/>
  <c r="D1323" i="5"/>
  <c r="AG1323" i="5" s="1"/>
  <c r="D1324" i="5"/>
  <c r="AG1324" i="5" s="1"/>
  <c r="D1325" i="5"/>
  <c r="AG1325" i="5" s="1"/>
  <c r="D1326" i="5"/>
  <c r="AG1326" i="5" s="1"/>
  <c r="D1327" i="5"/>
  <c r="AG1327" i="5" s="1"/>
  <c r="D1328" i="5"/>
  <c r="AG1328" i="5" s="1"/>
  <c r="D1329" i="5"/>
  <c r="AG1329" i="5" s="1"/>
  <c r="D1330" i="5"/>
  <c r="AG1330" i="5" s="1"/>
  <c r="D1331" i="5"/>
  <c r="AG1331" i="5" s="1"/>
  <c r="D1332" i="5"/>
  <c r="AG1332" i="5" s="1"/>
  <c r="D1333" i="5"/>
  <c r="AG1333" i="5" s="1"/>
  <c r="D1334" i="5"/>
  <c r="AG1334" i="5" s="1"/>
  <c r="D1335" i="5"/>
  <c r="AG1335" i="5" s="1"/>
  <c r="D1336" i="5"/>
  <c r="AG1336" i="5" s="1"/>
  <c r="D1337" i="5"/>
  <c r="AG1337" i="5" s="1"/>
  <c r="D1338" i="5"/>
  <c r="AG1338" i="5" s="1"/>
  <c r="D1339" i="5"/>
  <c r="AG1339" i="5" s="1"/>
  <c r="D1340" i="5"/>
  <c r="AG1340" i="5" s="1"/>
  <c r="D1341" i="5"/>
  <c r="AG1341" i="5" s="1"/>
  <c r="D1342" i="5"/>
  <c r="AG1342" i="5" s="1"/>
  <c r="D1343" i="5"/>
  <c r="AG1343" i="5" s="1"/>
  <c r="D1344" i="5"/>
  <c r="AG1344" i="5" s="1"/>
  <c r="D1345" i="5"/>
  <c r="AG1345" i="5" s="1"/>
  <c r="D1346" i="5"/>
  <c r="AG1346" i="5" s="1"/>
  <c r="D1347" i="5"/>
  <c r="AG1347" i="5" s="1"/>
  <c r="D1348" i="5"/>
  <c r="AG1348" i="5" s="1"/>
  <c r="D1349" i="5"/>
  <c r="AG1349" i="5" s="1"/>
  <c r="D1350" i="5"/>
  <c r="AG1350" i="5" s="1"/>
  <c r="D1351" i="5"/>
  <c r="AG1351" i="5" s="1"/>
  <c r="D1352" i="5"/>
  <c r="AG1352" i="5" s="1"/>
  <c r="D1353" i="5"/>
  <c r="AG1353" i="5" s="1"/>
  <c r="D1354" i="5"/>
  <c r="AG1354" i="5" s="1"/>
  <c r="D1355" i="5"/>
  <c r="AG1355" i="5" s="1"/>
  <c r="D1356" i="5"/>
  <c r="AG1356" i="5" s="1"/>
  <c r="D1357" i="5"/>
  <c r="AG1357" i="5" s="1"/>
  <c r="D1358" i="5"/>
  <c r="AG1358" i="5" s="1"/>
  <c r="D1359" i="5"/>
  <c r="AG1359" i="5" s="1"/>
  <c r="D1360" i="5"/>
  <c r="AG1360" i="5" s="1"/>
  <c r="D1361" i="5"/>
  <c r="AG1361" i="5" s="1"/>
  <c r="D1362" i="5"/>
  <c r="AG1362" i="5" s="1"/>
  <c r="D1363" i="5"/>
  <c r="AG1363" i="5" s="1"/>
  <c r="D1364" i="5"/>
  <c r="AG1364" i="5" s="1"/>
  <c r="D1365" i="5"/>
  <c r="AG1365" i="5" s="1"/>
  <c r="D1366" i="5"/>
  <c r="AG1366" i="5" s="1"/>
  <c r="D1367" i="5"/>
  <c r="AG1367" i="5" s="1"/>
  <c r="D1368" i="5"/>
  <c r="AG1368" i="5" s="1"/>
  <c r="D1369" i="5"/>
  <c r="AG1369" i="5" s="1"/>
  <c r="D1370" i="5"/>
  <c r="AG1370" i="5" s="1"/>
  <c r="D1371" i="5"/>
  <c r="AG1371" i="5" s="1"/>
  <c r="D1372" i="5"/>
  <c r="AG1372" i="5" s="1"/>
  <c r="D1373" i="5"/>
  <c r="AG1373" i="5" s="1"/>
  <c r="D1374" i="5"/>
  <c r="AG1374" i="5" s="1"/>
  <c r="D1375" i="5"/>
  <c r="AG1375" i="5" s="1"/>
  <c r="D1376" i="5"/>
  <c r="AG1376" i="5" s="1"/>
  <c r="D1377" i="5"/>
  <c r="AG1377" i="5" s="1"/>
  <c r="D1378" i="5"/>
  <c r="AG1378" i="5" s="1"/>
  <c r="D1379" i="5"/>
  <c r="AG1379" i="5" s="1"/>
  <c r="D1380" i="5"/>
  <c r="AG1380" i="5" s="1"/>
  <c r="D1381" i="5"/>
  <c r="AG1381" i="5" s="1"/>
  <c r="D1382" i="5"/>
  <c r="AG1382" i="5" s="1"/>
  <c r="D1383" i="5"/>
  <c r="AG1383" i="5" s="1"/>
  <c r="D1384" i="5"/>
  <c r="AG1384" i="5" s="1"/>
  <c r="D1385" i="5"/>
  <c r="AG1385" i="5" s="1"/>
  <c r="D1386" i="5"/>
  <c r="AG1386" i="5" s="1"/>
  <c r="D1387" i="5"/>
  <c r="AG1387" i="5" s="1"/>
  <c r="D1388" i="5"/>
  <c r="AG1388" i="5" s="1"/>
  <c r="D1389" i="5"/>
  <c r="AG1389" i="5" s="1"/>
  <c r="D1390" i="5"/>
  <c r="AG1390" i="5" s="1"/>
  <c r="D1391" i="5"/>
  <c r="AG1391" i="5" s="1"/>
  <c r="D1392" i="5"/>
  <c r="AG1392" i="5" s="1"/>
  <c r="D1393" i="5"/>
  <c r="AG1393" i="5" s="1"/>
  <c r="D1394" i="5"/>
  <c r="AG1394" i="5" s="1"/>
  <c r="D1395" i="5"/>
  <c r="AG1395" i="5" s="1"/>
  <c r="D1396" i="5"/>
  <c r="AG1396" i="5" s="1"/>
  <c r="D1397" i="5"/>
  <c r="AG1397" i="5" s="1"/>
  <c r="D1398" i="5"/>
  <c r="AG1398" i="5" s="1"/>
  <c r="D1399" i="5"/>
  <c r="AG1399" i="5" s="1"/>
  <c r="D1400" i="5"/>
  <c r="AG1400" i="5" s="1"/>
  <c r="D1401" i="5"/>
  <c r="AG1401" i="5" s="1"/>
  <c r="D1402" i="5"/>
  <c r="AG1402" i="5" s="1"/>
  <c r="D1403" i="5"/>
  <c r="AG1403" i="5" s="1"/>
  <c r="D1404" i="5"/>
  <c r="AG1404" i="5" s="1"/>
  <c r="D1405" i="5"/>
  <c r="AG1405" i="5" s="1"/>
  <c r="D1406" i="5"/>
  <c r="AG1406" i="5" s="1"/>
  <c r="D1407" i="5"/>
  <c r="AG1407" i="5" s="1"/>
  <c r="D1408" i="5"/>
  <c r="AG1408" i="5" s="1"/>
  <c r="D1409" i="5"/>
  <c r="AG1409" i="5" s="1"/>
  <c r="D1410" i="5"/>
  <c r="AG1410" i="5" s="1"/>
  <c r="D1411" i="5"/>
  <c r="AG1411" i="5" s="1"/>
  <c r="D1412" i="5"/>
  <c r="AG1412" i="5" s="1"/>
  <c r="D1413" i="5"/>
  <c r="AG1413" i="5" s="1"/>
  <c r="D1414" i="5"/>
  <c r="AG1414" i="5" s="1"/>
  <c r="D1415" i="5"/>
  <c r="AG1415" i="5" s="1"/>
  <c r="D1416" i="5"/>
  <c r="AG1416" i="5" s="1"/>
  <c r="D1417" i="5"/>
  <c r="AG1417" i="5" s="1"/>
  <c r="D1418" i="5"/>
  <c r="AG1418" i="5" s="1"/>
  <c r="D1419" i="5"/>
  <c r="AG1419" i="5" s="1"/>
  <c r="D1420" i="5"/>
  <c r="AG1420" i="5" s="1"/>
  <c r="D1421" i="5"/>
  <c r="AG1421" i="5" s="1"/>
  <c r="D1422" i="5"/>
  <c r="AG1422" i="5" s="1"/>
  <c r="D1423" i="5"/>
  <c r="AG1423" i="5" s="1"/>
  <c r="D1424" i="5"/>
  <c r="AG1424" i="5" s="1"/>
  <c r="D1425" i="5"/>
  <c r="AG1425" i="5" s="1"/>
  <c r="D1426" i="5"/>
  <c r="AG1426" i="5" s="1"/>
  <c r="D1427" i="5"/>
  <c r="AG1427" i="5" s="1"/>
  <c r="D1428" i="5"/>
  <c r="AG1428" i="5" s="1"/>
  <c r="D1429" i="5"/>
  <c r="AG1429" i="5" s="1"/>
  <c r="D1430" i="5"/>
  <c r="AG1430" i="5" s="1"/>
  <c r="D1431" i="5"/>
  <c r="AG1431" i="5" s="1"/>
  <c r="D1312" i="5"/>
  <c r="D1155" i="5"/>
  <c r="AG1155" i="5" s="1"/>
  <c r="AH1289" i="5"/>
  <c r="B1297" i="5" s="1"/>
  <c r="B1300" i="5"/>
  <c r="AI1155" i="5"/>
  <c r="AH1155" i="5"/>
  <c r="B1279" i="5" s="1"/>
  <c r="D1156" i="5"/>
  <c r="AG1156" i="5" s="1"/>
  <c r="D1157" i="5"/>
  <c r="AG1157" i="5" s="1"/>
  <c r="D1158" i="5"/>
  <c r="AG1158" i="5" s="1"/>
  <c r="D1159" i="5"/>
  <c r="AG1159" i="5" s="1"/>
  <c r="D1160" i="5"/>
  <c r="AG1160" i="5" s="1"/>
  <c r="D1161" i="5"/>
  <c r="AG1161" i="5" s="1"/>
  <c r="D1162" i="5"/>
  <c r="AG1162" i="5" s="1"/>
  <c r="D1163" i="5"/>
  <c r="AG1163" i="5" s="1"/>
  <c r="D1164" i="5"/>
  <c r="AG1164" i="5" s="1"/>
  <c r="D1165" i="5"/>
  <c r="AG1165" i="5" s="1"/>
  <c r="D1166" i="5"/>
  <c r="AG1166" i="5" s="1"/>
  <c r="D1167" i="5"/>
  <c r="AG1167" i="5" s="1"/>
  <c r="D1168" i="5"/>
  <c r="AG1168" i="5" s="1"/>
  <c r="D1169" i="5"/>
  <c r="AG1169" i="5" s="1"/>
  <c r="D1170" i="5"/>
  <c r="AG1170" i="5" s="1"/>
  <c r="D1171" i="5"/>
  <c r="AG1171" i="5" s="1"/>
  <c r="D1172" i="5"/>
  <c r="AG1172" i="5" s="1"/>
  <c r="D1173" i="5"/>
  <c r="AG1173" i="5" s="1"/>
  <c r="D1174" i="5"/>
  <c r="AG1174" i="5" s="1"/>
  <c r="D1175" i="5"/>
  <c r="AG1175" i="5" s="1"/>
  <c r="D1176" i="5"/>
  <c r="AG1176" i="5" s="1"/>
  <c r="D1177" i="5"/>
  <c r="AG1177" i="5" s="1"/>
  <c r="D1178" i="5"/>
  <c r="AG1178" i="5" s="1"/>
  <c r="D1179" i="5"/>
  <c r="AG1179" i="5" s="1"/>
  <c r="D1180" i="5"/>
  <c r="AG1180" i="5" s="1"/>
  <c r="D1181" i="5"/>
  <c r="AG1181" i="5" s="1"/>
  <c r="D1182" i="5"/>
  <c r="AG1182" i="5" s="1"/>
  <c r="D1183" i="5"/>
  <c r="AG1183" i="5" s="1"/>
  <c r="D1184" i="5"/>
  <c r="AG1184" i="5" s="1"/>
  <c r="D1185" i="5"/>
  <c r="AG1185" i="5" s="1"/>
  <c r="D1186" i="5"/>
  <c r="AG1186" i="5" s="1"/>
  <c r="D1187" i="5"/>
  <c r="AG1187" i="5" s="1"/>
  <c r="D1188" i="5"/>
  <c r="AG1188" i="5" s="1"/>
  <c r="D1189" i="5"/>
  <c r="AG1189" i="5" s="1"/>
  <c r="D1190" i="5"/>
  <c r="AG1190" i="5" s="1"/>
  <c r="D1191" i="5"/>
  <c r="AG1191" i="5" s="1"/>
  <c r="D1192" i="5"/>
  <c r="AG1192" i="5" s="1"/>
  <c r="D1193" i="5"/>
  <c r="AG1193" i="5" s="1"/>
  <c r="D1194" i="5"/>
  <c r="AG1194" i="5" s="1"/>
  <c r="D1195" i="5"/>
  <c r="AG1195" i="5" s="1"/>
  <c r="D1196" i="5"/>
  <c r="AG1196" i="5" s="1"/>
  <c r="D1197" i="5"/>
  <c r="AG1197" i="5" s="1"/>
  <c r="D1198" i="5"/>
  <c r="AG1198" i="5" s="1"/>
  <c r="D1199" i="5"/>
  <c r="AG1199" i="5" s="1"/>
  <c r="D1200" i="5"/>
  <c r="AG1200" i="5" s="1"/>
  <c r="D1201" i="5"/>
  <c r="AG1201" i="5" s="1"/>
  <c r="D1202" i="5"/>
  <c r="AG1202" i="5" s="1"/>
  <c r="D1203" i="5"/>
  <c r="AG1203" i="5" s="1"/>
  <c r="D1204" i="5"/>
  <c r="AG1204" i="5" s="1"/>
  <c r="D1205" i="5"/>
  <c r="AG1205" i="5" s="1"/>
  <c r="D1206" i="5"/>
  <c r="AG1206" i="5" s="1"/>
  <c r="D1207" i="5"/>
  <c r="AG1207" i="5" s="1"/>
  <c r="D1208" i="5"/>
  <c r="AG1208" i="5" s="1"/>
  <c r="D1209" i="5"/>
  <c r="AG1209" i="5" s="1"/>
  <c r="D1210" i="5"/>
  <c r="AG1210" i="5" s="1"/>
  <c r="D1211" i="5"/>
  <c r="AG1211" i="5" s="1"/>
  <c r="D1212" i="5"/>
  <c r="AG1212" i="5" s="1"/>
  <c r="D1213" i="5"/>
  <c r="AG1213" i="5" s="1"/>
  <c r="D1214" i="5"/>
  <c r="AG1214" i="5" s="1"/>
  <c r="D1215" i="5"/>
  <c r="AG1215" i="5" s="1"/>
  <c r="D1216" i="5"/>
  <c r="AG1216" i="5" s="1"/>
  <c r="D1217" i="5"/>
  <c r="AG1217" i="5" s="1"/>
  <c r="D1218" i="5"/>
  <c r="AG1218" i="5" s="1"/>
  <c r="D1219" i="5"/>
  <c r="AG1219" i="5" s="1"/>
  <c r="D1220" i="5"/>
  <c r="AG1220" i="5" s="1"/>
  <c r="D1221" i="5"/>
  <c r="AG1221" i="5" s="1"/>
  <c r="D1222" i="5"/>
  <c r="AG1222" i="5" s="1"/>
  <c r="D1223" i="5"/>
  <c r="AG1223" i="5" s="1"/>
  <c r="D1224" i="5"/>
  <c r="AG1224" i="5" s="1"/>
  <c r="D1225" i="5"/>
  <c r="AG1225" i="5" s="1"/>
  <c r="D1226" i="5"/>
  <c r="AG1226" i="5" s="1"/>
  <c r="D1227" i="5"/>
  <c r="AG1227" i="5" s="1"/>
  <c r="D1228" i="5"/>
  <c r="AG1228" i="5" s="1"/>
  <c r="D1229" i="5"/>
  <c r="AG1229" i="5" s="1"/>
  <c r="D1230" i="5"/>
  <c r="AG1230" i="5" s="1"/>
  <c r="D1231" i="5"/>
  <c r="AG1231" i="5" s="1"/>
  <c r="D1232" i="5"/>
  <c r="AG1232" i="5" s="1"/>
  <c r="D1233" i="5"/>
  <c r="AG1233" i="5" s="1"/>
  <c r="D1234" i="5"/>
  <c r="AG1234" i="5" s="1"/>
  <c r="D1235" i="5"/>
  <c r="AG1235" i="5" s="1"/>
  <c r="D1236" i="5"/>
  <c r="AG1236" i="5" s="1"/>
  <c r="D1237" i="5"/>
  <c r="AG1237" i="5" s="1"/>
  <c r="D1238" i="5"/>
  <c r="AG1238" i="5" s="1"/>
  <c r="D1239" i="5"/>
  <c r="AG1239" i="5" s="1"/>
  <c r="D1240" i="5"/>
  <c r="AG1240" i="5" s="1"/>
  <c r="D1241" i="5"/>
  <c r="AG1241" i="5" s="1"/>
  <c r="D1242" i="5"/>
  <c r="AG1242" i="5" s="1"/>
  <c r="D1243" i="5"/>
  <c r="AG1243" i="5" s="1"/>
  <c r="D1244" i="5"/>
  <c r="AG1244" i="5" s="1"/>
  <c r="D1245" i="5"/>
  <c r="AG1245" i="5" s="1"/>
  <c r="D1246" i="5"/>
  <c r="AG1246" i="5" s="1"/>
  <c r="D1247" i="5"/>
  <c r="AG1247" i="5" s="1"/>
  <c r="D1248" i="5"/>
  <c r="AG1248" i="5" s="1"/>
  <c r="D1249" i="5"/>
  <c r="AG1249" i="5" s="1"/>
  <c r="D1250" i="5"/>
  <c r="AG1250" i="5" s="1"/>
  <c r="D1251" i="5"/>
  <c r="AG1251" i="5" s="1"/>
  <c r="D1252" i="5"/>
  <c r="AG1252" i="5" s="1"/>
  <c r="D1253" i="5"/>
  <c r="AG1253" i="5" s="1"/>
  <c r="D1254" i="5"/>
  <c r="AG1254" i="5" s="1"/>
  <c r="D1255" i="5"/>
  <c r="AG1255" i="5" s="1"/>
  <c r="D1256" i="5"/>
  <c r="AG1256" i="5" s="1"/>
  <c r="D1257" i="5"/>
  <c r="AG1257" i="5" s="1"/>
  <c r="D1258" i="5"/>
  <c r="AG1258" i="5" s="1"/>
  <c r="D1259" i="5"/>
  <c r="AG1259" i="5" s="1"/>
  <c r="D1260" i="5"/>
  <c r="AG1260" i="5" s="1"/>
  <c r="D1261" i="5"/>
  <c r="AG1261" i="5" s="1"/>
  <c r="D1262" i="5"/>
  <c r="AG1262" i="5" s="1"/>
  <c r="D1263" i="5"/>
  <c r="AG1263" i="5" s="1"/>
  <c r="D1264" i="5"/>
  <c r="AG1264" i="5" s="1"/>
  <c r="D1265" i="5"/>
  <c r="AG1265" i="5" s="1"/>
  <c r="D1266" i="5"/>
  <c r="AG1266" i="5" s="1"/>
  <c r="D1267" i="5"/>
  <c r="AG1267" i="5" s="1"/>
  <c r="D1268" i="5"/>
  <c r="AG1268" i="5" s="1"/>
  <c r="D1269" i="5"/>
  <c r="AG1269" i="5" s="1"/>
  <c r="D1270" i="5"/>
  <c r="AG1270" i="5" s="1"/>
  <c r="D1271" i="5"/>
  <c r="AG1271" i="5" s="1"/>
  <c r="D1272" i="5"/>
  <c r="AG1272" i="5" s="1"/>
  <c r="D1273" i="5"/>
  <c r="AG1273" i="5" s="1"/>
  <c r="D1274" i="5"/>
  <c r="AG1274" i="5" s="1"/>
  <c r="D989" i="5"/>
  <c r="AG989" i="5" s="1"/>
  <c r="AI1133" i="5"/>
  <c r="B1145" i="5" s="1"/>
  <c r="AH1133" i="5"/>
  <c r="B1141" i="5" s="1"/>
  <c r="AG1133" i="5"/>
  <c r="B1144" i="5" s="1"/>
  <c r="AI989" i="5"/>
  <c r="AJ989" i="5"/>
  <c r="AH989" i="5"/>
  <c r="B1113" i="5" s="1"/>
  <c r="D990" i="5"/>
  <c r="AG990" i="5" s="1"/>
  <c r="D991" i="5"/>
  <c r="AG991" i="5" s="1"/>
  <c r="D992" i="5"/>
  <c r="AG992" i="5" s="1"/>
  <c r="D993" i="5"/>
  <c r="AG993" i="5" s="1"/>
  <c r="D994" i="5"/>
  <c r="AG994" i="5" s="1"/>
  <c r="D995" i="5"/>
  <c r="AG995" i="5" s="1"/>
  <c r="D996" i="5"/>
  <c r="AG996" i="5" s="1"/>
  <c r="D997" i="5"/>
  <c r="AG997" i="5" s="1"/>
  <c r="D998" i="5"/>
  <c r="AG998" i="5" s="1"/>
  <c r="D999" i="5"/>
  <c r="AG999" i="5" s="1"/>
  <c r="D1000" i="5"/>
  <c r="AG1000" i="5" s="1"/>
  <c r="D1001" i="5"/>
  <c r="AG1001" i="5" s="1"/>
  <c r="D1002" i="5"/>
  <c r="AG1002" i="5" s="1"/>
  <c r="D1003" i="5"/>
  <c r="AG1003" i="5" s="1"/>
  <c r="D1004" i="5"/>
  <c r="AG1004" i="5" s="1"/>
  <c r="D1005" i="5"/>
  <c r="AG1005" i="5" s="1"/>
  <c r="D1006" i="5"/>
  <c r="AG1006" i="5" s="1"/>
  <c r="D1007" i="5"/>
  <c r="AG1007" i="5" s="1"/>
  <c r="D1008" i="5"/>
  <c r="AG1008" i="5" s="1"/>
  <c r="D1009" i="5"/>
  <c r="AG1009" i="5" s="1"/>
  <c r="D1010" i="5"/>
  <c r="AG1010" i="5" s="1"/>
  <c r="D1011" i="5"/>
  <c r="AG1011" i="5" s="1"/>
  <c r="D1012" i="5"/>
  <c r="AG1012" i="5" s="1"/>
  <c r="D1013" i="5"/>
  <c r="AG1013" i="5" s="1"/>
  <c r="D1014" i="5"/>
  <c r="AG1014" i="5" s="1"/>
  <c r="D1015" i="5"/>
  <c r="AG1015" i="5" s="1"/>
  <c r="D1016" i="5"/>
  <c r="AG1016" i="5" s="1"/>
  <c r="D1017" i="5"/>
  <c r="AG1017" i="5" s="1"/>
  <c r="D1018" i="5"/>
  <c r="AG1018" i="5" s="1"/>
  <c r="D1019" i="5"/>
  <c r="AG1019" i="5" s="1"/>
  <c r="D1020" i="5"/>
  <c r="AG1020" i="5" s="1"/>
  <c r="D1021" i="5"/>
  <c r="AG1021" i="5" s="1"/>
  <c r="D1022" i="5"/>
  <c r="AG1022" i="5" s="1"/>
  <c r="D1023" i="5"/>
  <c r="AG1023" i="5" s="1"/>
  <c r="D1024" i="5"/>
  <c r="AG1024" i="5" s="1"/>
  <c r="D1025" i="5"/>
  <c r="AG1025" i="5" s="1"/>
  <c r="D1026" i="5"/>
  <c r="AG1026" i="5" s="1"/>
  <c r="D1027" i="5"/>
  <c r="AG1027" i="5" s="1"/>
  <c r="D1028" i="5"/>
  <c r="AG1028" i="5" s="1"/>
  <c r="D1029" i="5"/>
  <c r="AG1029" i="5" s="1"/>
  <c r="D1030" i="5"/>
  <c r="AG1030" i="5" s="1"/>
  <c r="D1031" i="5"/>
  <c r="AG1031" i="5" s="1"/>
  <c r="D1032" i="5"/>
  <c r="AG1032" i="5" s="1"/>
  <c r="D1033" i="5"/>
  <c r="AG1033" i="5" s="1"/>
  <c r="D1034" i="5"/>
  <c r="AG1034" i="5" s="1"/>
  <c r="D1035" i="5"/>
  <c r="AG1035" i="5" s="1"/>
  <c r="D1036" i="5"/>
  <c r="AG1036" i="5" s="1"/>
  <c r="D1037" i="5"/>
  <c r="AG1037" i="5" s="1"/>
  <c r="D1038" i="5"/>
  <c r="AG1038" i="5" s="1"/>
  <c r="D1039" i="5"/>
  <c r="AG1039" i="5" s="1"/>
  <c r="D1040" i="5"/>
  <c r="AG1040" i="5" s="1"/>
  <c r="D1041" i="5"/>
  <c r="AG1041" i="5" s="1"/>
  <c r="D1042" i="5"/>
  <c r="AG1042" i="5" s="1"/>
  <c r="D1043" i="5"/>
  <c r="AG1043" i="5" s="1"/>
  <c r="D1044" i="5"/>
  <c r="AG1044" i="5" s="1"/>
  <c r="D1045" i="5"/>
  <c r="AG1045" i="5" s="1"/>
  <c r="D1046" i="5"/>
  <c r="AG1046" i="5" s="1"/>
  <c r="D1047" i="5"/>
  <c r="AG1047" i="5" s="1"/>
  <c r="D1048" i="5"/>
  <c r="AG1048" i="5" s="1"/>
  <c r="D1049" i="5"/>
  <c r="AG1049" i="5" s="1"/>
  <c r="D1050" i="5"/>
  <c r="AG1050" i="5" s="1"/>
  <c r="D1051" i="5"/>
  <c r="AG1051" i="5" s="1"/>
  <c r="D1052" i="5"/>
  <c r="AG1052" i="5" s="1"/>
  <c r="D1053" i="5"/>
  <c r="AG1053" i="5" s="1"/>
  <c r="D1054" i="5"/>
  <c r="AG1054" i="5" s="1"/>
  <c r="D1055" i="5"/>
  <c r="AG1055" i="5" s="1"/>
  <c r="D1056" i="5"/>
  <c r="AG1056" i="5" s="1"/>
  <c r="D1057" i="5"/>
  <c r="AG1057" i="5" s="1"/>
  <c r="D1058" i="5"/>
  <c r="AG1058" i="5" s="1"/>
  <c r="D1059" i="5"/>
  <c r="AG1059" i="5" s="1"/>
  <c r="D1060" i="5"/>
  <c r="AG1060" i="5" s="1"/>
  <c r="D1061" i="5"/>
  <c r="AG1061" i="5" s="1"/>
  <c r="D1062" i="5"/>
  <c r="AG1062" i="5" s="1"/>
  <c r="D1063" i="5"/>
  <c r="AG1063" i="5" s="1"/>
  <c r="D1064" i="5"/>
  <c r="AG1064" i="5" s="1"/>
  <c r="D1065" i="5"/>
  <c r="AG1065" i="5" s="1"/>
  <c r="D1066" i="5"/>
  <c r="AG1066" i="5" s="1"/>
  <c r="D1067" i="5"/>
  <c r="AG1067" i="5" s="1"/>
  <c r="D1068" i="5"/>
  <c r="AG1068" i="5" s="1"/>
  <c r="D1069" i="5"/>
  <c r="AG1069" i="5" s="1"/>
  <c r="D1070" i="5"/>
  <c r="AG1070" i="5" s="1"/>
  <c r="D1071" i="5"/>
  <c r="AG1071" i="5" s="1"/>
  <c r="D1072" i="5"/>
  <c r="AG1072" i="5" s="1"/>
  <c r="D1073" i="5"/>
  <c r="AG1073" i="5" s="1"/>
  <c r="D1074" i="5"/>
  <c r="AG1074" i="5" s="1"/>
  <c r="D1075" i="5"/>
  <c r="AG1075" i="5" s="1"/>
  <c r="D1076" i="5"/>
  <c r="AG1076" i="5" s="1"/>
  <c r="D1077" i="5"/>
  <c r="AG1077" i="5" s="1"/>
  <c r="D1078" i="5"/>
  <c r="AG1078" i="5" s="1"/>
  <c r="D1079" i="5"/>
  <c r="AG1079" i="5" s="1"/>
  <c r="D1080" i="5"/>
  <c r="AG1080" i="5" s="1"/>
  <c r="D1081" i="5"/>
  <c r="AG1081" i="5" s="1"/>
  <c r="D1082" i="5"/>
  <c r="AG1082" i="5" s="1"/>
  <c r="D1083" i="5"/>
  <c r="AG1083" i="5" s="1"/>
  <c r="D1084" i="5"/>
  <c r="AG1084" i="5" s="1"/>
  <c r="D1085" i="5"/>
  <c r="AG1085" i="5" s="1"/>
  <c r="D1086" i="5"/>
  <c r="AG1086" i="5" s="1"/>
  <c r="D1087" i="5"/>
  <c r="AG1087" i="5" s="1"/>
  <c r="D1088" i="5"/>
  <c r="AG1088" i="5" s="1"/>
  <c r="D1089" i="5"/>
  <c r="AG1089" i="5" s="1"/>
  <c r="D1090" i="5"/>
  <c r="AG1090" i="5" s="1"/>
  <c r="D1091" i="5"/>
  <c r="AG1091" i="5" s="1"/>
  <c r="D1092" i="5"/>
  <c r="AG1092" i="5" s="1"/>
  <c r="D1093" i="5"/>
  <c r="AG1093" i="5" s="1"/>
  <c r="D1094" i="5"/>
  <c r="AG1094" i="5" s="1"/>
  <c r="D1095" i="5"/>
  <c r="AG1095" i="5" s="1"/>
  <c r="D1096" i="5"/>
  <c r="AG1096" i="5" s="1"/>
  <c r="D1097" i="5"/>
  <c r="AG1097" i="5" s="1"/>
  <c r="D1098" i="5"/>
  <c r="AG1098" i="5" s="1"/>
  <c r="D1099" i="5"/>
  <c r="AG1099" i="5" s="1"/>
  <c r="D1100" i="5"/>
  <c r="AG1100" i="5" s="1"/>
  <c r="D1101" i="5"/>
  <c r="AG1101" i="5" s="1"/>
  <c r="D1102" i="5"/>
  <c r="AG1102" i="5" s="1"/>
  <c r="D1103" i="5"/>
  <c r="AG1103" i="5" s="1"/>
  <c r="D1104" i="5"/>
  <c r="AG1104" i="5" s="1"/>
  <c r="D1105" i="5"/>
  <c r="AG1105" i="5" s="1"/>
  <c r="D1106" i="5"/>
  <c r="AG1106" i="5" s="1"/>
  <c r="D1107" i="5"/>
  <c r="AG1107" i="5" s="1"/>
  <c r="D1108" i="5"/>
  <c r="AG1108" i="5" s="1"/>
  <c r="AG828" i="5"/>
  <c r="AI968" i="5"/>
  <c r="B980" i="5" s="1"/>
  <c r="AH968" i="5"/>
  <c r="B976" i="5" s="1"/>
  <c r="AG968" i="5"/>
  <c r="B979" i="5" s="1"/>
  <c r="AI1109" i="5" l="1"/>
  <c r="AH1800" i="5"/>
  <c r="AK1432" i="5"/>
  <c r="AL1616" i="5"/>
  <c r="EH130" i="13"/>
  <c r="B136" i="13" s="1"/>
  <c r="EE130" i="13"/>
  <c r="B135" i="13" s="1"/>
  <c r="AG1109" i="5"/>
  <c r="B1112" i="5" s="1"/>
  <c r="AG1800" i="5"/>
  <c r="B1825" i="5" s="1"/>
  <c r="AG1616" i="5"/>
  <c r="B1632" i="5" s="1"/>
  <c r="AI1432" i="5"/>
  <c r="AG1432" i="5"/>
  <c r="B1435" i="5" s="1"/>
  <c r="AG1275" i="5"/>
  <c r="B1278" i="5" s="1"/>
  <c r="AI1275" i="5"/>
  <c r="D829" i="5" l="1"/>
  <c r="AG829" i="5" s="1"/>
  <c r="D830" i="5"/>
  <c r="AG830" i="5" s="1"/>
  <c r="D831" i="5"/>
  <c r="AG831" i="5" s="1"/>
  <c r="D832" i="5"/>
  <c r="AG832" i="5" s="1"/>
  <c r="D833" i="5"/>
  <c r="AG833" i="5" s="1"/>
  <c r="D834" i="5"/>
  <c r="AG834" i="5" s="1"/>
  <c r="D835" i="5"/>
  <c r="AG835" i="5" s="1"/>
  <c r="D836" i="5"/>
  <c r="AG836" i="5" s="1"/>
  <c r="D837" i="5"/>
  <c r="AG837" i="5" s="1"/>
  <c r="D838" i="5"/>
  <c r="AG838" i="5" s="1"/>
  <c r="D839" i="5"/>
  <c r="AG839" i="5" s="1"/>
  <c r="D840" i="5"/>
  <c r="AG840" i="5" s="1"/>
  <c r="D841" i="5"/>
  <c r="AG841" i="5" s="1"/>
  <c r="D842" i="5"/>
  <c r="AG842" i="5" s="1"/>
  <c r="D843" i="5"/>
  <c r="AG843" i="5" s="1"/>
  <c r="D844" i="5"/>
  <c r="AG844" i="5" s="1"/>
  <c r="D845" i="5"/>
  <c r="AG845" i="5" s="1"/>
  <c r="D846" i="5"/>
  <c r="AG846" i="5" s="1"/>
  <c r="D847" i="5"/>
  <c r="AG847" i="5" s="1"/>
  <c r="D848" i="5"/>
  <c r="AG848" i="5" s="1"/>
  <c r="D849" i="5"/>
  <c r="AG849" i="5" s="1"/>
  <c r="D850" i="5"/>
  <c r="AG850" i="5" s="1"/>
  <c r="D851" i="5"/>
  <c r="AG851" i="5" s="1"/>
  <c r="D852" i="5"/>
  <c r="AG852" i="5" s="1"/>
  <c r="D853" i="5"/>
  <c r="AG853" i="5" s="1"/>
  <c r="D854" i="5"/>
  <c r="AG854" i="5" s="1"/>
  <c r="D855" i="5"/>
  <c r="AG855" i="5" s="1"/>
  <c r="D856" i="5"/>
  <c r="AG856" i="5" s="1"/>
  <c r="D857" i="5"/>
  <c r="AG857" i="5" s="1"/>
  <c r="D858" i="5"/>
  <c r="AG858" i="5" s="1"/>
  <c r="D859" i="5"/>
  <c r="AG859" i="5" s="1"/>
  <c r="D860" i="5"/>
  <c r="AG860" i="5" s="1"/>
  <c r="D861" i="5"/>
  <c r="AG861" i="5" s="1"/>
  <c r="D862" i="5"/>
  <c r="AG862" i="5" s="1"/>
  <c r="D863" i="5"/>
  <c r="AG863" i="5" s="1"/>
  <c r="D864" i="5"/>
  <c r="AG864" i="5" s="1"/>
  <c r="D865" i="5"/>
  <c r="AG865" i="5" s="1"/>
  <c r="D866" i="5"/>
  <c r="AG866" i="5" s="1"/>
  <c r="D867" i="5"/>
  <c r="AG867" i="5" s="1"/>
  <c r="D868" i="5"/>
  <c r="AG868" i="5" s="1"/>
  <c r="D869" i="5"/>
  <c r="AG869" i="5" s="1"/>
  <c r="D870" i="5"/>
  <c r="AG870" i="5" s="1"/>
  <c r="D871" i="5"/>
  <c r="AG871" i="5" s="1"/>
  <c r="D872" i="5"/>
  <c r="AG872" i="5" s="1"/>
  <c r="D873" i="5"/>
  <c r="AG873" i="5" s="1"/>
  <c r="D874" i="5"/>
  <c r="AG874" i="5" s="1"/>
  <c r="D875" i="5"/>
  <c r="AG875" i="5" s="1"/>
  <c r="D876" i="5"/>
  <c r="AG876" i="5" s="1"/>
  <c r="D877" i="5"/>
  <c r="AG877" i="5" s="1"/>
  <c r="D878" i="5"/>
  <c r="AG878" i="5" s="1"/>
  <c r="D879" i="5"/>
  <c r="AG879" i="5" s="1"/>
  <c r="D880" i="5"/>
  <c r="AG880" i="5" s="1"/>
  <c r="D881" i="5"/>
  <c r="AG881" i="5" s="1"/>
  <c r="D882" i="5"/>
  <c r="AG882" i="5" s="1"/>
  <c r="D883" i="5"/>
  <c r="AG883" i="5" s="1"/>
  <c r="D884" i="5"/>
  <c r="AG884" i="5" s="1"/>
  <c r="D885" i="5"/>
  <c r="AG885" i="5" s="1"/>
  <c r="D886" i="5"/>
  <c r="AG886" i="5" s="1"/>
  <c r="D887" i="5"/>
  <c r="AG887" i="5" s="1"/>
  <c r="D888" i="5"/>
  <c r="AG888" i="5" s="1"/>
  <c r="D889" i="5"/>
  <c r="AG889" i="5" s="1"/>
  <c r="D890" i="5"/>
  <c r="AG890" i="5" s="1"/>
  <c r="D891" i="5"/>
  <c r="AG891" i="5" s="1"/>
  <c r="D892" i="5"/>
  <c r="AG892" i="5" s="1"/>
  <c r="D893" i="5"/>
  <c r="AG893" i="5" s="1"/>
  <c r="D894" i="5"/>
  <c r="AG894" i="5" s="1"/>
  <c r="D895" i="5"/>
  <c r="AG895" i="5" s="1"/>
  <c r="D896" i="5"/>
  <c r="AG896" i="5" s="1"/>
  <c r="D897" i="5"/>
  <c r="AG897" i="5" s="1"/>
  <c r="D898" i="5"/>
  <c r="AG898" i="5" s="1"/>
  <c r="D899" i="5"/>
  <c r="AG899" i="5" s="1"/>
  <c r="D900" i="5"/>
  <c r="AG900" i="5" s="1"/>
  <c r="D901" i="5"/>
  <c r="AG901" i="5" s="1"/>
  <c r="D902" i="5"/>
  <c r="AG902" i="5" s="1"/>
  <c r="D903" i="5"/>
  <c r="AG903" i="5" s="1"/>
  <c r="D904" i="5"/>
  <c r="AG904" i="5" s="1"/>
  <c r="D905" i="5"/>
  <c r="AG905" i="5" s="1"/>
  <c r="D906" i="5"/>
  <c r="AG906" i="5" s="1"/>
  <c r="D907" i="5"/>
  <c r="AG907" i="5" s="1"/>
  <c r="D908" i="5"/>
  <c r="AG908" i="5" s="1"/>
  <c r="D909" i="5"/>
  <c r="AG909" i="5" s="1"/>
  <c r="D910" i="5"/>
  <c r="AG910" i="5" s="1"/>
  <c r="D911" i="5"/>
  <c r="AG911" i="5" s="1"/>
  <c r="D912" i="5"/>
  <c r="AG912" i="5" s="1"/>
  <c r="D913" i="5"/>
  <c r="AG913" i="5" s="1"/>
  <c r="D914" i="5"/>
  <c r="AG914" i="5" s="1"/>
  <c r="D915" i="5"/>
  <c r="AG915" i="5" s="1"/>
  <c r="D916" i="5"/>
  <c r="AG916" i="5" s="1"/>
  <c r="D917" i="5"/>
  <c r="AG917" i="5" s="1"/>
  <c r="D918" i="5"/>
  <c r="AG918" i="5" s="1"/>
  <c r="D919" i="5"/>
  <c r="AG919" i="5" s="1"/>
  <c r="D920" i="5"/>
  <c r="AG920" i="5" s="1"/>
  <c r="D921" i="5"/>
  <c r="AG921" i="5" s="1"/>
  <c r="D922" i="5"/>
  <c r="AG922" i="5" s="1"/>
  <c r="D923" i="5"/>
  <c r="AG923" i="5" s="1"/>
  <c r="D924" i="5"/>
  <c r="AG924" i="5" s="1"/>
  <c r="D925" i="5"/>
  <c r="AG925" i="5" s="1"/>
  <c r="D926" i="5"/>
  <c r="AG926" i="5" s="1"/>
  <c r="D927" i="5"/>
  <c r="AG927" i="5" s="1"/>
  <c r="D928" i="5"/>
  <c r="AG928" i="5" s="1"/>
  <c r="D929" i="5"/>
  <c r="AG929" i="5" s="1"/>
  <c r="D930" i="5"/>
  <c r="AG930" i="5" s="1"/>
  <c r="D931" i="5"/>
  <c r="AG931" i="5" s="1"/>
  <c r="D932" i="5"/>
  <c r="AG932" i="5" s="1"/>
  <c r="D933" i="5"/>
  <c r="AG933" i="5" s="1"/>
  <c r="D934" i="5"/>
  <c r="AG934" i="5" s="1"/>
  <c r="D935" i="5"/>
  <c r="AG935" i="5" s="1"/>
  <c r="D936" i="5"/>
  <c r="AG936" i="5" s="1"/>
  <c r="D937" i="5"/>
  <c r="AG937" i="5" s="1"/>
  <c r="D938" i="5"/>
  <c r="AG938" i="5" s="1"/>
  <c r="D939" i="5"/>
  <c r="AG939" i="5" s="1"/>
  <c r="D940" i="5"/>
  <c r="AG940" i="5" s="1"/>
  <c r="D941" i="5"/>
  <c r="AG941" i="5" s="1"/>
  <c r="D942" i="5"/>
  <c r="AG942" i="5" s="1"/>
  <c r="D943" i="5"/>
  <c r="AG943" i="5" s="1"/>
  <c r="D944" i="5"/>
  <c r="AG944" i="5" s="1"/>
  <c r="D945" i="5"/>
  <c r="AG945" i="5" s="1"/>
  <c r="D946" i="5"/>
  <c r="AG946" i="5" s="1"/>
  <c r="D947" i="5"/>
  <c r="AG947" i="5" s="1"/>
  <c r="D598" i="5"/>
  <c r="AG598" i="5" s="1"/>
  <c r="D717" i="5"/>
  <c r="AG717" i="5" s="1"/>
  <c r="D599" i="5"/>
  <c r="AG599" i="5" s="1"/>
  <c r="D600" i="5"/>
  <c r="AG600" i="5" s="1"/>
  <c r="D601" i="5"/>
  <c r="AG601" i="5" s="1"/>
  <c r="D602" i="5"/>
  <c r="AG602" i="5" s="1"/>
  <c r="D603" i="5"/>
  <c r="AG603" i="5" s="1"/>
  <c r="D604" i="5"/>
  <c r="AG604" i="5" s="1"/>
  <c r="D605" i="5"/>
  <c r="AG605" i="5" s="1"/>
  <c r="D606" i="5"/>
  <c r="AG606" i="5" s="1"/>
  <c r="D607" i="5"/>
  <c r="AG607" i="5" s="1"/>
  <c r="D608" i="5"/>
  <c r="AG608" i="5" s="1"/>
  <c r="D609" i="5"/>
  <c r="AG609" i="5" s="1"/>
  <c r="D610" i="5"/>
  <c r="AG610" i="5" s="1"/>
  <c r="D611" i="5"/>
  <c r="AG611" i="5" s="1"/>
  <c r="D612" i="5"/>
  <c r="AG612" i="5" s="1"/>
  <c r="D613" i="5"/>
  <c r="AG613" i="5" s="1"/>
  <c r="D614" i="5"/>
  <c r="AG614" i="5" s="1"/>
  <c r="D615" i="5"/>
  <c r="AG615" i="5" s="1"/>
  <c r="D616" i="5"/>
  <c r="AG616" i="5" s="1"/>
  <c r="D617" i="5"/>
  <c r="AG617" i="5" s="1"/>
  <c r="D618" i="5"/>
  <c r="AG618" i="5" s="1"/>
  <c r="D619" i="5"/>
  <c r="AG619" i="5" s="1"/>
  <c r="D620" i="5"/>
  <c r="AG620" i="5" s="1"/>
  <c r="D621" i="5"/>
  <c r="AG621" i="5" s="1"/>
  <c r="D622" i="5"/>
  <c r="AG622" i="5" s="1"/>
  <c r="D623" i="5"/>
  <c r="AG623" i="5" s="1"/>
  <c r="D624" i="5"/>
  <c r="AG624" i="5" s="1"/>
  <c r="D625" i="5"/>
  <c r="AG625" i="5" s="1"/>
  <c r="D626" i="5"/>
  <c r="AG626" i="5" s="1"/>
  <c r="D627" i="5"/>
  <c r="AG627" i="5" s="1"/>
  <c r="D628" i="5"/>
  <c r="AG628" i="5" s="1"/>
  <c r="D629" i="5"/>
  <c r="AG629" i="5" s="1"/>
  <c r="D630" i="5"/>
  <c r="AG630" i="5" s="1"/>
  <c r="D631" i="5"/>
  <c r="AG631" i="5" s="1"/>
  <c r="D632" i="5"/>
  <c r="AG632" i="5" s="1"/>
  <c r="D633" i="5"/>
  <c r="AG633" i="5" s="1"/>
  <c r="D634" i="5"/>
  <c r="AG634" i="5" s="1"/>
  <c r="D635" i="5"/>
  <c r="AG635" i="5" s="1"/>
  <c r="D636" i="5"/>
  <c r="AG636" i="5" s="1"/>
  <c r="D637" i="5"/>
  <c r="AG637" i="5" s="1"/>
  <c r="D638" i="5"/>
  <c r="AG638" i="5" s="1"/>
  <c r="D639" i="5"/>
  <c r="AG639" i="5" s="1"/>
  <c r="D640" i="5"/>
  <c r="AG640" i="5" s="1"/>
  <c r="D641" i="5"/>
  <c r="AG641" i="5" s="1"/>
  <c r="D642" i="5"/>
  <c r="AG642" i="5" s="1"/>
  <c r="D643" i="5"/>
  <c r="AG643" i="5" s="1"/>
  <c r="D644" i="5"/>
  <c r="AG644" i="5" s="1"/>
  <c r="D645" i="5"/>
  <c r="AG645" i="5" s="1"/>
  <c r="D646" i="5"/>
  <c r="AG646" i="5" s="1"/>
  <c r="D647" i="5"/>
  <c r="AG647" i="5" s="1"/>
  <c r="D648" i="5"/>
  <c r="AG648" i="5" s="1"/>
  <c r="D649" i="5"/>
  <c r="AG649" i="5" s="1"/>
  <c r="D650" i="5"/>
  <c r="AG650" i="5" s="1"/>
  <c r="D651" i="5"/>
  <c r="AG651" i="5" s="1"/>
  <c r="D652" i="5"/>
  <c r="AG652" i="5" s="1"/>
  <c r="D653" i="5"/>
  <c r="AG653" i="5" s="1"/>
  <c r="D654" i="5"/>
  <c r="AG654" i="5" s="1"/>
  <c r="D655" i="5"/>
  <c r="AG655" i="5" s="1"/>
  <c r="D656" i="5"/>
  <c r="AG656" i="5" s="1"/>
  <c r="D657" i="5"/>
  <c r="AG657" i="5" s="1"/>
  <c r="D658" i="5"/>
  <c r="AG658" i="5" s="1"/>
  <c r="D659" i="5"/>
  <c r="AG659" i="5" s="1"/>
  <c r="D660" i="5"/>
  <c r="AG660" i="5" s="1"/>
  <c r="D661" i="5"/>
  <c r="AG661" i="5" s="1"/>
  <c r="D662" i="5"/>
  <c r="AG662" i="5" s="1"/>
  <c r="D663" i="5"/>
  <c r="AG663" i="5" s="1"/>
  <c r="D664" i="5"/>
  <c r="AG664" i="5" s="1"/>
  <c r="D665" i="5"/>
  <c r="AG665" i="5" s="1"/>
  <c r="D666" i="5"/>
  <c r="AG666" i="5" s="1"/>
  <c r="D667" i="5"/>
  <c r="AG667" i="5" s="1"/>
  <c r="D668" i="5"/>
  <c r="AG668" i="5" s="1"/>
  <c r="D669" i="5"/>
  <c r="AG669" i="5" s="1"/>
  <c r="D670" i="5"/>
  <c r="AG670" i="5" s="1"/>
  <c r="D671" i="5"/>
  <c r="AG671" i="5" s="1"/>
  <c r="D672" i="5"/>
  <c r="AG672" i="5" s="1"/>
  <c r="D673" i="5"/>
  <c r="AG673" i="5" s="1"/>
  <c r="D674" i="5"/>
  <c r="AG674" i="5" s="1"/>
  <c r="D675" i="5"/>
  <c r="AG675" i="5" s="1"/>
  <c r="D676" i="5"/>
  <c r="AG676" i="5" s="1"/>
  <c r="D677" i="5"/>
  <c r="AG677" i="5" s="1"/>
  <c r="D678" i="5"/>
  <c r="AG678" i="5" s="1"/>
  <c r="D679" i="5"/>
  <c r="AG679" i="5" s="1"/>
  <c r="D680" i="5"/>
  <c r="AG680" i="5" s="1"/>
  <c r="D681" i="5"/>
  <c r="AG681" i="5" s="1"/>
  <c r="D682" i="5"/>
  <c r="AG682" i="5" s="1"/>
  <c r="D683" i="5"/>
  <c r="AG683" i="5" s="1"/>
  <c r="D684" i="5"/>
  <c r="AG684" i="5" s="1"/>
  <c r="D685" i="5"/>
  <c r="AG685" i="5" s="1"/>
  <c r="D686" i="5"/>
  <c r="AG686" i="5" s="1"/>
  <c r="D687" i="5"/>
  <c r="AG687" i="5" s="1"/>
  <c r="D688" i="5"/>
  <c r="AG688" i="5" s="1"/>
  <c r="D689" i="5"/>
  <c r="AG689" i="5" s="1"/>
  <c r="D690" i="5"/>
  <c r="AG690" i="5" s="1"/>
  <c r="D691" i="5"/>
  <c r="AG691" i="5" s="1"/>
  <c r="D692" i="5"/>
  <c r="AG692" i="5" s="1"/>
  <c r="D693" i="5"/>
  <c r="AG693" i="5" s="1"/>
  <c r="D694" i="5"/>
  <c r="AG694" i="5" s="1"/>
  <c r="D695" i="5"/>
  <c r="AG695" i="5" s="1"/>
  <c r="D696" i="5"/>
  <c r="AG696" i="5" s="1"/>
  <c r="D697" i="5"/>
  <c r="AG697" i="5" s="1"/>
  <c r="D698" i="5"/>
  <c r="AG698" i="5" s="1"/>
  <c r="D699" i="5"/>
  <c r="AG699" i="5" s="1"/>
  <c r="D700" i="5"/>
  <c r="AG700" i="5" s="1"/>
  <c r="D701" i="5"/>
  <c r="AG701" i="5" s="1"/>
  <c r="D702" i="5"/>
  <c r="AG702" i="5" s="1"/>
  <c r="D703" i="5"/>
  <c r="AG703" i="5" s="1"/>
  <c r="D704" i="5"/>
  <c r="AG704" i="5" s="1"/>
  <c r="D705" i="5"/>
  <c r="AG705" i="5" s="1"/>
  <c r="D706" i="5"/>
  <c r="AG706" i="5" s="1"/>
  <c r="D707" i="5"/>
  <c r="AG707" i="5" s="1"/>
  <c r="D708" i="5"/>
  <c r="AG708" i="5" s="1"/>
  <c r="D709" i="5"/>
  <c r="AG709" i="5" s="1"/>
  <c r="D710" i="5"/>
  <c r="AG710" i="5" s="1"/>
  <c r="D711" i="5"/>
  <c r="AG711" i="5" s="1"/>
  <c r="D712" i="5"/>
  <c r="AG712" i="5" s="1"/>
  <c r="D713" i="5"/>
  <c r="AG713" i="5" s="1"/>
  <c r="D714" i="5"/>
  <c r="AG714" i="5" s="1"/>
  <c r="D715" i="5"/>
  <c r="AG715" i="5" s="1"/>
  <c r="D716" i="5"/>
  <c r="AG716" i="5" s="1"/>
  <c r="AH828" i="5"/>
  <c r="B953" i="5" s="1"/>
  <c r="AK810" i="5"/>
  <c r="AU792" i="5"/>
  <c r="B799" i="5" s="1"/>
  <c r="AL792" i="5"/>
  <c r="B801" i="5" s="1"/>
  <c r="AM792" i="5"/>
  <c r="B795" i="5" s="1"/>
  <c r="AT792" i="5"/>
  <c r="AK812" i="5" l="1"/>
  <c r="B818" i="5" s="1"/>
  <c r="AG948" i="5"/>
  <c r="B952" i="5" s="1"/>
  <c r="AH812" i="5"/>
  <c r="B816" i="5" s="1"/>
  <c r="AS793" i="5" l="1"/>
  <c r="AH785" i="5"/>
  <c r="AG792" i="5" s="1"/>
  <c r="B798" i="5" s="1"/>
  <c r="AL761" i="5"/>
  <c r="B775" i="5" s="1"/>
  <c r="AH761" i="5"/>
  <c r="B779" i="5" s="1"/>
  <c r="AL739" i="5"/>
  <c r="B749" i="5" s="1"/>
  <c r="AH739" i="5"/>
  <c r="B753" i="5" s="1"/>
  <c r="AP598" i="5"/>
  <c r="B723" i="5" s="1"/>
  <c r="AT575" i="5"/>
  <c r="B581" i="5" s="1"/>
  <c r="AN554" i="5"/>
  <c r="AN540" i="5"/>
  <c r="B545" i="5" s="1"/>
  <c r="B527" i="5"/>
  <c r="AK270" i="5"/>
  <c r="AJ294" i="5"/>
  <c r="AH516" i="5"/>
  <c r="AJ360" i="5"/>
  <c r="B485" i="5" s="1"/>
  <c r="AI360" i="5"/>
  <c r="B483" i="5" s="1"/>
  <c r="AH360" i="5"/>
  <c r="B504" i="5" s="1"/>
  <c r="AG480" i="5" l="1"/>
  <c r="B503" i="5" s="1"/>
  <c r="AG718" i="5"/>
  <c r="B722" i="5" s="1"/>
  <c r="AK324" i="5"/>
  <c r="B334" i="5" s="1"/>
  <c r="AH324" i="5"/>
  <c r="B338" i="5" s="1"/>
  <c r="AJ324" i="5"/>
  <c r="B332" i="5" s="1"/>
  <c r="AG324" i="5"/>
  <c r="B337" i="5" s="1"/>
  <c r="AT294" i="5"/>
  <c r="B312" i="5" s="1"/>
  <c r="AS295" i="5"/>
  <c r="AJ306" i="5"/>
  <c r="AJ295" i="5"/>
  <c r="AJ305" i="5"/>
  <c r="AJ304" i="5"/>
  <c r="AJ303" i="5"/>
  <c r="AJ302" i="5"/>
  <c r="AJ301" i="5"/>
  <c r="AJ300" i="5"/>
  <c r="AJ299" i="5"/>
  <c r="AJ298" i="5"/>
  <c r="AJ297" i="5"/>
  <c r="AJ296" i="5"/>
  <c r="AM271" i="5"/>
  <c r="AH270" i="5"/>
  <c r="B282" i="5" s="1"/>
  <c r="AK276" i="5"/>
  <c r="AK275" i="5"/>
  <c r="AK274" i="5"/>
  <c r="AK273" i="5"/>
  <c r="AK272" i="5"/>
  <c r="AK271" i="5"/>
  <c r="AK239" i="5"/>
  <c r="AM239" i="5"/>
  <c r="AH239" i="5"/>
  <c r="B259" i="5" s="1"/>
  <c r="AM240" i="5"/>
  <c r="AM241" i="5"/>
  <c r="AM242" i="5"/>
  <c r="AM243" i="5"/>
  <c r="AM244" i="5"/>
  <c r="AM245" i="5"/>
  <c r="AM246" i="5"/>
  <c r="AM247" i="5"/>
  <c r="AM248" i="5"/>
  <c r="AM249" i="5"/>
  <c r="AM250" i="5"/>
  <c r="AM251" i="5"/>
  <c r="AK241" i="5"/>
  <c r="B255" i="5" s="1"/>
  <c r="AK220" i="5"/>
  <c r="AM223" i="5"/>
  <c r="AM221" i="5"/>
  <c r="AM222" i="5"/>
  <c r="AM220" i="5"/>
  <c r="AK222" i="5"/>
  <c r="B227" i="5" s="1"/>
  <c r="AH220" i="5"/>
  <c r="B231" i="5" s="1"/>
  <c r="AG214" i="5"/>
  <c r="AG213" i="5"/>
  <c r="AO189" i="5"/>
  <c r="AL193" i="5"/>
  <c r="B202" i="5" s="1"/>
  <c r="Y948" i="5"/>
  <c r="S948" i="5"/>
  <c r="Y772" i="5"/>
  <c r="Y746" i="5"/>
  <c r="Q718" i="5"/>
  <c r="S718" i="5"/>
  <c r="U718" i="5"/>
  <c r="W718" i="5"/>
  <c r="Y718" i="5"/>
  <c r="AA718" i="5"/>
  <c r="AC718" i="5"/>
  <c r="O718" i="5"/>
  <c r="Y522" i="5"/>
  <c r="F480" i="5"/>
  <c r="G480" i="5"/>
  <c r="H480" i="5"/>
  <c r="I480" i="5"/>
  <c r="J480" i="5"/>
  <c r="K480" i="5"/>
  <c r="L480" i="5"/>
  <c r="M480" i="5"/>
  <c r="N480" i="5"/>
  <c r="O480" i="5"/>
  <c r="P480" i="5"/>
  <c r="Q480" i="5"/>
  <c r="R480" i="5"/>
  <c r="S480" i="5"/>
  <c r="T480" i="5"/>
  <c r="U480" i="5"/>
  <c r="V480" i="5"/>
  <c r="W480" i="5"/>
  <c r="X480" i="5"/>
  <c r="Y480" i="5"/>
  <c r="Z480" i="5"/>
  <c r="AA480" i="5"/>
  <c r="AB480" i="5"/>
  <c r="AC480" i="5"/>
  <c r="AD480" i="5"/>
  <c r="E480" i="5"/>
  <c r="Y329" i="5"/>
  <c r="AC307" i="5"/>
  <c r="AM300" i="5" s="1"/>
  <c r="Q307" i="5"/>
  <c r="AM294" i="5" s="1"/>
  <c r="S307" i="5"/>
  <c r="AM295" i="5" s="1"/>
  <c r="U307" i="5"/>
  <c r="AM296" i="5" s="1"/>
  <c r="W307" i="5"/>
  <c r="AM297" i="5" s="1"/>
  <c r="Y307" i="5"/>
  <c r="AM298" i="5" s="1"/>
  <c r="AA307" i="5"/>
  <c r="AM299" i="5" s="1"/>
  <c r="O307" i="5"/>
  <c r="Y277" i="5"/>
  <c r="AI270" i="5" s="1"/>
  <c r="B283" i="5" s="1"/>
  <c r="Y252" i="5"/>
  <c r="AI239" i="5" s="1"/>
  <c r="B260" i="5" s="1"/>
  <c r="Y224" i="5"/>
  <c r="AI220" i="5" s="1"/>
  <c r="B232" i="5" s="1"/>
  <c r="S199" i="5"/>
  <c r="W199" i="5"/>
  <c r="AA199" i="5"/>
  <c r="O199" i="5"/>
  <c r="Y171" i="5"/>
  <c r="AN239" i="5" s="1"/>
  <c r="AL66" i="5"/>
  <c r="AM66" i="5" s="1"/>
  <c r="AM171" i="5" s="1"/>
  <c r="AJ66" i="5"/>
  <c r="AK66" i="5" s="1"/>
  <c r="AK171" i="5" s="1"/>
  <c r="AI66" i="5"/>
  <c r="AI171" i="5" s="1"/>
  <c r="AH66" i="5"/>
  <c r="AH171" i="5" s="1"/>
  <c r="B176" i="5" s="1"/>
  <c r="AG66" i="5"/>
  <c r="AG171" i="5" s="1"/>
  <c r="B175" i="5" s="1"/>
  <c r="AG45" i="5"/>
  <c r="B51" i="5" s="1"/>
  <c r="AP45" i="5"/>
  <c r="B48" i="5" s="1"/>
  <c r="AO45" i="5"/>
  <c r="AN45" i="5"/>
  <c r="AM45" i="5"/>
  <c r="AL45" i="5"/>
  <c r="B54" i="5" s="1"/>
  <c r="AO46" i="5" l="1"/>
  <c r="B55" i="5" s="1"/>
  <c r="AG188" i="5"/>
  <c r="B205" i="5" s="1"/>
  <c r="AK277" i="5"/>
  <c r="B284" i="5" s="1"/>
  <c r="AN194" i="5"/>
  <c r="AK521" i="5"/>
  <c r="AK518" i="5"/>
  <c r="AL554" i="5"/>
  <c r="B561" i="5" s="1"/>
  <c r="AK517" i="5"/>
  <c r="AK519" i="5"/>
  <c r="AK520" i="5"/>
  <c r="AH568" i="5"/>
  <c r="AG576" i="5" s="1"/>
  <c r="AK516" i="5"/>
  <c r="AS576" i="5"/>
  <c r="AH511" i="5"/>
  <c r="AN195" i="5"/>
  <c r="AH806" i="5"/>
  <c r="AG811" i="5" s="1"/>
  <c r="AH730" i="5"/>
  <c r="AG761" i="5" s="1"/>
  <c r="B778" i="5" s="1"/>
  <c r="AJ811" i="5"/>
  <c r="AK766" i="5"/>
  <c r="AK767" i="5"/>
  <c r="AM761" i="5"/>
  <c r="AK768" i="5"/>
  <c r="AK769" i="5"/>
  <c r="AK762" i="5"/>
  <c r="AK770" i="5"/>
  <c r="AK763" i="5"/>
  <c r="AK771" i="5"/>
  <c r="AK764" i="5"/>
  <c r="AK761" i="5"/>
  <c r="AK765" i="5"/>
  <c r="AN193" i="5"/>
  <c r="AG270" i="5"/>
  <c r="B281" i="5" s="1"/>
  <c r="AL191" i="5"/>
  <c r="B208" i="5" s="1"/>
  <c r="AN192" i="5"/>
  <c r="AR295" i="5"/>
  <c r="AN189" i="5"/>
  <c r="AN191" i="5"/>
  <c r="AG239" i="5"/>
  <c r="B258" i="5" s="1"/>
  <c r="AI516" i="5"/>
  <c r="B528" i="5" s="1"/>
  <c r="AN198" i="5"/>
  <c r="AN190" i="5"/>
  <c r="AN220" i="5"/>
  <c r="AL271" i="5"/>
  <c r="AG294" i="5"/>
  <c r="B311" i="5" s="1"/>
  <c r="AJ810" i="5"/>
  <c r="AL810" i="5"/>
  <c r="AH729" i="5"/>
  <c r="AG739" i="5" s="1"/>
  <c r="B752" i="5" s="1"/>
  <c r="AH805" i="5"/>
  <c r="AK740" i="5"/>
  <c r="AK741" i="5"/>
  <c r="AK742" i="5"/>
  <c r="AK743" i="5"/>
  <c r="AK744" i="5"/>
  <c r="AM739" i="5"/>
  <c r="AK739" i="5"/>
  <c r="AK745" i="5"/>
  <c r="AI739" i="5"/>
  <c r="B754" i="5" s="1"/>
  <c r="AN197" i="5"/>
  <c r="AN199" i="5"/>
  <c r="B230" i="5"/>
  <c r="AI761" i="5"/>
  <c r="B780" i="5" s="1"/>
  <c r="AN196" i="5"/>
  <c r="AL189" i="5"/>
  <c r="AH510" i="5"/>
  <c r="AL540" i="5"/>
  <c r="B547" i="5" s="1"/>
  <c r="AH567" i="5"/>
  <c r="AG575" i="5" s="1"/>
  <c r="AG577" i="5" s="1"/>
  <c r="B580" i="5" s="1"/>
  <c r="AR576" i="5"/>
  <c r="AQ577" i="5"/>
  <c r="B583" i="5" s="1"/>
  <c r="AM301" i="5"/>
  <c r="B314" i="5" s="1"/>
  <c r="AJ307" i="5"/>
  <c r="B313" i="5" s="1"/>
  <c r="AM252" i="5"/>
  <c r="B261" i="5" s="1"/>
  <c r="AM224" i="5"/>
  <c r="B233" i="5" s="1"/>
  <c r="AN171" i="5"/>
  <c r="B177" i="5" s="1"/>
  <c r="B52" i="5"/>
  <c r="AG810" i="5" l="1"/>
  <c r="AG812" i="5" s="1"/>
  <c r="B815" i="5" s="1"/>
  <c r="AN200" i="5"/>
  <c r="B209" i="5" s="1"/>
  <c r="AK522" i="5"/>
  <c r="B529" i="5" s="1"/>
  <c r="AJ720" i="5"/>
  <c r="AK746" i="5"/>
  <c r="B755" i="5" s="1"/>
  <c r="AL812" i="5"/>
  <c r="AJ812" i="5"/>
  <c r="B817" i="5" s="1"/>
  <c r="AK772" i="5"/>
  <c r="B781" i="5" s="1"/>
  <c r="AL516" i="5"/>
  <c r="AG516" i="5"/>
  <c r="B526" i="5" s="1"/>
  <c r="AM554" i="5"/>
  <c r="AG554" i="5"/>
  <c r="B558" i="5" s="1"/>
  <c r="AG540" i="5"/>
  <c r="B544" i="5" s="1"/>
  <c r="AM540" i="5"/>
  <c r="B10" i="7"/>
  <c r="B10" i="13"/>
  <c r="B8" i="5"/>
  <c r="B10" i="10"/>
  <c r="B10" i="12"/>
  <c r="AL568" i="11"/>
  <c r="AM568" i="11" s="1"/>
  <c r="AN568" i="11" s="1"/>
  <c r="CA68" i="10"/>
  <c r="B68" i="10" s="1"/>
  <c r="CA33" i="10"/>
  <c r="N10" i="12" l="1"/>
  <c r="N10" i="10"/>
  <c r="N8" i="5"/>
  <c r="N10" i="13"/>
  <c r="N10" i="7"/>
  <c r="AL23" i="11"/>
  <c r="AM23" i="11" s="1"/>
  <c r="AN23" i="11" s="1"/>
  <c r="AL58" i="11"/>
  <c r="AM58" i="11" s="1"/>
  <c r="AN58" i="11" s="1"/>
  <c r="AL106" i="11"/>
  <c r="AM106" i="11" s="1"/>
  <c r="AN106" i="11" s="1"/>
  <c r="AL166" i="11"/>
  <c r="AM166" i="11" s="1"/>
  <c r="AN166" i="11" s="1"/>
  <c r="AL196" i="11"/>
  <c r="AM196" i="11" s="1"/>
  <c r="AN196" i="11" s="1"/>
  <c r="AL285" i="11"/>
  <c r="AM285" i="11" s="1"/>
  <c r="AN285" i="11" s="1"/>
  <c r="AL167" i="11"/>
  <c r="AM167" i="11" s="1"/>
  <c r="AN167" i="11" s="1"/>
  <c r="AL261" i="11"/>
  <c r="AM261" i="11" s="1"/>
  <c r="AN261" i="11" s="1"/>
  <c r="AL415" i="11"/>
  <c r="AM415" i="11" s="1"/>
  <c r="AN415" i="11" s="1"/>
  <c r="AL11" i="11"/>
  <c r="AM11" i="11" s="1"/>
  <c r="AN11" i="11" s="1"/>
  <c r="AL25" i="11"/>
  <c r="AM25" i="11" s="1"/>
  <c r="AN25" i="11" s="1"/>
  <c r="AL44" i="11"/>
  <c r="AM44" i="11" s="1"/>
  <c r="AN44" i="11" s="1"/>
  <c r="AL61" i="11"/>
  <c r="AM61" i="11" s="1"/>
  <c r="AN61" i="11" s="1"/>
  <c r="AL79" i="11"/>
  <c r="AM79" i="11" s="1"/>
  <c r="AN79" i="11" s="1"/>
  <c r="AL93" i="11"/>
  <c r="AM93" i="11" s="1"/>
  <c r="AN93" i="11" s="1"/>
  <c r="AL108" i="11"/>
  <c r="AM108" i="11" s="1"/>
  <c r="AN108" i="11" s="1"/>
  <c r="AL144" i="11"/>
  <c r="AM144" i="11" s="1"/>
  <c r="AN144" i="11" s="1"/>
  <c r="AL168" i="11"/>
  <c r="AM168" i="11" s="1"/>
  <c r="AN168" i="11" s="1"/>
  <c r="AL202" i="11"/>
  <c r="AM202" i="11" s="1"/>
  <c r="AN202" i="11" s="1"/>
  <c r="AL231" i="11"/>
  <c r="AM231" i="11" s="1"/>
  <c r="AN231" i="11" s="1"/>
  <c r="AL266" i="11"/>
  <c r="AM266" i="11" s="1"/>
  <c r="AN266" i="11" s="1"/>
  <c r="AL297" i="11"/>
  <c r="AM297" i="11" s="1"/>
  <c r="AN297" i="11" s="1"/>
  <c r="AL334" i="11"/>
  <c r="AM334" i="11" s="1"/>
  <c r="AN334" i="11" s="1"/>
  <c r="AL416" i="11"/>
  <c r="AM416" i="11" s="1"/>
  <c r="AN416" i="11" s="1"/>
  <c r="AL39" i="11"/>
  <c r="AM39" i="11" s="1"/>
  <c r="AN39" i="11" s="1"/>
  <c r="AL131" i="11"/>
  <c r="AM131" i="11" s="1"/>
  <c r="AN131" i="11" s="1"/>
  <c r="AL399" i="11"/>
  <c r="AM399" i="11" s="1"/>
  <c r="AN399" i="11" s="1"/>
  <c r="AL24" i="11"/>
  <c r="AM24" i="11" s="1"/>
  <c r="AN24" i="11" s="1"/>
  <c r="AL40" i="11"/>
  <c r="AM40" i="11" s="1"/>
  <c r="AN40" i="11" s="1"/>
  <c r="AL60" i="11"/>
  <c r="AM60" i="11" s="1"/>
  <c r="AN60" i="11" s="1"/>
  <c r="AL78" i="11"/>
  <c r="AM78" i="11" s="1"/>
  <c r="AN78" i="11" s="1"/>
  <c r="AL107" i="11"/>
  <c r="AM107" i="11" s="1"/>
  <c r="AN107" i="11" s="1"/>
  <c r="AL132" i="11"/>
  <c r="AM132" i="11" s="1"/>
  <c r="AN132" i="11" s="1"/>
  <c r="AL201" i="11"/>
  <c r="AM201" i="11" s="1"/>
  <c r="AN201" i="11" s="1"/>
  <c r="AL230" i="11"/>
  <c r="AM230" i="11" s="1"/>
  <c r="AN230" i="11" s="1"/>
  <c r="AL290" i="11"/>
  <c r="AM290" i="11" s="1"/>
  <c r="AN290" i="11" s="1"/>
  <c r="AL333" i="11"/>
  <c r="AM333" i="11" s="1"/>
  <c r="AN333" i="11" s="1"/>
  <c r="AL12" i="11"/>
  <c r="AM12" i="11" s="1"/>
  <c r="AN12" i="11" s="1"/>
  <c r="AL29" i="11"/>
  <c r="AM29" i="11" s="1"/>
  <c r="AN29" i="11" s="1"/>
  <c r="AL46" i="11"/>
  <c r="AM46" i="11" s="1"/>
  <c r="AN46" i="11" s="1"/>
  <c r="AL64" i="11"/>
  <c r="AM64" i="11" s="1"/>
  <c r="AN64" i="11" s="1"/>
  <c r="AL82" i="11"/>
  <c r="AM82" i="11" s="1"/>
  <c r="AN82" i="11" s="1"/>
  <c r="AL95" i="11"/>
  <c r="AM95" i="11" s="1"/>
  <c r="AN95" i="11" s="1"/>
  <c r="AL114" i="11"/>
  <c r="AM114" i="11" s="1"/>
  <c r="AN114" i="11" s="1"/>
  <c r="AL145" i="11"/>
  <c r="AM145" i="11" s="1"/>
  <c r="AN145" i="11" s="1"/>
  <c r="AL172" i="11"/>
  <c r="AM172" i="11" s="1"/>
  <c r="AN172" i="11" s="1"/>
  <c r="AL203" i="11"/>
  <c r="AM203" i="11" s="1"/>
  <c r="AN203" i="11" s="1"/>
  <c r="AL232" i="11"/>
  <c r="AM232" i="11" s="1"/>
  <c r="AN232" i="11" s="1"/>
  <c r="AL267" i="11"/>
  <c r="AM267" i="11" s="1"/>
  <c r="AN267" i="11" s="1"/>
  <c r="AL298" i="11"/>
  <c r="AM298" i="11" s="1"/>
  <c r="AN298" i="11" s="1"/>
  <c r="AL353" i="11"/>
  <c r="AM353" i="11" s="1"/>
  <c r="AN353" i="11" s="1"/>
  <c r="AL439" i="11"/>
  <c r="AM439" i="11" s="1"/>
  <c r="AN439" i="11" s="1"/>
  <c r="AL5" i="11"/>
  <c r="AM5" i="11" s="1"/>
  <c r="AN5" i="11" s="1"/>
  <c r="AL90" i="11"/>
  <c r="AM90" i="11" s="1"/>
  <c r="AN90" i="11" s="1"/>
  <c r="AL9" i="11"/>
  <c r="AM9" i="11" s="1"/>
  <c r="AN9" i="11" s="1"/>
  <c r="AL31" i="11"/>
  <c r="AM31" i="11" s="1"/>
  <c r="AN31" i="11" s="1"/>
  <c r="AL47" i="11"/>
  <c r="AM47" i="11" s="1"/>
  <c r="AN47" i="11" s="1"/>
  <c r="AL83" i="11"/>
  <c r="AM83" i="11" s="1"/>
  <c r="AN83" i="11" s="1"/>
  <c r="AL96" i="11"/>
  <c r="AM96" i="11" s="1"/>
  <c r="AN96" i="11" s="1"/>
  <c r="AL179" i="11"/>
  <c r="AM179" i="11" s="1"/>
  <c r="AN179" i="11" s="1"/>
  <c r="AL207" i="11"/>
  <c r="AM207" i="11" s="1"/>
  <c r="AN207" i="11" s="1"/>
  <c r="AL268" i="11"/>
  <c r="AM268" i="11" s="1"/>
  <c r="AN268" i="11" s="1"/>
  <c r="AL440" i="11"/>
  <c r="AM440" i="11" s="1"/>
  <c r="AN440" i="11" s="1"/>
  <c r="AL17" i="11"/>
  <c r="AM17" i="11" s="1"/>
  <c r="AN17" i="11" s="1"/>
  <c r="AL32" i="11"/>
  <c r="AM32" i="11" s="1"/>
  <c r="AN32" i="11" s="1"/>
  <c r="AL52" i="11"/>
  <c r="AM52" i="11" s="1"/>
  <c r="AN52" i="11" s="1"/>
  <c r="AL67" i="11"/>
  <c r="AM67" i="11" s="1"/>
  <c r="AN67" i="11" s="1"/>
  <c r="AL84" i="11"/>
  <c r="AM84" i="11" s="1"/>
  <c r="AN84" i="11" s="1"/>
  <c r="AL101" i="11"/>
  <c r="AM101" i="11" s="1"/>
  <c r="AN101" i="11" s="1"/>
  <c r="AL123" i="11"/>
  <c r="AM123" i="11" s="1"/>
  <c r="AN123" i="11" s="1"/>
  <c r="AL150" i="11"/>
  <c r="AM150" i="11" s="1"/>
  <c r="AN150" i="11" s="1"/>
  <c r="AL183" i="11"/>
  <c r="AM183" i="11" s="1"/>
  <c r="AN183" i="11" s="1"/>
  <c r="AL213" i="11"/>
  <c r="AM213" i="11" s="1"/>
  <c r="AN213" i="11" s="1"/>
  <c r="AL237" i="11"/>
  <c r="AM237" i="11" s="1"/>
  <c r="AN237" i="11" s="1"/>
  <c r="AL272" i="11"/>
  <c r="AM272" i="11" s="1"/>
  <c r="AN272" i="11" s="1"/>
  <c r="AL303" i="11"/>
  <c r="AM303" i="11" s="1"/>
  <c r="AN303" i="11" s="1"/>
  <c r="AL372" i="11"/>
  <c r="AM372" i="11" s="1"/>
  <c r="AN372" i="11" s="1"/>
  <c r="AL478" i="11"/>
  <c r="AM478" i="11" s="1"/>
  <c r="AN478" i="11" s="1"/>
  <c r="AL66" i="11"/>
  <c r="AM66" i="11" s="1"/>
  <c r="AN66" i="11" s="1"/>
  <c r="AL115" i="11"/>
  <c r="AM115" i="11" s="1"/>
  <c r="AN115" i="11" s="1"/>
  <c r="AL236" i="11"/>
  <c r="AM236" i="11" s="1"/>
  <c r="AN236" i="11" s="1"/>
  <c r="AL354" i="11"/>
  <c r="AM354" i="11" s="1"/>
  <c r="AN354" i="11" s="1"/>
  <c r="AL18" i="11"/>
  <c r="AM18" i="11" s="1"/>
  <c r="AN18" i="11" s="1"/>
  <c r="AL36" i="11"/>
  <c r="AM36" i="11" s="1"/>
  <c r="AN36" i="11" s="1"/>
  <c r="AL53" i="11"/>
  <c r="AM53" i="11" s="1"/>
  <c r="AN53" i="11" s="1"/>
  <c r="AL70" i="11"/>
  <c r="AM70" i="11" s="1"/>
  <c r="AN70" i="11" s="1"/>
  <c r="AL85" i="11"/>
  <c r="AM85" i="11" s="1"/>
  <c r="AN85" i="11" s="1"/>
  <c r="AL102" i="11"/>
  <c r="AM102" i="11" s="1"/>
  <c r="AN102" i="11" s="1"/>
  <c r="AL124" i="11"/>
  <c r="AM124" i="11" s="1"/>
  <c r="AN124" i="11" s="1"/>
  <c r="AL151" i="11"/>
  <c r="AM151" i="11" s="1"/>
  <c r="AN151" i="11" s="1"/>
  <c r="AL184" i="11"/>
  <c r="AM184" i="11" s="1"/>
  <c r="AN184" i="11" s="1"/>
  <c r="AL214" i="11"/>
  <c r="AM214" i="11" s="1"/>
  <c r="AN214" i="11" s="1"/>
  <c r="AL249" i="11"/>
  <c r="AM249" i="11" s="1"/>
  <c r="AN249" i="11" s="1"/>
  <c r="AL279" i="11"/>
  <c r="AM279" i="11" s="1"/>
  <c r="AN279" i="11" s="1"/>
  <c r="AL304" i="11"/>
  <c r="AM304" i="11" s="1"/>
  <c r="AN304" i="11" s="1"/>
  <c r="AL373" i="11"/>
  <c r="AM373" i="11" s="1"/>
  <c r="AN373" i="11" s="1"/>
  <c r="AL495" i="11"/>
  <c r="AM495" i="11" s="1"/>
  <c r="AN495" i="11" s="1"/>
  <c r="AL73" i="11"/>
  <c r="AM73" i="11" s="1"/>
  <c r="AN73" i="11" s="1"/>
  <c r="AL219" i="11"/>
  <c r="AM219" i="11" s="1"/>
  <c r="AN219" i="11" s="1"/>
  <c r="AL16" i="11"/>
  <c r="AM16" i="11" s="1"/>
  <c r="AN16" i="11" s="1"/>
  <c r="AL146" i="11"/>
  <c r="AM146" i="11" s="1"/>
  <c r="AN146" i="11" s="1"/>
  <c r="AL302" i="11"/>
  <c r="AM302" i="11" s="1"/>
  <c r="AN302" i="11" s="1"/>
  <c r="AL4" i="11"/>
  <c r="AM4" i="11" s="1"/>
  <c r="AN4" i="11" s="1"/>
  <c r="AL21" i="11"/>
  <c r="AM21" i="11" s="1"/>
  <c r="AN21" i="11" s="1"/>
  <c r="AL38" i="11"/>
  <c r="AM38" i="11" s="1"/>
  <c r="AN38" i="11" s="1"/>
  <c r="AL54" i="11"/>
  <c r="AM54" i="11" s="1"/>
  <c r="AN54" i="11" s="1"/>
  <c r="AL72" i="11"/>
  <c r="AM72" i="11" s="1"/>
  <c r="AN72" i="11" s="1"/>
  <c r="AL89" i="11"/>
  <c r="AM89" i="11" s="1"/>
  <c r="AN89" i="11" s="1"/>
  <c r="AL103" i="11"/>
  <c r="AM103" i="11" s="1"/>
  <c r="AN103" i="11" s="1"/>
  <c r="AL125" i="11"/>
  <c r="AM125" i="11" s="1"/>
  <c r="AN125" i="11" s="1"/>
  <c r="AL161" i="11"/>
  <c r="AM161" i="11" s="1"/>
  <c r="AN161" i="11" s="1"/>
  <c r="AL188" i="11"/>
  <c r="AM188" i="11" s="1"/>
  <c r="AN188" i="11" s="1"/>
  <c r="AL218" i="11"/>
  <c r="AM218" i="11" s="1"/>
  <c r="AN218" i="11" s="1"/>
  <c r="AL253" i="11"/>
  <c r="AM253" i="11" s="1"/>
  <c r="AN253" i="11" s="1"/>
  <c r="AL284" i="11"/>
  <c r="AM284" i="11" s="1"/>
  <c r="AN284" i="11" s="1"/>
  <c r="AL314" i="11"/>
  <c r="AM314" i="11" s="1"/>
  <c r="AN314" i="11" s="1"/>
  <c r="AL395" i="11"/>
  <c r="AM395" i="11" s="1"/>
  <c r="AN395" i="11" s="1"/>
  <c r="AL315" i="11"/>
  <c r="AM315" i="11" s="1"/>
  <c r="AN315" i="11" s="1"/>
  <c r="AL340" i="11"/>
  <c r="AM340" i="11" s="1"/>
  <c r="AN340" i="11" s="1"/>
  <c r="AL359" i="11"/>
  <c r="AM359" i="11" s="1"/>
  <c r="AN359" i="11" s="1"/>
  <c r="AL374" i="11"/>
  <c r="AM374" i="11" s="1"/>
  <c r="AN374" i="11" s="1"/>
  <c r="AL400" i="11"/>
  <c r="AM400" i="11" s="1"/>
  <c r="AN400" i="11" s="1"/>
  <c r="AL423" i="11"/>
  <c r="AM423" i="11" s="1"/>
  <c r="AN423" i="11" s="1"/>
  <c r="AL448" i="11"/>
  <c r="AM448" i="11" s="1"/>
  <c r="AN448" i="11" s="1"/>
  <c r="AL497" i="11"/>
  <c r="AM497" i="11" s="1"/>
  <c r="AN497" i="11" s="1"/>
  <c r="AL319" i="11"/>
  <c r="AM319" i="11" s="1"/>
  <c r="AN319" i="11" s="1"/>
  <c r="AL341" i="11"/>
  <c r="AM341" i="11" s="1"/>
  <c r="AN341" i="11" s="1"/>
  <c r="AL360" i="11"/>
  <c r="AM360" i="11" s="1"/>
  <c r="AN360" i="11" s="1"/>
  <c r="AL380" i="11"/>
  <c r="AM380" i="11" s="1"/>
  <c r="AN380" i="11" s="1"/>
  <c r="AL401" i="11"/>
  <c r="AM401" i="11" s="1"/>
  <c r="AN401" i="11" s="1"/>
  <c r="AL424" i="11"/>
  <c r="AM424" i="11" s="1"/>
  <c r="AN424" i="11" s="1"/>
  <c r="AL449" i="11"/>
  <c r="AM449" i="11" s="1"/>
  <c r="AN449" i="11" s="1"/>
  <c r="AL510" i="11"/>
  <c r="AM510" i="11" s="1"/>
  <c r="AN510" i="11" s="1"/>
  <c r="AL324" i="11"/>
  <c r="AM324" i="11" s="1"/>
  <c r="AN324" i="11" s="1"/>
  <c r="AL342" i="11"/>
  <c r="AM342" i="11" s="1"/>
  <c r="AN342" i="11" s="1"/>
  <c r="AL361" i="11"/>
  <c r="AM361" i="11" s="1"/>
  <c r="AN361" i="11" s="1"/>
  <c r="AL386" i="11"/>
  <c r="AM386" i="11" s="1"/>
  <c r="AN386" i="11" s="1"/>
  <c r="AL407" i="11"/>
  <c r="AM407" i="11" s="1"/>
  <c r="AN407" i="11" s="1"/>
  <c r="AL425" i="11"/>
  <c r="AM425" i="11" s="1"/>
  <c r="AN425" i="11" s="1"/>
  <c r="AL513" i="11"/>
  <c r="AM513" i="11" s="1"/>
  <c r="AN513" i="11" s="1"/>
  <c r="AL119" i="11"/>
  <c r="AM119" i="11" s="1"/>
  <c r="AN119" i="11" s="1"/>
  <c r="AL138" i="11"/>
  <c r="AM138" i="11" s="1"/>
  <c r="AN138" i="11" s="1"/>
  <c r="AL155" i="11"/>
  <c r="AM155" i="11" s="1"/>
  <c r="AN155" i="11" s="1"/>
  <c r="AL173" i="11"/>
  <c r="AM173" i="11" s="1"/>
  <c r="AN173" i="11" s="1"/>
  <c r="AL189" i="11"/>
  <c r="AM189" i="11" s="1"/>
  <c r="AN189" i="11" s="1"/>
  <c r="AL224" i="11"/>
  <c r="AM224" i="11" s="1"/>
  <c r="AN224" i="11" s="1"/>
  <c r="AL238" i="11"/>
  <c r="AM238" i="11" s="1"/>
  <c r="AN238" i="11" s="1"/>
  <c r="AL254" i="11"/>
  <c r="AM254" i="11" s="1"/>
  <c r="AN254" i="11" s="1"/>
  <c r="AL273" i="11"/>
  <c r="AM273" i="11" s="1"/>
  <c r="AN273" i="11" s="1"/>
  <c r="AL291" i="11"/>
  <c r="AM291" i="11" s="1"/>
  <c r="AN291" i="11" s="1"/>
  <c r="AL308" i="11"/>
  <c r="AM308" i="11" s="1"/>
  <c r="AN308" i="11" s="1"/>
  <c r="AL325" i="11"/>
  <c r="AM325" i="11" s="1"/>
  <c r="AN325" i="11" s="1"/>
  <c r="AL347" i="11"/>
  <c r="AM347" i="11" s="1"/>
  <c r="AN347" i="11" s="1"/>
  <c r="AL365" i="11"/>
  <c r="AM365" i="11" s="1"/>
  <c r="AN365" i="11" s="1"/>
  <c r="AL387" i="11"/>
  <c r="AM387" i="11" s="1"/>
  <c r="AN387" i="11" s="1"/>
  <c r="AL408" i="11"/>
  <c r="AM408" i="11" s="1"/>
  <c r="AN408" i="11" s="1"/>
  <c r="AL430" i="11"/>
  <c r="AM430" i="11" s="1"/>
  <c r="AN430" i="11" s="1"/>
  <c r="AL463" i="11"/>
  <c r="AM463" i="11" s="1"/>
  <c r="AN463" i="11" s="1"/>
  <c r="AL524" i="11"/>
  <c r="AM524" i="11" s="1"/>
  <c r="AN524" i="11" s="1"/>
  <c r="AL120" i="11"/>
  <c r="AM120" i="11" s="1"/>
  <c r="AN120" i="11" s="1"/>
  <c r="AL174" i="11"/>
  <c r="AM174" i="11" s="1"/>
  <c r="AN174" i="11" s="1"/>
  <c r="AL194" i="11"/>
  <c r="AM194" i="11" s="1"/>
  <c r="AN194" i="11" s="1"/>
  <c r="AL208" i="11"/>
  <c r="AM208" i="11" s="1"/>
  <c r="AN208" i="11" s="1"/>
  <c r="AL225" i="11"/>
  <c r="AM225" i="11" s="1"/>
  <c r="AN225" i="11" s="1"/>
  <c r="AL242" i="11"/>
  <c r="AM242" i="11" s="1"/>
  <c r="AN242" i="11" s="1"/>
  <c r="AL260" i="11"/>
  <c r="AM260" i="11" s="1"/>
  <c r="AN260" i="11" s="1"/>
  <c r="AL277" i="11"/>
  <c r="AM277" i="11" s="1"/>
  <c r="AN277" i="11" s="1"/>
  <c r="AL292" i="11"/>
  <c r="AM292" i="11" s="1"/>
  <c r="AN292" i="11" s="1"/>
  <c r="AL309" i="11"/>
  <c r="AM309" i="11" s="1"/>
  <c r="AN309" i="11" s="1"/>
  <c r="AL326" i="11"/>
  <c r="AM326" i="11" s="1"/>
  <c r="AN326" i="11" s="1"/>
  <c r="AL348" i="11"/>
  <c r="AM348" i="11" s="1"/>
  <c r="AN348" i="11" s="1"/>
  <c r="AL366" i="11"/>
  <c r="AM366" i="11" s="1"/>
  <c r="AN366" i="11" s="1"/>
  <c r="AL393" i="11"/>
  <c r="AM393" i="11" s="1"/>
  <c r="AN393" i="11" s="1"/>
  <c r="AL409" i="11"/>
  <c r="AM409" i="11" s="1"/>
  <c r="AN409" i="11" s="1"/>
  <c r="AL431" i="11"/>
  <c r="AM431" i="11" s="1"/>
  <c r="AN431" i="11" s="1"/>
  <c r="AL465" i="11"/>
  <c r="AM465" i="11" s="1"/>
  <c r="AN465" i="11" s="1"/>
  <c r="AL541" i="11"/>
  <c r="AM541" i="11" s="1"/>
  <c r="AN541" i="11" s="1"/>
  <c r="AL121" i="11"/>
  <c r="AM121" i="11" s="1"/>
  <c r="AN121" i="11" s="1"/>
  <c r="AL139" i="11"/>
  <c r="AM139" i="11" s="1"/>
  <c r="AN139" i="11" s="1"/>
  <c r="AL160" i="11"/>
  <c r="AM160" i="11" s="1"/>
  <c r="AN160" i="11" s="1"/>
  <c r="AL178" i="11"/>
  <c r="AM178" i="11" s="1"/>
  <c r="AN178" i="11" s="1"/>
  <c r="AL195" i="11"/>
  <c r="AM195" i="11" s="1"/>
  <c r="AN195" i="11" s="1"/>
  <c r="AL212" i="11"/>
  <c r="AM212" i="11" s="1"/>
  <c r="AN212" i="11" s="1"/>
  <c r="AL226" i="11"/>
  <c r="AM226" i="11" s="1"/>
  <c r="AN226" i="11" s="1"/>
  <c r="AL243" i="11"/>
  <c r="AM243" i="11" s="1"/>
  <c r="AN243" i="11" s="1"/>
  <c r="AL278" i="11"/>
  <c r="AM278" i="11" s="1"/>
  <c r="AN278" i="11" s="1"/>
  <c r="AL296" i="11"/>
  <c r="AM296" i="11" s="1"/>
  <c r="AN296" i="11" s="1"/>
  <c r="AL310" i="11"/>
  <c r="AM310" i="11" s="1"/>
  <c r="AN310" i="11" s="1"/>
  <c r="AL332" i="11"/>
  <c r="AM332" i="11" s="1"/>
  <c r="AN332" i="11" s="1"/>
  <c r="AL352" i="11"/>
  <c r="AM352" i="11" s="1"/>
  <c r="AN352" i="11" s="1"/>
  <c r="AL367" i="11"/>
  <c r="AM367" i="11" s="1"/>
  <c r="AN367" i="11" s="1"/>
  <c r="AL394" i="11"/>
  <c r="AM394" i="11" s="1"/>
  <c r="AN394" i="11" s="1"/>
  <c r="AL414" i="11"/>
  <c r="AM414" i="11" s="1"/>
  <c r="AN414" i="11" s="1"/>
  <c r="AL432" i="11"/>
  <c r="AM432" i="11" s="1"/>
  <c r="AN432" i="11" s="1"/>
  <c r="AL475" i="11"/>
  <c r="AM475" i="11" s="1"/>
  <c r="AN475" i="11" s="1"/>
  <c r="AL479" i="11"/>
  <c r="AM479" i="11" s="1"/>
  <c r="AN479" i="11" s="1"/>
  <c r="AL547" i="11"/>
  <c r="AM547" i="11" s="1"/>
  <c r="AN547" i="11" s="1"/>
  <c r="AL6" i="11"/>
  <c r="AM6" i="11" s="1"/>
  <c r="AN6" i="11" s="1"/>
  <c r="AL13" i="11"/>
  <c r="AM13" i="11" s="1"/>
  <c r="AN13" i="11" s="1"/>
  <c r="AL26" i="11"/>
  <c r="AM26" i="11" s="1"/>
  <c r="AN26" i="11" s="1"/>
  <c r="AL33" i="11"/>
  <c r="AM33" i="11" s="1"/>
  <c r="AN33" i="11" s="1"/>
  <c r="AL41" i="11"/>
  <c r="AM41" i="11" s="1"/>
  <c r="AN41" i="11" s="1"/>
  <c r="AL48" i="11"/>
  <c r="AM48" i="11" s="1"/>
  <c r="AN48" i="11" s="1"/>
  <c r="AL55" i="11"/>
  <c r="AM55" i="11" s="1"/>
  <c r="AN55" i="11" s="1"/>
  <c r="AL62" i="11"/>
  <c r="AM62" i="11" s="1"/>
  <c r="AN62" i="11" s="1"/>
  <c r="AL68" i="11"/>
  <c r="AM68" i="11" s="1"/>
  <c r="AN68" i="11" s="1"/>
  <c r="AL74" i="11"/>
  <c r="AM74" i="11" s="1"/>
  <c r="AN74" i="11" s="1"/>
  <c r="AL80" i="11"/>
  <c r="AM80" i="11" s="1"/>
  <c r="AN80" i="11" s="1"/>
  <c r="AL86" i="11"/>
  <c r="AM86" i="11" s="1"/>
  <c r="AN86" i="11" s="1"/>
  <c r="AL91" i="11"/>
  <c r="AM91" i="11" s="1"/>
  <c r="AN91" i="11" s="1"/>
  <c r="AL97" i="11"/>
  <c r="AM97" i="11" s="1"/>
  <c r="AN97" i="11" s="1"/>
  <c r="AL109" i="11"/>
  <c r="AM109" i="11" s="1"/>
  <c r="AN109" i="11" s="1"/>
  <c r="AL116" i="11"/>
  <c r="AM116" i="11" s="1"/>
  <c r="AN116" i="11" s="1"/>
  <c r="AL126" i="11"/>
  <c r="AM126" i="11" s="1"/>
  <c r="AN126" i="11" s="1"/>
  <c r="AL133" i="11"/>
  <c r="AM133" i="11" s="1"/>
  <c r="AN133" i="11" s="1"/>
  <c r="AL140" i="11"/>
  <c r="AM140" i="11" s="1"/>
  <c r="AN140" i="11" s="1"/>
  <c r="AL156" i="11"/>
  <c r="AM156" i="11" s="1"/>
  <c r="AN156" i="11" s="1"/>
  <c r="AL162" i="11"/>
  <c r="AM162" i="11" s="1"/>
  <c r="AN162" i="11" s="1"/>
  <c r="AL169" i="11"/>
  <c r="AM169" i="11" s="1"/>
  <c r="AN169" i="11" s="1"/>
  <c r="AL180" i="11"/>
  <c r="AM180" i="11" s="1"/>
  <c r="AN180" i="11" s="1"/>
  <c r="AL185" i="11"/>
  <c r="AM185" i="11" s="1"/>
  <c r="AN185" i="11" s="1"/>
  <c r="AL190" i="11"/>
  <c r="AM190" i="11" s="1"/>
  <c r="AN190" i="11" s="1"/>
  <c r="AL197" i="11"/>
  <c r="AM197" i="11" s="1"/>
  <c r="AN197" i="11" s="1"/>
  <c r="AL204" i="11"/>
  <c r="AM204" i="11" s="1"/>
  <c r="AN204" i="11" s="1"/>
  <c r="AL209" i="11"/>
  <c r="AM209" i="11" s="1"/>
  <c r="AN209" i="11" s="1"/>
  <c r="AL220" i="11"/>
  <c r="AM220" i="11" s="1"/>
  <c r="AN220" i="11" s="1"/>
  <c r="AL227" i="11"/>
  <c r="AM227" i="11" s="1"/>
  <c r="AN227" i="11" s="1"/>
  <c r="AL244" i="11"/>
  <c r="AM244" i="11" s="1"/>
  <c r="AN244" i="11" s="1"/>
  <c r="AL250" i="11"/>
  <c r="AM250" i="11" s="1"/>
  <c r="AN250" i="11" s="1"/>
  <c r="AL255" i="11"/>
  <c r="AM255" i="11" s="1"/>
  <c r="AN255" i="11" s="1"/>
  <c r="AL262" i="11"/>
  <c r="AM262" i="11" s="1"/>
  <c r="AN262" i="11" s="1"/>
  <c r="AL269" i="11"/>
  <c r="AM269" i="11" s="1"/>
  <c r="AN269" i="11" s="1"/>
  <c r="AL274" i="11"/>
  <c r="AM274" i="11" s="1"/>
  <c r="AN274" i="11" s="1"/>
  <c r="AL280" i="11"/>
  <c r="AM280" i="11" s="1"/>
  <c r="AN280" i="11" s="1"/>
  <c r="AL286" i="11"/>
  <c r="AM286" i="11" s="1"/>
  <c r="AN286" i="11" s="1"/>
  <c r="AL293" i="11"/>
  <c r="AM293" i="11" s="1"/>
  <c r="AN293" i="11" s="1"/>
  <c r="AL299" i="11"/>
  <c r="AM299" i="11" s="1"/>
  <c r="AN299" i="11" s="1"/>
  <c r="AL305" i="11"/>
  <c r="AM305" i="11" s="1"/>
  <c r="AN305" i="11" s="1"/>
  <c r="AL316" i="11"/>
  <c r="AM316" i="11" s="1"/>
  <c r="AN316" i="11" s="1"/>
  <c r="AL320" i="11"/>
  <c r="AM320" i="11" s="1"/>
  <c r="AN320" i="11" s="1"/>
  <c r="AL327" i="11"/>
  <c r="AM327" i="11" s="1"/>
  <c r="AN327" i="11" s="1"/>
  <c r="AL335" i="11"/>
  <c r="AM335" i="11" s="1"/>
  <c r="AN335" i="11" s="1"/>
  <c r="AL343" i="11"/>
  <c r="AM343" i="11" s="1"/>
  <c r="AN343" i="11" s="1"/>
  <c r="AL349" i="11"/>
  <c r="AM349" i="11" s="1"/>
  <c r="AN349" i="11" s="1"/>
  <c r="AL355" i="11"/>
  <c r="AM355" i="11" s="1"/>
  <c r="AN355" i="11" s="1"/>
  <c r="AL362" i="11"/>
  <c r="AM362" i="11" s="1"/>
  <c r="AN362" i="11" s="1"/>
  <c r="AL368" i="11"/>
  <c r="AM368" i="11" s="1"/>
  <c r="AN368" i="11" s="1"/>
  <c r="AL375" i="11"/>
  <c r="AM375" i="11" s="1"/>
  <c r="AN375" i="11" s="1"/>
  <c r="AL381" i="11"/>
  <c r="AM381" i="11" s="1"/>
  <c r="AN381" i="11" s="1"/>
  <c r="AL388" i="11"/>
  <c r="AM388" i="11" s="1"/>
  <c r="AN388" i="11" s="1"/>
  <c r="AL396" i="11"/>
  <c r="AM396" i="11" s="1"/>
  <c r="AN396" i="11" s="1"/>
  <c r="AL402" i="11"/>
  <c r="AM402" i="11" s="1"/>
  <c r="AN402" i="11" s="1"/>
  <c r="AL410" i="11"/>
  <c r="AM410" i="11" s="1"/>
  <c r="AN410" i="11" s="1"/>
  <c r="AL418" i="11"/>
  <c r="AM418" i="11" s="1"/>
  <c r="AN418" i="11" s="1"/>
  <c r="AL426" i="11"/>
  <c r="AM426" i="11" s="1"/>
  <c r="AN426" i="11" s="1"/>
  <c r="AL434" i="11"/>
  <c r="AM434" i="11" s="1"/>
  <c r="AN434" i="11" s="1"/>
  <c r="AL441" i="11"/>
  <c r="AM441" i="11" s="1"/>
  <c r="AN441" i="11" s="1"/>
  <c r="AL468" i="11"/>
  <c r="AM468" i="11" s="1"/>
  <c r="AN468" i="11" s="1"/>
  <c r="AL481" i="11"/>
  <c r="AM481" i="11" s="1"/>
  <c r="AN481" i="11" s="1"/>
  <c r="AL499" i="11"/>
  <c r="AM499" i="11" s="1"/>
  <c r="AN499" i="11" s="1"/>
  <c r="AL529" i="11"/>
  <c r="AM529" i="11" s="1"/>
  <c r="AN529" i="11" s="1"/>
  <c r="AL552" i="11"/>
  <c r="AM552" i="11" s="1"/>
  <c r="AN552" i="11" s="1"/>
  <c r="AL14" i="11"/>
  <c r="AM14" i="11" s="1"/>
  <c r="AN14" i="11" s="1"/>
  <c r="AL34" i="11"/>
  <c r="AM34" i="11" s="1"/>
  <c r="AN34" i="11" s="1"/>
  <c r="AL49" i="11"/>
  <c r="AM49" i="11" s="1"/>
  <c r="AN49" i="11" s="1"/>
  <c r="AL75" i="11"/>
  <c r="AM75" i="11" s="1"/>
  <c r="AN75" i="11" s="1"/>
  <c r="AL81" i="11"/>
  <c r="AM81" i="11" s="1"/>
  <c r="AN81" i="11" s="1"/>
  <c r="AL92" i="11"/>
  <c r="AM92" i="11" s="1"/>
  <c r="AN92" i="11" s="1"/>
  <c r="AL98" i="11"/>
  <c r="AM98" i="11" s="1"/>
  <c r="AN98" i="11" s="1"/>
  <c r="AL104" i="11"/>
  <c r="AM104" i="11" s="1"/>
  <c r="AN104" i="11" s="1"/>
  <c r="AL110" i="11"/>
  <c r="AM110" i="11" s="1"/>
  <c r="AN110" i="11" s="1"/>
  <c r="AL127" i="11"/>
  <c r="AM127" i="11" s="1"/>
  <c r="AN127" i="11" s="1"/>
  <c r="AL134" i="11"/>
  <c r="AM134" i="11" s="1"/>
  <c r="AN134" i="11" s="1"/>
  <c r="AL141" i="11"/>
  <c r="AM141" i="11" s="1"/>
  <c r="AN141" i="11" s="1"/>
  <c r="AL147" i="11"/>
  <c r="AM147" i="11" s="1"/>
  <c r="AN147" i="11" s="1"/>
  <c r="AL152" i="11"/>
  <c r="AM152" i="11" s="1"/>
  <c r="AN152" i="11" s="1"/>
  <c r="AL157" i="11"/>
  <c r="AM157" i="11" s="1"/>
  <c r="AN157" i="11" s="1"/>
  <c r="AL175" i="11"/>
  <c r="AM175" i="11" s="1"/>
  <c r="AN175" i="11" s="1"/>
  <c r="AL181" i="11"/>
  <c r="AM181" i="11" s="1"/>
  <c r="AN181" i="11" s="1"/>
  <c r="AL198" i="11"/>
  <c r="AM198" i="11" s="1"/>
  <c r="AN198" i="11" s="1"/>
  <c r="AL215" i="11"/>
  <c r="AM215" i="11" s="1"/>
  <c r="AN215" i="11" s="1"/>
  <c r="AL221" i="11"/>
  <c r="AM221" i="11" s="1"/>
  <c r="AN221" i="11" s="1"/>
  <c r="AL228" i="11"/>
  <c r="AM228" i="11" s="1"/>
  <c r="AN228" i="11" s="1"/>
  <c r="AL233" i="11"/>
  <c r="AM233" i="11" s="1"/>
  <c r="AN233" i="11" s="1"/>
  <c r="AL239" i="11"/>
  <c r="AM239" i="11" s="1"/>
  <c r="AN239" i="11" s="1"/>
  <c r="AL245" i="11"/>
  <c r="AM245" i="11" s="1"/>
  <c r="AN245" i="11" s="1"/>
  <c r="AL256" i="11"/>
  <c r="AM256" i="11" s="1"/>
  <c r="AN256" i="11" s="1"/>
  <c r="AL263" i="11"/>
  <c r="AM263" i="11" s="1"/>
  <c r="AN263" i="11" s="1"/>
  <c r="AL270" i="11"/>
  <c r="AM270" i="11" s="1"/>
  <c r="AN270" i="11" s="1"/>
  <c r="AL275" i="11"/>
  <c r="AM275" i="11" s="1"/>
  <c r="AN275" i="11" s="1"/>
  <c r="AL281" i="11"/>
  <c r="AM281" i="11" s="1"/>
  <c r="AN281" i="11" s="1"/>
  <c r="AL287" i="11"/>
  <c r="AM287" i="11" s="1"/>
  <c r="AN287" i="11" s="1"/>
  <c r="AL294" i="11"/>
  <c r="AM294" i="11" s="1"/>
  <c r="AN294" i="11" s="1"/>
  <c r="AL311" i="11"/>
  <c r="AM311" i="11" s="1"/>
  <c r="AN311" i="11" s="1"/>
  <c r="AL317" i="11"/>
  <c r="AM317" i="11" s="1"/>
  <c r="AN317" i="11" s="1"/>
  <c r="AL321" i="11"/>
  <c r="AM321" i="11" s="1"/>
  <c r="AN321" i="11" s="1"/>
  <c r="AL328" i="11"/>
  <c r="AM328" i="11" s="1"/>
  <c r="AN328" i="11" s="1"/>
  <c r="AL336" i="11"/>
  <c r="AM336" i="11" s="1"/>
  <c r="AN336" i="11" s="1"/>
  <c r="AL344" i="11"/>
  <c r="AM344" i="11" s="1"/>
  <c r="AN344" i="11" s="1"/>
  <c r="AL350" i="11"/>
  <c r="AM350" i="11" s="1"/>
  <c r="AN350" i="11" s="1"/>
  <c r="AL363" i="11"/>
  <c r="AM363" i="11" s="1"/>
  <c r="AN363" i="11" s="1"/>
  <c r="AL369" i="11"/>
  <c r="AM369" i="11" s="1"/>
  <c r="AN369" i="11" s="1"/>
  <c r="AL376" i="11"/>
  <c r="AM376" i="11" s="1"/>
  <c r="AN376" i="11" s="1"/>
  <c r="AL382" i="11"/>
  <c r="AM382" i="11" s="1"/>
  <c r="AN382" i="11" s="1"/>
  <c r="AL389" i="11"/>
  <c r="AM389" i="11" s="1"/>
  <c r="AN389" i="11" s="1"/>
  <c r="AL411" i="11"/>
  <c r="AM411" i="11" s="1"/>
  <c r="AN411" i="11" s="1"/>
  <c r="AL427" i="11"/>
  <c r="AM427" i="11" s="1"/>
  <c r="AN427" i="11" s="1"/>
  <c r="AL453" i="11"/>
  <c r="AM453" i="11" s="1"/>
  <c r="AN453" i="11" s="1"/>
  <c r="AL483" i="11"/>
  <c r="AM483" i="11" s="1"/>
  <c r="AN483" i="11" s="1"/>
  <c r="AL502" i="11"/>
  <c r="AM502" i="11" s="1"/>
  <c r="AN502" i="11" s="1"/>
  <c r="AL515" i="11"/>
  <c r="AM515" i="11" s="1"/>
  <c r="AN515" i="11" s="1"/>
  <c r="AL558" i="11"/>
  <c r="AM558" i="11" s="1"/>
  <c r="AN558" i="11" s="1"/>
  <c r="AL526" i="11"/>
  <c r="AM526" i="11" s="1"/>
  <c r="AN526" i="11" s="1"/>
  <c r="AL7" i="11"/>
  <c r="AM7" i="11" s="1"/>
  <c r="AN7" i="11" s="1"/>
  <c r="AL19" i="11"/>
  <c r="AM19" i="11" s="1"/>
  <c r="AN19" i="11" s="1"/>
  <c r="AL27" i="11"/>
  <c r="AM27" i="11" s="1"/>
  <c r="AN27" i="11" s="1"/>
  <c r="AL42" i="11"/>
  <c r="AM42" i="11" s="1"/>
  <c r="AN42" i="11" s="1"/>
  <c r="AL56" i="11"/>
  <c r="AM56" i="11" s="1"/>
  <c r="AN56" i="11" s="1"/>
  <c r="AL8" i="11"/>
  <c r="AM8" i="11" s="1"/>
  <c r="AN8" i="11" s="1"/>
  <c r="AL15" i="11"/>
  <c r="AM15" i="11" s="1"/>
  <c r="AN15" i="11" s="1"/>
  <c r="AL20" i="11"/>
  <c r="AM20" i="11" s="1"/>
  <c r="AN20" i="11" s="1"/>
  <c r="AL28" i="11"/>
  <c r="AM28" i="11" s="1"/>
  <c r="AN28" i="11" s="1"/>
  <c r="AL35" i="11"/>
  <c r="AM35" i="11" s="1"/>
  <c r="AN35" i="11" s="1"/>
  <c r="AL43" i="11"/>
  <c r="AM43" i="11" s="1"/>
  <c r="AN43" i="11" s="1"/>
  <c r="AL50" i="11"/>
  <c r="AM50" i="11" s="1"/>
  <c r="AN50" i="11" s="1"/>
  <c r="AL57" i="11"/>
  <c r="AM57" i="11" s="1"/>
  <c r="AN57" i="11" s="1"/>
  <c r="AL63" i="11"/>
  <c r="AM63" i="11" s="1"/>
  <c r="AN63" i="11" s="1"/>
  <c r="AL69" i="11"/>
  <c r="AM69" i="11" s="1"/>
  <c r="AN69" i="11" s="1"/>
  <c r="AL76" i="11"/>
  <c r="AM76" i="11" s="1"/>
  <c r="AN76" i="11" s="1"/>
  <c r="AL87" i="11"/>
  <c r="AM87" i="11" s="1"/>
  <c r="AN87" i="11" s="1"/>
  <c r="AL99" i="11"/>
  <c r="AM99" i="11" s="1"/>
  <c r="AN99" i="11" s="1"/>
  <c r="AL105" i="11"/>
  <c r="AM105" i="11" s="1"/>
  <c r="AN105" i="11" s="1"/>
  <c r="AL111" i="11"/>
  <c r="AM111" i="11" s="1"/>
  <c r="AN111" i="11" s="1"/>
  <c r="AL117" i="11"/>
  <c r="AM117" i="11" s="1"/>
  <c r="AN117" i="11" s="1"/>
  <c r="AL122" i="11"/>
  <c r="AM122" i="11" s="1"/>
  <c r="AN122" i="11" s="1"/>
  <c r="AL128" i="11"/>
  <c r="AM128" i="11" s="1"/>
  <c r="AN128" i="11" s="1"/>
  <c r="AL135" i="11"/>
  <c r="AM135" i="11" s="1"/>
  <c r="AN135" i="11" s="1"/>
  <c r="AL142" i="11"/>
  <c r="AM142" i="11" s="1"/>
  <c r="AN142" i="11" s="1"/>
  <c r="AL148" i="11"/>
  <c r="AM148" i="11" s="1"/>
  <c r="AN148" i="11" s="1"/>
  <c r="AL158" i="11"/>
  <c r="AM158" i="11" s="1"/>
  <c r="AN158" i="11" s="1"/>
  <c r="AL163" i="11"/>
  <c r="AM163" i="11" s="1"/>
  <c r="AN163" i="11" s="1"/>
  <c r="AL170" i="11"/>
  <c r="AM170" i="11" s="1"/>
  <c r="AN170" i="11" s="1"/>
  <c r="AL176" i="11"/>
  <c r="AM176" i="11" s="1"/>
  <c r="AN176" i="11" s="1"/>
  <c r="AL186" i="11"/>
  <c r="AM186" i="11" s="1"/>
  <c r="AN186" i="11" s="1"/>
  <c r="AL191" i="11"/>
  <c r="AM191" i="11" s="1"/>
  <c r="AN191" i="11" s="1"/>
  <c r="AL205" i="11"/>
  <c r="AM205" i="11" s="1"/>
  <c r="AN205" i="11" s="1"/>
  <c r="AL210" i="11"/>
  <c r="AM210" i="11" s="1"/>
  <c r="AN210" i="11" s="1"/>
  <c r="AL222" i="11"/>
  <c r="AM222" i="11" s="1"/>
  <c r="AN222" i="11" s="1"/>
  <c r="AL240" i="11"/>
  <c r="AM240" i="11" s="1"/>
  <c r="AN240" i="11" s="1"/>
  <c r="AL246" i="11"/>
  <c r="AM246" i="11" s="1"/>
  <c r="AN246" i="11" s="1"/>
  <c r="AL251" i="11"/>
  <c r="AM251" i="11" s="1"/>
  <c r="AN251" i="11" s="1"/>
  <c r="AL257" i="11"/>
  <c r="AM257" i="11" s="1"/>
  <c r="AN257" i="11" s="1"/>
  <c r="AL282" i="11"/>
  <c r="AM282" i="11" s="1"/>
  <c r="AN282" i="11" s="1"/>
  <c r="AL288" i="11"/>
  <c r="AM288" i="11" s="1"/>
  <c r="AN288" i="11" s="1"/>
  <c r="AL300" i="11"/>
  <c r="AM300" i="11" s="1"/>
  <c r="AN300" i="11" s="1"/>
  <c r="AL306" i="11"/>
  <c r="AM306" i="11" s="1"/>
  <c r="AN306" i="11" s="1"/>
  <c r="AL312" i="11"/>
  <c r="AM312" i="11" s="1"/>
  <c r="AN312" i="11" s="1"/>
  <c r="AL322" i="11"/>
  <c r="AM322" i="11" s="1"/>
  <c r="AN322" i="11" s="1"/>
  <c r="AL329" i="11"/>
  <c r="AM329" i="11" s="1"/>
  <c r="AN329" i="11" s="1"/>
  <c r="AL337" i="11"/>
  <c r="AM337" i="11" s="1"/>
  <c r="AN337" i="11" s="1"/>
  <c r="AL356" i="11"/>
  <c r="AM356" i="11" s="1"/>
  <c r="AN356" i="11" s="1"/>
  <c r="AL364" i="11"/>
  <c r="AM364" i="11" s="1"/>
  <c r="AN364" i="11" s="1"/>
  <c r="AL370" i="11"/>
  <c r="AM370" i="11" s="1"/>
  <c r="AN370" i="11" s="1"/>
  <c r="AL377" i="11"/>
  <c r="AM377" i="11" s="1"/>
  <c r="AN377" i="11" s="1"/>
  <c r="AL383" i="11"/>
  <c r="AM383" i="11" s="1"/>
  <c r="AN383" i="11" s="1"/>
  <c r="AL390" i="11"/>
  <c r="AM390" i="11" s="1"/>
  <c r="AN390" i="11" s="1"/>
  <c r="AL403" i="11"/>
  <c r="AM403" i="11" s="1"/>
  <c r="AN403" i="11" s="1"/>
  <c r="AL412" i="11"/>
  <c r="AM412" i="11" s="1"/>
  <c r="AN412" i="11" s="1"/>
  <c r="AL419" i="11"/>
  <c r="AM419" i="11" s="1"/>
  <c r="AN419" i="11" s="1"/>
  <c r="AL428" i="11"/>
  <c r="AM428" i="11" s="1"/>
  <c r="AN428" i="11" s="1"/>
  <c r="AL435" i="11"/>
  <c r="AM435" i="11" s="1"/>
  <c r="AN435" i="11" s="1"/>
  <c r="AL443" i="11"/>
  <c r="AM443" i="11" s="1"/>
  <c r="AN443" i="11" s="1"/>
  <c r="AL454" i="11"/>
  <c r="AM454" i="11" s="1"/>
  <c r="AN454" i="11" s="1"/>
  <c r="AL471" i="11"/>
  <c r="AM471" i="11" s="1"/>
  <c r="AN471" i="11" s="1"/>
  <c r="AL484" i="11"/>
  <c r="AM484" i="11" s="1"/>
  <c r="AN484" i="11" s="1"/>
  <c r="AL503" i="11"/>
  <c r="AM503" i="11" s="1"/>
  <c r="AN503" i="11" s="1"/>
  <c r="AL518" i="11"/>
  <c r="AM518" i="11" s="1"/>
  <c r="AN518" i="11" s="1"/>
  <c r="AL532" i="11"/>
  <c r="AM532" i="11" s="1"/>
  <c r="AN532" i="11" s="1"/>
  <c r="AL564" i="11"/>
  <c r="AM564" i="11" s="1"/>
  <c r="AN564" i="11" s="1"/>
  <c r="AL100" i="11"/>
  <c r="AM100" i="11" s="1"/>
  <c r="AN100" i="11" s="1"/>
  <c r="AL118" i="11"/>
  <c r="AM118" i="11" s="1"/>
  <c r="AN118" i="11" s="1"/>
  <c r="AL136" i="11"/>
  <c r="AM136" i="11" s="1"/>
  <c r="AN136" i="11" s="1"/>
  <c r="AL177" i="11"/>
  <c r="AM177" i="11" s="1"/>
  <c r="AN177" i="11" s="1"/>
  <c r="AL182" i="11"/>
  <c r="AM182" i="11" s="1"/>
  <c r="AN182" i="11" s="1"/>
  <c r="AL192" i="11"/>
  <c r="AM192" i="11" s="1"/>
  <c r="AN192" i="11" s="1"/>
  <c r="AL199" i="11"/>
  <c r="AM199" i="11" s="1"/>
  <c r="AN199" i="11" s="1"/>
  <c r="AL206" i="11"/>
  <c r="AM206" i="11" s="1"/>
  <c r="AN206" i="11" s="1"/>
  <c r="AL216" i="11"/>
  <c r="AM216" i="11" s="1"/>
  <c r="AN216" i="11" s="1"/>
  <c r="AL229" i="11"/>
  <c r="AM229" i="11" s="1"/>
  <c r="AN229" i="11" s="1"/>
  <c r="AL234" i="11"/>
  <c r="AM234" i="11" s="1"/>
  <c r="AN234" i="11" s="1"/>
  <c r="AL241" i="11"/>
  <c r="AM241" i="11" s="1"/>
  <c r="AN241" i="11" s="1"/>
  <c r="AL247" i="11"/>
  <c r="AM247" i="11" s="1"/>
  <c r="AN247" i="11" s="1"/>
  <c r="AL252" i="11"/>
  <c r="AM252" i="11" s="1"/>
  <c r="AN252" i="11" s="1"/>
  <c r="AL258" i="11"/>
  <c r="AM258" i="11" s="1"/>
  <c r="AN258" i="11" s="1"/>
  <c r="AL264" i="11"/>
  <c r="AM264" i="11" s="1"/>
  <c r="AN264" i="11" s="1"/>
  <c r="AL271" i="11"/>
  <c r="AM271" i="11" s="1"/>
  <c r="AN271" i="11" s="1"/>
  <c r="AL276" i="11"/>
  <c r="AM276" i="11" s="1"/>
  <c r="AN276" i="11" s="1"/>
  <c r="AL283" i="11"/>
  <c r="AM283" i="11" s="1"/>
  <c r="AN283" i="11" s="1"/>
  <c r="AL289" i="11"/>
  <c r="AM289" i="11" s="1"/>
  <c r="AN289" i="11" s="1"/>
  <c r="AL295" i="11"/>
  <c r="AM295" i="11" s="1"/>
  <c r="AN295" i="11" s="1"/>
  <c r="AL323" i="11"/>
  <c r="AM323" i="11" s="1"/>
  <c r="AN323" i="11" s="1"/>
  <c r="AL330" i="11"/>
  <c r="AM330" i="11" s="1"/>
  <c r="AN330" i="11" s="1"/>
  <c r="AL338" i="11"/>
  <c r="AM338" i="11" s="1"/>
  <c r="AN338" i="11" s="1"/>
  <c r="AL345" i="11"/>
  <c r="AM345" i="11" s="1"/>
  <c r="AN345" i="11" s="1"/>
  <c r="AL351" i="11"/>
  <c r="AM351" i="11" s="1"/>
  <c r="AN351" i="11" s="1"/>
  <c r="AL357" i="11"/>
  <c r="AM357" i="11" s="1"/>
  <c r="AN357" i="11" s="1"/>
  <c r="AL378" i="11"/>
  <c r="AM378" i="11" s="1"/>
  <c r="AN378" i="11" s="1"/>
  <c r="AL384" i="11"/>
  <c r="AM384" i="11" s="1"/>
  <c r="AN384" i="11" s="1"/>
  <c r="AL391" i="11"/>
  <c r="AM391" i="11" s="1"/>
  <c r="AN391" i="11" s="1"/>
  <c r="AL397" i="11"/>
  <c r="AM397" i="11" s="1"/>
  <c r="AN397" i="11" s="1"/>
  <c r="AL404" i="11"/>
  <c r="AM404" i="11" s="1"/>
  <c r="AN404" i="11" s="1"/>
  <c r="AL420" i="11"/>
  <c r="AM420" i="11" s="1"/>
  <c r="AN420" i="11" s="1"/>
  <c r="AL436" i="11"/>
  <c r="AM436" i="11" s="1"/>
  <c r="AN436" i="11" s="1"/>
  <c r="AL445" i="11"/>
  <c r="AM445" i="11" s="1"/>
  <c r="AN445" i="11" s="1"/>
  <c r="AL458" i="11"/>
  <c r="AM458" i="11" s="1"/>
  <c r="AN458" i="11" s="1"/>
  <c r="AL473" i="11"/>
  <c r="AM473" i="11" s="1"/>
  <c r="AN473" i="11" s="1"/>
  <c r="AL488" i="11"/>
  <c r="AM488" i="11" s="1"/>
  <c r="AN488" i="11" s="1"/>
  <c r="AL505" i="11"/>
  <c r="AM505" i="11" s="1"/>
  <c r="AN505" i="11" s="1"/>
  <c r="AL519" i="11"/>
  <c r="AM519" i="11" s="1"/>
  <c r="AN519" i="11" s="1"/>
  <c r="AL535" i="11"/>
  <c r="AM535" i="11" s="1"/>
  <c r="AN535" i="11" s="1"/>
  <c r="AL569" i="11"/>
  <c r="AM569" i="11" s="1"/>
  <c r="AN569" i="11" s="1"/>
  <c r="AL112" i="11"/>
  <c r="AM112" i="11" s="1"/>
  <c r="AN112" i="11" s="1"/>
  <c r="AL129" i="11"/>
  <c r="AM129" i="11" s="1"/>
  <c r="AN129" i="11" s="1"/>
  <c r="AL153" i="11"/>
  <c r="AM153" i="11" s="1"/>
  <c r="AN153" i="11" s="1"/>
  <c r="AL164" i="11"/>
  <c r="AM164" i="11" s="1"/>
  <c r="AN164" i="11" s="1"/>
  <c r="AL10" i="11"/>
  <c r="AM10" i="11" s="1"/>
  <c r="AN10" i="11" s="1"/>
  <c r="AL22" i="11"/>
  <c r="AM22" i="11" s="1"/>
  <c r="AN22" i="11" s="1"/>
  <c r="AL30" i="11"/>
  <c r="AM30" i="11" s="1"/>
  <c r="AN30" i="11" s="1"/>
  <c r="AL37" i="11"/>
  <c r="AM37" i="11" s="1"/>
  <c r="AN37" i="11" s="1"/>
  <c r="AL45" i="11"/>
  <c r="AM45" i="11" s="1"/>
  <c r="AN45" i="11" s="1"/>
  <c r="AL51" i="11"/>
  <c r="AM51" i="11" s="1"/>
  <c r="AN51" i="11" s="1"/>
  <c r="AL59" i="11"/>
  <c r="AM59" i="11" s="1"/>
  <c r="AN59" i="11" s="1"/>
  <c r="AL65" i="11"/>
  <c r="AM65" i="11" s="1"/>
  <c r="AN65" i="11" s="1"/>
  <c r="AL71" i="11"/>
  <c r="AM71" i="11" s="1"/>
  <c r="AN71" i="11" s="1"/>
  <c r="AL77" i="11"/>
  <c r="AM77" i="11" s="1"/>
  <c r="AN77" i="11" s="1"/>
  <c r="AL88" i="11"/>
  <c r="AM88" i="11" s="1"/>
  <c r="AN88" i="11" s="1"/>
  <c r="AL94" i="11"/>
  <c r="AM94" i="11" s="1"/>
  <c r="AN94" i="11" s="1"/>
  <c r="AL113" i="11"/>
  <c r="AM113" i="11" s="1"/>
  <c r="AN113" i="11" s="1"/>
  <c r="AL130" i="11"/>
  <c r="AM130" i="11" s="1"/>
  <c r="AN130" i="11" s="1"/>
  <c r="AL137" i="11"/>
  <c r="AM137" i="11" s="1"/>
  <c r="AN137" i="11" s="1"/>
  <c r="AL143" i="11"/>
  <c r="AM143" i="11" s="1"/>
  <c r="AN143" i="11" s="1"/>
  <c r="AL149" i="11"/>
  <c r="AM149" i="11" s="1"/>
  <c r="AN149" i="11" s="1"/>
  <c r="AL154" i="11"/>
  <c r="AM154" i="11" s="1"/>
  <c r="AN154" i="11" s="1"/>
  <c r="AL159" i="11"/>
  <c r="AM159" i="11" s="1"/>
  <c r="AN159" i="11" s="1"/>
  <c r="AL165" i="11"/>
  <c r="AM165" i="11" s="1"/>
  <c r="AN165" i="11" s="1"/>
  <c r="AL171" i="11"/>
  <c r="AM171" i="11" s="1"/>
  <c r="AN171" i="11" s="1"/>
  <c r="AL187" i="11"/>
  <c r="AM187" i="11" s="1"/>
  <c r="AN187" i="11" s="1"/>
  <c r="AL193" i="11"/>
  <c r="AM193" i="11" s="1"/>
  <c r="AN193" i="11" s="1"/>
  <c r="AL200" i="11"/>
  <c r="AM200" i="11" s="1"/>
  <c r="AN200" i="11" s="1"/>
  <c r="AL211" i="11"/>
  <c r="AM211" i="11" s="1"/>
  <c r="AN211" i="11" s="1"/>
  <c r="AL217" i="11"/>
  <c r="AM217" i="11" s="1"/>
  <c r="AN217" i="11" s="1"/>
  <c r="AL223" i="11"/>
  <c r="AM223" i="11" s="1"/>
  <c r="AN223" i="11" s="1"/>
  <c r="AL235" i="11"/>
  <c r="AM235" i="11" s="1"/>
  <c r="AN235" i="11" s="1"/>
  <c r="AL248" i="11"/>
  <c r="AM248" i="11" s="1"/>
  <c r="AN248" i="11" s="1"/>
  <c r="AL259" i="11"/>
  <c r="AM259" i="11" s="1"/>
  <c r="AN259" i="11" s="1"/>
  <c r="AL265" i="11"/>
  <c r="AM265" i="11" s="1"/>
  <c r="AN265" i="11" s="1"/>
  <c r="AL301" i="11"/>
  <c r="AM301" i="11" s="1"/>
  <c r="AN301" i="11" s="1"/>
  <c r="AL307" i="11"/>
  <c r="AM307" i="11" s="1"/>
  <c r="AN307" i="11" s="1"/>
  <c r="AL313" i="11"/>
  <c r="AM313" i="11" s="1"/>
  <c r="AN313" i="11" s="1"/>
  <c r="AL318" i="11"/>
  <c r="AM318" i="11" s="1"/>
  <c r="AN318" i="11" s="1"/>
  <c r="AL331" i="11"/>
  <c r="AM331" i="11" s="1"/>
  <c r="AN331" i="11" s="1"/>
  <c r="AL339" i="11"/>
  <c r="AM339" i="11" s="1"/>
  <c r="AN339" i="11" s="1"/>
  <c r="AL346" i="11"/>
  <c r="AM346" i="11" s="1"/>
  <c r="AN346" i="11" s="1"/>
  <c r="AL358" i="11"/>
  <c r="AM358" i="11" s="1"/>
  <c r="AN358" i="11" s="1"/>
  <c r="AL371" i="11"/>
  <c r="AM371" i="11" s="1"/>
  <c r="AN371" i="11" s="1"/>
  <c r="AL379" i="11"/>
  <c r="AM379" i="11" s="1"/>
  <c r="AN379" i="11" s="1"/>
  <c r="AL385" i="11"/>
  <c r="AM385" i="11" s="1"/>
  <c r="AN385" i="11" s="1"/>
  <c r="AL392" i="11"/>
  <c r="AM392" i="11" s="1"/>
  <c r="AN392" i="11" s="1"/>
  <c r="AL398" i="11"/>
  <c r="AM398" i="11" s="1"/>
  <c r="AN398" i="11" s="1"/>
  <c r="AL406" i="11"/>
  <c r="AM406" i="11" s="1"/>
  <c r="AN406" i="11" s="1"/>
  <c r="AL422" i="11"/>
  <c r="AM422" i="11" s="1"/>
  <c r="AN422" i="11" s="1"/>
  <c r="AL438" i="11"/>
  <c r="AM438" i="11" s="1"/>
  <c r="AN438" i="11" s="1"/>
  <c r="AL446" i="11"/>
  <c r="AM446" i="11" s="1"/>
  <c r="AN446" i="11" s="1"/>
  <c r="AL493" i="11"/>
  <c r="AM493" i="11" s="1"/>
  <c r="AN493" i="11" s="1"/>
  <c r="AL508" i="11"/>
  <c r="AM508" i="11" s="1"/>
  <c r="AN508" i="11" s="1"/>
  <c r="AL521" i="11"/>
  <c r="AM521" i="11" s="1"/>
  <c r="AN521" i="11" s="1"/>
  <c r="AL413" i="11"/>
  <c r="AM413" i="11" s="1"/>
  <c r="AN413" i="11" s="1"/>
  <c r="AL417" i="11"/>
  <c r="AM417" i="11" s="1"/>
  <c r="AN417" i="11" s="1"/>
  <c r="AL429" i="11"/>
  <c r="AM429" i="11" s="1"/>
  <c r="AN429" i="11" s="1"/>
  <c r="AL433" i="11"/>
  <c r="AM433" i="11" s="1"/>
  <c r="AN433" i="11" s="1"/>
  <c r="AL442" i="11"/>
  <c r="AM442" i="11" s="1"/>
  <c r="AN442" i="11" s="1"/>
  <c r="AL450" i="11"/>
  <c r="AM450" i="11" s="1"/>
  <c r="AN450" i="11" s="1"/>
  <c r="AL455" i="11"/>
  <c r="AM455" i="11" s="1"/>
  <c r="AN455" i="11" s="1"/>
  <c r="AL459" i="11"/>
  <c r="AM459" i="11" s="1"/>
  <c r="AN459" i="11" s="1"/>
  <c r="AL464" i="11"/>
  <c r="AM464" i="11" s="1"/>
  <c r="AN464" i="11" s="1"/>
  <c r="AL469" i="11"/>
  <c r="AM469" i="11" s="1"/>
  <c r="AN469" i="11" s="1"/>
  <c r="AL474" i="11"/>
  <c r="AM474" i="11" s="1"/>
  <c r="AN474" i="11" s="1"/>
  <c r="AL498" i="11"/>
  <c r="AM498" i="11" s="1"/>
  <c r="AN498" i="11" s="1"/>
  <c r="AL509" i="11"/>
  <c r="AM509" i="11" s="1"/>
  <c r="AN509" i="11" s="1"/>
  <c r="AL514" i="11"/>
  <c r="AM514" i="11" s="1"/>
  <c r="AN514" i="11" s="1"/>
  <c r="AL525" i="11"/>
  <c r="AM525" i="11" s="1"/>
  <c r="AN525" i="11" s="1"/>
  <c r="AL530" i="11"/>
  <c r="AM530" i="11" s="1"/>
  <c r="AN530" i="11" s="1"/>
  <c r="AL536" i="11"/>
  <c r="AM536" i="11" s="1"/>
  <c r="AN536" i="11" s="1"/>
  <c r="AL542" i="11"/>
  <c r="AM542" i="11" s="1"/>
  <c r="AN542" i="11" s="1"/>
  <c r="AL548" i="11"/>
  <c r="AM548" i="11" s="1"/>
  <c r="AN548" i="11" s="1"/>
  <c r="AL553" i="11"/>
  <c r="AM553" i="11" s="1"/>
  <c r="AN553" i="11" s="1"/>
  <c r="AL559" i="11"/>
  <c r="AM559" i="11" s="1"/>
  <c r="AN559" i="11" s="1"/>
  <c r="AL405" i="11"/>
  <c r="AM405" i="11" s="1"/>
  <c r="AN405" i="11" s="1"/>
  <c r="AL421" i="11"/>
  <c r="AM421" i="11" s="1"/>
  <c r="AN421" i="11" s="1"/>
  <c r="AL437" i="11"/>
  <c r="AM437" i="11" s="1"/>
  <c r="AN437" i="11" s="1"/>
  <c r="AL447" i="11"/>
  <c r="AM447" i="11" s="1"/>
  <c r="AN447" i="11" s="1"/>
  <c r="AL456" i="11"/>
  <c r="AM456" i="11" s="1"/>
  <c r="AN456" i="11" s="1"/>
  <c r="AL460" i="11"/>
  <c r="AM460" i="11" s="1"/>
  <c r="AN460" i="11" s="1"/>
  <c r="AL470" i="11"/>
  <c r="AM470" i="11" s="1"/>
  <c r="AN470" i="11" s="1"/>
  <c r="AL480" i="11"/>
  <c r="AM480" i="11" s="1"/>
  <c r="AN480" i="11" s="1"/>
  <c r="AL485" i="11"/>
  <c r="AM485" i="11" s="1"/>
  <c r="AN485" i="11" s="1"/>
  <c r="AL489" i="11"/>
  <c r="AM489" i="11" s="1"/>
  <c r="AN489" i="11" s="1"/>
  <c r="AL494" i="11"/>
  <c r="AM494" i="11" s="1"/>
  <c r="AN494" i="11" s="1"/>
  <c r="AL504" i="11"/>
  <c r="AM504" i="11" s="1"/>
  <c r="AN504" i="11" s="1"/>
  <c r="AL520" i="11"/>
  <c r="AM520" i="11" s="1"/>
  <c r="AN520" i="11" s="1"/>
  <c r="AL531" i="11"/>
  <c r="AM531" i="11" s="1"/>
  <c r="AN531" i="11" s="1"/>
  <c r="AL537" i="11"/>
  <c r="AM537" i="11" s="1"/>
  <c r="AN537" i="11" s="1"/>
  <c r="AL543" i="11"/>
  <c r="AM543" i="11" s="1"/>
  <c r="AN543" i="11" s="1"/>
  <c r="AL565" i="11"/>
  <c r="AM565" i="11" s="1"/>
  <c r="AN565" i="11" s="1"/>
  <c r="AL570" i="11"/>
  <c r="AM570" i="11" s="1"/>
  <c r="AN570" i="11" s="1"/>
  <c r="AL549" i="11"/>
  <c r="AM549" i="11" s="1"/>
  <c r="AN549" i="11" s="1"/>
  <c r="AL554" i="11"/>
  <c r="AM554" i="11" s="1"/>
  <c r="AN554" i="11" s="1"/>
  <c r="AL560" i="11"/>
  <c r="AM560" i="11" s="1"/>
  <c r="AN560" i="11" s="1"/>
  <c r="AL571" i="11"/>
  <c r="AM571" i="11" s="1"/>
  <c r="AN571" i="11" s="1"/>
  <c r="AL444" i="11"/>
  <c r="AM444" i="11" s="1"/>
  <c r="AN444" i="11" s="1"/>
  <c r="AL451" i="11"/>
  <c r="AM451" i="11" s="1"/>
  <c r="AN451" i="11" s="1"/>
  <c r="AL457" i="11"/>
  <c r="AM457" i="11" s="1"/>
  <c r="AN457" i="11" s="1"/>
  <c r="AL476" i="11"/>
  <c r="AM476" i="11" s="1"/>
  <c r="AN476" i="11" s="1"/>
  <c r="AL490" i="11"/>
  <c r="AM490" i="11" s="1"/>
  <c r="AN490" i="11" s="1"/>
  <c r="AL500" i="11"/>
  <c r="AM500" i="11" s="1"/>
  <c r="AN500" i="11" s="1"/>
  <c r="AL511" i="11"/>
  <c r="AM511" i="11" s="1"/>
  <c r="AN511" i="11" s="1"/>
  <c r="AL516" i="11"/>
  <c r="AM516" i="11" s="1"/>
  <c r="AN516" i="11" s="1"/>
  <c r="AL527" i="11"/>
  <c r="AM527" i="11" s="1"/>
  <c r="AN527" i="11" s="1"/>
  <c r="AL533" i="11"/>
  <c r="AM533" i="11" s="1"/>
  <c r="AN533" i="11" s="1"/>
  <c r="AL538" i="11"/>
  <c r="AM538" i="11" s="1"/>
  <c r="AN538" i="11" s="1"/>
  <c r="AL544" i="11"/>
  <c r="AM544" i="11" s="1"/>
  <c r="AN544" i="11" s="1"/>
  <c r="AL555" i="11"/>
  <c r="AM555" i="11" s="1"/>
  <c r="AN555" i="11" s="1"/>
  <c r="AL561" i="11"/>
  <c r="AM561" i="11" s="1"/>
  <c r="AN561" i="11" s="1"/>
  <c r="AL566" i="11"/>
  <c r="AM566" i="11" s="1"/>
  <c r="AN566" i="11" s="1"/>
  <c r="AL572" i="11"/>
  <c r="AM572" i="11" s="1"/>
  <c r="AN572" i="11" s="1"/>
  <c r="AL452" i="11"/>
  <c r="AM452" i="11" s="1"/>
  <c r="AN452" i="11" s="1"/>
  <c r="AL461" i="11"/>
  <c r="AM461" i="11" s="1"/>
  <c r="AN461" i="11" s="1"/>
  <c r="AL466" i="11"/>
  <c r="AM466" i="11" s="1"/>
  <c r="AN466" i="11" s="1"/>
  <c r="AL477" i="11"/>
  <c r="AM477" i="11" s="1"/>
  <c r="AN477" i="11" s="1"/>
  <c r="AL482" i="11"/>
  <c r="AM482" i="11" s="1"/>
  <c r="AN482" i="11" s="1"/>
  <c r="AL486" i="11"/>
  <c r="AM486" i="11" s="1"/>
  <c r="AN486" i="11" s="1"/>
  <c r="AL491" i="11"/>
  <c r="AM491" i="11" s="1"/>
  <c r="AN491" i="11" s="1"/>
  <c r="AL496" i="11"/>
  <c r="AM496" i="11" s="1"/>
  <c r="AN496" i="11" s="1"/>
  <c r="AL501" i="11"/>
  <c r="AM501" i="11" s="1"/>
  <c r="AN501" i="11" s="1"/>
  <c r="AL506" i="11"/>
  <c r="AM506" i="11" s="1"/>
  <c r="AN506" i="11" s="1"/>
  <c r="AL517" i="11"/>
  <c r="AM517" i="11" s="1"/>
  <c r="AN517" i="11" s="1"/>
  <c r="AL522" i="11"/>
  <c r="AM522" i="11" s="1"/>
  <c r="AN522" i="11" s="1"/>
  <c r="AL539" i="11"/>
  <c r="AM539" i="11" s="1"/>
  <c r="AN539" i="11" s="1"/>
  <c r="AL545" i="11"/>
  <c r="AM545" i="11" s="1"/>
  <c r="AN545" i="11" s="1"/>
  <c r="AL550" i="11"/>
  <c r="AM550" i="11" s="1"/>
  <c r="AN550" i="11" s="1"/>
  <c r="AL556" i="11"/>
  <c r="AM556" i="11" s="1"/>
  <c r="AN556" i="11" s="1"/>
  <c r="AL567" i="11"/>
  <c r="AM567" i="11" s="1"/>
  <c r="AN567" i="11" s="1"/>
  <c r="AL573" i="11"/>
  <c r="AM573" i="11" s="1"/>
  <c r="AN573" i="11" s="1"/>
  <c r="AL462" i="11"/>
  <c r="AM462" i="11" s="1"/>
  <c r="AN462" i="11" s="1"/>
  <c r="AL467" i="11"/>
  <c r="AM467" i="11" s="1"/>
  <c r="AN467" i="11" s="1"/>
  <c r="AL472" i="11"/>
  <c r="AM472" i="11" s="1"/>
  <c r="AN472" i="11" s="1"/>
  <c r="AL487" i="11"/>
  <c r="AM487" i="11" s="1"/>
  <c r="AN487" i="11" s="1"/>
  <c r="AL492" i="11"/>
  <c r="AM492" i="11" s="1"/>
  <c r="AN492" i="11" s="1"/>
  <c r="AL507" i="11"/>
  <c r="AM507" i="11" s="1"/>
  <c r="AN507" i="11" s="1"/>
  <c r="AL512" i="11"/>
  <c r="AM512" i="11" s="1"/>
  <c r="AN512" i="11" s="1"/>
  <c r="AL523" i="11"/>
  <c r="AM523" i="11" s="1"/>
  <c r="AN523" i="11" s="1"/>
  <c r="AL528" i="11"/>
  <c r="AM528" i="11" s="1"/>
  <c r="AN528" i="11" s="1"/>
  <c r="AL534" i="11"/>
  <c r="AM534" i="11" s="1"/>
  <c r="AN534" i="11" s="1"/>
  <c r="AL540" i="11"/>
  <c r="AM540" i="11" s="1"/>
  <c r="AN540" i="11" s="1"/>
  <c r="AL551" i="11"/>
  <c r="AM551" i="11" s="1"/>
  <c r="AN551" i="11" s="1"/>
  <c r="AL557" i="11"/>
  <c r="AM557" i="11" s="1"/>
  <c r="AN557" i="11" s="1"/>
  <c r="AL562" i="11"/>
  <c r="AM562" i="11" s="1"/>
  <c r="AN562" i="11" s="1"/>
  <c r="AL574" i="11"/>
  <c r="AM574" i="11" s="1"/>
  <c r="AN574" i="11" s="1"/>
  <c r="AL546" i="11"/>
  <c r="AM546" i="11" s="1"/>
  <c r="AN546" i="11" s="1"/>
  <c r="AL563" i="11"/>
  <c r="AM563" i="11" s="1"/>
  <c r="AN563" i="11" s="1"/>
</calcChain>
</file>

<file path=xl/sharedStrings.xml><?xml version="1.0" encoding="utf-8"?>
<sst xmlns="http://schemas.openxmlformats.org/spreadsheetml/2006/main" count="7718" uniqueCount="5712">
  <si>
    <t>CENSO NACIONAL DE GOBIERNOS
ESTATALES 2024</t>
  </si>
  <si>
    <t>Módulo 1.
Administración Pública de la entidad federativa</t>
  </si>
  <si>
    <t>Índice</t>
  </si>
  <si>
    <t>Entidad:</t>
  </si>
  <si>
    <t>Clave:</t>
  </si>
  <si>
    <t>Presentación</t>
  </si>
  <si>
    <t>Informantes</t>
  </si>
  <si>
    <t>Participantes</t>
  </si>
  <si>
    <t>Glosario</t>
  </si>
  <si>
    <t>Sección IV. Transparencia, acceso a la información pública y protección de datos personales</t>
  </si>
  <si>
    <t>CONFIDENCIALIDAD</t>
  </si>
  <si>
    <t>OBLIGATORIEDAD</t>
  </si>
  <si>
    <t>DERECHOS DE LOS INFORMANTES DEL SISTEMA</t>
  </si>
  <si>
    <r>
      <t>El Instituto Nacional de Estadística y Geografía (INEGI) presenta la elaboración del</t>
    </r>
    <r>
      <rPr>
        <b/>
        <sz val="9"/>
        <color theme="1"/>
        <rFont val="Arial"/>
        <family val="2"/>
      </rPr>
      <t xml:space="preserve"> Censo Nacional de Gobiernos Estatales (CNGE) 2024</t>
    </r>
    <r>
      <rPr>
        <sz val="9"/>
        <color theme="1"/>
        <rFont val="Arial"/>
        <family val="2"/>
      </rPr>
      <t xml:space="preserve"> como respuesta a su responsabilidad de suministrar a la sociedad y al Estado información de calidad, pertinente, veraz y oportuna, atendiendo el mandato constitucional de normar y coordinar el Sistema Nacional de Información Estadística y Geográfica (SNIEG).</t>
    </r>
  </si>
  <si>
    <t>Dicho Sistema se integra por cuatro subsistemas, mismos que permiten agrupar por temas los diversos campos de información de interés nacional, lo que se traduce en la generación, suministro y difusión de información de manera ordenada y bajo esquemas integrales y homogéneos que promuevan el cumplimiento de los objetivos del SNIEG.</t>
  </si>
  <si>
    <t>Los subsistemas son los siguientes:</t>
  </si>
  <si>
    <t>Subsistema Nacional de Información Demográfica y Social.
Subsistema Nacional de Información Económica.
Subsistema Nacional de Información Geográfica, Medio Ambiente, Ordenamiento Territorial y Urbano.
Subsistema Nacional de Información de Gobierno, Seguridad Pública e Impartición de Justicia.</t>
  </si>
  <si>
    <t>El SNIGSPIJ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el Estado y sus respectivos poderes en las funciones de gobierno, seguridad pública e impartición de justicia, para apoyar los procesos de diseño, implementación, monitoreo y evaluación de las políticas públicas en estas materias.</t>
  </si>
  <si>
    <r>
      <t xml:space="preserve">Como resultado, se logró el acuerdo para generar información estadística en materia de gobierno con una visión integral, implementando así en 2010 el primer instrumento de captación en el ámbito estatal denominado </t>
    </r>
    <r>
      <rPr>
        <i/>
        <sz val="9"/>
        <rFont val="Arial"/>
        <family val="2"/>
      </rPr>
      <t>Encuesta Nacional de Gobierno 2010 – Poder Ejecutivo Estatal (ENGPEE 10)</t>
    </r>
    <r>
      <rPr>
        <sz val="9"/>
        <rFont val="Arial"/>
        <family val="2"/>
      </rPr>
      <t xml:space="preserve">, con lo cual se inició una serie histórica de información que permite diseñar, monitorear y evaluar las políticas públicas en este tema. </t>
    </r>
  </si>
  <si>
    <r>
      <t xml:space="preserve">Posteriormente, en 2011 se realizó el segundo levantamiento de este programa estadístico bajo la denominación de </t>
    </r>
    <r>
      <rPr>
        <i/>
        <sz val="9"/>
        <rFont val="Arial"/>
        <family val="2"/>
      </rPr>
      <t>Censo Nacional de Gobierno 2011. Poder Ejecutivo Estatal (CNG 2011 PEE)</t>
    </r>
    <r>
      <rPr>
        <sz val="9"/>
        <rFont val="Arial"/>
        <family val="2"/>
      </rPr>
      <t xml:space="preserve">. El 20 de diciembre de ese mismo año se publicó en el Diario Oficial de la Federación el acuerdo por el cual la Junta de Gobierno del INEGI determinó como Información de Interés Nacional (IIN) los datos generados por este programa, otorgándoles el carácter de oficiales y de uso obligatorio para la Federación, las entidades federativas, el Distrito Federal (ahora Ciudad de México) y los municipios, siendo a partir de ese momento que se institucionalizó como </t>
    </r>
    <r>
      <rPr>
        <i/>
        <sz val="9"/>
        <rFont val="Arial"/>
        <family val="2"/>
      </rPr>
      <t xml:space="preserve">Censo Nacional de Gobierno, Seguridad Pública y Sistema Penitenciario Estatales, </t>
    </r>
    <r>
      <rPr>
        <sz val="9"/>
        <rFont val="Arial"/>
        <family val="2"/>
      </rPr>
      <t>por lo que dicha edición (con información 2010) se publicó con la denominación de IIN.</t>
    </r>
  </si>
  <si>
    <t>Desde entonces, se continuaron anualmente las labores de levantamiento del CNGSPSPE hasta su última edición en 2020, año a partir del cual se separa este programa estadístico en tres Censos Nacionales de Gobierno; cada uno orientado a las materias específicas de gobierno, seguridad pública y sistema penitenciario:</t>
  </si>
  <si>
    <t>Censo Nacional de Gobiernos Estatales;
Censo Nacional de Seguridad Pública Estatal; y
Censo Nacional de Sistemas Penitenciarios Estatales.</t>
  </si>
  <si>
    <t>El CNGE 2024 se conforma por los siguientes módulos:</t>
  </si>
  <si>
    <t>Cada uno de estos módulos está conformado, cuando menos, por los siguientes apartados:</t>
  </si>
  <si>
    <r>
      <rPr>
        <b/>
        <sz val="9"/>
        <rFont val="Arial"/>
        <family val="2"/>
      </rPr>
      <t>Presentación.</t>
    </r>
    <r>
      <rPr>
        <sz val="9"/>
        <rFont val="Arial"/>
        <family val="2"/>
      </rPr>
      <t xml:space="preserve"> Contiene la introducción general y antecedentes del censo, así como las instrucciones generales para la entrega formal del presente instrumento de captación.</t>
    </r>
  </si>
  <si>
    <r>
      <rPr>
        <b/>
        <sz val="9"/>
        <rFont val="Arial"/>
        <family val="2"/>
      </rPr>
      <t xml:space="preserve">Informantes. </t>
    </r>
    <r>
      <rPr>
        <sz val="9"/>
        <rFont val="Arial"/>
        <family val="2"/>
      </rPr>
      <t>En este apartado se recaba información sobre las personas servidoras públicas designadas por las Unidades del Estado como responsables de recopilar, integrar y entregar la información requerida en el cuestionario.</t>
    </r>
  </si>
  <si>
    <r>
      <rPr>
        <b/>
        <sz val="9"/>
        <rFont val="Arial"/>
        <family val="2"/>
      </rPr>
      <t>Cuestionario.</t>
    </r>
    <r>
      <rPr>
        <sz val="9"/>
        <rFont val="Arial"/>
        <family val="2"/>
      </rPr>
      <t xml:space="preserve"> Se integra por cada una de las preguntas destinadas a generar información estadística sobre los aspectos que conforman la estructura temática del presente programa. Con la finalidad de facilitar la ubicación de los temas contenidos, la versión electrónica del mismo se ha dividido en tantas pestañas como secciones son requeridas.</t>
    </r>
  </si>
  <si>
    <r>
      <rPr>
        <b/>
        <sz val="9"/>
        <rFont val="Arial"/>
        <family val="2"/>
      </rPr>
      <t>Glosario.</t>
    </r>
    <r>
      <rPr>
        <sz val="9"/>
        <rFont val="Arial"/>
        <family val="2"/>
      </rPr>
      <t xml:space="preserve"> Contiene un listado de conceptos y definiciones que se consideran relevantes para el llenado del cuestionario.</t>
    </r>
  </si>
  <si>
    <t>Asimismo, tomando en consideración la naturaleza de la información solicitada en cada módulo, alguno de estos puede presentar apartados adicionales a los anteriores, mismos que obedecen a características específicas del programa estadístico relacionado. Dichos apartados pueden ser: complementos, anexos y adiciones.</t>
  </si>
  <si>
    <t>Fecha</t>
  </si>
  <si>
    <t>Actividad</t>
  </si>
  <si>
    <t>Integración de información por la institución. 
Entrega a la CE del INEGI para revisión.</t>
  </si>
  <si>
    <t>Revisión de información preliminar por parte de la CE del INEGI y aclaración o ajustes por parte del informante. 
Envío de información preliminar a OC para verificación central.</t>
  </si>
  <si>
    <t>Verificación de información preliminar por parte de OC y aclaración o ajustes de información.
Liberación de cuestionario como información definitiva.</t>
  </si>
  <si>
    <t>Recuperación de cuestionario físico con información completa y definitiva, con firma y sello.</t>
  </si>
  <si>
    <t>1) Entrega electrónica:</t>
  </si>
  <si>
    <t>2) Entrega física:</t>
  </si>
  <si>
    <t>Dirección:</t>
  </si>
  <si>
    <t>Nombre:</t>
  </si>
  <si>
    <t>Área o unidad de adscripción:</t>
  </si>
  <si>
    <t>Cargo:</t>
  </si>
  <si>
    <t>Correo electrónico:</t>
  </si>
  <si>
    <t>Teléfono:</t>
  </si>
  <si>
    <t>Extensión:</t>
  </si>
  <si>
    <t>INFORMANTE BÁSICO</t>
  </si>
  <si>
    <t>FIRMA Y SELLO</t>
  </si>
  <si>
    <t>VoBo. a la información contenida en el presente cuestionario</t>
  </si>
  <si>
    <r>
      <t xml:space="preserve">Título </t>
    </r>
    <r>
      <rPr>
        <i/>
        <sz val="8"/>
        <rFont val="Arial"/>
        <family val="2"/>
      </rPr>
      <t>(Lic., Mtro(a)., Dr(a)., Ing., C., Sr(a)., etc.)</t>
    </r>
    <r>
      <rPr>
        <sz val="9"/>
        <rFont val="Arial"/>
        <family val="2"/>
      </rPr>
      <t>:</t>
    </r>
  </si>
  <si>
    <t>FIRMA</t>
  </si>
  <si>
    <t>Nombre(s):</t>
  </si>
  <si>
    <t>Primer apellido:</t>
  </si>
  <si>
    <t>Segundo apellido:</t>
  </si>
  <si>
    <t>Institución u órgano:</t>
  </si>
  <si>
    <t>INFORMANTE COMPLEMENTARIO 1</t>
  </si>
  <si>
    <t>INFORMANTE COMPLEMENTARIO 2</t>
  </si>
  <si>
    <t>OBSERVACIONES:</t>
  </si>
  <si>
    <r>
      <t xml:space="preserve">Informantes
</t>
    </r>
    <r>
      <rPr>
        <i/>
        <sz val="8"/>
        <rFont val="Arial"/>
        <family val="2"/>
      </rPr>
      <t>(Responde: institución(es) o unidad(es) administrativa(s) encargada(s) o integradora(s) de la información sobre el ejercicio de las funciones de transparencia, acceso a la información pública y protección de datos personales de las instituciones que integran a la Administración Pública de la entidad federativa)</t>
    </r>
  </si>
  <si>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</si>
  <si>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</si>
  <si>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</si>
  <si>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</si>
  <si>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</si>
  <si>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</si>
  <si>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</si>
  <si>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</si>
  <si>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</si>
  <si>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</si>
  <si>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</si>
  <si>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</si>
  <si>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</si>
  <si>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</si>
  <si>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</si>
  <si>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</si>
  <si>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</si>
  <si>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</si>
  <si>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</si>
  <si>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</si>
  <si>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</si>
  <si>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</si>
  <si>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</si>
  <si>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</si>
  <si>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</si>
  <si>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</si>
  <si>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</si>
  <si>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</si>
  <si>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</si>
  <si>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</si>
  <si>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</si>
  <si>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</si>
  <si>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</si>
  <si>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</si>
  <si>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</si>
  <si>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Instrucciones generales para las preguntas de la sección:</t>
  </si>
  <si>
    <t>2.- Los catálogos utilizados en el presente cuestionario corresponden a denominaciones estándar, de tal forma que si el nombre de alguna categoría no coincide exactamente con la utilizada en su institución, debe registrar los datos en aquella que sea homóloga.</t>
  </si>
  <si>
    <t>3.- Únicamente debe considerar la información de las instituciones de la Administración Pública de la entidad federativa listadas en la pregunta 1.1 de la sección I del módulo 1 de este censo.</t>
  </si>
  <si>
    <t>7.- No deje celdas en blanco, salvo en los casos en que la instrucción así lo solicite.</t>
  </si>
  <si>
    <t>.</t>
  </si>
  <si>
    <t>IV.1 Comité de transparencia</t>
  </si>
  <si>
    <t>Instrucción general para las preguntas de la subsección:</t>
  </si>
  <si>
    <t>Glosario de la subsección:</t>
  </si>
  <si>
    <t>4.1.-</t>
  </si>
  <si>
    <t>Nombre de las instituciones</t>
  </si>
  <si>
    <t>Total</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</si>
  <si>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</si>
  <si>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</si>
  <si>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</si>
  <si>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</si>
  <si>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</si>
  <si>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</si>
  <si>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</si>
  <si>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</si>
  <si>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</si>
  <si>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</si>
  <si>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</si>
  <si>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</si>
  <si>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</si>
  <si>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</si>
  <si>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</si>
  <si>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</si>
  <si>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</si>
  <si>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</si>
  <si>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</si>
  <si>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</si>
  <si>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</si>
  <si>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</si>
  <si>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</si>
  <si>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</si>
  <si>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</si>
  <si>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</si>
  <si>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</si>
  <si>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</si>
  <si>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</si>
  <si>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</si>
  <si>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</si>
  <si>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</si>
  <si>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</si>
  <si>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</si>
  <si>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</si>
  <si>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</si>
  <si>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</si>
  <si>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</si>
  <si>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</si>
  <si>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</si>
  <si>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</si>
  <si>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</si>
  <si>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</si>
  <si>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</si>
  <si>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</si>
  <si>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</si>
  <si>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</si>
  <si>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</si>
  <si>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</si>
  <si>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</si>
  <si>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</si>
  <si>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</si>
  <si>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</si>
  <si>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</si>
  <si>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</si>
  <si>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</si>
  <si>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</si>
  <si>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</si>
  <si>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</si>
  <si>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</si>
  <si>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</si>
  <si>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</si>
  <si>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</si>
  <si>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</si>
  <si>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</si>
  <si>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</si>
  <si>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</si>
  <si>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</si>
  <si>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</si>
  <si>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</si>
  <si>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</si>
  <si>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</si>
  <si>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</si>
  <si>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</si>
  <si>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</si>
  <si>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</si>
  <si>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</si>
  <si>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</si>
  <si>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</si>
  <si>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</si>
  <si>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</si>
  <si>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</si>
  <si>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</si>
  <si>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</si>
  <si>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</si>
  <si>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S</t>
  </si>
  <si>
    <t>En caso de tener algún comentario u observación al dato registrado en la respuesta de la presente pregunta, o los datos que derivan de la misma, favor de anotarlo en el siguiente espacio. De lo contrario, déjelo en blanco.</t>
  </si>
  <si>
    <t>4.2.-</t>
  </si>
  <si>
    <t>De acuerdo con el total de resoluciones emitidas que reportó como respuesta en la pregunta anterior, anote la cantidad de las mismas especificando el tipo de determinación y el sentido de la resolución.</t>
  </si>
  <si>
    <t>Tipo de determinación</t>
  </si>
  <si>
    <t>Resoluciones emitidas, según sentido de la resolución</t>
  </si>
  <si>
    <t>Confirma</t>
  </si>
  <si>
    <t>Modifica</t>
  </si>
  <si>
    <t xml:space="preserve">Revoca </t>
  </si>
  <si>
    <t>Ampliación del plazo de respuesta</t>
  </si>
  <si>
    <t>2. Clasificación de información</t>
  </si>
  <si>
    <t>2.1</t>
  </si>
  <si>
    <t>Clasificación de información como confidencial</t>
  </si>
  <si>
    <t>2.2</t>
  </si>
  <si>
    <t>Clasificación de información como reservada</t>
  </si>
  <si>
    <t>Declaración de inexistencia de información</t>
  </si>
  <si>
    <t xml:space="preserve">4. </t>
  </si>
  <si>
    <t>Incompetencia</t>
  </si>
  <si>
    <t>Desclasificación de información</t>
  </si>
  <si>
    <t xml:space="preserve">6. </t>
  </si>
  <si>
    <t>Ampliación del periodo de reserva</t>
  </si>
  <si>
    <t>Declaración de inexistencia de datos personales</t>
  </si>
  <si>
    <t>Negativa de ejercicio de derechos ARCO</t>
  </si>
  <si>
    <t>4.3.-</t>
  </si>
  <si>
    <t>Para cada tabla, en caso de que la suma de las cantidades reportadas como respuesta en las columnas "Confirma" y "Modifica" del respectivo numeral de la pregunta anterior no sea un dato numérico mayor a cero, no puede registrar información en el presente reactivo.</t>
  </si>
  <si>
    <t>Para cada tabla, la suma de las cantidades registradas debe ser igual o mayor a la suma de las cantidades reportadas como respuesta en las columnas "Confirma" y "Modifica" del respectivo numeral de la pregunta anterior, toda vez que en una resolución emitida se pudo haber actualizado más de una causa de clasificación.</t>
  </si>
  <si>
    <t>Para cada tabla, la cantidad registrada para cada causa de clasificación de información como confidencial y de clasificación de información como reservada, según corresponda, debe ser igual o menor a la suma de las cantidades reportadas como respuesta en las columnas "Confirma" y "Modifica" del respectivo numeral de la pregunta anterior. En caso de que esta instrucción no le aplique, justifíquelo en el recuadro que se encuentra al final de la tabla de respuesta.</t>
  </si>
  <si>
    <t>I) Clasificación de información como confidencial</t>
  </si>
  <si>
    <t>Causas de clasificación de información como confidencial</t>
  </si>
  <si>
    <t>Resoluciones de clasificación de información como confidencial emitidas</t>
  </si>
  <si>
    <t>Contiene datos personales concernientes a una persona identificada o identificable</t>
  </si>
  <si>
    <t>Se refiere a los secretos bancario, fiduciario, industrial, comercial, fiscal, bursátil y postal, cuya titularidad corresponda a particulares, sujetos de derecho internacional o a sujetos obligados cuando no involucren el ejercicio de recursos públicos</t>
  </si>
  <si>
    <t>Información que presenten los particulares a los sujetos obligados, siempre que tengan el derecho a ello, de conformidad con lo dispuesto por las leyes o los tratados internacionales</t>
  </si>
  <si>
    <r>
      <t xml:space="preserve">Otra causa de clasificación </t>
    </r>
    <r>
      <rPr>
        <i/>
        <sz val="8"/>
        <color theme="1"/>
        <rFont val="Arial"/>
        <family val="2"/>
      </rPr>
      <t>(especifique)</t>
    </r>
  </si>
  <si>
    <r>
      <t xml:space="preserve">Otra causa de clasificación: 
</t>
    </r>
    <r>
      <rPr>
        <i/>
        <sz val="8"/>
        <color theme="1"/>
        <rFont val="Arial"/>
        <family val="2"/>
      </rPr>
      <t>(especifique)</t>
    </r>
  </si>
  <si>
    <t>II) Clasificación de información como reservada</t>
  </si>
  <si>
    <t>Causas de clasificación de información como reservada</t>
  </si>
  <si>
    <t>Resoluciones de clasificación de información como reservada emitidas</t>
  </si>
  <si>
    <t>Comprometa la seguridad nacional, la seguridad pública o la defensa nacional y cuente con un propósito genuino y un efecto demostrable</t>
  </si>
  <si>
    <t>Pueda menoscabar la conducción de las negociaciones y relaciones internacionales</t>
  </si>
  <si>
    <t>Se entregue al Estado mexicano expresamente con ese carácter o el de confidencial por otro u otros sujetos de derecho internacional, excepto cuando se trate de violaciones graves de derechos humanos o delitos de lesa humanidad de conformidad con el derecho internacional</t>
  </si>
  <si>
    <t>Pueda afectar la efectividad de las medidas adoptadas en relación con las políticas en materia monetaria, cambiaria o del sistema financiero del país; pueda poner en riesgo la estabilidad de las instituciones financieras susceptibles de ser consideradas de riesgo sistémico o del sistema financiero del país, pueda comprometer la seguridad en la provisión de moneda nacional al país, o pueda incrementar el costo de operaciones financieras que realicen los sujetos obligados del sector público</t>
  </si>
  <si>
    <t>Pueda poner en riesgo la vida, seguridad o salud de una persona física</t>
  </si>
  <si>
    <t>Obstruya las actividades de verificación, inspección y auditoría relativas al cumplimiento de las leyes o afecte la recaudación de contribuciones</t>
  </si>
  <si>
    <t>Obstruya la prevención o persecución de los delitos</t>
  </si>
  <si>
    <t>Contenga las opiniones, recomendaciones o puntos de vista que formen parte del proceso deliberativo de las personas servidoras públicas, hasta en tanto no sea adoptada la decisión definitiva, la cual deberá estar documentada</t>
  </si>
  <si>
    <t>Obstruya los procedimientos para fincar responsabilidad a las personas servidoras públicas, en tanto no se haya dictado la resolución administrativa</t>
  </si>
  <si>
    <t>Afecte los derechos del debido proceso</t>
  </si>
  <si>
    <t>Vulnere la conducción de los expedientes judiciales o de los procedimientos administrativos seguidos en forma de juicio, en tanto no hayan causado estado</t>
  </si>
  <si>
    <t>Se encuentre contenida dentro de las investigaciones de hechos que la ley señale como delitos y se tramiten ante el Ministerio Público</t>
  </si>
  <si>
    <t>4.4.-</t>
  </si>
  <si>
    <t>Periodo de reserva</t>
  </si>
  <si>
    <t>Menos de 1 año</t>
  </si>
  <si>
    <t>5 años</t>
  </si>
  <si>
    <t>4.5.-</t>
  </si>
  <si>
    <t>Resoluciones de clasificación de información como reservada emitidas, según periodo de reserva</t>
  </si>
  <si>
    <t>Otra causa de clasificación</t>
  </si>
  <si>
    <t>IV.2 Documentos o expedientes desclasificados</t>
  </si>
  <si>
    <t>4.6.-</t>
  </si>
  <si>
    <t>En caso de que registre algún valor numérico mayor a cero en el numeral 3, debe anotar el nombre de dicha(s) autoridad(es) competente(s) en el recuadro destinado para tal efecto que se encuentra al final de la tabla de respuesta.</t>
  </si>
  <si>
    <t>En caso de que registre algún valor numérico mayor a cero en el numeral 5, debe anotar el nombre de dicha(s) causa(s) de desclasificación en el recuadro destinado para tal efecto que se encuentra al final de la tabla de respuesta.</t>
  </si>
  <si>
    <t>Causas de desclasificación de información reservada</t>
  </si>
  <si>
    <t>Documentos o expedientes desclasificados</t>
  </si>
  <si>
    <t>Se extingan las causas que dieron origen a su clasificación</t>
  </si>
  <si>
    <t>Expire el plazo de clasificación</t>
  </si>
  <si>
    <r>
      <t xml:space="preserve">Exista resolución de una autoridad competente que determine que existe una causa de interés público que prevalece sobre la reserva de la información </t>
    </r>
    <r>
      <rPr>
        <i/>
        <sz val="8"/>
        <color theme="1"/>
        <rFont val="Arial"/>
        <family val="2"/>
      </rPr>
      <t>(especifique)</t>
    </r>
  </si>
  <si>
    <t>Consideración de la pertinencia de la desclasificación por parte del comité de transparencia</t>
  </si>
  <si>
    <r>
      <t xml:space="preserve">Otra causa de desclasificación </t>
    </r>
    <r>
      <rPr>
        <i/>
        <sz val="8"/>
        <color theme="1"/>
        <rFont val="Arial"/>
        <family val="2"/>
      </rPr>
      <t>(especifique)</t>
    </r>
  </si>
  <si>
    <r>
      <t xml:space="preserve">Autoridad competente: 
</t>
    </r>
    <r>
      <rPr>
        <i/>
        <sz val="8"/>
        <color theme="1"/>
        <rFont val="Arial"/>
        <family val="2"/>
      </rPr>
      <t>(especifique)</t>
    </r>
  </si>
  <si>
    <r>
      <t xml:space="preserve">Otra causa de desclasificación: 
</t>
    </r>
    <r>
      <rPr>
        <i/>
        <sz val="8"/>
        <color theme="1"/>
        <rFont val="Arial"/>
        <family val="2"/>
      </rPr>
      <t>(especifique)</t>
    </r>
  </si>
  <si>
    <t>IV.3 Solicitudes de acceso a la información y de protección de datos personales</t>
  </si>
  <si>
    <t>IV.3.1 Solicitudes de acceso a la información y de protección de datos personales recibidas</t>
  </si>
  <si>
    <t>Glosario del apartado:</t>
  </si>
  <si>
    <t>4.7.-</t>
  </si>
  <si>
    <t>3.1</t>
  </si>
  <si>
    <t>3.2</t>
  </si>
  <si>
    <t>3.3</t>
  </si>
  <si>
    <r>
      <rPr>
        <sz val="9"/>
        <color theme="1"/>
        <rFont val="Arial"/>
        <family val="2"/>
      </rPr>
      <t>Otro sistema informático:</t>
    </r>
    <r>
      <rPr>
        <sz val="8"/>
        <color theme="1"/>
        <rFont val="Arial"/>
        <family val="2"/>
      </rPr>
      <t xml:space="preserve"> 
</t>
    </r>
    <r>
      <rPr>
        <i/>
        <sz val="8"/>
        <color theme="1"/>
        <rFont val="Arial"/>
        <family val="2"/>
      </rPr>
      <t>(especifique)</t>
    </r>
  </si>
  <si>
    <t>Catálogo de medios de recepción</t>
  </si>
  <si>
    <r>
      <t xml:space="preserve">Personalmente </t>
    </r>
    <r>
      <rPr>
        <i/>
        <sz val="8"/>
        <color theme="1"/>
        <rFont val="Arial"/>
        <family val="2"/>
      </rPr>
      <t>(presentadas ante la unidad de transparencia)</t>
    </r>
  </si>
  <si>
    <r>
      <t xml:space="preserve">Personalmente </t>
    </r>
    <r>
      <rPr>
        <i/>
        <sz val="8"/>
        <color theme="1"/>
        <rFont val="Arial"/>
        <family val="2"/>
      </rPr>
      <t>(presentadas ante alguna oficina designada para ello)</t>
    </r>
  </si>
  <si>
    <t>3. Sistemas informáticos</t>
  </si>
  <si>
    <t>Plataforma Nacional de Transparencia</t>
  </si>
  <si>
    <t>INFOMEX</t>
  </si>
  <si>
    <r>
      <t xml:space="preserve">Otro sistema informático </t>
    </r>
    <r>
      <rPr>
        <i/>
        <sz val="8"/>
        <color theme="1"/>
        <rFont val="Arial"/>
        <family val="2"/>
      </rPr>
      <t>(especifique)</t>
    </r>
  </si>
  <si>
    <r>
      <t xml:space="preserve">Servicio postal </t>
    </r>
    <r>
      <rPr>
        <i/>
        <sz val="8"/>
        <color theme="1"/>
        <rFont val="Arial"/>
        <family val="2"/>
      </rPr>
      <t>(paquetería y mensajería)</t>
    </r>
  </si>
  <si>
    <r>
      <t>Número telefónico</t>
    </r>
    <r>
      <rPr>
        <i/>
        <sz val="8"/>
        <color theme="1"/>
        <rFont val="Arial"/>
        <family val="2"/>
      </rPr>
      <t xml:space="preserve"> (llamadas telefónicas, mensajes SMS, etc.)</t>
    </r>
  </si>
  <si>
    <r>
      <t xml:space="preserve">Correo electrónico </t>
    </r>
    <r>
      <rPr>
        <i/>
        <sz val="8"/>
        <color theme="1"/>
        <rFont val="Arial"/>
        <family val="2"/>
      </rPr>
      <t>(institucional)</t>
    </r>
  </si>
  <si>
    <r>
      <t xml:space="preserve">Aplicación móvil </t>
    </r>
    <r>
      <rPr>
        <i/>
        <sz val="8"/>
        <color theme="1"/>
        <rFont val="Arial"/>
        <family val="2"/>
      </rPr>
      <t>(app)</t>
    </r>
  </si>
  <si>
    <r>
      <t xml:space="preserve">Redes sociales </t>
    </r>
    <r>
      <rPr>
        <i/>
        <sz val="8"/>
        <color theme="1"/>
        <rFont val="Arial"/>
        <family val="2"/>
      </rPr>
      <t>(WhatsApp, Facebook, Twitter, Telegram, etc.)</t>
    </r>
  </si>
  <si>
    <t>No identificado</t>
  </si>
  <si>
    <t>4.8.-</t>
  </si>
  <si>
    <t>De acuerdo con el total de solicitudes de protección de datos personales recibidas que reportó como respuesta en la pregunta anterior, anote la cantidad de las mismas especificando su tipo.</t>
  </si>
  <si>
    <t>Tipo de solicitud de protección de datos personales</t>
  </si>
  <si>
    <t>Solicitudes de protección de datos personales recibidas</t>
  </si>
  <si>
    <t>Acceso</t>
  </si>
  <si>
    <t>Rectificación</t>
  </si>
  <si>
    <t>Cancelación</t>
  </si>
  <si>
    <t>Oposición</t>
  </si>
  <si>
    <t>Portabilidad</t>
  </si>
  <si>
    <t>4.9.-</t>
  </si>
  <si>
    <t>Hombres</t>
  </si>
  <si>
    <t>Mujeres</t>
  </si>
  <si>
    <t>Persona moral</t>
  </si>
  <si>
    <t>IV.3.2 Solicitudes de acceso a la información y de protección de datos personales que se tuvieron por no presentadas</t>
  </si>
  <si>
    <t>Instrucción general para la pregunta del apartado:</t>
  </si>
  <si>
    <t>1.- Debe considerar las solicitudes de acceso a la información y de protección de datos personales que se tuvieron por no presentadas durante el año a partir de la no atención, por parte de las personas solicitantes, de algún requerimiento de información adicional solicitado por los sujetos obligados, ya sea total o parcial; independientemente de que dichas solicitudes se hayan recibido durante el año o en ejercicios anteriores.</t>
  </si>
  <si>
    <t>4.10.-</t>
  </si>
  <si>
    <t>Materia</t>
  </si>
  <si>
    <t>Solicitudes que se tuvieron por no presentadas, según temporalidad y tipo de requerimiento</t>
  </si>
  <si>
    <t>Solicitudes recibidas durante el año</t>
  </si>
  <si>
    <t>Solicitudes recibidas en ejercicios anteriores</t>
  </si>
  <si>
    <t>Acceso a la información</t>
  </si>
  <si>
    <t>Protección de datos personales</t>
  </si>
  <si>
    <t>IV.3.3 Solicitudes de acceso a la información y de protección de datos personales respondidas</t>
  </si>
  <si>
    <t>Instrucciones generales para las preguntas del apartado:</t>
  </si>
  <si>
    <t>1.- Debe considerar los plazos de respuesta establecidos en la disposición normativa local aplicable en la materia, por lo que no debe considerar como referencia los establecidos en la Ley General de Transparencia y Acceso a la Información Pública, así como en la Ley General de Protección de Datos Personales en Posesión de Sujetos Obligados, a menos que sean iguales a los considerados en la normatividad local.</t>
  </si>
  <si>
    <t>5.- Debe considerar las solicitudes de acceso a la información y de protección de datos personales respondidas durante el año, independientemente de que se hayan recibido durante el año o en ejercicios anteriores.</t>
  </si>
  <si>
    <t>4.11.-</t>
  </si>
  <si>
    <t>Solicitudes de acceso a la información respondidas, según plazo en que se otorgó la respuesta</t>
  </si>
  <si>
    <t>Solicitudes de protección de datos personales respondidas, según plazo en que se otorgó la respuesta</t>
  </si>
  <si>
    <t>Dentro del plazo</t>
  </si>
  <si>
    <t>Con prórroga</t>
  </si>
  <si>
    <t>Fuera del plazo legal</t>
  </si>
  <si>
    <t>4.12.-</t>
  </si>
  <si>
    <t>De acuerdo con el total de solicitudes de acceso a la información y de protección de datos personales respondidas que reportó como respuesta en la pregunta anterior, anote la cantidad de las mismas especificando el tipo de respuesta otorgada.</t>
  </si>
  <si>
    <t>Para cada tabla, en caso de que la suma de las cantidades reportadas como respuesta en la columna "Total" del respectivo apartado de la pregunta anterior no sea un dato numérico mayor a cero, no puede registrar información en el presente reactivo.</t>
  </si>
  <si>
    <t>Para cada tabla, la cantidad registrada para cada tipo de respuesta otorgada debe ser igual o menor a la suma de las cantidades reportadas como respuesta en la columna "Total" del respectivo apartado de la pregunta anterior. En caso de que esta instrucción no le aplique, justifíquelo en el recuadro que se encuentra al final de la tabla de respuesta.</t>
  </si>
  <si>
    <t>I) Solicitudes de acceso a la información respondidas</t>
  </si>
  <si>
    <t>Tipo de respuesta otorgada</t>
  </si>
  <si>
    <t>Solicitudes de acceso a la información respondidas</t>
  </si>
  <si>
    <t>2. Negada por clasificación</t>
  </si>
  <si>
    <t>Inexistencia de información</t>
  </si>
  <si>
    <t>Solicitudes de protección de datos personales respondidas</t>
  </si>
  <si>
    <t>1. Procedente</t>
  </si>
  <si>
    <t>1.1</t>
  </si>
  <si>
    <t>1.2</t>
  </si>
  <si>
    <t>1.3</t>
  </si>
  <si>
    <t>1.4</t>
  </si>
  <si>
    <t>1.5</t>
  </si>
  <si>
    <t>Improcedencia</t>
  </si>
  <si>
    <t>Inexistencia de los datos personales</t>
  </si>
  <si>
    <t>4.13.-</t>
  </si>
  <si>
    <t>En caso de que la cantidad reportada como respuesta en el numeral 3 de la tabla I de la pregunta anterior no sea un dato numérico mayor a cero, no puede registrar información en el presente reactivo.</t>
  </si>
  <si>
    <t>En caso de que registre algún valor numérico mayor a cero en la columna "Otra causa", debe anotar el nombre de dicha(s) causa(s) en el recuadro destinado para tal efecto que se encuentra al final de la tabla de respuesta.</t>
  </si>
  <si>
    <t>Solicitudes de acceso a la información respondidas con inexistencia de información, según causa</t>
  </si>
  <si>
    <r>
      <t xml:space="preserve">Otra causa </t>
    </r>
    <r>
      <rPr>
        <i/>
        <sz val="8"/>
        <rFont val="Arial"/>
        <family val="2"/>
      </rPr>
      <t>(especifique)</t>
    </r>
  </si>
  <si>
    <r>
      <t xml:space="preserve">Otra causa:
</t>
    </r>
    <r>
      <rPr>
        <i/>
        <sz val="8"/>
        <color theme="1"/>
        <rFont val="Arial"/>
        <family val="2"/>
      </rPr>
      <t>(especifique)</t>
    </r>
  </si>
  <si>
    <t>4.14.-</t>
  </si>
  <si>
    <t xml:space="preserve">Materia </t>
  </si>
  <si>
    <t>Acceso a la Información</t>
  </si>
  <si>
    <t>IV.3.4 Solicitudes de acceso a la información y de protección de datos personales pendientes de concluir</t>
  </si>
  <si>
    <t>1.- Debe considerar las solicitudes de acceso a la información y de protección de datos personales pendientes de concluir al cierre del año, independientemente de que se hayan recibido durante el año o en ejercicios anteriores.</t>
  </si>
  <si>
    <t>4.15.-</t>
  </si>
  <si>
    <t>Solicitudes de acceso a la información pendientes de concluir</t>
  </si>
  <si>
    <t>Solicitudes de protección de datos personales pendientes de concluir</t>
  </si>
  <si>
    <t>4.16.-</t>
  </si>
  <si>
    <r>
      <t xml:space="preserve">¿Cuenta con algún sitio electrónico donde ponga a disposición del público información en formato de datos abiertos?
</t>
    </r>
    <r>
      <rPr>
        <i/>
        <sz val="8"/>
        <color theme="1"/>
        <rFont val="Arial"/>
        <family val="2"/>
      </rPr>
      <t>(1. Sí / 2. En proceso de integración / 3. No / 9. No identificado)</t>
    </r>
  </si>
  <si>
    <t>Sitio donde se encuentra disponible (URL)</t>
  </si>
  <si>
    <t xml:space="preserve">IV.5 Protección de datos personales </t>
  </si>
  <si>
    <t>4.17.-</t>
  </si>
  <si>
    <r>
      <t xml:space="preserve">¿Cuenta con algún aviso de privacidad integral?
</t>
    </r>
    <r>
      <rPr>
        <i/>
        <sz val="8"/>
        <rFont val="Arial"/>
        <family val="2"/>
      </rPr>
      <t>(1. Sí / 2. En proceso de integración / 3. No / 9. No identificado)</t>
    </r>
  </si>
  <si>
    <r>
      <t xml:space="preserve">¿Cuenta con algún aviso de privacidad simplificado?
</t>
    </r>
    <r>
      <rPr>
        <i/>
        <sz val="8"/>
        <rFont val="Arial"/>
        <family val="2"/>
      </rPr>
      <t>(1. Sí / 2. En proceso de integración / 3. No / 9. No identificado)</t>
    </r>
  </si>
  <si>
    <t>4.18.-</t>
  </si>
  <si>
    <t>En caso de que seleccione el código "8" en el apartado "Elementos que integran el documento de seguridad", debe anotar el nombre de dicho(s) elemento(s) en el recuadro destinado para tal efecto que se encuentra al final de la tabla de respuesta.</t>
  </si>
  <si>
    <r>
      <t xml:space="preserve">Otro elemento:
</t>
    </r>
    <r>
      <rPr>
        <i/>
        <sz val="8"/>
        <rFont val="Arial"/>
        <family val="2"/>
      </rPr>
      <t>(especifique)</t>
    </r>
  </si>
  <si>
    <t>Catálogo de elementos que integran el documento de seguridad</t>
  </si>
  <si>
    <t>Inventario de datos personales y de los sistemas de tratamiento</t>
  </si>
  <si>
    <t>Funciones y obligaciones de las personas que traten datos personales</t>
  </si>
  <si>
    <t>Análisis de riesgos</t>
  </si>
  <si>
    <t>Análisis de brecha</t>
  </si>
  <si>
    <t>Plan de trabajo</t>
  </si>
  <si>
    <t>Mecanismos de monitoreo y revisión de medidas de seguridad</t>
  </si>
  <si>
    <t>Programa general de capacitación</t>
  </si>
  <si>
    <r>
      <t xml:space="preserve">Otro elemento </t>
    </r>
    <r>
      <rPr>
        <i/>
        <sz val="8"/>
        <rFont val="Arial"/>
        <family val="2"/>
      </rPr>
      <t>(especifique)</t>
    </r>
  </si>
  <si>
    <t>Indique las medidas de seguridad para el tratamiento de datos personales con las que actualmente cuenta la Administración Pública de su entidad federativa.</t>
  </si>
  <si>
    <t>Medidas de seguridad para el tratamiento de datos personales</t>
  </si>
  <si>
    <t>1. Medidas de seguridad administrativas</t>
  </si>
  <si>
    <t>Políticas y procedimientos para la gestión, soporte y revisión de la seguridad de la información a nivel organizacional</t>
  </si>
  <si>
    <t>Identificación, clasificación y borrado seguro de la información</t>
  </si>
  <si>
    <t>Sensibilización y capacitación del personal en materia de protección de datos personales</t>
  </si>
  <si>
    <r>
      <t xml:space="preserve">Otra medida de seguridad administrativa </t>
    </r>
    <r>
      <rPr>
        <i/>
        <sz val="8"/>
        <rFont val="Arial"/>
        <family val="2"/>
      </rPr>
      <t>(especifique)</t>
    </r>
  </si>
  <si>
    <t>2. Medidas de seguridad físicas</t>
  </si>
  <si>
    <t>Prevenir el acceso no autorizado al perímetro de la institución, sus instalaciones físicas, áreas críticas, recursos e información</t>
  </si>
  <si>
    <t>Prevenir el daño o interferencia a las instalaciones físicas, áreas críticas de la institución, recursos e información</t>
  </si>
  <si>
    <t>2.3</t>
  </si>
  <si>
    <t>Proteger los recursos móviles, portátiles y cualquier soporte físico o electrónico que pueda salir de la institución</t>
  </si>
  <si>
    <t>2.4</t>
  </si>
  <si>
    <t>2.5</t>
  </si>
  <si>
    <r>
      <t xml:space="preserve">Otra medida de seguridad física </t>
    </r>
    <r>
      <rPr>
        <i/>
        <sz val="8"/>
        <rFont val="Arial"/>
        <family val="2"/>
      </rPr>
      <t>(especifique)</t>
    </r>
  </si>
  <si>
    <t>3. Medidas de seguridad técnicas</t>
  </si>
  <si>
    <t>Generar un esquema de privilegios para que el usuario lleve a cabo las actividades que requiere con motivo de sus funciones</t>
  </si>
  <si>
    <t>3.4</t>
  </si>
  <si>
    <t>Gestionar las comunicaciones, operaciones y medios de almacenamiento de los recursos informáticos en el tratamiento de datos personales</t>
  </si>
  <si>
    <t>3.5</t>
  </si>
  <si>
    <r>
      <t xml:space="preserve">Otra medida de seguridad técnica </t>
    </r>
    <r>
      <rPr>
        <i/>
        <sz val="8"/>
        <rFont val="Arial"/>
        <family val="2"/>
      </rPr>
      <t>(especifique)</t>
    </r>
  </si>
  <si>
    <r>
      <rPr>
        <sz val="9"/>
        <rFont val="Arial"/>
        <family val="2"/>
      </rPr>
      <t>Otra medida de seguridad administrativa:</t>
    </r>
    <r>
      <rPr>
        <sz val="8"/>
        <rFont val="Arial"/>
        <family val="2"/>
      </rPr>
      <t xml:space="preserve">
</t>
    </r>
    <r>
      <rPr>
        <i/>
        <sz val="8"/>
        <rFont val="Arial"/>
        <family val="2"/>
      </rPr>
      <t>(especifique)</t>
    </r>
  </si>
  <si>
    <r>
      <rPr>
        <sz val="9"/>
        <rFont val="Arial"/>
        <family val="2"/>
      </rPr>
      <t>Otra medida de seguridad física:</t>
    </r>
    <r>
      <rPr>
        <sz val="8"/>
        <rFont val="Arial"/>
        <family val="2"/>
      </rPr>
      <t xml:space="preserve">
</t>
    </r>
    <r>
      <rPr>
        <i/>
        <sz val="8"/>
        <rFont val="Arial"/>
        <family val="2"/>
      </rPr>
      <t>(especifique)</t>
    </r>
  </si>
  <si>
    <r>
      <rPr>
        <sz val="9"/>
        <rFont val="Arial"/>
        <family val="2"/>
      </rPr>
      <t>Otra medida de seguridad técnica:</t>
    </r>
    <r>
      <rPr>
        <sz val="8"/>
        <rFont val="Arial"/>
        <family val="2"/>
      </rPr>
      <t xml:space="preserve">
</t>
    </r>
    <r>
      <rPr>
        <i/>
        <sz val="8"/>
        <rFont val="Arial"/>
        <family val="2"/>
      </rPr>
      <t>(especifique)</t>
    </r>
  </si>
  <si>
    <t>Anote la cantidad de documentos o expedientes desclasificados durante el año 2023 por la Administración Pública de su entidad federativa, según causa de desclasificación.</t>
  </si>
  <si>
    <t>Anote la cantidad de solicitudes de acceso a la información y de protección de datos personales que se tuvieron por no presentadas durante el año 2023 en la Administración Pública de su entidad federativa, según temporalidad y tipo de requerimiento.</t>
  </si>
  <si>
    <t>Anote, por cada una de las instituciones de la Administración Pública de su entidad federativa, la cantidad de solicitudes de acceso a la información y de protección de datos personales pendientes de concluir al cierre del año 2023.</t>
  </si>
  <si>
    <t>CNGE 2024</t>
  </si>
  <si>
    <t>Se refiere a las siglas con las que se identifica al Censo Nacional de Gobiernos Estatales 2024.</t>
  </si>
  <si>
    <t>Informante básico</t>
  </si>
  <si>
    <t>Informante complementario 1</t>
  </si>
  <si>
    <t>Informante complementario 2</t>
  </si>
  <si>
    <t>Se refiere a la resolución determinada por el comité de transparencia a efecto de señalar la extensión del periodo para dar respuesta a una solicitud de acceso a la información o de protección de datos personales, conforme a lo establecido por la normatividad de la materia.</t>
  </si>
  <si>
    <t>Aviso de privacidad</t>
  </si>
  <si>
    <t>Clasificación de información</t>
  </si>
  <si>
    <t>Se refiere a la resolución determinada por el comité de transparencia a efecto de señalar que la información en poder del sujeto obligado actualiza alguno de los supuestos de reserva o confidencialidad, de conformidad con lo dispuesto en la ley de la materia.</t>
  </si>
  <si>
    <t>Comité de transparencia</t>
  </si>
  <si>
    <t>Datos abiertos</t>
  </si>
  <si>
    <t>Se refiere a los datos digitales de carácter público que son accesibles en línea y que pueden ser usados, reutilizados y redistribuidos por cualquier interesado. Tienen las siguientes características: accesibles, integrales, gratuitos, no discriminatorios, oportunos, permanentes, primarios, legibles por máquinas, en formatos abiertos y de libre uso.</t>
  </si>
  <si>
    <t>Se refiere a la resolución determinada por el comité de transparencia a efecto de señalar la pertinencia de que la información clasificada como reservada se considere pública.</t>
  </si>
  <si>
    <t>Documento de seguridad</t>
  </si>
  <si>
    <t>Información confidencial</t>
  </si>
  <si>
    <t>Se refiere a aquella información en poder de los sujetos obligados a la que no se puede tener acceso por contener datos personales concernientes a una persona identificada o identificable. También se refiere a aquella que contiene secreto bancario, fiduciario, industrial, comercial, fiscal, bursátil y postal; siempre y cuando la titularidad corresponda a particulares, sujetos de derecho internacional o sujetos obligados que no involucre el ejercicio de recursos públicos, así como los demás casos previstos por la normatividad de la materia.</t>
  </si>
  <si>
    <t>Información reservada</t>
  </si>
  <si>
    <t>Se refiere a aquella información pública cuyo acceso se encuentra temporalmente restringido porque está sujeta a alguna de las excepciones previstas en la normatividad de la materia.</t>
  </si>
  <si>
    <t>Medidas de seguridad</t>
  </si>
  <si>
    <t>Se refiere a la resolución determinada por el comité de transparencia a efecto de confirmar, de ser el caso, que el sujeto obligado debe negar el ejercicio de derechos ARCO por actualizarse alguno de los supuestos de improcedencia previstos en la normatividad de la materia.</t>
  </si>
  <si>
    <t>Se refiere al plazo por el que determinada información se mantiene con el carácter de reservada por los sujetos obligados.</t>
  </si>
  <si>
    <t>Se refiere al derecho de las personas titulares de obtener y reutilizar sus datos personales para fines propios y en diferentes servicios. Este derecho busca facilitar la capacidad para obtener, copiar o transmitir fácilmente datos personales de un sistema de tratamiento automatizado a otro sistema en un formato electrónico estructurado y comúnmente utilizado.</t>
  </si>
  <si>
    <t>Solicitudes de acceso a la información</t>
  </si>
  <si>
    <t>Se refiere a las peticiones mediante las cuales las personas solicitantes pueden acceder a la documentación que generan, obtienen o conserven los sujetos obligados.</t>
  </si>
  <si>
    <t>Solicitudes de protección de datos personales</t>
  </si>
  <si>
    <t>Se refiere a las peticiones mediante las cuales las personas solicitantes pueden acceder, rectificar, cancelar u oponerse al uso o tratamiento de sus datos personales que están en poder de los sujetos obligados; incluyendo, de ser el caso, la portabilidad de los mismos.</t>
  </si>
  <si>
    <t>Anote la cantidad de personas solicitantes de acceso a la información y de protección de datos personales registradas en las solicitudes recibidas durante el año 2023 por la Administración Pública de su entidad federativa, según tipo y/ o sexo.</t>
  </si>
  <si>
    <t>2.- En la clasificación "Dentro del plazo" debe considerar las solicitudes respondidas dentro del plazo ordinario establecido en la disposición normativa local aplicable en la materia para dar respuesta a la solicitud de acceso a la información y/ o de protección de datos personales, el cual comienza a partir del día siguiente a la recepción de la solicitud.</t>
  </si>
  <si>
    <t>3.- En la clasificación "Con prórroga" debe considerar las solicitudes respondidas dentro de la ampliación del plazo ordinario establecido en la disposición normativa local aplicable en la materia para dar respuesta a la solicitud de acceso a la información y/ o de protección de datos personales; ampliación que puede ser solicitada una sola vez cuando así lo justifiquen las circunstancias, debiendo ser notificada a la persona solicitante dentro del plazo de respuesta.</t>
  </si>
  <si>
    <t>4.- En la clasificación "Fuera del plazo legal" debe considerar las solicitudes respondidas fuera de la ampliación del plazo ordinario establecido en la disposición normativa local aplicable en la materia para dar respuesta a la solicitud de acceso a la información y/ o de protección de datos personales.</t>
  </si>
  <si>
    <t>5.- Con excepción de la existencia de instrucciones, variables y/ o catálogos específicos que prevean alguna situación particular asociada a la información requerida, en caso de que determinada categoría no se encuentre prevista en su normatividad aplicable, anote "NA" (No aplica) en las celdas correspondientes.</t>
  </si>
  <si>
    <t>6.- Con excepción de la existencia de instrucciones, variables y/ o catálogos específicos que prevean alguna situación particular asociada a la información requerida, en caso de que los registros con los que cuente no le permitan desglosar la información de acuerdo con los requerimientos solicitados, anote "NS" (No se sabe) en las celdas donde no disponga de información. En el recuadro para comentarios de cada pregunta debe proporcionar una justificación respecto del uso del "NS" en determinado reactivo.</t>
  </si>
  <si>
    <r>
      <t xml:space="preserve">1.- </t>
    </r>
    <r>
      <rPr>
        <b/>
        <i/>
        <sz val="8"/>
        <color theme="1"/>
        <rFont val="Arial"/>
        <family val="2"/>
      </rPr>
      <t>Ampliación del periodo de reserva.</t>
    </r>
    <r>
      <rPr>
        <i/>
        <sz val="8"/>
        <color theme="1"/>
        <rFont val="Arial"/>
        <family val="2"/>
      </rPr>
      <t xml:space="preserve"> Se refiere a la resolución determinada por el comité de transparencia a efecto de señalar la extensión del periodo de reserva de la información clasificada como reservada hasta por un plazo de cinco años adicionales, siempre y cuando se justifique que subsisten las causas que dieron origen a su clasificación.</t>
    </r>
  </si>
  <si>
    <r>
      <t xml:space="preserve">3.- </t>
    </r>
    <r>
      <rPr>
        <b/>
        <i/>
        <sz val="8"/>
        <color theme="1"/>
        <rFont val="Arial"/>
        <family val="2"/>
      </rPr>
      <t>Clasificación de información.</t>
    </r>
    <r>
      <rPr>
        <i/>
        <sz val="8"/>
        <color theme="1"/>
        <rFont val="Arial"/>
        <family val="2"/>
      </rPr>
      <t xml:space="preserve"> Se refiere a la resolución determinada por el comité de transparencia a efecto de señalar que la información en poder del sujeto obligado actualiza alguno de los supuestos de reserva o confidencialidad, de conformidad con lo dispuesto en la ley de la materia.</t>
    </r>
  </si>
  <si>
    <r>
      <t xml:space="preserve">7.- </t>
    </r>
    <r>
      <rPr>
        <b/>
        <i/>
        <sz val="8"/>
        <color theme="1"/>
        <rFont val="Arial"/>
        <family val="2"/>
      </rPr>
      <t>Desclasificación de información.</t>
    </r>
    <r>
      <rPr>
        <i/>
        <sz val="8"/>
        <color theme="1"/>
        <rFont val="Arial"/>
        <family val="2"/>
      </rPr>
      <t xml:space="preserve"> Se refiere a la resolución determinada por el comité de transparencia a efecto de señalar la pertinencia de que la información clasificada como reservada se considere pública.</t>
    </r>
  </si>
  <si>
    <r>
      <t xml:space="preserve">8.- </t>
    </r>
    <r>
      <rPr>
        <b/>
        <i/>
        <sz val="8"/>
        <color theme="1"/>
        <rFont val="Arial"/>
        <family val="2"/>
      </rPr>
      <t>Incompetencia.</t>
    </r>
    <r>
      <rPr>
        <i/>
        <sz val="8"/>
        <color theme="1"/>
        <rFont val="Arial"/>
        <family val="2"/>
      </rPr>
      <t xml:space="preserve"> Se refiere a la resolución en la que el comité de transparencia determina que, de acuerdo con la normatividad aplicable, el sujeto obligado no cuenta con las facultades o atribuciones para poseer o generar la información solicitada.</t>
    </r>
  </si>
  <si>
    <r>
      <t xml:space="preserve">9.- </t>
    </r>
    <r>
      <rPr>
        <b/>
        <i/>
        <sz val="8"/>
        <color theme="1"/>
        <rFont val="Arial"/>
        <family val="2"/>
      </rPr>
      <t>Información confidencial.</t>
    </r>
    <r>
      <rPr>
        <i/>
        <sz val="8"/>
        <color theme="1"/>
        <rFont val="Arial"/>
        <family val="2"/>
      </rPr>
      <t xml:space="preserve"> Se refiere a aquella información en poder de los sujetos obligados a la que no se puede tener acceso por contener datos personales concernientes a una persona identificada o identificable. También se refiere a aquella que contiene secreto bancario, fiduciario, industrial, comercial, fiscal, bursátil y postal; siempre y cuando la titularidad corresponda a particulares, sujetos de derecho internacional o sujetos obligados que no involucre el ejercicio de recursos públicos, así como los demás casos previstos por la normatividad de la materia.</t>
    </r>
  </si>
  <si>
    <r>
      <t xml:space="preserve">10.- </t>
    </r>
    <r>
      <rPr>
        <b/>
        <i/>
        <sz val="8"/>
        <color theme="1"/>
        <rFont val="Arial"/>
        <family val="2"/>
      </rPr>
      <t>Información reservada.</t>
    </r>
    <r>
      <rPr>
        <i/>
        <sz val="8"/>
        <color theme="1"/>
        <rFont val="Arial"/>
        <family val="2"/>
      </rPr>
      <t xml:space="preserve"> Se refiere a aquella información pública cuyo acceso se encuentra temporalmente restringido porque está sujeta a alguna de las excepciones previstas en la normatividad de la materia.</t>
    </r>
  </si>
  <si>
    <r>
      <t xml:space="preserve">11.- </t>
    </r>
    <r>
      <rPr>
        <b/>
        <i/>
        <sz val="8"/>
        <color theme="1"/>
        <rFont val="Arial"/>
        <family val="2"/>
      </rPr>
      <t>Negativa de ejercicio de derechos ARCO.</t>
    </r>
    <r>
      <rPr>
        <i/>
        <sz val="8"/>
        <color theme="1"/>
        <rFont val="Arial"/>
        <family val="2"/>
      </rPr>
      <t xml:space="preserve"> Se refiere a la resolución determinada por el comité de transparencia a efecto de confirmar, de ser el caso, que el sujeto obligado debe negar el ejercicio de derechos ARCO por actualizarse alguno de los supuestos de improcedencia previstos en la normatividad de la materia.</t>
    </r>
  </si>
  <si>
    <r>
      <t xml:space="preserve">1.- </t>
    </r>
    <r>
      <rPr>
        <b/>
        <i/>
        <sz val="8"/>
        <color theme="1"/>
        <rFont val="Arial"/>
        <family val="2"/>
      </rPr>
      <t>Portabilidad.</t>
    </r>
    <r>
      <rPr>
        <i/>
        <sz val="8"/>
        <color theme="1"/>
        <rFont val="Arial"/>
        <family val="2"/>
      </rPr>
      <t xml:space="preserve"> Se refiere al derecho de las personas titulares de obtener y reutilizar sus datos personales para fines propios y en diferentes servicios. Este derecho busca facilitar la capacidad para obtener, copiar o transmitir fácilmente datos personales de un sistema de tratamiento automatizado a otro sistema en un formato electrónico estructurado y comúnmente utilizado.</t>
    </r>
  </si>
  <si>
    <r>
      <t xml:space="preserve">1.- </t>
    </r>
    <r>
      <rPr>
        <b/>
        <i/>
        <sz val="8"/>
        <color theme="1"/>
        <rFont val="Arial"/>
        <family val="2"/>
      </rPr>
      <t xml:space="preserve">Datos abiertos. </t>
    </r>
    <r>
      <rPr>
        <i/>
        <sz val="8"/>
        <color theme="1"/>
        <rFont val="Arial"/>
        <family val="2"/>
      </rPr>
      <t>Se refiere a los datos digitales de carácter público que son accesibles en línea y que pueden ser usados, reutilizados y redistribuidos por cualquier interesado. Tienen las siguientes características: accesibles, integrales, gratuitos, no discriminatorios, oportunos, permanentes, primarios, legibles por máquinas, en formatos abiertos y de libre uso.</t>
    </r>
  </si>
  <si>
    <r>
      <rPr>
        <b/>
        <i/>
        <sz val="8"/>
        <color theme="1"/>
        <rFont val="Arial"/>
        <family val="2"/>
      </rPr>
      <t xml:space="preserve">Medidas de seguridad técnicas. </t>
    </r>
    <r>
      <rPr>
        <i/>
        <sz val="8"/>
        <color theme="1"/>
        <rFont val="Arial"/>
        <family val="2"/>
      </rPr>
      <t>Se refiere al conjunto de acciones y mecanismos que se valen de la tecnología relacionada con hardware y software para proteger el entorno digital de los datos personales y los recursos involucrados en su tratamiento.</t>
    </r>
  </si>
  <si>
    <r>
      <t xml:space="preserve">Considerando la relevancia y diversidad de la información solicitada a través del cuestionario, es necesario que las personas informantes sean funcionarios y funcionarias públicas que, por sus atribuciones y actividades cotidianas, cuenten con la información adecuada y necesaria. A efecto de facilitar la recolección de la información solicitada, pueden auxiliarse de las personas servidoras públicas que integran sus equipos de trabajo. Cuando esto suceda, se solicita que registren sus datos en el apartado </t>
    </r>
    <r>
      <rPr>
        <i/>
        <sz val="9"/>
        <rFont val="Arial"/>
        <family val="2"/>
      </rPr>
      <t>Participantes</t>
    </r>
    <r>
      <rPr>
        <sz val="9"/>
        <rFont val="Arial"/>
        <family val="2"/>
      </rPr>
      <t>.</t>
    </r>
  </si>
  <si>
    <t xml:space="preserve">El INEGI pondrá a disposición de la sociedad la información de este programa de forma gratuita a través del Servicio Público de Información, además de poder consultarse y descargarse de forma electrónica en el portal del Instituto: https://inegi.org.mx/programas/ </t>
  </si>
  <si>
    <t>La entrega de información deberá hacerse a través de la Coordinación Estatal del INEGI en su entidad federativa, cuyo personal se acercará a los equipos de trabajo designados como responsables del llenado del cuestionario, con el objetivo de organizar los trabajos y recuperar la información requerida.</t>
  </si>
  <si>
    <t>De igual forma, en la siguiente tabla se detallan los periodos en los que se realizarán las actividades señaladas:</t>
  </si>
  <si>
    <t>Destinatario(a):</t>
  </si>
  <si>
    <r>
      <t xml:space="preserve">En caso de </t>
    </r>
    <r>
      <rPr>
        <b/>
        <sz val="9"/>
        <rFont val="Arial"/>
        <family val="2"/>
      </rPr>
      <t>dudas o comentarios</t>
    </r>
    <r>
      <rPr>
        <sz val="9"/>
        <rFont val="Arial"/>
        <family val="2"/>
      </rPr>
      <t>, hacerlos llegar al personal del Departamento de Estadísticas de Gobierno de la Coordinación Estatal del INEGI que haya sido designado para el seguimiento de este programa de información:</t>
    </r>
  </si>
  <si>
    <t>(Persona titular o servidora pública de la institución designada para atender la solicitud de información de la presente sección, y que tiene el carácter de figura responsable de entregar oficialmente la información. Cuando menos, se encuentra en el segundo o tercer nivel jerárquico)</t>
  </si>
  <si>
    <r>
      <t xml:space="preserve">Participantes
</t>
    </r>
    <r>
      <rPr>
        <i/>
        <sz val="8"/>
        <rFont val="Arial"/>
        <family val="2"/>
      </rPr>
      <t>(Registrar a las personas servidoras públicas que participaron en la integración de la información y/ o en el llenado de los reactivos que se solicitan en la presente sección. En caso de que las personas servidoras públicas registradas como informantes básico y complementarios hayan integrado información, o llenado algunas preguntas, también deben registrarse en el presente apartado)</t>
    </r>
  </si>
  <si>
    <t>Personas servidoras públicas que participaron en el llenado de la sección</t>
  </si>
  <si>
    <t>Instrucciones de llenado:</t>
  </si>
  <si>
    <r>
      <rPr>
        <b/>
        <i/>
        <sz val="8"/>
        <rFont val="Arial"/>
        <family val="2"/>
      </rPr>
      <t>Título:</t>
    </r>
    <r>
      <rPr>
        <i/>
        <sz val="8"/>
        <rFont val="Arial"/>
        <family val="2"/>
      </rPr>
      <t xml:space="preserve"> anotar el grado escolar o el formalismo para referirse a la persona participante: Licenciado(a), Maestro(a), Doctor(a), Ingeniero(a), Ciudadano(a), Señor(a), etcétera.</t>
    </r>
  </si>
  <si>
    <r>
      <rPr>
        <b/>
        <i/>
        <sz val="8"/>
        <rFont val="Arial"/>
        <family val="2"/>
      </rPr>
      <t xml:space="preserve">Nombre, primer y segundo apellido: </t>
    </r>
    <r>
      <rPr>
        <i/>
        <sz val="8"/>
        <rFont val="Arial"/>
        <family val="2"/>
      </rPr>
      <t>escribir los datos completos, sin abreviaturas y con acentos.</t>
    </r>
  </si>
  <si>
    <r>
      <rPr>
        <b/>
        <i/>
        <sz val="8"/>
        <rFont val="Arial"/>
        <family val="2"/>
      </rPr>
      <t xml:space="preserve">Institución: </t>
    </r>
    <r>
      <rPr>
        <i/>
        <sz val="8"/>
        <rFont val="Arial"/>
        <family val="2"/>
      </rPr>
      <t>registrar el nombre completo de la institución de adscripción.</t>
    </r>
  </si>
  <si>
    <r>
      <rPr>
        <b/>
        <i/>
        <sz val="8"/>
        <rFont val="Arial"/>
        <family val="2"/>
      </rPr>
      <t xml:space="preserve">Unidad administrativa de adscripción: </t>
    </r>
    <r>
      <rPr>
        <i/>
        <sz val="8"/>
        <rFont val="Arial"/>
        <family val="2"/>
      </rPr>
      <t>incluir el nombre completo de la unidad administrativa o área, tal como aparece en su estructura orgánica.</t>
    </r>
  </si>
  <si>
    <r>
      <rPr>
        <b/>
        <i/>
        <sz val="8"/>
        <rFont val="Arial"/>
        <family val="2"/>
      </rPr>
      <t xml:space="preserve">Cargo o puesto: </t>
    </r>
    <r>
      <rPr>
        <i/>
        <sz val="8"/>
        <rFont val="Arial"/>
        <family val="2"/>
      </rPr>
      <t>incluir el nombre completo del cargo o puesto desempeñado.</t>
    </r>
  </si>
  <si>
    <r>
      <rPr>
        <b/>
        <i/>
        <sz val="8"/>
        <rFont val="Arial"/>
        <family val="2"/>
      </rPr>
      <t xml:space="preserve">Correo electrónico: </t>
    </r>
    <r>
      <rPr>
        <i/>
        <sz val="8"/>
        <rFont val="Arial"/>
        <family val="2"/>
      </rPr>
      <t>registrar preferentemente el correo institucional de la persona participante, evitando cuentas genéricas o personales.</t>
    </r>
  </si>
  <si>
    <r>
      <rPr>
        <b/>
        <i/>
        <sz val="8"/>
        <rFont val="Arial"/>
        <family val="2"/>
      </rPr>
      <t>Sección y/ o preguntas en las que participó:</t>
    </r>
    <r>
      <rPr>
        <i/>
        <sz val="8"/>
        <rFont val="Arial"/>
        <family val="2"/>
      </rPr>
      <t xml:space="preserve"> registrar la sección, subsección, apartado, subapartado y/ o preguntas en las que participó, conforme a lo siguiente:</t>
    </r>
  </si>
  <si>
    <t>a) Para referirse a preguntas individuales, anotar el número de la pregunta anteponiendo la letra "P", separando con coma en caso de ser varias preguntas. Ejemplo: P1.1, P1.3, P1.8.
b) Si participó en el llenado de todo el cuestionario, anotar la palabra "Todas".
c) Si participó en el llenado de todas las preguntas de una sección, subsección, apartado y/ o subapartado, anotar la nomenclatura correspondiente, separando con comas en caso de que sean dos o más. Ejemplo: I, I.2, I.3.1, I.4.1.1.
d) En caso de que su participación incluya secciones, subsecciones, apartados o subapartados completos, así como algunas preguntas específicas, anotar de forma combinada. Ejemplo: I, II.2, I.4.2, P1.25, P1.26.</t>
  </si>
  <si>
    <t>Principales fuentes de información utilizadas para la integración de la información proporcionada:</t>
  </si>
  <si>
    <r>
      <t xml:space="preserve">Como </t>
    </r>
    <r>
      <rPr>
        <b/>
        <i/>
        <sz val="8"/>
        <rFont val="Arial"/>
        <family val="2"/>
      </rPr>
      <t xml:space="preserve">fuente principal </t>
    </r>
    <r>
      <rPr>
        <i/>
        <sz val="8"/>
        <rFont val="Arial"/>
        <family val="2"/>
      </rPr>
      <t xml:space="preserve">debe considerar aquella con la cual se genera toda o la mayor parte de información que proporciona, mientras que las </t>
    </r>
    <r>
      <rPr>
        <b/>
        <i/>
        <sz val="8"/>
        <rFont val="Arial"/>
        <family val="2"/>
      </rPr>
      <t xml:space="preserve">fuentes secundarias </t>
    </r>
    <r>
      <rPr>
        <i/>
        <sz val="8"/>
        <rFont val="Arial"/>
        <family val="2"/>
      </rPr>
      <t>serían aquellas de las cuales se obtiene el resto de información (cuando hay más de una fuente).</t>
    </r>
  </si>
  <si>
    <r>
      <t xml:space="preserve">En la columna </t>
    </r>
    <r>
      <rPr>
        <b/>
        <i/>
        <sz val="8"/>
        <rFont val="Arial"/>
        <family val="2"/>
      </rPr>
      <t xml:space="preserve">Nombre de la fuente </t>
    </r>
    <r>
      <rPr>
        <i/>
        <sz val="8"/>
        <rFont val="Arial"/>
        <family val="2"/>
      </rPr>
      <t>debe</t>
    </r>
    <r>
      <rPr>
        <b/>
        <i/>
        <sz val="8"/>
        <rFont val="Arial"/>
        <family val="2"/>
      </rPr>
      <t xml:space="preserve"> </t>
    </r>
    <r>
      <rPr>
        <i/>
        <sz val="8"/>
        <rFont val="Arial"/>
        <family val="2"/>
      </rPr>
      <t>anotar el nombre o, en caso de no tenerlo, la descripción de la fuente principal y secundarias que utilizó. Si el tipo de fuente es "De palabra", en este campo deberá registrar la leyenda "De palabra".</t>
    </r>
  </si>
  <si>
    <r>
      <t xml:space="preserve">En la columna </t>
    </r>
    <r>
      <rPr>
        <b/>
        <i/>
        <sz val="8"/>
        <rFont val="Arial"/>
        <family val="2"/>
      </rPr>
      <t>Tipo de fuente</t>
    </r>
    <r>
      <rPr>
        <i/>
        <sz val="8"/>
        <rFont val="Arial"/>
        <family val="2"/>
      </rPr>
      <t xml:space="preserve"> debe clasificar la fuente o fuentes según los tipos establecidos en el catálogo siguiente, con base en las características que más se adapten a esta (seleccionar de la lista desplegable el código o numeral que corresponda al tipo deseado): </t>
    </r>
  </si>
  <si>
    <r>
      <rPr>
        <b/>
        <i/>
        <u/>
        <sz val="8"/>
        <rFont val="Arial"/>
        <family val="2"/>
      </rPr>
      <t xml:space="preserve">Catálogo de tipos de fuente:
</t>
    </r>
    <r>
      <rPr>
        <b/>
        <i/>
        <sz val="8"/>
        <rFont val="Arial"/>
        <family val="2"/>
      </rPr>
      <t>1. Sistema informático propio:</t>
    </r>
    <r>
      <rPr>
        <i/>
        <sz val="8"/>
        <rFont val="Arial"/>
        <family val="2"/>
      </rPr>
      <t xml:space="preserve"> corresponde a una solución informática que haya sido desarrollada de manera específica para los fines de la institución, ya sea de forma interna o por un tercero, y tenga el propósito de almacenar o procesar la información generada o utilizada por la institución.
</t>
    </r>
    <r>
      <rPr>
        <b/>
        <i/>
        <sz val="8"/>
        <rFont val="Arial"/>
        <family val="2"/>
      </rPr>
      <t>2. Software comercial especializado:</t>
    </r>
    <r>
      <rPr>
        <i/>
        <sz val="8"/>
        <rFont val="Arial"/>
        <family val="2"/>
      </rPr>
      <t xml:space="preserve"> se refiere a algún programa o plataforma comercial diseñada o gestionada por un tercero ajeno a la institución, que sirve para los fines de almacenamiento y procesamiento de su información, sin ser un desarrollo exclusivo para la misma.
</t>
    </r>
    <r>
      <rPr>
        <b/>
        <i/>
        <sz val="8"/>
        <rFont val="Arial"/>
        <family val="2"/>
      </rPr>
      <t>3. Base de datos u hojas de cálculo estructuradas y estandarizadas:</t>
    </r>
    <r>
      <rPr>
        <i/>
        <sz val="8"/>
        <rFont val="Arial"/>
        <family val="2"/>
      </rPr>
      <t xml:space="preserve"> se refiere a la existencia de bases de datos, tablas o conjunto de datos planos que se encuentran estructurados y estandarizados, permitiendo su explotación o consulta a través de un software estadístico o de bases de datos o funciones automatizadas o semi automatizadas (considera archivos que incluyan tablas dinámicas, programación de macros en VBA, formularios y BD en Access o similares).
</t>
    </r>
    <r>
      <rPr>
        <b/>
        <i/>
        <sz val="8"/>
        <rFont val="Arial"/>
        <family val="2"/>
      </rPr>
      <t>4. Hojas de cálculo no estructuradas o no estandarizadas:</t>
    </r>
    <r>
      <rPr>
        <i/>
        <sz val="8"/>
        <rFont val="Arial"/>
        <family val="2"/>
      </rPr>
      <t xml:space="preserve"> corresponde a que la fuente de información son libros u hojas de Excel o software similar, que concentran información generada por la institución y es consultada de forma directa sin posibilidad de hacer consultas de forma masiva o de un conjunto de datos de forma automatizada o semi automatizada. 
</t>
    </r>
    <r>
      <rPr>
        <b/>
        <i/>
        <sz val="8"/>
        <rFont val="Arial"/>
        <family val="2"/>
      </rPr>
      <t>5. Libro de gobierno en formato electrónico:</t>
    </r>
    <r>
      <rPr>
        <i/>
        <sz val="8"/>
        <rFont val="Arial"/>
        <family val="2"/>
      </rPr>
      <t xml:space="preserve"> corresponde a los libros o documentos en formato electrónico que se organizan conforme a lineamientos específicos y cuentan con formalidades como foliación, firmas, sellos, autorizaciones, etcétera, que contienen los registros de los procesos o actividades sustantivas del área o institución que genera la información.
</t>
    </r>
    <r>
      <rPr>
        <b/>
        <i/>
        <sz val="8"/>
        <rFont val="Arial"/>
        <family val="2"/>
      </rPr>
      <t xml:space="preserve">6. Libro de gobierno en papel: </t>
    </r>
    <r>
      <rPr>
        <i/>
        <sz val="8"/>
        <rFont val="Arial"/>
        <family val="2"/>
      </rPr>
      <t xml:space="preserve">corresponde a los libros o documentos físicos que se organizan conforme a lineamientos específicos y cuentan con formalidades como foliación, firmas, sellos, autorizaciones, etcétera, que contienen los registros de los procesos o actividades sustantivas del área o institución que genera la información.
</t>
    </r>
    <r>
      <rPr>
        <b/>
        <i/>
        <sz val="8"/>
        <rFont val="Arial"/>
        <family val="2"/>
      </rPr>
      <t>7. Bitácora en documento de texto electrónico:</t>
    </r>
    <r>
      <rPr>
        <i/>
        <sz val="8"/>
        <rFont val="Arial"/>
        <family val="2"/>
      </rPr>
      <t xml:space="preserve"> se refiere al registro o fuente en la que la información contenida está registrada en documentos electrónicos sin la formalidad de un libro de gobierno y que se utiliza para las actividades cotidianas del área o institución que proporciona la información.
</t>
    </r>
    <r>
      <rPr>
        <b/>
        <i/>
        <sz val="8"/>
        <rFont val="Arial"/>
        <family val="2"/>
      </rPr>
      <t>8. Bitácora en documento de texto en papel:</t>
    </r>
    <r>
      <rPr>
        <i/>
        <sz val="8"/>
        <rFont val="Arial"/>
        <family val="2"/>
      </rPr>
      <t xml:space="preserve"> se refiere al registro o fuente en la que la información contenida está registrada en documentos físicos sin la formalidad de un libro de gobierno y que se utiliza para las actividades cotidianas del área o institución que proporciona la información.
</t>
    </r>
    <r>
      <rPr>
        <b/>
        <i/>
        <sz val="8"/>
        <rFont val="Arial"/>
        <family val="2"/>
      </rPr>
      <t>9. De palabra:</t>
    </r>
    <r>
      <rPr>
        <i/>
        <sz val="8"/>
        <rFont val="Arial"/>
        <family val="2"/>
      </rPr>
      <t xml:space="preserve"> corresponde a cuando no existe una documentación o registro físico o electrónico y la información se obtiene "de palabra", es decir, la información se obtiene directamente de las personas involucradas en las actividades (ellas son la fuente) y está supeditada a la memoria de las personas servidoras públicas, no existiendo evidencia documental de lo reportado.
</t>
    </r>
    <r>
      <rPr>
        <b/>
        <i/>
        <sz val="8"/>
        <rFont val="Arial"/>
        <family val="2"/>
      </rPr>
      <t>10. Otra:</t>
    </r>
    <r>
      <rPr>
        <i/>
        <sz val="8"/>
        <rFont val="Arial"/>
        <family val="2"/>
      </rPr>
      <t xml:space="preserve"> se debe seleccionar cuando ninguno de los tipos de fuente listados anteriormente responde a las características de la fuente o medio de registro que es utilizado por el área o persona participante para el registro de la información proporcionada en este instrumento de captación.</t>
    </r>
  </si>
  <si>
    <r>
      <t xml:space="preserve">En caso de que seleccione la categoría </t>
    </r>
    <r>
      <rPr>
        <b/>
        <i/>
        <sz val="8"/>
        <rFont val="Arial"/>
        <family val="2"/>
      </rPr>
      <t>"Otra"</t>
    </r>
    <r>
      <rPr>
        <i/>
        <sz val="8"/>
        <rFont val="Arial"/>
        <family val="2"/>
      </rPr>
      <t xml:space="preserve"> en alguna de las columnas </t>
    </r>
    <r>
      <rPr>
        <b/>
        <i/>
        <sz val="8"/>
        <rFont val="Arial"/>
        <family val="2"/>
      </rPr>
      <t>"Tipo de fuente"</t>
    </r>
    <r>
      <rPr>
        <i/>
        <sz val="8"/>
        <rFont val="Arial"/>
        <family val="2"/>
      </rPr>
      <t>, favor de especificar ese otro tipo de fuente en la columna "Comentarios o especificaciones sobre el tipo de fuente".</t>
    </r>
  </si>
  <si>
    <t xml:space="preserve">No. </t>
  </si>
  <si>
    <t>Título</t>
  </si>
  <si>
    <t>Nombre(s)</t>
  </si>
  <si>
    <t>Primer apellido</t>
  </si>
  <si>
    <t>Segundo apellido</t>
  </si>
  <si>
    <t>Institución</t>
  </si>
  <si>
    <t xml:space="preserve">Unidad administrativa de adscripción </t>
  </si>
  <si>
    <t xml:space="preserve">Cargo o puesto </t>
  </si>
  <si>
    <t>Correo electrónico</t>
  </si>
  <si>
    <t>Sección y/ o preguntas en las que participó</t>
  </si>
  <si>
    <t>Principales fuentes utilizadas para la integración de la información proporcionada</t>
  </si>
  <si>
    <t>Fuente principal</t>
  </si>
  <si>
    <t>Fuente secundaria 1</t>
  </si>
  <si>
    <t>Fuente secundaria 2</t>
  </si>
  <si>
    <t>Comentarios o especificaciones sobre el tipo de fuente</t>
  </si>
  <si>
    <t>Nombre de la fuente</t>
  </si>
  <si>
    <t>Tipo de fuente</t>
  </si>
  <si>
    <t>Ej.</t>
  </si>
  <si>
    <t>Licenciada</t>
  </si>
  <si>
    <t>Guadalupe</t>
  </si>
  <si>
    <t>Hernández</t>
  </si>
  <si>
    <t>García</t>
  </si>
  <si>
    <t>Secretaría de Salud</t>
  </si>
  <si>
    <t>Dirección General de Administración</t>
  </si>
  <si>
    <t>Directora de Recursos Financieros</t>
  </si>
  <si>
    <t>hernandezg@dgsp.gob.mx</t>
  </si>
  <si>
    <t>I, II.2, I.4.2, P1.25, P1.26</t>
  </si>
  <si>
    <t>Control de nómina que utiliza el área de recursos humanos</t>
  </si>
  <si>
    <t>Sistema de administración presupuestal y financiero</t>
  </si>
  <si>
    <t>De palabra</t>
  </si>
  <si>
    <t>Se refiere a la persona titular o servidora pública de la institución designada para atender la solicitud de información de la presente sección, y que tiene el carácter de figura responsable de entregar oficialmente la información. Cuando menos, se encuentra en el segundo o tercer nivel jerárquico.</t>
  </si>
  <si>
    <t>Se refiere a la persona servidora pública -titular o designada- adscrita al área que es la principal productora de la información correspondiente a la presente sección.</t>
  </si>
  <si>
    <t>Se refiere a la persona servidora pública -titular o designada- adscrita al área que es la segunda principal productora de la información correspondiente a la presente sección.</t>
  </si>
  <si>
    <t>La información que se entregue al INEGI tendrá un proceso de revisión y validación por parte de su personal en la Coordinación Estatal y oficinas centrales, por lo que tendrá carácter de preliminar y será susceptible de ajuste o aclaración hasta que el INEGI notifique la liberación como información definitiva. Posterior a que el personal de la Coordinación Estatal del INEGI concluya la revisión, el cuestionario podrá ser devuelto a la persona servidora pública responsable del llenado en la institución informante, a efecto de notificarle los resultados de la revisión y los ajustes o aclaraciones de información que, de ser procedentes, deberán atenderse. En caso de no presentar observaciones o hayan sido atendidas satisfactoriamente, será remitido a las oficinas centrales del Instituto para una verificación y revisión adicional.</t>
  </si>
  <si>
    <r>
      <t xml:space="preserve">Si la verificación y revisión central arroja observaciones o solicitudes de aclaración de información, el cuestionario será devuelto a la Coordinación Estatal para la atención o justificación de estas situaciones con apoyo de la institución informante. En caso de que no existan observaciones, o estas se hayan atendido satisfactoriamente, se procederá con la </t>
    </r>
    <r>
      <rPr>
        <b/>
        <sz val="9"/>
        <rFont val="Arial"/>
        <family val="2"/>
      </rPr>
      <t>liberación del cuestionario como versión definitiva</t>
    </r>
    <r>
      <rPr>
        <sz val="9"/>
        <rFont val="Arial"/>
        <family val="2"/>
      </rPr>
      <t xml:space="preserve"> para su formalización mediante la firma y sello del instrumento físico por parte del informante básico e informantes complementarios. Cabe señalar que, como parte del proceso de generación de información, la información liberada se somete a la ejecución de otras fases previo a la publicación de resultados, tales como las de procesamiento y análisis de la información, existiendo la posibilidad de que surjan dudas o solicitudes de aclaración, para lo cual se solicita el apoyo de las fuentes informantes.</t>
    </r>
  </si>
  <si>
    <t>Ordenar a las unidades administrativas o áreas generar o reponer información</t>
  </si>
  <si>
    <r>
      <t xml:space="preserve">Otro tipo </t>
    </r>
    <r>
      <rPr>
        <i/>
        <sz val="8"/>
        <color theme="1"/>
        <rFont val="Arial"/>
        <family val="2"/>
      </rPr>
      <t>(especifique)</t>
    </r>
  </si>
  <si>
    <r>
      <t xml:space="preserve">Otro tipo: 
</t>
    </r>
    <r>
      <rPr>
        <i/>
        <sz val="8"/>
        <color theme="1"/>
        <rFont val="Arial"/>
        <family val="2"/>
      </rPr>
      <t>(especifique)</t>
    </r>
  </si>
  <si>
    <t>En caso de que registre algún valor numérico mayor a cero en el numeral 10, debe anotar el nombre de dicho(s) tipo(s) de determinación en el recuadro destinado para tal efecto que se encuentra al final de la tabla de respuesta.</t>
  </si>
  <si>
    <t>Indeterminado</t>
  </si>
  <si>
    <t>De 1 hasta menos de 2 años</t>
  </si>
  <si>
    <t>De 2 hasta menos de 3 años</t>
  </si>
  <si>
    <t>De 3 hasta menos de 4 años</t>
  </si>
  <si>
    <t>De 4 hasta menos de 5 años</t>
  </si>
  <si>
    <r>
      <t xml:space="preserve">Otro medio </t>
    </r>
    <r>
      <rPr>
        <i/>
        <sz val="8"/>
        <color theme="1"/>
        <rFont val="Arial"/>
        <family val="2"/>
      </rPr>
      <t>(especifique)</t>
    </r>
  </si>
  <si>
    <r>
      <rPr>
        <sz val="9"/>
        <color theme="1"/>
        <rFont val="Arial"/>
        <family val="2"/>
      </rPr>
      <t xml:space="preserve">Otro medio:
</t>
    </r>
    <r>
      <rPr>
        <i/>
        <sz val="8"/>
        <color theme="1"/>
        <rFont val="Arial"/>
        <family val="2"/>
      </rPr>
      <t>(especifique)</t>
    </r>
  </si>
  <si>
    <t>I) Personas solicitantes registradas en las solicitudes de acceso a la información recibidas</t>
  </si>
  <si>
    <t>Personas solicitantes registradas en las solicitudes de acceso a la información recibidas, según tipo</t>
  </si>
  <si>
    <t>II) Personas solicitantes registradas en las solicitudes de protección de datos personales recibidas</t>
  </si>
  <si>
    <t>Personas solicitantes registradas en las solicitudes de protección de datos personales recibidas, según sexo</t>
  </si>
  <si>
    <t>Anote, por cada una de las instituciones de la Administración Pública de su entidad federativa, la cantidad de solicitudes de acceso a la información y de protección de datos personales respondidas durante el año 2023, según plazo en que se otorgó la respuesta.</t>
  </si>
  <si>
    <r>
      <t xml:space="preserve">Otro tipo </t>
    </r>
    <r>
      <rPr>
        <i/>
        <sz val="8"/>
        <rFont val="Arial"/>
        <family val="2"/>
      </rPr>
      <t>(especifique)</t>
    </r>
  </si>
  <si>
    <r>
      <t xml:space="preserve">Otro tipo:
</t>
    </r>
    <r>
      <rPr>
        <i/>
        <sz val="8"/>
        <rFont val="Arial"/>
        <family val="2"/>
      </rPr>
      <t>(especifique)</t>
    </r>
  </si>
  <si>
    <t>1.6</t>
  </si>
  <si>
    <t>Procedente no identificado</t>
  </si>
  <si>
    <t>La cantidad registrada en la columna "Total" debe ser igual o mayor a la cantidad reportada como respuesta en el numeral 3 de la tabla I de la pregunta anterior, toda vez que una solicitud de acceso a la información respondida pudo haber contenido requerimientos asociados a diferentes causas de inexistencia de información.</t>
  </si>
  <si>
    <t>La cantidad registrada para cada causa de inexistencia de información debe ser igual o menor a la cantidad reportada como respuesta en el numeral 3 de la tabla I de la pregunta anterior. En caso de que esta instrucción no le aplique, justifíquelo en el recuadro que se encuentra al final de la tabla de respuesta.</t>
  </si>
  <si>
    <t>Información ilocalizable</t>
  </si>
  <si>
    <t>Información siniestrada</t>
  </si>
  <si>
    <t>Información no generada</t>
  </si>
  <si>
    <t>Solicitudes respondidas en las que haya resultado necesario cubrir costos de reproducción, certificación y/ o envío de la información</t>
  </si>
  <si>
    <t xml:space="preserve">Solicitudes respondidas en las que la Administración Pública de la entidad federativa haya cubierto los costos necesarios de reproducción, certificación y/ o envío de la información </t>
  </si>
  <si>
    <t>Para cada materia, la cantidad registrada en la columna "Solicitudes respondidas en las que la Administración Pública de la entidad federativa haya cubierto los costos necesarios de reproducción, certificación y/ o envío de la información" debe ser igual o menor a la cantidad reportada como respuesta en la columna "Solicitudes respondidas en las que haya resultado necesario cubrir costos de reproducción, certificación y/ o envío de la información".</t>
  </si>
  <si>
    <t>IV.4 Datos abiertos</t>
  </si>
  <si>
    <t>En caso de que seleccione para el numeral 1.4, 2.5 y/ o 3.5 el código "1" en la columna "¿Cuenta con la medida de seguridad para el tratamiento de datos personales?", debe anotar el nombre de dicha(s) medida(s) de seguridad en los recuadros destinados para tal efecto que se encuentran al final de la tabla de respuesta.</t>
  </si>
  <si>
    <t>Prevenir que el acceso a las bases de datos o a la información, así como a los recursos, se realice por usuarios identificados y autorizados</t>
  </si>
  <si>
    <r>
      <t xml:space="preserve">5.- </t>
    </r>
    <r>
      <rPr>
        <b/>
        <i/>
        <sz val="8"/>
        <color theme="1"/>
        <rFont val="Arial"/>
        <family val="2"/>
      </rPr>
      <t>Declaración de inexistencia de datos personales.</t>
    </r>
    <r>
      <rPr>
        <i/>
        <sz val="8"/>
        <color theme="1"/>
        <rFont val="Arial"/>
        <family val="2"/>
      </rPr>
      <t xml:space="preserve"> Se refiere a la declaración que hace el comité de transparencia con el propósito de confirmar, en su caso, la inexistencia de los datos personales solicitados. Deben contener los elementos suficientes para generar en las personas titulares o sus representantes la certeza del carácter exhaustivo de la búsqueda de los datos personales solicitados y de que su solicitud fue atendida debidamente; es decir, deben motivar o precisar las razones por las que se buscaron dichos datos en determinada(s) unidad(es) administrativa(s), los criterios de búsqueda utilizados y las demás circunstancias que fueron tomadas en cuenta.</t>
    </r>
  </si>
  <si>
    <r>
      <t xml:space="preserve">6.- </t>
    </r>
    <r>
      <rPr>
        <b/>
        <i/>
        <sz val="8"/>
        <color theme="1"/>
        <rFont val="Arial"/>
        <family val="2"/>
      </rPr>
      <t>Declaración de inexistencia de información.</t>
    </r>
    <r>
      <rPr>
        <i/>
        <sz val="8"/>
        <color theme="1"/>
        <rFont val="Arial"/>
        <family val="2"/>
      </rPr>
      <t xml:space="preserve"> Se refiere a la declaración que hace el comité de transparencia con el propósito de confirmar, en su caso, la inexistencia de la información solicitada. Deben contener los elementos suficientes para generar en las personas solicitantes la certeza del carácter exhaustivo de la búsqueda de la información solicitada y de que su solicitud fue atendida debidamente; es decir, deben motivar o precisar las razones por las que se buscó la información en determinada(s) unidad(es) administrativa(s), los criterios de búsqueda utilizados y las demás circunstancias que fueron tomadas en cuenta.</t>
    </r>
  </si>
  <si>
    <r>
      <t xml:space="preserve">12.- </t>
    </r>
    <r>
      <rPr>
        <b/>
        <i/>
        <sz val="8"/>
        <color theme="1"/>
        <rFont val="Arial"/>
        <family val="2"/>
      </rPr>
      <t>Ordenar a las unidades administrativas o áreas generar o reponer información.</t>
    </r>
    <r>
      <rPr>
        <i/>
        <sz val="8"/>
        <color theme="1"/>
        <rFont val="Arial"/>
        <family val="2"/>
      </rPr>
      <t xml:space="preserve"> Se refiere a la resolución determinada por el comité de transparencia a efecto de ordenar a las áreas o unidades administrativas del sujeto obligado, siempre que sea materialmente posible, la generación o reposición de la información en caso de que esta tuviera que existir derivado del ejercicio de sus facultades, competencias o funciones.</t>
    </r>
  </si>
  <si>
    <r>
      <t xml:space="preserve">13.- </t>
    </r>
    <r>
      <rPr>
        <b/>
        <i/>
        <sz val="8"/>
        <color theme="1"/>
        <rFont val="Arial"/>
        <family val="2"/>
      </rPr>
      <t>Periodo de reserva.</t>
    </r>
    <r>
      <rPr>
        <i/>
        <sz val="8"/>
        <color theme="1"/>
        <rFont val="Arial"/>
        <family val="2"/>
      </rPr>
      <t xml:space="preserve"> Se refiere al plazo por el que determinada información se mantiene con el carácter de reservada por los sujetos obligados.</t>
    </r>
  </si>
  <si>
    <t>Se refiere a la declaración que hace el comité de transparencia con el propósito de confirmar, en su caso, la inexistencia de los datos personales solicitados. Deben contener los elementos suficientes para generar en las personas titulares o sus representantes la certeza del carácter exhaustivo de la búsqueda de los datos personales solicitados y de que su solicitud fue atendida debidamente; es decir, deben motivar o precisar las razones por las que se buscaron dichos datos en determinada(s) unidad(es) administrativa(s), los criterios de búsqueda utilizados y las demás circunstancias que fueron tomadas en cuenta.</t>
  </si>
  <si>
    <t>Se refiere a la declaración que hace el comité de transparencia con el propósito de confirmar, en su caso, la inexistencia de la información solicitada. Deben contener los elementos suficientes para generar en las personas solicitantes la certeza del carácter exhaustivo de la búsqueda de la información solicitada y de que su solicitud fue atendida debidamente; es decir, deben motivar o precisar las razones por las que se buscó la información en determinada(s) unidad(es) administrativa(s), los criterios de búsqueda utilizados y las demás circunstancias que fueron tomadas en cuenta.</t>
  </si>
  <si>
    <t>Se refiere a la resolución determinada por el comité de transparencia a efecto de ordenar a las áreas o unidades administrativas del sujeto obligado, siempre que sea materialmente posible, la generación o reposición de la información en caso de que esta tuviera que existir derivado del ejercicio de sus facultades, competencias o funciones.</t>
  </si>
  <si>
    <t>Resoluciones emitidas</t>
  </si>
  <si>
    <r>
      <t xml:space="preserve">1.- Periodo de referencia de los datos:
</t>
    </r>
    <r>
      <rPr>
        <b/>
        <i/>
        <sz val="8"/>
        <color theme="1"/>
        <rFont val="Arial"/>
        <family val="2"/>
      </rPr>
      <t>Durante el año:</t>
    </r>
    <r>
      <rPr>
        <i/>
        <sz val="8"/>
        <color theme="1"/>
        <rFont val="Arial"/>
        <family val="2"/>
      </rPr>
      <t xml:space="preserve"> la información se refiere a lo existente del 01 de enero al 31 de diciembre de 2023.
</t>
    </r>
    <r>
      <rPr>
        <b/>
        <i/>
        <sz val="8"/>
        <color theme="1"/>
        <rFont val="Arial"/>
        <family val="2"/>
      </rPr>
      <t>Al cierre del año:</t>
    </r>
    <r>
      <rPr>
        <i/>
        <sz val="8"/>
        <color theme="1"/>
        <rFont val="Arial"/>
        <family val="2"/>
      </rPr>
      <t xml:space="preserve"> la información se refiere a lo existente al 31 de diciembre de 2023.
</t>
    </r>
    <r>
      <rPr>
        <b/>
        <i/>
        <sz val="8"/>
        <color theme="1"/>
        <rFont val="Arial"/>
        <family val="2"/>
      </rPr>
      <t>Actualmente:</t>
    </r>
    <r>
      <rPr>
        <i/>
        <sz val="8"/>
        <color theme="1"/>
        <rFont val="Arial"/>
        <family val="2"/>
      </rPr>
      <t xml:space="preserve"> la información se refiere a lo existente al momento del llenado del cuestionario.</t>
    </r>
  </si>
  <si>
    <r>
      <t xml:space="preserve">2.- </t>
    </r>
    <r>
      <rPr>
        <b/>
        <i/>
        <sz val="8"/>
        <color theme="1"/>
        <rFont val="Arial"/>
        <family val="2"/>
      </rPr>
      <t xml:space="preserve">Ampliación del plazo de respuesta. </t>
    </r>
    <r>
      <rPr>
        <i/>
        <sz val="8"/>
        <color theme="1"/>
        <rFont val="Arial"/>
        <family val="2"/>
      </rPr>
      <t>Se refiere a la resolución determinada por el comité de transparencia a efecto de señalar la extensión del periodo para dar respuesta a una solicitud de acceso a la información o de protección de datos personales, conforme a lo establecido por la normatividad de la materia.</t>
    </r>
  </si>
  <si>
    <r>
      <t xml:space="preserve">4.- </t>
    </r>
    <r>
      <rPr>
        <b/>
        <i/>
        <sz val="8"/>
        <color theme="1"/>
        <rFont val="Arial"/>
        <family val="2"/>
      </rPr>
      <t>Comité de transparencia.</t>
    </r>
    <r>
      <rPr>
        <i/>
        <sz val="8"/>
        <color theme="1"/>
        <rFont val="Arial"/>
        <family val="2"/>
      </rPr>
      <t xml:space="preserve"> Se refiere a la instancia colegiada encargada de supervisar las acciones necesarias para dar cumplimiento a las disposiciones aplicables en materia de transparencia, acceso a la información pública y protección de datos personales; tales como confirmar, modificar o revocar las determinaciones que, en materia de ampliación del plazo de respuesta, clasificación de la información y declaración de inexistencia o de incompetencia, realicen las personas titulares de las áreas de los sujetos obligados, así como las demás funciones que establezca la normatividad de la materia.</t>
    </r>
  </si>
  <si>
    <t>En caso de que registre algún valor numérico mayor a cero en los numerales 4 y/ o 13 de las tablas I y II, respectivamente, debe anotar el nombre de dicha(s) causa(s) de clasificación en el recuadro destinado para tal efecto que se encuentra al final de cada tabla de respuesta.</t>
  </si>
  <si>
    <t>La suma de las cantidades registradas en la columna "Total" debe ser igual o mayor a la suma de las cantidades reportadas como respuesta en la pregunta anterior, así como corresponder a su desagregación por periodo de reserva; toda vez que en una resolución emitida con el mismo periodo de reserva se pudo haber actualizado más de una causa de clasificación de información como reservada. En caso de que esta instrucción no le aplique, justifíquelo en el recuadro que se encuentra al final de la tabla de respuesta.</t>
  </si>
  <si>
    <r>
      <t xml:space="preserve">1.- </t>
    </r>
    <r>
      <rPr>
        <b/>
        <i/>
        <sz val="8"/>
        <color theme="1"/>
        <rFont val="Arial"/>
        <family val="2"/>
      </rPr>
      <t xml:space="preserve">Solicitudes de acceso a la información. </t>
    </r>
    <r>
      <rPr>
        <i/>
        <sz val="8"/>
        <color theme="1"/>
        <rFont val="Arial"/>
        <family val="2"/>
      </rPr>
      <t>Se refiere a las peticiones mediante las cuales las personas solicitantes pueden acceder a la documentación que generan, obtienen o conserven los sujetos obligados.</t>
    </r>
  </si>
  <si>
    <r>
      <t xml:space="preserve">2.- </t>
    </r>
    <r>
      <rPr>
        <b/>
        <i/>
        <sz val="8"/>
        <color theme="1"/>
        <rFont val="Arial"/>
        <family val="2"/>
      </rPr>
      <t xml:space="preserve">Solicitudes de protección de datos personales. </t>
    </r>
    <r>
      <rPr>
        <i/>
        <sz val="8"/>
        <color theme="1"/>
        <rFont val="Arial"/>
        <family val="2"/>
      </rPr>
      <t>Se refiere a las peticiones mediante las cuales las personas solicitantes pueden acceder, rectificar, cancelar u oponerse al uso o tratamiento de sus datos personales que están en poder de los sujetos obligados; incluyendo, de ser el caso, la portabilidad de los mismos.</t>
    </r>
  </si>
  <si>
    <t>Solicitudes que se tuvieron por no presentadas derivado de requerimientos totales no desahogados</t>
  </si>
  <si>
    <t>Solicitudes que se tuvieron por no presentadas derivado de requerimientos parciales no desahogados</t>
  </si>
  <si>
    <t>Para la tabla II, en el numeral 1.1 no debe considerar, de ser el caso, la información correspondiente a las solicitudes asociadas a la portabilidad, toda vez que la misma se requiere de forma específica en el numeral 1.5.</t>
  </si>
  <si>
    <t>En caso de que registre algún valor numérico mayor a cero en el numeral 5 de cada tabla, debe anotar el nombre de dicho(s) tipo(s) de respuesta en el recuadro destinado para tal efecto que se encuentra al final de cada tabla de respuesta.</t>
  </si>
  <si>
    <t>Entrega de información</t>
  </si>
  <si>
    <t>De acuerdo con el total de solicitudes de acceso a la información respondidas que reportó como respuesta en el numeral 3 de la tabla I de la pregunta anterior, anote la cantidad de las mismas especificando la causa de dicha inexistencia.</t>
  </si>
  <si>
    <r>
      <t xml:space="preserve">1.- </t>
    </r>
    <r>
      <rPr>
        <b/>
        <i/>
        <sz val="8"/>
        <color theme="1"/>
        <rFont val="Arial"/>
        <family val="2"/>
      </rPr>
      <t xml:space="preserve">Aviso de privacidad. </t>
    </r>
    <r>
      <rPr>
        <i/>
        <sz val="8"/>
        <color theme="1"/>
        <rFont val="Arial"/>
        <family val="2"/>
      </rPr>
      <t>Se refiere al documento que se pone a disposición de la persona titular, de forma física, electrónica o en cualquier formato generado por el responsable, a partir del momento en el cual se recaban sus datos personales; con la finalidad de informar los propósitos del tratamiento de los mismos.</t>
    </r>
  </si>
  <si>
    <r>
      <t xml:space="preserve">2.- </t>
    </r>
    <r>
      <rPr>
        <b/>
        <i/>
        <sz val="8"/>
        <color theme="1"/>
        <rFont val="Arial"/>
        <family val="2"/>
      </rPr>
      <t xml:space="preserve">Documento de seguridad. </t>
    </r>
    <r>
      <rPr>
        <i/>
        <sz val="8"/>
        <color theme="1"/>
        <rFont val="Arial"/>
        <family val="2"/>
      </rPr>
      <t>Se refiere al instrumento que describe y da cuenta de manera general de las medidas de seguridad técnicas, físicas y administrativas adoptadas por el responsable para garantizar la confidencialidad, integridad y disponibilidad de los datos personales que posee.</t>
    </r>
  </si>
  <si>
    <t>Se refiere al instrumento que describe y da cuenta de manera general de las medidas de seguridad técnicas, físicas y administrativas adoptadas por el responsable para garantizar la confidencialidad, integridad y disponibilidad de los datos personales que posee.</t>
  </si>
  <si>
    <r>
      <t xml:space="preserve">3.- </t>
    </r>
    <r>
      <rPr>
        <b/>
        <i/>
        <sz val="8"/>
        <color theme="1"/>
        <rFont val="Arial"/>
        <family val="2"/>
      </rPr>
      <t xml:space="preserve">Medidas de seguridad. </t>
    </r>
    <r>
      <rPr>
        <i/>
        <sz val="8"/>
        <color theme="1"/>
        <rFont val="Arial"/>
        <family val="2"/>
      </rPr>
      <t>Se refiere al conjunto de acciones, actividades, controles o mecanismos administrativos, técnicos y físicos que permitan proteger los datos personales. Para efectos del presente censo, se consideran las siguientes:</t>
    </r>
  </si>
  <si>
    <t>Se refiere al conjunto de acciones, actividades, controles o mecanismos administrativos, técnicos y físicos que permitan proteger los datos personales. Para efectos del presente censo, se consideran las siguientes:</t>
  </si>
  <si>
    <r>
      <rPr>
        <b/>
        <i/>
        <sz val="8"/>
        <color theme="1"/>
        <rFont val="Arial"/>
        <family val="2"/>
      </rPr>
      <t xml:space="preserve">Medidas de seguridad administrativas. </t>
    </r>
    <r>
      <rPr>
        <i/>
        <sz val="8"/>
        <color theme="1"/>
        <rFont val="Arial"/>
        <family val="2"/>
      </rPr>
      <t>Se refiere a las políticas y procedimientos para la gestión, soporte y revisión de la seguridad de la información a nivel organizacional; la identificación, clasificación y borrado seguro de la información; así como la sensibilización y capacitación del personal en materia de protección de datos personales.</t>
    </r>
  </si>
  <si>
    <r>
      <rPr>
        <b/>
        <i/>
        <sz val="8"/>
        <color theme="1"/>
        <rFont val="Arial"/>
        <family val="2"/>
      </rPr>
      <t xml:space="preserve">Medidas de seguridad físicas. </t>
    </r>
    <r>
      <rPr>
        <i/>
        <sz val="8"/>
        <color theme="1"/>
        <rFont val="Arial"/>
        <family val="2"/>
      </rPr>
      <t>Se refiere al conjunto de acciones y mecanismos para proteger el entorno físico de los datos personales y los recursos involucrados en su tratamiento.</t>
    </r>
  </si>
  <si>
    <t>En caso de que determinada institución no cuente con algún aviso de privacidad integral, se encuentre en proceso de integración, o no cuente con información para determinarlo, indíquelo en la columna correspondiente conforme al catálogo respectivo y deje el resto de la fila en blanco.</t>
  </si>
  <si>
    <r>
      <t xml:space="preserve">Elementos que integran el documento de seguridad
</t>
    </r>
    <r>
      <rPr>
        <i/>
        <sz val="8"/>
        <rFont val="Arial"/>
        <family val="2"/>
      </rPr>
      <t>(ver catálogo)</t>
    </r>
  </si>
  <si>
    <t>Proveer a los equipos que contienen o almacenan datos personales de un mantenimiento eficaz que asegure su disponibilidad e integridad</t>
  </si>
  <si>
    <r>
      <t xml:space="preserve">Revisar la configuración de seguridad en la adquisición, operación, desarrollo y mantenimiento del </t>
    </r>
    <r>
      <rPr>
        <i/>
        <sz val="9"/>
        <rFont val="Arial"/>
        <family val="2"/>
      </rPr>
      <t>software</t>
    </r>
    <r>
      <rPr>
        <sz val="9"/>
        <rFont val="Arial"/>
        <family val="2"/>
      </rPr>
      <t xml:space="preserve"> y </t>
    </r>
    <r>
      <rPr>
        <i/>
        <sz val="9"/>
        <rFont val="Arial"/>
        <family val="2"/>
      </rPr>
      <t>hardware</t>
    </r>
  </si>
  <si>
    <r>
      <t xml:space="preserve">Conforme a lo dispuesto por el </t>
    </r>
    <r>
      <rPr>
        <b/>
        <sz val="9"/>
        <color theme="0"/>
        <rFont val="Arial"/>
        <family val="2"/>
      </rPr>
      <t>artículo 37</t>
    </r>
    <r>
      <rPr>
        <sz val="9"/>
        <color theme="0"/>
        <rFont val="Arial"/>
        <family val="2"/>
      </rPr>
      <t xml:space="preserve">, párrafo primero de la </t>
    </r>
    <r>
      <rPr>
        <b/>
        <sz val="9"/>
        <color theme="0"/>
        <rFont val="Arial"/>
        <family val="2"/>
      </rPr>
      <t>Ley del Sistema Nacional de Información Estadística y Geográfica</t>
    </r>
    <r>
      <rPr>
        <sz val="9"/>
        <color theme="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</si>
  <si>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Conforme a lo dispuesto por el </t>
    </r>
    <r>
      <rPr>
        <b/>
        <sz val="9"/>
        <color theme="0"/>
        <rFont val="Arial"/>
        <family val="2"/>
      </rPr>
      <t>artículo 45</t>
    </r>
    <r>
      <rPr>
        <sz val="9"/>
        <color theme="0"/>
        <rFont val="Arial"/>
        <family val="2"/>
      </rPr>
      <t>, párrafo primero de la</t>
    </r>
    <r>
      <rPr>
        <b/>
        <sz val="9"/>
        <color theme="0"/>
        <rFont val="Arial"/>
        <family val="2"/>
      </rPr>
      <t xml:space="preserve"> Ley del Sistema Nacional de Información Estadística y Geográfica: </t>
    </r>
    <r>
      <rPr>
        <sz val="9"/>
        <color theme="0"/>
        <rFont val="Arial"/>
        <family val="2"/>
      </rPr>
      <t xml:space="preserve">"Los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9"/>
        <color theme="0"/>
        <rFont val="Arial"/>
        <family val="2"/>
      </rPr>
      <t>artículo 46</t>
    </r>
    <r>
      <rPr>
        <sz val="9"/>
        <color theme="0"/>
        <rFont val="Arial"/>
        <family val="2"/>
      </rPr>
      <t xml:space="preserve"> de la misma: "[...] Los servidores públicos de la Federación, de las entidades federativas, de los municipios y de las demarcaciones territoriales de la Ciudad de México, tendrán la obligación de proporcionar la información básica que hubieren obtenido en el ejercicio de sus funciones y sirva para generar Información de Interés Nacional, que les solicite el Instituto [...]"</t>
    </r>
  </si>
  <si>
    <r>
      <t xml:space="preserve">De conformidad con lo previsto en el </t>
    </r>
    <r>
      <rPr>
        <b/>
        <sz val="9"/>
        <color theme="0"/>
        <rFont val="Arial"/>
        <family val="2"/>
      </rPr>
      <t>artículo 41</t>
    </r>
    <r>
      <rPr>
        <sz val="9"/>
        <color theme="0"/>
        <rFont val="Arial"/>
        <family val="2"/>
      </rPr>
      <t xml:space="preserve"> de la </t>
    </r>
    <r>
      <rPr>
        <b/>
        <sz val="9"/>
        <color theme="0"/>
        <rFont val="Arial"/>
        <family val="2"/>
      </rPr>
      <t>Ley del Sistema Nacional de Información Estadística y Geográfica</t>
    </r>
    <r>
      <rPr>
        <sz val="9"/>
        <color theme="0"/>
        <rFont val="Arial"/>
        <family val="2"/>
      </rPr>
      <t>, los informantes del Sistema tendrán el derecho de solicitar al Instituto Nacional de Estadística y Geografía que sean rectificados los datos que les conciernan, para lo cual deberán demostrar que son inexactos, incompletos o equívocos.</t>
    </r>
  </si>
  <si>
    <t>El Subsistema Nacional de Información de Gobierno, Seguridad Pública e Impartición de Justicia (SNIGSPIJ) fue creado mediante acuerdo de la Junta de Gobierno del INEGI el 08 de diciembre de 2008, quedando establecido como el cuarto Subsistema Nacional de Información según los artículos 17 y 28 bis de la Ley del SNIEG.</t>
  </si>
  <si>
    <t>En el marco de dicho Subsistema, específicamente de los trabajos del Comité Técnico Especializado de Información de Gobierno, desde el año 2009 se iniciaron las actividades de revisión y generación de lo que sería el primer instrumento de captación en materia de gobierno, en el que participaron representantes de las principales instituciones y organizaciones que convergen en dicha materia.</t>
  </si>
  <si>
    <t>Lo anterior, como resultado de las reformas constitucionales realizadas en los últimos años, entre las que destacan aquellas en materia de seguridad pública y combate a la corrupción. En consecuencia, el Estado mexicano ha transitado por un periodo de evolución, crecimiento y diversificación institucional, multiplicando con ello sus obligaciones, responsabilidades y facultades. Desde el punto de vista estadístico, los nuevos arreglos institucionales y compromisos establecidos por ley generaron nuevas necesidades de información, lo que conllevó a realizar ajustes en materias y conceptos previamente establecidos.</t>
  </si>
  <si>
    <t>Este proceso de segmentación implicó revocar la determinación de Información de Interés Nacional al CNGSPSPE, mediante el acuerdo de la Junta de Gobierno del INEGI publicado el 29 de enero de 2021 en el Diario Oficial de la Federación. Su finalidad fue ampliar el alcance temático y analítico de cada rubro, así como adecuar conceptual y metodológicamente sus contenidos a las necesidades de información vigentes en las reformas constitucionales y en la transformación institucional del país.</t>
  </si>
  <si>
    <r>
      <t xml:space="preserve">Derivado de dicha división, a la fecha se encuentra publicado el </t>
    </r>
    <r>
      <rPr>
        <i/>
        <sz val="9"/>
        <rFont val="Arial"/>
        <family val="2"/>
      </rPr>
      <t>Censo Nacional de Gobiernos Estatales (CNGE) 2023</t>
    </r>
    <r>
      <rPr>
        <sz val="9"/>
        <rFont val="Arial"/>
        <family val="2"/>
      </rPr>
      <t>, cuyos resultados pueden ser consultados en la página de internet del Instituto: https://www.inegi.org.mx/programas/cnge/2023/</t>
    </r>
  </si>
  <si>
    <t>Para la materia de protección civil, es importante mencionar que durante 2021 y 2022 ocurrieron una serie de reuniones con personal del Centro Nacional de Prevención de Desastres (CENAPRED), de la Dirección General de Protección Civil y de la Dirección General para la Gestión de Riesgos de la Secretaría de Seguridad y Protección Ciudadana (SSPC) a efecto de consolidar un instrumento de captación que permita conocer de forma específica las capacidades operativas con las que cuentan las Unidades Estatales de Protección Civil u homólogas de las entidades federativas, retomando los contenidos establecidos en la Encuesta de Autoevaluación para las Unidades Estatales de Protección Civil, misma que fue implementada por dichas instituciones en ejercicios anteriores.</t>
  </si>
  <si>
    <t>Por su parte, a partir del contexto nacional y de la implementación de la Ley General en Materia de Desaparición Forzada de Personas, Desaparición Cometida por Particulares y del Sistema Nacional de Búsqueda de Personas, así como del Programa Nacional de Exhumaciones e Identificación Forense que de ella emana, se volvió necesario comenzar a generar información específica sobre las capacidades institucionales de los servicios médicos forenses y periciales del país, así como del ejercicio de su función en cuanto a la identificación, disposición y almacenamientos de cadáveres y/ o restos de seres humanos. Para ello, desde la edición 2022 se desarrolló un instrumento de captación único orientado a recabar información estadística y geográfica de manera homologada en el Censo Nacional de Procuración de Justicia Estatal, el Censo Nacional de Impartición de Justicia Estatal y el Censo Nacional de Gobiernos Estatales, a partir de lo cual es posible llevar a cabo un levantamiento paralelo de la información, así como una difusión conjunta de los resultados en esta materia.</t>
  </si>
  <si>
    <t>De manera similar al tema de los servicios médicos forenses y periciales, desde la edición 2023 la información asociada a la función de defensoría pública se desarrolló bajo un instrumento de captación homologado en el Censo Nacional de Impartición de Justicia Estatal y el Censo Nacional de Gobiernos Estatales, lo que igualmente permitirá estandarizar los procesos de levantamiento, procesamiento y difusión de la información en la referida materia.</t>
  </si>
  <si>
    <r>
      <t xml:space="preserve">De esta forma, se presenta el </t>
    </r>
    <r>
      <rPr>
        <i/>
        <sz val="9"/>
        <rFont val="Arial"/>
        <family val="2"/>
      </rPr>
      <t>Censo Nacional de Gobiernos Estatales (CNGE) 2024</t>
    </r>
    <r>
      <rPr>
        <sz val="9"/>
        <rFont val="Arial"/>
        <family val="2"/>
      </rPr>
      <t>, como el decimoquinto programa estadístico desarrollado por el INEGI en materia de gobierno en el ámbito estatal del Estado mexicano. Si bien el proceso de maduración de la información captada a través de este ha obligado a realizar ajustes en algunas variables, se ha preservado en todo momento la consistencia conceptual respecto de sus ediciones anteriores, continuando con la serie estadística y enriqueciendo sus contenidos por los temas que actualmente se desarrollan.</t>
    </r>
  </si>
  <si>
    <r>
      <rPr>
        <b/>
        <sz val="9"/>
        <color theme="1"/>
        <rFont val="Arial"/>
        <family val="2"/>
      </rPr>
      <t>Módulo 1.</t>
    </r>
    <r>
      <rPr>
        <sz val="9"/>
        <color theme="1"/>
        <rFont val="Arial"/>
        <family val="2"/>
      </rPr>
      <t xml:space="preserve"> Administración Pública de la entidad federativa
</t>
    </r>
    <r>
      <rPr>
        <b/>
        <sz val="9"/>
        <color theme="1"/>
        <rFont val="Arial"/>
        <family val="2"/>
      </rPr>
      <t>Módulo 2.</t>
    </r>
    <r>
      <rPr>
        <sz val="9"/>
        <color theme="1"/>
        <rFont val="Arial"/>
        <family val="2"/>
      </rPr>
      <t xml:space="preserve"> Protección civil
</t>
    </r>
    <r>
      <rPr>
        <b/>
        <sz val="9"/>
        <color theme="1"/>
        <rFont val="Arial"/>
        <family val="2"/>
      </rPr>
      <t>Módulo 3.</t>
    </r>
    <r>
      <rPr>
        <sz val="9"/>
        <color theme="1"/>
        <rFont val="Arial"/>
        <family val="2"/>
      </rPr>
      <t xml:space="preserve"> Servicios periciales y/ o servicio médico forense
</t>
    </r>
    <r>
      <rPr>
        <b/>
        <sz val="9"/>
        <color theme="1"/>
        <rFont val="Arial"/>
        <family val="2"/>
      </rPr>
      <t>Módulo 4.</t>
    </r>
    <r>
      <rPr>
        <sz val="9"/>
        <color theme="1"/>
        <rFont val="Arial"/>
        <family val="2"/>
      </rPr>
      <t xml:space="preserve"> Defensoría pública
</t>
    </r>
    <r>
      <rPr>
        <b/>
        <sz val="9"/>
        <color theme="1"/>
        <rFont val="Arial"/>
        <family val="2"/>
      </rPr>
      <t>Módulo 5.</t>
    </r>
    <r>
      <rPr>
        <sz val="9"/>
        <color theme="1"/>
        <rFont val="Arial"/>
        <family val="2"/>
      </rPr>
      <t xml:space="preserve"> Medio ambiente
</t>
    </r>
    <r>
      <rPr>
        <b/>
        <sz val="9"/>
        <color theme="1"/>
        <rFont val="Arial"/>
        <family val="2"/>
      </rPr>
      <t xml:space="preserve">Módulo 6. </t>
    </r>
    <r>
      <rPr>
        <sz val="9"/>
        <color theme="1"/>
        <rFont val="Arial"/>
        <family val="2"/>
      </rPr>
      <t>Catastro, registro y territorio</t>
    </r>
  </si>
  <si>
    <r>
      <rPr>
        <b/>
        <sz val="9"/>
        <rFont val="Arial"/>
        <family val="2"/>
      </rPr>
      <t>Participantes.</t>
    </r>
    <r>
      <rPr>
        <sz val="9"/>
        <rFont val="Arial"/>
        <family val="2"/>
      </rPr>
      <t xml:space="preserve"> Presenta un espacio destinado a la identificación de las personas servidoras públicas que participaron en el llenado de cada módulo y/ o sección, según corresponda. </t>
    </r>
  </si>
  <si>
    <t>Las personas servidoras públicas que se establecen como informantes deberán formalizar la entrega de la información proporcionada, ello mediante el estampado de su firma en la sección "Informantes" de cada módulo o sección, así como del sello de la institución que representan. Cabe destacar que la información recabada mediante el censo, una vez recibida con la firma de la o las personas informantes y sello de la institución, será considerada como información oficial en términos de lo establecido en la Ley del SNIEG.</t>
  </si>
  <si>
    <r>
      <t>Una vez que el INEGI libere el cuestionario como</t>
    </r>
    <r>
      <rPr>
        <b/>
        <sz val="9"/>
        <rFont val="Arial"/>
        <family val="2"/>
      </rPr>
      <t xml:space="preserve"> información definitiva</t>
    </r>
    <r>
      <rPr>
        <sz val="9"/>
        <rFont val="Arial"/>
        <family val="2"/>
      </rPr>
      <t xml:space="preserve"> y se tengan las </t>
    </r>
    <r>
      <rPr>
        <b/>
        <sz val="9"/>
        <rFont val="Arial"/>
        <family val="2"/>
      </rPr>
      <t>firmas y sellos</t>
    </r>
    <r>
      <rPr>
        <sz val="9"/>
        <rFont val="Arial"/>
        <family val="2"/>
      </rPr>
      <t xml:space="preserve"> correspondientes, deberá remitirse vía electrónica y de manera física, garantizando sean las mismas versiones en ambos casos y conforme a lo siguiente:</t>
    </r>
  </si>
  <si>
    <t>La versión impresa, con las firmas y sellos correspondientes, deberá entregarse en la Coordinación Estatal del INEGI con los siguientes datos:</t>
  </si>
  <si>
    <t>Sistema Informático propio</t>
  </si>
  <si>
    <t>Software comercial especializado</t>
  </si>
  <si>
    <t>Base de datos u hojas de cálculo estructuradas y estandarizadas</t>
  </si>
  <si>
    <t>Hojas de cálculo no estructuradas o no estandarizadas</t>
  </si>
  <si>
    <t>Libro de gobierno en formato electrónico</t>
  </si>
  <si>
    <t>Libro de gobierno en papel</t>
  </si>
  <si>
    <t>Bitácora en documento de texto electrónico</t>
  </si>
  <si>
    <t>Bitácora en documento de texto en papel</t>
  </si>
  <si>
    <t>Otra</t>
  </si>
  <si>
    <r>
      <t xml:space="preserve">¿Cuenta con algún documento de seguridad?
</t>
    </r>
    <r>
      <rPr>
        <i/>
        <sz val="8"/>
        <color theme="1"/>
        <rFont val="Arial"/>
        <family val="2"/>
      </rPr>
      <t>(1. Sí / 2. En proceso de integración / 3. No / 9. No identificado)</t>
    </r>
  </si>
  <si>
    <t>En caso de que determinada institución no cuente con algún documento de seguridad, se encuentre en proceso de integración, o no cuente con información para determinarlo, indíquelo en la columna correspondiente conforme al catálogo respectivo y deje el resto de la fila en blanco.</t>
  </si>
  <si>
    <t>Para cada institución, en caso de que cuente con algún documento de seguridad, pero este no se encuentre disponible en línea, en la columna "Sitio donde se encuentra disponible (URL)" anote "NA" (No aplica).</t>
  </si>
  <si>
    <t>Para cada institución, en caso de que seleccione el código "9" en el apartado "Elementos que integran el documento de seguridad", no puede seleccionar otro código en dicho apartado.</t>
  </si>
  <si>
    <r>
      <t xml:space="preserve">Medidas de seguridad para el tratamiento de datos personales
</t>
    </r>
    <r>
      <rPr>
        <i/>
        <sz val="8"/>
        <color theme="1"/>
        <rFont val="Arial"/>
        <family val="2"/>
      </rPr>
      <t>(ver catálogo)</t>
    </r>
  </si>
  <si>
    <t>De acuerdo con el total de resoluciones de clasificación de información como confidencial y de clasificación de información como reservada emitidas que reportó como respuesta en la pregunta anterior, anote la cantidad de las mismas especificando la causa de clasificación.</t>
  </si>
  <si>
    <t>Se refiere a la resolución determinada por el comité de transparencia a efecto de señalar la extensión del periodo de reserva de la información clasificada como reservada hasta por un plazo de cinco años adicionales, siempre y cuando se justifique que subsisten las causas que dieron origen a su clasificación.</t>
  </si>
  <si>
    <t>II) Solicitudes de protección de datos personales respondidas</t>
  </si>
  <si>
    <t>(Persona servidora pública -titular o designada- adscrita al área que es la principal productora de la información correspondiente a la presente sección. Nota: en caso de no requerir al "Informante Complementario 1" deje las siguientes celdas en blanco)</t>
  </si>
  <si>
    <t>(Persona servidora pública -titular o designada- adscrita al área que es la segunda principal productora de la información correspondiente a la presente sección. Nota: en caso de no requerir al "Informante Complementario 2" deje las siguientes celdas en blanco)</t>
  </si>
  <si>
    <r>
      <t xml:space="preserve">Particularmente, en el </t>
    </r>
    <r>
      <rPr>
        <b/>
        <sz val="9"/>
        <color theme="1"/>
        <rFont val="Arial"/>
        <family val="2"/>
      </rPr>
      <t xml:space="preserve">módulo 1 </t>
    </r>
    <r>
      <rPr>
        <sz val="9"/>
        <color theme="1"/>
        <rFont val="Arial"/>
        <family val="2"/>
      </rPr>
      <t>se solicita, entre otra, información sobre la estructura organizacional e infraestructura de la Administración Pública de cada entidad federativa; la distribución de los recursos humanos, materiales y presupuestales con los que cuenta; la cantidad, tipos y características de acceso a los trámites y servicios prestados; la operación de programas sociales y alojamientos de asistencia social; las contrataciones públicas realizadas; así como los elementos y acciones institucionales que se llevan a cabo para la implementación y ejercicio de funciones de gobierno, tales como: planeación, evaluación, participación ciudadana, transparencia, control interno y anticorrupción.</t>
    </r>
  </si>
  <si>
    <t>Sección I. Estructura organizacional, infraestructura, recursos y ejercicio de funciones específicas.
Sección II. Trámites y servicios.
Sección III. Programas sociales. 
Sección IV. Transparencia, acceso a la información pública y protección de datos personales.
Sección V. Control interno y anticorrupción.
Sección VI. Participación ciudadana.
Sección VII. Contrataciones públicas.
Sección VIII. Servicios postpenales y servicios para personas adolescentes egresadas y/ o en tratamiento externo.
Sección IX. Libertad condicionada.
Sección X. Tránsito y vialidad.
Sección XI. Alojamientos de asistencia social.</t>
  </si>
  <si>
    <t>4.- Salvo aquellas preguntas que no requieran información por institución de la Administración Pública de la entidad federativa, el listado de instituciones que se despliega es el mismo que registró como respuesta en la pregunta 1.1 de la sección I del módulo 1 de este censo.</t>
  </si>
  <si>
    <t>Se refiere al documento que se pone a disposición de la persona titular, de forma física, electrónica o en cualquier formato generado por el responsable, a partir del momento en el cual se recaban sus datos personales; con la finalidad de informar los propósitos del tratamiento de los mismos.</t>
  </si>
  <si>
    <t>Se refiere a la instancia colegiada encargada de supervisar las acciones necesarias para dar cumplimiento a las disposiciones aplicables en materia de transparencia, acceso a la información pública y protección de datos personales; tales como confirmar, modificar o revocar las determinaciones que, en materia de ampliación del plazo de respuesta, clasificación de la información y declaración de inexistencia o de incompetencia, realicen las personas titulares de las áreas de los sujetos obligados, así como las demás funciones que establezca la normatividad de la materia.</t>
  </si>
  <si>
    <t>Se refiere a la resolución en la que el comité de transparencia determina que, de acuerdo con la normatividad aplicable, el sujeto obligado no cuenta con las facultades o atribuciones para poseer o generar la información solicitada.</t>
  </si>
  <si>
    <r>
      <rPr>
        <b/>
        <sz val="9"/>
        <rFont val="Arial"/>
        <family val="2"/>
      </rPr>
      <t xml:space="preserve">Medidas de seguridad administrativas. </t>
    </r>
    <r>
      <rPr>
        <sz val="9"/>
        <rFont val="Arial"/>
        <family val="2"/>
      </rPr>
      <t>Se refiere a las políticas y procedimientos para la gestión, soporte y revisión de la seguridad de la información a nivel organizacional; la identificación, clasificación y borrado seguro de la información; así como la sensibilización y capacitación del personal en materia de protección de datos personales.</t>
    </r>
  </si>
  <si>
    <r>
      <rPr>
        <b/>
        <sz val="9"/>
        <rFont val="Arial"/>
        <family val="2"/>
      </rPr>
      <t xml:space="preserve">Medidas de seguridad físicas. </t>
    </r>
    <r>
      <rPr>
        <sz val="9"/>
        <rFont val="Arial"/>
        <family val="2"/>
      </rPr>
      <t>Se refiere al conjunto de acciones y mecanismos para proteger el entorno físico de los datos personales y los recursos involucrados en su tratamiento.</t>
    </r>
  </si>
  <si>
    <r>
      <rPr>
        <b/>
        <sz val="9"/>
        <rFont val="Arial"/>
        <family val="2"/>
      </rPr>
      <t xml:space="preserve">Medidas de seguridad técnicas. </t>
    </r>
    <r>
      <rPr>
        <sz val="9"/>
        <rFont val="Arial"/>
        <family val="2"/>
      </rPr>
      <t>Se refiere al conjunto de acciones y mecanismos que se valen de la tecnología relacionada con hardware y software para proteger el entorno digital de los datos personales y los recursos involucrados en su tratamiento.</t>
    </r>
  </si>
  <si>
    <t>Complemento. Competencia institucional de los comités de transparencia</t>
  </si>
  <si>
    <t>Instrucciones generales:</t>
  </si>
  <si>
    <t>Todas las instituciones de la Administración Pública de la entidad federativa</t>
  </si>
  <si>
    <r>
      <t xml:space="preserve">Otra institución </t>
    </r>
    <r>
      <rPr>
        <i/>
        <sz val="8"/>
        <color theme="1"/>
        <rFont val="Arial"/>
        <family val="2"/>
      </rPr>
      <t>(especifique)</t>
    </r>
  </si>
  <si>
    <r>
      <t xml:space="preserve">Otra institución:
</t>
    </r>
    <r>
      <rPr>
        <i/>
        <sz val="8"/>
        <color theme="1"/>
        <rFont val="Arial"/>
        <family val="2"/>
      </rPr>
      <t>(especifique)</t>
    </r>
  </si>
  <si>
    <t>Nombre de los comités de transparencia</t>
  </si>
  <si>
    <t>2.- El listado de instituciones que se despliega es el mismo que registró como respuesta en la pregunta 1.1 de la sección I del módulo 1 de este censo.</t>
  </si>
  <si>
    <t>1.- El listado de comités de transparencia que se despliega es el mismo que registró como respuesta en la pregunta 4.2.</t>
  </si>
  <si>
    <t>3.- Para cada comité de transparencia, en caso de que haya fungido como comité de transparencia para todas las instituciones de la Administración Pública de la entidad federativa (tanto de la Administración Pública Centralizada como Paraestatal), anote una "X" en la columna "Todas las instituciones de la Administración Pública de la entidad federativa" y deje el resto de la fila en blanco.</t>
  </si>
  <si>
    <t>Pregunta 4.2</t>
  </si>
  <si>
    <t>4.- Para cada comité de transparencia, seleccione con una "X" la o las instituciones de la Administración Pública de la entidad federativa que hayan sido de su competencia.</t>
  </si>
  <si>
    <t>5.- Para cada comité de transparencia, en caso de que haya sido de su competencia únicamente alguna unidad administrativa de determinada institución de la Administración Pública de la entidad federativa, seleccione con una "X" la institución en la que se encontraba adscrita dicha unidad administrativa y especifique dicha situación en el recuadro que se encuentra al final de la tabla de respuesta.</t>
  </si>
  <si>
    <t>ID comité de transparencia</t>
  </si>
  <si>
    <t>6.- Para cada comité de transparencia, en caso de que su ámbito de competencia haya sido alguna institución que no forme parte de la Administración Pública de la entidad federativa, seleccione con una "X" la columna "Otra institución" y anote el nombre de dicha(s) institución(es) en el recuadro destinado para tal efecto que se encuentra al final de la tabla de respuesta.</t>
  </si>
  <si>
    <t>Anote la cantidad de comités de transparencia con los que contaba al cierre del año 2023 la Administración Pública de su entidad federativa, según tipo de instituciones que fueron de su competencia.</t>
  </si>
  <si>
    <t>En caso de que registre algún valor numérico mayor a cero en la columna "Otro tipo", debe anotar el nombre de dicho(s) tipo(s) de instituciones en el recuadro destinado para tal efecto que se encuentra al final de la tabla de respuesta.</t>
  </si>
  <si>
    <t>La cantidad registrada en la columna "Total" debe ser igual o menor a la suma de las cantidades reportadas en las columnas del apartado "Tipo de instituciones", toda vez que un comité de transparencia pudo haber sido competente para atender uno o más tipos de instituciones.</t>
  </si>
  <si>
    <t>Tipo de instituciones</t>
  </si>
  <si>
    <t>Instituciones de la Administración Pública Centralizada</t>
  </si>
  <si>
    <t>Instituciones de la Administración Pública Paraestatal</t>
  </si>
  <si>
    <r>
      <rPr>
        <sz val="9"/>
        <rFont val="Arial"/>
        <family val="2"/>
      </rPr>
      <t>Otro tipo</t>
    </r>
    <r>
      <rPr>
        <b/>
        <sz val="9"/>
        <rFont val="Arial"/>
        <family val="2"/>
      </rPr>
      <t xml:space="preserve">
</t>
    </r>
    <r>
      <rPr>
        <i/>
        <sz val="8"/>
        <rFont val="Arial"/>
        <family val="2"/>
      </rPr>
      <t>(especifique)</t>
    </r>
  </si>
  <si>
    <r>
      <rPr>
        <sz val="9"/>
        <color theme="1"/>
        <rFont val="Arial"/>
        <family val="2"/>
      </rPr>
      <t xml:space="preserve">Otro tipo:
</t>
    </r>
    <r>
      <rPr>
        <i/>
        <sz val="8"/>
        <color theme="1"/>
        <rFont val="Arial"/>
        <family val="2"/>
      </rPr>
      <t>(especifique)</t>
    </r>
  </si>
  <si>
    <t>Comités de transparencia de la Administración Pública de la entidad federativa, según tipo de instituciones que fueron de su competencia</t>
  </si>
  <si>
    <t>Anote el nombre de cada uno de los comités de transparencia con los que contaba al cierre del año 2023 la Administración Pública de su entidad federativa. Por cada uno de estos, anote el total de resoluciones emitidas durante el referido año.</t>
  </si>
  <si>
    <t>En el Complemento debe señalar las instituciones de la Administración Pública de la entidad federativa que hayan sido competencia de determinado comité de transparencia.</t>
  </si>
  <si>
    <t>Complemento</t>
  </si>
  <si>
    <t xml:space="preserve">El nombre de los comités de transparencia debe registrarse en mayúsculas, sin comillas ni signos de acentuación, puntuación, paréntesis y abreviaturas. </t>
  </si>
  <si>
    <t>En caso de que determinado comité de transparencia no haya contado con alguna clave y/ o número de identificación, constrúyalo a partir de la clave AGEE de su entidad federativa, las letras "CTR" y un consecutivo. Por ejemplo: 01CTR01, donde: 01 (AGEE), CTR (letras para caracterizar el comité de transparencia) y 01 (consecutivo).</t>
  </si>
  <si>
    <t>1.- En caso de que la suma de las cantidades que reporte como respuesta en la pregunta 4.2 no sea un dato numérico mayor a cero, pase a la pregunta 4.7.</t>
  </si>
  <si>
    <t>La suma de las cantidades registradas en la columna "Total" debe ser igual o mayor a la suma de las cantidades reportadas como respuesta en la pregunta anterior, toda vez que una resolución pudo haber contenido más de un tipo de determinación.</t>
  </si>
  <si>
    <t>La cantidad registrada en la columna "Total" de cada tipo de determinación debe ser igual o menor a la suma de las cantidades reportadas como respuesta en la pregunta anterior. En caso de que esta instrucción no le aplique, justifíquelo en el recuadro que se encuentra al final de la tabla de respuesta.</t>
  </si>
  <si>
    <t>De acuerdo con el total de resoluciones de clasificación de información como reservada emitidas que reportó como respuesta en la pregunta 4.3, anote la cantidad de las mismas especificando el periodo de reserva.</t>
  </si>
  <si>
    <t>En caso de que la suma de las cantidades reportadas como respuesta en las columnas "Confirma" y "Modifica" del numeral 2.2 de la pregunta 4.3 no sea un dato numérico mayor a cero, no puede registrar información en el presente reactivo.</t>
  </si>
  <si>
    <t>La suma de las cantidades registradas debe ser igual o mayor a la suma de las cantidades reportadas como respuesta en las columnas "Confirma" y "Modifica" del numeral 2.2 de la pregunta 4.3, toda vez que una resolución de clasificación de información como reservada pudo haber contenido más de un periodo de reserva.</t>
  </si>
  <si>
    <t>La cantidad registrada para cada periodo de reserva debe ser igual o menor a la suma de las cantidades reportadas como respuesta en las columnas "Confirma" y "Modifica" del numeral 2.2 de la pregunta 4.3. En caso de que esta instrucción no le aplique, justifíquelo en el recuadro que se encuentra al final de la tabla de respuesta.</t>
  </si>
  <si>
    <t>De acuerdo con el total de resoluciones de clasificación de información como reservada emitidas que reportó como respuesta en las preguntas 4.4 y 4.5, anote la cantidad de las mismas especificando la causa de clasificación y el periodo de reserva.</t>
  </si>
  <si>
    <t>La suma de las cantidades registradas en la columna "Total" debe ser igual a la suma de las cantidades reportadas como respuesta en la tabla II de la pregunta 4.4, así como corresponder a su desagregación por causa de clasificación de información como reservada. En caso de que esta instrucción no le aplique, justifíquelo en el recuadro que se encuentra al final de la tabla de respuesta.</t>
  </si>
  <si>
    <r>
      <t xml:space="preserve">Sitio </t>
    </r>
    <r>
      <rPr>
        <i/>
        <sz val="9"/>
        <color theme="1"/>
        <rFont val="Arial"/>
        <family val="2"/>
      </rPr>
      <t>web</t>
    </r>
    <r>
      <rPr>
        <sz val="9"/>
        <color theme="1"/>
        <rFont val="Arial"/>
        <family val="2"/>
      </rPr>
      <t xml:space="preserve"> </t>
    </r>
    <r>
      <rPr>
        <i/>
        <sz val="8"/>
        <color theme="1"/>
        <rFont val="Arial"/>
        <family val="2"/>
      </rPr>
      <t>(página electrónica vía internet)</t>
    </r>
  </si>
  <si>
    <t>Anote, por cada una de las instituciones de la Administración Pública de su entidad federativa, la cantidad de solicitudes de acceso a la información y de protección de datos personales recibidas durante el año 2023, según medio de recepción; utilizando para tal efecto el catálogo que se presenta en la parte inferior de la siguiente tabla.</t>
  </si>
  <si>
    <t>En caso de que registre algún valor numérico mayor a cero en el numeral 3.3, debe anotar el nombre de dicho(s) sistema(s) informático(s) en el recuadro destinado para tal efecto que se encuentra al final de la tabla de respuesta.</t>
  </si>
  <si>
    <t>En caso de que registre algún valor numérico mayor a cero en el numeral 10, debe anotar el nombre de dicho(s) medio(s) de recepción en el recuadro destinado para tal efecto que se encuentra al final de la tabla de respuesta.</t>
  </si>
  <si>
    <r>
      <t xml:space="preserve">Solicitudes de acceso a la información recibidas, según medio de recepción
</t>
    </r>
    <r>
      <rPr>
        <i/>
        <sz val="8"/>
        <color theme="1"/>
        <rFont val="Arial"/>
        <family val="2"/>
      </rPr>
      <t>(ver catálogo)</t>
    </r>
  </si>
  <si>
    <r>
      <t xml:space="preserve">Solicitudes de protección de datos personales recibidas, según medio de recepción
</t>
    </r>
    <r>
      <rPr>
        <i/>
        <sz val="8"/>
        <color theme="1"/>
        <rFont val="Arial"/>
        <family val="2"/>
      </rPr>
      <t>(ver catálogo)</t>
    </r>
  </si>
  <si>
    <t>En caso de que la suma de las cantidades reportadas como respuesta en las columnas del apartado "Solicitudes de protección de datos personales recibidas, según medio de recepción" de la pregunta anterior no sea un dato numérico mayor a cero, no puede registrar información en el presente reactivo.</t>
  </si>
  <si>
    <t>En el numeral 1 no debe considerar, de ser el caso, la información correspondiente a las solicitudes asociadas a la portabilidad, toda vez que la misma se requiere de forma específica en el numeral 5.</t>
  </si>
  <si>
    <t xml:space="preserve">La suma de las cantidades registradas debe ser igual o mayor a la suma de las cantidades reportadas como respuesta en las columnas del apartado "Solicitudes de protección de datos personales recibidas, según medio de recepción" de la pregunta anterior, toda vez que una solicitud de protección de datos personales pudo haber contenido más de un tipo de requerimiento. </t>
  </si>
  <si>
    <t>La cantidad registrada para cada tipo de solicitud de protección de datos personales debe ser igual o menor a la suma de las cantidades reportadas como respuesta en las columnas del apartado "Solicitudes de protección de datos personales recibidas, según medio de recepción" de la pregunta anterior. En caso de que esta instrucción no le aplique, justifíquelo en el recuadro que se encuentra al final de la tabla de respuesta.</t>
  </si>
  <si>
    <t>Para cada tabla, en caso de que la suma de las cantidades reportadas como respuesta en las columnas del respectivo apartado de la pregunta 4.8 no sea un dato numérico mayor a cero, no puede registrar información en el presente reactivo.</t>
  </si>
  <si>
    <t>Para cada tabla, la cantidad registrada en la columna "Total" debe ser igual a la suma de las cantidades reportadas como respuesta en las columnas del respectivo apartado de la pregunta 4.8. En caso de que esta instrucción no le aplique, justifíquelo en el recuadro que se encuentra al final de la tabla de respuesta.</t>
  </si>
  <si>
    <t>Para cada materia, en caso de que la suma de las cantidades reportadas como respuesta en las columnas del respectivo apartado de la pregunta 4.8 no sea un dato numérico mayor a cero, no puede registrar información en el apartado "Solicitudes recibidas durante el año".</t>
  </si>
  <si>
    <t>Para cada materia, la cantidad registrada en la columna "Total" del apartado "Solicitudes recibidas durante el año" debe ser igual o menor a la suma de las cantidades reportadas como respuesta en las columnas del respectivo apartado de la pregunta 4.8.</t>
  </si>
  <si>
    <t>Para ambas tablas, en el numeral 5 no debe considerar aquellas solicitudes que se tuvieron por no presentadas derivado de la no atención, por parte de las personas solicitantes, de algún requerimiento de información adicional solicitado por los sujetos obligados; toda vez que dicha información se requiere en la pregunta 4.11.</t>
  </si>
  <si>
    <t>Para cada tabla, la suma de las cantidades registradas debe ser igual o mayor a la suma de las cantidades reportadas como respuesta en la columna "Total" del respectivo apartado de la pregunta anterior, toda vez que a una solicitud respondida se le pudo haber otorgado más de un tipo de respuesta.</t>
  </si>
  <si>
    <t>De acuerdo con el total de solicitudes de acceso a la información y de protección de datos personales respondidas que reportó como respuesta en la pregunta 4.12, anote la cantidad de las mismas en las que haya resultado necesario cubrir costos de reproducción, certificación y/ o envío de la información, así como la cantidad de estas en las que dichos costos hayan sido cubiertos por la Administración Pública de su entidad federativa.</t>
  </si>
  <si>
    <t>Para cada materia, en caso de que la suma de las cantidades reportadas como respuesta en la columna "Total" del respectivo apartado de la pregunta 4.12 no sea un dato numérico mayor a cero, no puede registrar información en el presente reactivo.</t>
  </si>
  <si>
    <t>Para cada materia, la cantidad registrada en la columna "Solicitudes respondidas en las que haya resultado necesario cubrir costos de reproducción, certificación y/ o envío de la información" debe ser igual o menor a la suma de las cantidades reportadas como respuesta en la columna "Total" del respectivo apartado de la pregunta 4.12.</t>
  </si>
  <si>
    <r>
      <t xml:space="preserve">¿Cuenta con la medida de seguridad para el tratamiento de datos personales?
</t>
    </r>
    <r>
      <rPr>
        <i/>
        <sz val="8"/>
        <rFont val="Arial"/>
        <family val="2"/>
      </rPr>
      <t>(1. Sí / 2. En proceso de integración / 3. No / 9. No identificado)</t>
    </r>
  </si>
  <si>
    <t>En la columna "Nombre de los comités de transparencia" debe anotar el nombre de cada uno de los comités de transparencia con los que haya contado, mientras que en la columna "ID comité de transparencia" debe anotar su clave y/ o número de identificación.</t>
  </si>
  <si>
    <t>Para cada institución, y de acuerdo con lo establecido en la quinta instrucción general para las preguntas de la sección, en caso de que no haya contado con determinado medio de recepción, anote "NA" (No aplica) en el código correspondiente.</t>
  </si>
  <si>
    <t>4.19.-</t>
  </si>
  <si>
    <t>Seleccione con una "X" un solo código.</t>
  </si>
  <si>
    <t>Señale la modalidad del sitio electrónico en la que actualmente la Administración Pública de su entidad federativa pone a disposición del público información en formato de datos abiertos.</t>
  </si>
  <si>
    <t>La cantidad registrada en cada una de las columnas del apartado "Tipo de instituciones" debe ser igual o menor a la cantidad reportada en la columna "Total". En caso de que esta instrucción no le aplique, justifíquelo el recuadro que se encuentra al final de la tabla de respuesta.</t>
  </si>
  <si>
    <t>En caso de seleccionar el código "5" o "9", explique dicha situación en el recuadro que se encuentra en la parte inferior de las opciones de respuesta.</t>
  </si>
  <si>
    <r>
      <t xml:space="preserve">9. No identificado </t>
    </r>
    <r>
      <rPr>
        <i/>
        <sz val="8"/>
        <rFont val="Arial"/>
        <family val="2"/>
      </rPr>
      <t>(pase a la pregunta 4.19)</t>
    </r>
  </si>
  <si>
    <r>
      <t xml:space="preserve">URL:
</t>
    </r>
    <r>
      <rPr>
        <i/>
        <sz val="8"/>
        <rFont val="Arial"/>
        <family val="2"/>
      </rPr>
      <t>(especifique)</t>
    </r>
  </si>
  <si>
    <r>
      <t xml:space="preserve">1. La Administración Pública de su entidad federativa cuenta solo con un sitio electrónico donde pone a disposición del público información en formato de datos abiertos </t>
    </r>
    <r>
      <rPr>
        <i/>
        <sz val="8"/>
        <rFont val="Arial"/>
        <family val="2"/>
      </rPr>
      <t>(especifique URL) (pase a la pregunta 4.19)</t>
    </r>
  </si>
  <si>
    <r>
      <t xml:space="preserve">3. Mixta </t>
    </r>
    <r>
      <rPr>
        <i/>
        <sz val="8"/>
        <rFont val="Arial"/>
        <family val="2"/>
      </rPr>
      <t>(especifique URL)</t>
    </r>
  </si>
  <si>
    <t>2. Cada institución de la Administración Pública de su entidad federativa, o algunas de estas, cuenta(n) con algún sitio electrónico donde pone(n) a disposición del público información en formato de datos abiertos</t>
  </si>
  <si>
    <r>
      <t xml:space="preserve">4. La Administración Pública de su entidad federativa no cuenta con algún sitio electrónico en el cual poner a disposición del público información en formato de datos abiertos, pero se encuentra en proceso de integración </t>
    </r>
    <r>
      <rPr>
        <i/>
        <sz val="8"/>
        <rFont val="Arial"/>
        <family val="2"/>
      </rPr>
      <t>(pase a la pregunta 4.19)</t>
    </r>
  </si>
  <si>
    <r>
      <t xml:space="preserve">5. La Administración Pública de su entidad federativa no cuenta con algún sitio electrónico en el cual poner a disposición del público información en formato de datos abiertos </t>
    </r>
    <r>
      <rPr>
        <i/>
        <sz val="8"/>
        <rFont val="Arial"/>
        <family val="2"/>
      </rPr>
      <t>(pase a la pregunta 4.19)</t>
    </r>
  </si>
  <si>
    <t xml:space="preserve">Indique las instituciones de la Administración Pública de su entidad federativa que actualmente cuentan con algún sitio electrónico donde pongan a disposición del público información en formato de datos abiertos. Por cada una de estas, especifique el lugar donde se encuentra disponible dicha información. </t>
  </si>
  <si>
    <t>En caso de que determinada institución no cuente con algún sitio electrónico donde ponga a disposición del público información en formato de datos abiertos, se encuentre en proceso de integración, o no cuente con información para determinarlo, indíquelo en la columna correspondiente conforme al catálogo respectivo y deje el resto de la fila en blanco.</t>
  </si>
  <si>
    <t>4.21.-</t>
  </si>
  <si>
    <t>4.22.-</t>
  </si>
  <si>
    <t>Señale la modalidad del documento de seguridad para el tratamiento de datos personales con el que actualmente cuenta la Administración Pública de su entidad federativa.</t>
  </si>
  <si>
    <t>La categoría "Mixta" hace referencia a una modalidad en donde cada institución de la Administración Pública de su entidad federativa, o algunas de estas, cuenta(n) con algún sitio electrónico donde pone(n) a disposición del público información en formato de datos abiertos, pero coexisten con un sitio electrónico de aplicación general para toda la Administración Pública de su entidad federativa.</t>
  </si>
  <si>
    <t>En caso de seleccionar el código "1" o "3", debe anotar el URL donde se encuentra disponible dicha información en el recuadro destinado para tal efecto que se encuentra al final de las opciones de respuesta. En caso de que no se encuentre disponible en línea, anote "NA" (No aplica) en el referido recuadro.</t>
  </si>
  <si>
    <t>1. Inventario de datos personales y de los sistemas de tratamiento</t>
  </si>
  <si>
    <t>2. Funciones y obligaciones de las personas que traten datos personales</t>
  </si>
  <si>
    <t>3. Análisis de riesgos</t>
  </si>
  <si>
    <t>4. Análisis de brecha</t>
  </si>
  <si>
    <t>5. Plan de trabajo</t>
  </si>
  <si>
    <t>6. Mecanismos de monitoreo y revisión de medidas de seguridad</t>
  </si>
  <si>
    <t>7. Programa general de capacitación</t>
  </si>
  <si>
    <t>9. No identificado</t>
  </si>
  <si>
    <r>
      <t xml:space="preserve">8. Otro elemento </t>
    </r>
    <r>
      <rPr>
        <i/>
        <sz val="8"/>
        <rFont val="Arial"/>
        <family val="2"/>
      </rPr>
      <t>(especifique)</t>
    </r>
  </si>
  <si>
    <t>Seleccione con una "X" el o los códigos que correspondan.</t>
  </si>
  <si>
    <t>En caso de seleccionar el código "9" no puede seleccionar otro código.</t>
  </si>
  <si>
    <t>Indique las instituciones de la Administración Pública de su entidad federativa que actualmente cuentan con algún documento de seguridad para el tratamiento de datos personales. Por cada una de estas, especifique el lugar donde se encuentra disponible o, en su defecto, la no disponibilidad del mismo. De igual forma, señale los elementos que integran dicho documento; utilizando para tal efecto el catálogo que se presenta en la parte inferior de la siguiente tabla.</t>
  </si>
  <si>
    <r>
      <t xml:space="preserve">9. No identificado </t>
    </r>
    <r>
      <rPr>
        <i/>
        <sz val="8"/>
        <rFont val="Arial"/>
        <family val="2"/>
      </rPr>
      <t>(concluya la sección)</t>
    </r>
  </si>
  <si>
    <t>4.24.-</t>
  </si>
  <si>
    <t>4.25.-</t>
  </si>
  <si>
    <t>Señale, por cada una de las instituciones de la Administración Pública de su entidad federativa, las medidas de seguridad para el tratamiento de datos personales con las que actualmente cuenta; utilizando para tal efecto el catálogo que se presenta en la parte inferior de la siguiente tabla.</t>
  </si>
  <si>
    <t>Para cada institución, seleccione con una "X" la o las medidas de seguridad para el tratamiento de datos personas que correspondan.</t>
  </si>
  <si>
    <t>En caso de que seleccione el código 1.4, 2.5 y/ o 3.5, debe anotar el nombre de dicha(s) medida(s) de seguridad en los recuadros destinados para tal efecto que se encuentran al final de la tabla de respuesta.</t>
  </si>
  <si>
    <t>4.23.-</t>
  </si>
  <si>
    <t>2. Cada institución de la Administración Pública de su entidad federativa, o algunas de estas, cuenta(n) con algún aviso de privacidad integral</t>
  </si>
  <si>
    <t>La categoría "Mixta" hace referencia a una modalidad en donde cada institución de la Administración Pública de su entidad federativa, o algunas de estas, cuenta(n) con algún aviso de privacidad integral, pero coexisten con un aviso de privacidad integral de aplicación general para toda la Administración Pública de su entidad federativa.</t>
  </si>
  <si>
    <t>4.20.-</t>
  </si>
  <si>
    <t>2. Cada institución de la Administración Pública de su entidad federativa, o algunas de estas, cuenta(n) con algún aviso de privacidad simplificado</t>
  </si>
  <si>
    <t>4.26.-</t>
  </si>
  <si>
    <t>4.27.-</t>
  </si>
  <si>
    <r>
      <t xml:space="preserve">Señale la modalidad del aviso de privacidad </t>
    </r>
    <r>
      <rPr>
        <b/>
        <u/>
        <sz val="9"/>
        <rFont val="Arial"/>
        <family val="2"/>
      </rPr>
      <t xml:space="preserve">integral </t>
    </r>
    <r>
      <rPr>
        <b/>
        <sz val="9"/>
        <rFont val="Arial"/>
        <family val="2"/>
      </rPr>
      <t>para informar a las personas titulares el propósito del tratamiento de los datos personales que recabe con el que actualmente cuenta la Administración Pública de su entidad federativa.</t>
    </r>
  </si>
  <si>
    <r>
      <t xml:space="preserve">1. La Administración Pública de su entidad federativa cuenta solo con un aviso de privacidad integral </t>
    </r>
    <r>
      <rPr>
        <i/>
        <sz val="8"/>
        <rFont val="Arial"/>
        <family val="2"/>
      </rPr>
      <t>(especifique URL) (pase a la pregunta 4.21)</t>
    </r>
  </si>
  <si>
    <r>
      <t xml:space="preserve">4. La Administración Pública de su entidad federativa no cuenta con algún aviso de privacidad integral, pero se encuentra en proceso de integración </t>
    </r>
    <r>
      <rPr>
        <i/>
        <sz val="8"/>
        <rFont val="Arial"/>
        <family val="2"/>
      </rPr>
      <t>(pase a la pregunta 4.23)</t>
    </r>
  </si>
  <si>
    <r>
      <t xml:space="preserve">5. La Administración Pública de su entidad federativa no cuenta con algún aviso de privacidad integral </t>
    </r>
    <r>
      <rPr>
        <i/>
        <sz val="8"/>
        <rFont val="Arial"/>
        <family val="2"/>
      </rPr>
      <t>(pase a la pregunta 4.23)</t>
    </r>
  </si>
  <si>
    <r>
      <t xml:space="preserve">9. No identificado </t>
    </r>
    <r>
      <rPr>
        <i/>
        <sz val="8"/>
        <rFont val="Arial"/>
        <family val="2"/>
      </rPr>
      <t>(pase a la pregunta 4.23)</t>
    </r>
  </si>
  <si>
    <t>Para cada institución, en caso de que cuente con algún aviso de privacidad integral, pero este no se encuentre disponible en línea, en la columna "Sitio donde se encuentra disponible (URL)" anote "NA" (No aplica).</t>
  </si>
  <si>
    <r>
      <t xml:space="preserve">Señale la modalidad del aviso de privacidad </t>
    </r>
    <r>
      <rPr>
        <b/>
        <u/>
        <sz val="9"/>
        <rFont val="Arial"/>
        <family val="2"/>
      </rPr>
      <t>simplificado</t>
    </r>
    <r>
      <rPr>
        <b/>
        <sz val="9"/>
        <rFont val="Arial"/>
        <family val="2"/>
      </rPr>
      <t xml:space="preserve"> para informar a las personas titulares el propósito del tratamiento de los datos personales que recabe con el que actualmente cuenta la Administración Pública de su entidad federativa.</t>
    </r>
  </si>
  <si>
    <r>
      <t xml:space="preserve">1. La Administración Pública de su entidad federativa cuenta solo con un aviso de privacidad simplificado </t>
    </r>
    <r>
      <rPr>
        <i/>
        <sz val="8"/>
        <rFont val="Arial"/>
        <family val="2"/>
      </rPr>
      <t>(especifique URL) (pase a la pregunta 4.23)</t>
    </r>
  </si>
  <si>
    <r>
      <t xml:space="preserve">4. La Administración Pública de su entidad federativa no cuenta con algún aviso de privacidad simplificado, pero se encuentra en proceso de integración </t>
    </r>
    <r>
      <rPr>
        <i/>
        <sz val="8"/>
        <rFont val="Arial"/>
        <family val="2"/>
      </rPr>
      <t>(pase a la pregunta 4.23)</t>
    </r>
  </si>
  <si>
    <r>
      <t xml:space="preserve">5. La Administración Pública de su entidad federativa no cuenta con algún aviso de privacidad simplificado </t>
    </r>
    <r>
      <rPr>
        <i/>
        <sz val="8"/>
        <rFont val="Arial"/>
        <family val="2"/>
      </rPr>
      <t>(pase a la pregunta 4.23)</t>
    </r>
  </si>
  <si>
    <r>
      <t xml:space="preserve">Indique las instituciones de la Administración Pública de su entidad federativa que actualmente cuentan con algún aviso de privacidad </t>
    </r>
    <r>
      <rPr>
        <b/>
        <u/>
        <sz val="9"/>
        <rFont val="Arial"/>
        <family val="2"/>
      </rPr>
      <t>integral</t>
    </r>
    <r>
      <rPr>
        <b/>
        <sz val="9"/>
        <rFont val="Arial"/>
        <family val="2"/>
      </rPr>
      <t xml:space="preserve"> para informar a las personas titulares el propósito del tratamiento de los datos personales que recabe. En caso afirmativo, especifique el lugar donde se encuentra disponible o, en su defecto, la no disponibilidad del mismo. </t>
    </r>
  </si>
  <si>
    <r>
      <t xml:space="preserve">Indique las instituciones de la Administración Pública de su entidad federativa que actualmente cuentan con algún aviso de privacidad </t>
    </r>
    <r>
      <rPr>
        <b/>
        <u/>
        <sz val="9"/>
        <rFont val="Arial"/>
        <family val="2"/>
      </rPr>
      <t>simplificado</t>
    </r>
    <r>
      <rPr>
        <b/>
        <sz val="9"/>
        <rFont val="Arial"/>
        <family val="2"/>
      </rPr>
      <t xml:space="preserve"> para informar a las personas titulares el propósito del tratamiento de los datos personales que recabe. En caso afirmativo, especifique el lugar donde se encuentra disponible o, en su defecto, la no disponibilidad del mismo. </t>
    </r>
  </si>
  <si>
    <t>En caso de que determinada institución no cuente con algún aviso de privacidad simplificado, se encuentre en proceso de integración, o no cuente con información para determinarlo, indíquelo en la columna correspondiente conforme al catálogo respectivo y deje el resto de la fila en blanco.</t>
  </si>
  <si>
    <t>Para cada institución, en caso de que cuente con algún aviso de privacidad simplificado, pero este no se encuentre disponible en línea, en la columna "Sitio donde se encuentra disponible (URL)" anote "NA" (No aplica).</t>
  </si>
  <si>
    <t>En caso de que no haya seleccionado como respuesta el código "2" o "3" en la pregunta 4.23, no puede registrar información en el presente reactivo.</t>
  </si>
  <si>
    <t>En caso de que no haya seleccionado como respuesta el código "1" o "3" en la pregunta 4.23, no puede registrar información en el presente reactivo.</t>
  </si>
  <si>
    <t>Para cada institución, en caso de que no haya seleccionado el código "1" en la columna "¿Cuenta con algún documento de seguridad?" de la pregunta 4.25, no puede registrar información en el presente reactivo.</t>
  </si>
  <si>
    <t>En caso de seleccionar el código "1" o "3", debe anotar el URL donde se encuentra disponible dicha información en el recuadro destinado para tal efecto que se ubica al final de las opciones de respuesta.</t>
  </si>
  <si>
    <t>En caso de seleccionar el código "1" o "3", debe anotar el URL donde se encuentra disponible dicha información en el recuadro destinado para tal efecto que se ubica al final de las opciones de respuesta. En caso de que no se encuentre disponible en línea, anote "NA" (No aplica) en el referido recuadro.</t>
  </si>
  <si>
    <t>La categoría "Mixta" hace referencia a una modalidad en donde cada institución de la Administración Pública de su entidad federativa, o algunas de estas, cuenta(n) con algún aviso de privacidad simplificado, pero coexisten con un aviso de privacidad simplificado de aplicación general para toda la Administración Pública de su entidad federativa.</t>
  </si>
  <si>
    <t>Para cada institución, en caso de que no haya seleccionado el código "1" en la columna "¿Cuenta con algún aviso de privacidad integral?" de la pregunta 4.20, no puede registrar información en el presente reactivo. En caso de que esta instrucción no le aplique, justifíquelo en el recuadro que se encuentra al final de la tabla de respuesta.</t>
  </si>
  <si>
    <r>
      <t xml:space="preserve">1. La Administración Pública de su entidad federativa cuenta solo con un documento de seguridad </t>
    </r>
    <r>
      <rPr>
        <i/>
        <sz val="8"/>
        <rFont val="Arial"/>
        <family val="2"/>
      </rPr>
      <t>(especifique URL)</t>
    </r>
  </si>
  <si>
    <r>
      <t xml:space="preserve">2. Cada institución de la Administración Pública de su entidad federativa, o algunas de estas, cuenta(n) con algún documento de seguridad </t>
    </r>
    <r>
      <rPr>
        <i/>
        <sz val="8"/>
        <rFont val="Arial"/>
        <family val="2"/>
      </rPr>
      <t>(pase a la pregunta 4.25)</t>
    </r>
  </si>
  <si>
    <r>
      <t xml:space="preserve">4. La Administración Pública de su entidad federativa no cuenta con algún documento de seguridad, pero se encuentra en proceso de integración </t>
    </r>
    <r>
      <rPr>
        <i/>
        <sz val="8"/>
        <rFont val="Arial"/>
        <family val="2"/>
      </rPr>
      <t>(concluya la sección)</t>
    </r>
  </si>
  <si>
    <r>
      <t xml:space="preserve">5. La Administración Pública de su entidad federativa no cuenta con algún documento de seguridad </t>
    </r>
    <r>
      <rPr>
        <i/>
        <sz val="8"/>
        <rFont val="Arial"/>
        <family val="2"/>
      </rPr>
      <t>(concluya la sección)</t>
    </r>
  </si>
  <si>
    <t>Señale los elementos que integran el documento de seguridad de la Administración Pública de su entidad federativa.</t>
  </si>
  <si>
    <t>La categoría "Mixta" hace referencia a una modalidad en donde cada institución de la Administración Pública de su entidad federativa, o algunas de estas, cuenta(n) con algún documento de seguridad, pero coexisten con un documento de seguridad de aplicación general para toda la Administración Pública de su entidad federativa.</t>
  </si>
  <si>
    <t>Para cada institución, seleccione con una "X" el o los elementos que integran el documento de seguridad que correspondan.</t>
  </si>
  <si>
    <t>Preguntas 4.1 a 4.27</t>
  </si>
  <si>
    <t>BLANCOS</t>
  </si>
  <si>
    <t>SUMA</t>
  </si>
  <si>
    <t>NS</t>
  </si>
  <si>
    <t>COMP</t>
  </si>
  <si>
    <t>OTRA</t>
  </si>
  <si>
    <t>Entidad</t>
  </si>
  <si>
    <t>Clave a 3 dígitos</t>
  </si>
  <si>
    <t>Municipio</t>
  </si>
  <si>
    <t>Clave a 5 dígitos</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</si>
  <si>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</si>
  <si>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</si>
  <si>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</si>
  <si>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</si>
  <si>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</si>
  <si>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</si>
  <si>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</si>
  <si>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</si>
  <si>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</si>
  <si>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</si>
  <si>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</si>
  <si>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</si>
  <si>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</si>
  <si>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</si>
  <si>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</si>
  <si>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</si>
  <si>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</si>
  <si>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</si>
  <si>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</si>
  <si>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</si>
  <si>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</si>
  <si>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</si>
  <si>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</si>
  <si>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</si>
  <si>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</si>
  <si>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</si>
  <si>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</si>
  <si>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</si>
  <si>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</si>
  <si>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</si>
  <si>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</si>
  <si>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</si>
  <si>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Aguascalientes</t>
  </si>
  <si>
    <t>01001</t>
  </si>
  <si>
    <t>02001</t>
  </si>
  <si>
    <t>03001</t>
  </si>
  <si>
    <t>04001</t>
  </si>
  <si>
    <t>05001</t>
  </si>
  <si>
    <t>06001</t>
  </si>
  <si>
    <t>07001</t>
  </si>
  <si>
    <t>08001</t>
  </si>
  <si>
    <t>09002</t>
  </si>
  <si>
    <t>10001</t>
  </si>
  <si>
    <t>11001</t>
  </si>
  <si>
    <t>12001</t>
  </si>
  <si>
    <t>13001</t>
  </si>
  <si>
    <t>14001</t>
  </si>
  <si>
    <t>15001</t>
  </si>
  <si>
    <t>16001</t>
  </si>
  <si>
    <t>17001</t>
  </si>
  <si>
    <t>18001</t>
  </si>
  <si>
    <t>19001</t>
  </si>
  <si>
    <t>20001</t>
  </si>
  <si>
    <t>21001</t>
  </si>
  <si>
    <t>22001</t>
  </si>
  <si>
    <t>23001</t>
  </si>
  <si>
    <t>24001</t>
  </si>
  <si>
    <t>25001</t>
  </si>
  <si>
    <t>26001</t>
  </si>
  <si>
    <t>27001</t>
  </si>
  <si>
    <t>28001</t>
  </si>
  <si>
    <t>29001</t>
  </si>
  <si>
    <t>30001</t>
  </si>
  <si>
    <t>31001</t>
  </si>
  <si>
    <t>32001</t>
  </si>
  <si>
    <t>Ensenada</t>
  </si>
  <si>
    <t>Comondú</t>
  </si>
  <si>
    <t>Calkiní</t>
  </si>
  <si>
    <t>Abasolo</t>
  </si>
  <si>
    <t>Armería</t>
  </si>
  <si>
    <t>Acacoyagua</t>
  </si>
  <si>
    <t>Ahumada</t>
  </si>
  <si>
    <t>Azcapotzalco</t>
  </si>
  <si>
    <t>Canatlán</t>
  </si>
  <si>
    <t>Acapulco de Juárez</t>
  </si>
  <si>
    <t>Acatlán</t>
  </si>
  <si>
    <t>Acatic</t>
  </si>
  <si>
    <t>Acambay de Ruíz Castañeda</t>
  </si>
  <si>
    <t>Acuitzio</t>
  </si>
  <si>
    <t>Amacuzac</t>
  </si>
  <si>
    <t>Acaponeta</t>
  </si>
  <si>
    <t>Abejones</t>
  </si>
  <si>
    <t>Acajete</t>
  </si>
  <si>
    <t>Amealco de Bonfil</t>
  </si>
  <si>
    <t>Cozumel</t>
  </si>
  <si>
    <t>Ahualulco del Sonido 13</t>
  </si>
  <si>
    <t>Ahome</t>
  </si>
  <si>
    <t>Aconchi</t>
  </si>
  <si>
    <t>Balancán</t>
  </si>
  <si>
    <t>Amaxac de Guerrero</t>
  </si>
  <si>
    <t>Abalá</t>
  </si>
  <si>
    <t>Apozol</t>
  </si>
  <si>
    <t>Baja California</t>
  </si>
  <si>
    <t>01002</t>
  </si>
  <si>
    <t>02002</t>
  </si>
  <si>
    <t>03002</t>
  </si>
  <si>
    <t>04002</t>
  </si>
  <si>
    <t>05002</t>
  </si>
  <si>
    <t>06002</t>
  </si>
  <si>
    <t>07002</t>
  </si>
  <si>
    <t>08002</t>
  </si>
  <si>
    <t>09003</t>
  </si>
  <si>
    <t>10002</t>
  </si>
  <si>
    <t>11002</t>
  </si>
  <si>
    <t>12002</t>
  </si>
  <si>
    <t>13002</t>
  </si>
  <si>
    <t>14002</t>
  </si>
  <si>
    <t>15002</t>
  </si>
  <si>
    <t>16002</t>
  </si>
  <si>
    <t>17002</t>
  </si>
  <si>
    <t>18002</t>
  </si>
  <si>
    <t>19002</t>
  </si>
  <si>
    <t>20002</t>
  </si>
  <si>
    <t>21002</t>
  </si>
  <si>
    <t>22002</t>
  </si>
  <si>
    <t>23002</t>
  </si>
  <si>
    <t>24002</t>
  </si>
  <si>
    <t>25002</t>
  </si>
  <si>
    <t>26002</t>
  </si>
  <si>
    <t>27002</t>
  </si>
  <si>
    <t>28002</t>
  </si>
  <si>
    <t>29002</t>
  </si>
  <si>
    <t>30002</t>
  </si>
  <si>
    <t>31002</t>
  </si>
  <si>
    <t>32002</t>
  </si>
  <si>
    <t>Asientos</t>
  </si>
  <si>
    <t>Mexicali</t>
  </si>
  <si>
    <t>Mulegé</t>
  </si>
  <si>
    <t>Campeche</t>
  </si>
  <si>
    <t>Acuña</t>
  </si>
  <si>
    <t>Colima</t>
  </si>
  <si>
    <t>Acala</t>
  </si>
  <si>
    <t>Aldama</t>
  </si>
  <si>
    <t>Coyoacán</t>
  </si>
  <si>
    <t>Canelas</t>
  </si>
  <si>
    <t>Acámbaro</t>
  </si>
  <si>
    <t>Ahuacuotzingo</t>
  </si>
  <si>
    <t>Acaxochitlán</t>
  </si>
  <si>
    <t>Acatlán de Juárez</t>
  </si>
  <si>
    <t>Acolman</t>
  </si>
  <si>
    <t>Aguililla</t>
  </si>
  <si>
    <t>Atlatlahucan</t>
  </si>
  <si>
    <t>Ahuacatlán</t>
  </si>
  <si>
    <t>Agualeguas</t>
  </si>
  <si>
    <t>Acatlán de Pérez Figueroa</t>
  </si>
  <si>
    <t>Acateno</t>
  </si>
  <si>
    <t>Pinal de Amoles</t>
  </si>
  <si>
    <t>Felipe Carrillo Puerto</t>
  </si>
  <si>
    <t>Alaquines</t>
  </si>
  <si>
    <t>Angostura</t>
  </si>
  <si>
    <t>Agua Prieta</t>
  </si>
  <si>
    <t>Cárdenas</t>
  </si>
  <si>
    <t>Apetatitlán de Antonio Carvajal</t>
  </si>
  <si>
    <t>Acanceh</t>
  </si>
  <si>
    <t>Apulco</t>
  </si>
  <si>
    <t>Baja California Sur</t>
  </si>
  <si>
    <t>01003</t>
  </si>
  <si>
    <t>02003</t>
  </si>
  <si>
    <t>03003</t>
  </si>
  <si>
    <t>04003</t>
  </si>
  <si>
    <t>05003</t>
  </si>
  <si>
    <t>06003</t>
  </si>
  <si>
    <t>07003</t>
  </si>
  <si>
    <t>08003</t>
  </si>
  <si>
    <t>09004</t>
  </si>
  <si>
    <t>10003</t>
  </si>
  <si>
    <t>11003</t>
  </si>
  <si>
    <t>12003</t>
  </si>
  <si>
    <t>13003</t>
  </si>
  <si>
    <t>14003</t>
  </si>
  <si>
    <t>15003</t>
  </si>
  <si>
    <t>16003</t>
  </si>
  <si>
    <t>17003</t>
  </si>
  <si>
    <t>18003</t>
  </si>
  <si>
    <t>19003</t>
  </si>
  <si>
    <t>20003</t>
  </si>
  <si>
    <t>21003</t>
  </si>
  <si>
    <t>22003</t>
  </si>
  <si>
    <t>23003</t>
  </si>
  <si>
    <t>24003</t>
  </si>
  <si>
    <t>25003</t>
  </si>
  <si>
    <t>26003</t>
  </si>
  <si>
    <t>27003</t>
  </si>
  <si>
    <t>28003</t>
  </si>
  <si>
    <t>29003</t>
  </si>
  <si>
    <t>30003</t>
  </si>
  <si>
    <t>31003</t>
  </si>
  <si>
    <t>32003</t>
  </si>
  <si>
    <t>Calvillo</t>
  </si>
  <si>
    <t>Tecate</t>
  </si>
  <si>
    <t>La Paz</t>
  </si>
  <si>
    <t>Carmen</t>
  </si>
  <si>
    <t>Allende</t>
  </si>
  <si>
    <t>Comala</t>
  </si>
  <si>
    <t>Acapetahua</t>
  </si>
  <si>
    <t>Cuajimalpa de Morelos</t>
  </si>
  <si>
    <t>Coneto de Comonfort</t>
  </si>
  <si>
    <t>San Miguel de Allende</t>
  </si>
  <si>
    <t>Ajuchitlán del Progreso</t>
  </si>
  <si>
    <t>Actopan</t>
  </si>
  <si>
    <t>Ahualulco de Mercado</t>
  </si>
  <si>
    <t>Aculco</t>
  </si>
  <si>
    <t>Álvaro Obregón</t>
  </si>
  <si>
    <t>Axochiapan</t>
  </si>
  <si>
    <t>Amatlán de Cañas</t>
  </si>
  <si>
    <t>Los Aldamas</t>
  </si>
  <si>
    <t>Asunción Cacalotepec</t>
  </si>
  <si>
    <t>Arroyo Seco</t>
  </si>
  <si>
    <t>Isla Mujeres</t>
  </si>
  <si>
    <t>Aquismón</t>
  </si>
  <si>
    <t>Badiraguato</t>
  </si>
  <si>
    <t>Álamos</t>
  </si>
  <si>
    <t>Centla</t>
  </si>
  <si>
    <t>Altamira</t>
  </si>
  <si>
    <t>Atlangatepec</t>
  </si>
  <si>
    <t>Acayucan</t>
  </si>
  <si>
    <t>Akil</t>
  </si>
  <si>
    <t>Atolinga</t>
  </si>
  <si>
    <t>01004</t>
  </si>
  <si>
    <t>02004</t>
  </si>
  <si>
    <t>03008</t>
  </si>
  <si>
    <t>04004</t>
  </si>
  <si>
    <t>05004</t>
  </si>
  <si>
    <t>06004</t>
  </si>
  <si>
    <t>07004</t>
  </si>
  <si>
    <t>08004</t>
  </si>
  <si>
    <t>09005</t>
  </si>
  <si>
    <t>10004</t>
  </si>
  <si>
    <t>11004</t>
  </si>
  <si>
    <t>12004</t>
  </si>
  <si>
    <t>13004</t>
  </si>
  <si>
    <t>14004</t>
  </si>
  <si>
    <t>15004</t>
  </si>
  <si>
    <t>16004</t>
  </si>
  <si>
    <t>17004</t>
  </si>
  <si>
    <t>18004</t>
  </si>
  <si>
    <t>19004</t>
  </si>
  <si>
    <t>20004</t>
  </si>
  <si>
    <t>21004</t>
  </si>
  <si>
    <t>22004</t>
  </si>
  <si>
    <t>23004</t>
  </si>
  <si>
    <t>24004</t>
  </si>
  <si>
    <t>25004</t>
  </si>
  <si>
    <t>26004</t>
  </si>
  <si>
    <t>27004</t>
  </si>
  <si>
    <t>28004</t>
  </si>
  <si>
    <t>29004</t>
  </si>
  <si>
    <t>30004</t>
  </si>
  <si>
    <t>31004</t>
  </si>
  <si>
    <t>32004</t>
  </si>
  <si>
    <t>Cosío</t>
  </si>
  <si>
    <t>Tijuana</t>
  </si>
  <si>
    <t>Los Cabos</t>
  </si>
  <si>
    <t>Champotón</t>
  </si>
  <si>
    <t>Arteaga</t>
  </si>
  <si>
    <t>Coquimatlán</t>
  </si>
  <si>
    <t>Altamirano</t>
  </si>
  <si>
    <t>Aquiles Serdán</t>
  </si>
  <si>
    <t>Gustavo A. Madero</t>
  </si>
  <si>
    <t>Cuencamé</t>
  </si>
  <si>
    <t>Apaseo el Alto</t>
  </si>
  <si>
    <t>Alcozauca de Guerrero</t>
  </si>
  <si>
    <t>Agua Blanca de Iturbide</t>
  </si>
  <si>
    <t>Amacueca</t>
  </si>
  <si>
    <t>Almoloya de Alquisiras</t>
  </si>
  <si>
    <t>Angamacutiro</t>
  </si>
  <si>
    <t>Ayala</t>
  </si>
  <si>
    <t>Compostela</t>
  </si>
  <si>
    <t>Asunción Cuyotepeji</t>
  </si>
  <si>
    <t>Acatzingo</t>
  </si>
  <si>
    <t>Cadereyta de Montes</t>
  </si>
  <si>
    <t>Othón P. Blanco</t>
  </si>
  <si>
    <t>Armadillo de los Infante</t>
  </si>
  <si>
    <t>Concordia</t>
  </si>
  <si>
    <t>Altar</t>
  </si>
  <si>
    <t>Centro</t>
  </si>
  <si>
    <t>Antiguo Morelos</t>
  </si>
  <si>
    <t>Atltzayanca</t>
  </si>
  <si>
    <t>Baca</t>
  </si>
  <si>
    <t>Benito Juárez</t>
  </si>
  <si>
    <t>Coahuila de Zaragoza</t>
  </si>
  <si>
    <t>01005</t>
  </si>
  <si>
    <t>02005</t>
  </si>
  <si>
    <t>03009</t>
  </si>
  <si>
    <t>04005</t>
  </si>
  <si>
    <t>05005</t>
  </si>
  <si>
    <t>06005</t>
  </si>
  <si>
    <t>07005</t>
  </si>
  <si>
    <t>08005</t>
  </si>
  <si>
    <t>09006</t>
  </si>
  <si>
    <t>10005</t>
  </si>
  <si>
    <t>11005</t>
  </si>
  <si>
    <t>12005</t>
  </si>
  <si>
    <t>13005</t>
  </si>
  <si>
    <t>14005</t>
  </si>
  <si>
    <t>15005</t>
  </si>
  <si>
    <t>16005</t>
  </si>
  <si>
    <t>17005</t>
  </si>
  <si>
    <t>18005</t>
  </si>
  <si>
    <t>19005</t>
  </si>
  <si>
    <t>20005</t>
  </si>
  <si>
    <t>21005</t>
  </si>
  <si>
    <t>22005</t>
  </si>
  <si>
    <t>23005</t>
  </si>
  <si>
    <t>24005</t>
  </si>
  <si>
    <t>25005</t>
  </si>
  <si>
    <t>26005</t>
  </si>
  <si>
    <t>27005</t>
  </si>
  <si>
    <t>28005</t>
  </si>
  <si>
    <t>29005</t>
  </si>
  <si>
    <t>30005</t>
  </si>
  <si>
    <t>31005</t>
  </si>
  <si>
    <t>32005</t>
  </si>
  <si>
    <t>Jesús María</t>
  </si>
  <si>
    <t>Playas de Rosarito</t>
  </si>
  <si>
    <t>Loreto</t>
  </si>
  <si>
    <t>Hecelchakán</t>
  </si>
  <si>
    <t>Candela</t>
  </si>
  <si>
    <t>Cuauhtémoc</t>
  </si>
  <si>
    <t>Amatán</t>
  </si>
  <si>
    <t>Ascensión</t>
  </si>
  <si>
    <t>Iztacalco</t>
  </si>
  <si>
    <t>Durango</t>
  </si>
  <si>
    <t>Apaseo el Grande</t>
  </si>
  <si>
    <t>Alpoyeca</t>
  </si>
  <si>
    <t>Ajacuba</t>
  </si>
  <si>
    <t>Amatitán</t>
  </si>
  <si>
    <t>Almoloya de Juárez</t>
  </si>
  <si>
    <t>Angangueo</t>
  </si>
  <si>
    <t>Coatlán del Río</t>
  </si>
  <si>
    <t>Huajicori</t>
  </si>
  <si>
    <t>Anáhuac</t>
  </si>
  <si>
    <t>Asunción Ixtaltepec</t>
  </si>
  <si>
    <t>Acteopan</t>
  </si>
  <si>
    <t>Colón</t>
  </si>
  <si>
    <t>Cosalá</t>
  </si>
  <si>
    <t>Arivechi</t>
  </si>
  <si>
    <t>Comalcalco</t>
  </si>
  <si>
    <t>Burgos</t>
  </si>
  <si>
    <t>Apizaco</t>
  </si>
  <si>
    <t>Acula</t>
  </si>
  <si>
    <t>Bokobá</t>
  </si>
  <si>
    <t>Calera</t>
  </si>
  <si>
    <t>01006</t>
  </si>
  <si>
    <t>02006</t>
  </si>
  <si>
    <t>03099</t>
  </si>
  <si>
    <t>04006</t>
  </si>
  <si>
    <t>05006</t>
  </si>
  <si>
    <t>06006</t>
  </si>
  <si>
    <t>07006</t>
  </si>
  <si>
    <t>08006</t>
  </si>
  <si>
    <t>09007</t>
  </si>
  <si>
    <t>10006</t>
  </si>
  <si>
    <t>11006</t>
  </si>
  <si>
    <t>12006</t>
  </si>
  <si>
    <t>13006</t>
  </si>
  <si>
    <t>14006</t>
  </si>
  <si>
    <t>15006</t>
  </si>
  <si>
    <t>16006</t>
  </si>
  <si>
    <t>17006</t>
  </si>
  <si>
    <t>18006</t>
  </si>
  <si>
    <t>19006</t>
  </si>
  <si>
    <t>20006</t>
  </si>
  <si>
    <t>21006</t>
  </si>
  <si>
    <t>22006</t>
  </si>
  <si>
    <t>23006</t>
  </si>
  <si>
    <t>24006</t>
  </si>
  <si>
    <t>25006</t>
  </si>
  <si>
    <t>26006</t>
  </si>
  <si>
    <t>27006</t>
  </si>
  <si>
    <t>28006</t>
  </si>
  <si>
    <t>29006</t>
  </si>
  <si>
    <t>30006</t>
  </si>
  <si>
    <t>31006</t>
  </si>
  <si>
    <t>32006</t>
  </si>
  <si>
    <t>Pabellón de Arteaga</t>
  </si>
  <si>
    <t>San Quintín</t>
  </si>
  <si>
    <t>Hopelchén</t>
  </si>
  <si>
    <t>Castaños</t>
  </si>
  <si>
    <t>Ixtlahuacán</t>
  </si>
  <si>
    <t>Amatenango de la Frontera</t>
  </si>
  <si>
    <t>Bachíniva</t>
  </si>
  <si>
    <t>Iztapalapa</t>
  </si>
  <si>
    <t>General Simón Bolívar</t>
  </si>
  <si>
    <t>Atarjea</t>
  </si>
  <si>
    <t>Apaxtla</t>
  </si>
  <si>
    <t>Alfajayucan</t>
  </si>
  <si>
    <t>Ameca</t>
  </si>
  <si>
    <t>Almoloya del Río</t>
  </si>
  <si>
    <t>Apatzingán</t>
  </si>
  <si>
    <t>Cuautla</t>
  </si>
  <si>
    <t>Ixtlán del Río</t>
  </si>
  <si>
    <t>Apodaca</t>
  </si>
  <si>
    <t>Asunción Nochixtlán</t>
  </si>
  <si>
    <t>Corregidora</t>
  </si>
  <si>
    <t>José María Morelos</t>
  </si>
  <si>
    <t>Catorce</t>
  </si>
  <si>
    <t>Culiacán</t>
  </si>
  <si>
    <t>Arizpe</t>
  </si>
  <si>
    <t>Cunduacán</t>
  </si>
  <si>
    <t>Bustamante</t>
  </si>
  <si>
    <t>Calpulalpan</t>
  </si>
  <si>
    <t>Acultzingo</t>
  </si>
  <si>
    <t>Buctzotz</t>
  </si>
  <si>
    <t>Cañitas de Felipe Pescador</t>
  </si>
  <si>
    <t>Chiapas</t>
  </si>
  <si>
    <t>01007</t>
  </si>
  <si>
    <t>02007</t>
  </si>
  <si>
    <t>04007</t>
  </si>
  <si>
    <t>05007</t>
  </si>
  <si>
    <t>06007</t>
  </si>
  <si>
    <t>07007</t>
  </si>
  <si>
    <t>08007</t>
  </si>
  <si>
    <t>09008</t>
  </si>
  <si>
    <t>10007</t>
  </si>
  <si>
    <t>11007</t>
  </si>
  <si>
    <t>12007</t>
  </si>
  <si>
    <t>13007</t>
  </si>
  <si>
    <t>14007</t>
  </si>
  <si>
    <t>15007</t>
  </si>
  <si>
    <t>16007</t>
  </si>
  <si>
    <t>17007</t>
  </si>
  <si>
    <t>18007</t>
  </si>
  <si>
    <t>19007</t>
  </si>
  <si>
    <t>20007</t>
  </si>
  <si>
    <t>21007</t>
  </si>
  <si>
    <t>22007</t>
  </si>
  <si>
    <t>23007</t>
  </si>
  <si>
    <t>24007</t>
  </si>
  <si>
    <t>25007</t>
  </si>
  <si>
    <t>26007</t>
  </si>
  <si>
    <t>27007</t>
  </si>
  <si>
    <t>28007</t>
  </si>
  <si>
    <t>29007</t>
  </si>
  <si>
    <t>30007</t>
  </si>
  <si>
    <t>31007</t>
  </si>
  <si>
    <t>32007</t>
  </si>
  <si>
    <t>Rincón de Romos</t>
  </si>
  <si>
    <t>San Felipe</t>
  </si>
  <si>
    <t>Palizada</t>
  </si>
  <si>
    <t>Cuatro Ciénegas</t>
  </si>
  <si>
    <t>Manzanillo</t>
  </si>
  <si>
    <t>Amatenango del Valle</t>
  </si>
  <si>
    <t>Balleza</t>
  </si>
  <si>
    <t>La Magdalena Contreras</t>
  </si>
  <si>
    <t>Gómez Palacio</t>
  </si>
  <si>
    <t>Celaya</t>
  </si>
  <si>
    <t>Arcelia</t>
  </si>
  <si>
    <t>Almoloya</t>
  </si>
  <si>
    <t>San Juanito de Escobedo</t>
  </si>
  <si>
    <t>Amanalco</t>
  </si>
  <si>
    <t>Aporo</t>
  </si>
  <si>
    <t>Cuernavaca</t>
  </si>
  <si>
    <t>Jala</t>
  </si>
  <si>
    <t>Aramberri</t>
  </si>
  <si>
    <t>Asunción Ocotlán</t>
  </si>
  <si>
    <t>Ahuatlán</t>
  </si>
  <si>
    <t>Ezequiel Montes</t>
  </si>
  <si>
    <t>Lázaro Cárdenas</t>
  </si>
  <si>
    <t>Cedral</t>
  </si>
  <si>
    <t>Choix</t>
  </si>
  <si>
    <t>Atil</t>
  </si>
  <si>
    <t>Emiliano Zapata</t>
  </si>
  <si>
    <t>Camargo</t>
  </si>
  <si>
    <t>El Carmen Tequexquitla</t>
  </si>
  <si>
    <t>Camarón de Tejeda</t>
  </si>
  <si>
    <t>Cacalchén</t>
  </si>
  <si>
    <t>Concepción del Oro</t>
  </si>
  <si>
    <t>Chihuahua</t>
  </si>
  <si>
    <t>01008</t>
  </si>
  <si>
    <t>02099</t>
  </si>
  <si>
    <t>04008</t>
  </si>
  <si>
    <t>05008</t>
  </si>
  <si>
    <t>06008</t>
  </si>
  <si>
    <t>07008</t>
  </si>
  <si>
    <t>08008</t>
  </si>
  <si>
    <t>09009</t>
  </si>
  <si>
    <t>10008</t>
  </si>
  <si>
    <t>11008</t>
  </si>
  <si>
    <t>12008</t>
  </si>
  <si>
    <t>13008</t>
  </si>
  <si>
    <t>14008</t>
  </si>
  <si>
    <t>15008</t>
  </si>
  <si>
    <t>16008</t>
  </si>
  <si>
    <t>17008</t>
  </si>
  <si>
    <t>18008</t>
  </si>
  <si>
    <t>19008</t>
  </si>
  <si>
    <t>20008</t>
  </si>
  <si>
    <t>21008</t>
  </si>
  <si>
    <t>22008</t>
  </si>
  <si>
    <t>23008</t>
  </si>
  <si>
    <t>24008</t>
  </si>
  <si>
    <t>25008</t>
  </si>
  <si>
    <t>26008</t>
  </si>
  <si>
    <t>27008</t>
  </si>
  <si>
    <t>28008</t>
  </si>
  <si>
    <t>29008</t>
  </si>
  <si>
    <t>30008</t>
  </si>
  <si>
    <t>31008</t>
  </si>
  <si>
    <t>32008</t>
  </si>
  <si>
    <t>San José de Gracia</t>
  </si>
  <si>
    <t>Tenabo</t>
  </si>
  <si>
    <t>Escobedo</t>
  </si>
  <si>
    <t>Minatitlán</t>
  </si>
  <si>
    <t>Ángel Albino Corzo</t>
  </si>
  <si>
    <t>Batopilas de Manuel Gómez Morín</t>
  </si>
  <si>
    <t>Milpa Alta</t>
  </si>
  <si>
    <t>Guadalupe Victoria</t>
  </si>
  <si>
    <t>Manuel Doblado</t>
  </si>
  <si>
    <t>Atenango del Río</t>
  </si>
  <si>
    <t>Apan</t>
  </si>
  <si>
    <t>Arandas</t>
  </si>
  <si>
    <t>Amatepec</t>
  </si>
  <si>
    <t>Aquila</t>
  </si>
  <si>
    <t>Xalisco</t>
  </si>
  <si>
    <t>Asunción Tlacolulita</t>
  </si>
  <si>
    <t>Ahuazotepec</t>
  </si>
  <si>
    <t>Huimilpan</t>
  </si>
  <si>
    <t>Solidaridad</t>
  </si>
  <si>
    <t>Cerritos</t>
  </si>
  <si>
    <t>Elota</t>
  </si>
  <si>
    <t>Bacadéhuachi</t>
  </si>
  <si>
    <t>Huimanguillo</t>
  </si>
  <si>
    <t>Casas</t>
  </si>
  <si>
    <t>Cuapiaxtla</t>
  </si>
  <si>
    <t>Alpatláhuac</t>
  </si>
  <si>
    <t>Calotmul</t>
  </si>
  <si>
    <t>Ciudad de México</t>
  </si>
  <si>
    <t>01009</t>
  </si>
  <si>
    <t>04009</t>
  </si>
  <si>
    <t>05009</t>
  </si>
  <si>
    <t>06009</t>
  </si>
  <si>
    <t>07009</t>
  </si>
  <si>
    <t>08009</t>
  </si>
  <si>
    <t>09010</t>
  </si>
  <si>
    <t>10009</t>
  </si>
  <si>
    <t>11009</t>
  </si>
  <si>
    <t>12009</t>
  </si>
  <si>
    <t>13009</t>
  </si>
  <si>
    <t>14009</t>
  </si>
  <si>
    <t>15009</t>
  </si>
  <si>
    <t>16009</t>
  </si>
  <si>
    <t>17009</t>
  </si>
  <si>
    <t>18009</t>
  </si>
  <si>
    <t>19009</t>
  </si>
  <si>
    <t>20009</t>
  </si>
  <si>
    <t>21009</t>
  </si>
  <si>
    <t>22009</t>
  </si>
  <si>
    <t>23009</t>
  </si>
  <si>
    <t>24009</t>
  </si>
  <si>
    <t>25009</t>
  </si>
  <si>
    <t>26009</t>
  </si>
  <si>
    <t>27009</t>
  </si>
  <si>
    <t>28009</t>
  </si>
  <si>
    <t>29009</t>
  </si>
  <si>
    <t>30009</t>
  </si>
  <si>
    <t>31009</t>
  </si>
  <si>
    <t>32009</t>
  </si>
  <si>
    <t>Tepezalá</t>
  </si>
  <si>
    <t>Escárcega</t>
  </si>
  <si>
    <t>Francisco I. Madero</t>
  </si>
  <si>
    <t>Tecomán</t>
  </si>
  <si>
    <t>Arriaga</t>
  </si>
  <si>
    <t>Bocoyna</t>
  </si>
  <si>
    <t>Guanaceví</t>
  </si>
  <si>
    <t>Comonfort</t>
  </si>
  <si>
    <t>Atlamajalcingo del Monte</t>
  </si>
  <si>
    <t>El Arenal</t>
  </si>
  <si>
    <t>Amecameca</t>
  </si>
  <si>
    <t>Ario</t>
  </si>
  <si>
    <t>Huitzilac</t>
  </si>
  <si>
    <t>Del Nayar</t>
  </si>
  <si>
    <t>Cadereyta Jiménez</t>
  </si>
  <si>
    <t>Ayotzintepec</t>
  </si>
  <si>
    <t>Ahuehuetitla</t>
  </si>
  <si>
    <t>Jalpan de Serra</t>
  </si>
  <si>
    <t>Tulum</t>
  </si>
  <si>
    <t>Cerro de San Pedro</t>
  </si>
  <si>
    <t>Escuinapa</t>
  </si>
  <si>
    <t>Bacanora</t>
  </si>
  <si>
    <t>Jalapa</t>
  </si>
  <si>
    <t>Ciudad Madero</t>
  </si>
  <si>
    <t>Cuaxomulco</t>
  </si>
  <si>
    <t>Alto Lucero de Gutiérrez Barrios</t>
  </si>
  <si>
    <t>Cansahcab</t>
  </si>
  <si>
    <t>Chalchihuites</t>
  </si>
  <si>
    <t>01010</t>
  </si>
  <si>
    <t>04010</t>
  </si>
  <si>
    <t>05010</t>
  </si>
  <si>
    <t>06010</t>
  </si>
  <si>
    <t>07010</t>
  </si>
  <si>
    <t>08010</t>
  </si>
  <si>
    <t>09011</t>
  </si>
  <si>
    <t>10010</t>
  </si>
  <si>
    <t>11010</t>
  </si>
  <si>
    <t>12010</t>
  </si>
  <si>
    <t>13010</t>
  </si>
  <si>
    <t>14010</t>
  </si>
  <si>
    <t>15010</t>
  </si>
  <si>
    <t>16010</t>
  </si>
  <si>
    <t>17010</t>
  </si>
  <si>
    <t>18010</t>
  </si>
  <si>
    <t>19010</t>
  </si>
  <si>
    <t>20010</t>
  </si>
  <si>
    <t>21010</t>
  </si>
  <si>
    <t>22010</t>
  </si>
  <si>
    <t>23010</t>
  </si>
  <si>
    <t>24010</t>
  </si>
  <si>
    <t>25010</t>
  </si>
  <si>
    <t>26010</t>
  </si>
  <si>
    <t>27010</t>
  </si>
  <si>
    <t>28010</t>
  </si>
  <si>
    <t>29010</t>
  </si>
  <si>
    <t>30010</t>
  </si>
  <si>
    <t>31010</t>
  </si>
  <si>
    <t>32010</t>
  </si>
  <si>
    <t>El Llano</t>
  </si>
  <si>
    <t>Calakmul</t>
  </si>
  <si>
    <t>Frontera</t>
  </si>
  <si>
    <t>Villa de Álvarez</t>
  </si>
  <si>
    <t>Bejucal de Ocampo</t>
  </si>
  <si>
    <t>Buenaventura</t>
  </si>
  <si>
    <t>Tláhuac</t>
  </si>
  <si>
    <t>Hidalgo</t>
  </si>
  <si>
    <t>Coroneo</t>
  </si>
  <si>
    <t>Atlixtac</t>
  </si>
  <si>
    <t>Atitalaquia</t>
  </si>
  <si>
    <t>Atemajac de Brizuela</t>
  </si>
  <si>
    <t>Apaxco</t>
  </si>
  <si>
    <t>Jantetelco</t>
  </si>
  <si>
    <t>Rosamorada</t>
  </si>
  <si>
    <t>El Carmen</t>
  </si>
  <si>
    <t>El Barrio de la Soledad</t>
  </si>
  <si>
    <t>Ajalpan</t>
  </si>
  <si>
    <t>Landa de Matamoros</t>
  </si>
  <si>
    <t>Bacalar</t>
  </si>
  <si>
    <t>Ciudad del Maíz</t>
  </si>
  <si>
    <t>El Fuerte</t>
  </si>
  <si>
    <t>Bacerac</t>
  </si>
  <si>
    <t>Jalpa de Méndez</t>
  </si>
  <si>
    <t>Cruillas</t>
  </si>
  <si>
    <t>Chiautempan</t>
  </si>
  <si>
    <t>Altotonga</t>
  </si>
  <si>
    <t>Cantamayec</t>
  </si>
  <si>
    <t>Fresnillo</t>
  </si>
  <si>
    <t>Guanajuato</t>
  </si>
  <si>
    <t>01011</t>
  </si>
  <si>
    <t>04011</t>
  </si>
  <si>
    <t>05011</t>
  </si>
  <si>
    <t>06099</t>
  </si>
  <si>
    <t>07011</t>
  </si>
  <si>
    <t>08011</t>
  </si>
  <si>
    <t>09012</t>
  </si>
  <si>
    <t>10011</t>
  </si>
  <si>
    <t>11011</t>
  </si>
  <si>
    <t>12011</t>
  </si>
  <si>
    <t>13011</t>
  </si>
  <si>
    <t>14011</t>
  </si>
  <si>
    <t>15011</t>
  </si>
  <si>
    <t>16011</t>
  </si>
  <si>
    <t>17011</t>
  </si>
  <si>
    <t>18011</t>
  </si>
  <si>
    <t>19011</t>
  </si>
  <si>
    <t>20011</t>
  </si>
  <si>
    <t>21011</t>
  </si>
  <si>
    <t>22011</t>
  </si>
  <si>
    <t>23011</t>
  </si>
  <si>
    <t>24011</t>
  </si>
  <si>
    <t>25011</t>
  </si>
  <si>
    <t>26011</t>
  </si>
  <si>
    <t>27011</t>
  </si>
  <si>
    <t>28011</t>
  </si>
  <si>
    <t>29011</t>
  </si>
  <si>
    <t>30011</t>
  </si>
  <si>
    <t>31011</t>
  </si>
  <si>
    <t>32011</t>
  </si>
  <si>
    <t>San Francisco de los Romo</t>
  </si>
  <si>
    <t>Candelaria</t>
  </si>
  <si>
    <t>General Cepeda</t>
  </si>
  <si>
    <t>Bella Vista</t>
  </si>
  <si>
    <t>Tlalpan</t>
  </si>
  <si>
    <t>Indé</t>
  </si>
  <si>
    <t>Cortazar</t>
  </si>
  <si>
    <t>Atoyac de Álvarez</t>
  </si>
  <si>
    <t>Atlapexco</t>
  </si>
  <si>
    <t>Atengo</t>
  </si>
  <si>
    <t>Atenco</t>
  </si>
  <si>
    <t>Briseñas</t>
  </si>
  <si>
    <t>Jiutepec</t>
  </si>
  <si>
    <t>Ruíz</t>
  </si>
  <si>
    <t>Cerralvo</t>
  </si>
  <si>
    <t>Calihualá</t>
  </si>
  <si>
    <t>Albino Zertuche</t>
  </si>
  <si>
    <t>El Marqués</t>
  </si>
  <si>
    <t>Puerto Morelos</t>
  </si>
  <si>
    <t>Ciudad Fernández</t>
  </si>
  <si>
    <t>Guasave</t>
  </si>
  <si>
    <t>Bacoachi</t>
  </si>
  <si>
    <t>Jonuta</t>
  </si>
  <si>
    <t>Gómez Farías</t>
  </si>
  <si>
    <t>Muñoz de Domingo Arenas</t>
  </si>
  <si>
    <t>Alvarado</t>
  </si>
  <si>
    <t>Celestún</t>
  </si>
  <si>
    <t>Trinidad García de la Cadena</t>
  </si>
  <si>
    <t>Guerrero</t>
  </si>
  <si>
    <t>01099</t>
  </si>
  <si>
    <t>04012</t>
  </si>
  <si>
    <t>05012</t>
  </si>
  <si>
    <t>07012</t>
  </si>
  <si>
    <t>08012</t>
  </si>
  <si>
    <t>09013</t>
  </si>
  <si>
    <t>10012</t>
  </si>
  <si>
    <t>11012</t>
  </si>
  <si>
    <t>12012</t>
  </si>
  <si>
    <t>13012</t>
  </si>
  <si>
    <t>14012</t>
  </si>
  <si>
    <t>15012</t>
  </si>
  <si>
    <t>16012</t>
  </si>
  <si>
    <t>17012</t>
  </si>
  <si>
    <t>18012</t>
  </si>
  <si>
    <t>19012</t>
  </si>
  <si>
    <t>20012</t>
  </si>
  <si>
    <t>21012</t>
  </si>
  <si>
    <t>22012</t>
  </si>
  <si>
    <t>24012</t>
  </si>
  <si>
    <t>25012</t>
  </si>
  <si>
    <t>26012</t>
  </si>
  <si>
    <t>27012</t>
  </si>
  <si>
    <t>28012</t>
  </si>
  <si>
    <t>29012</t>
  </si>
  <si>
    <t>30012</t>
  </si>
  <si>
    <t>31012</t>
  </si>
  <si>
    <t>32012</t>
  </si>
  <si>
    <t>Seybaplaya</t>
  </si>
  <si>
    <t>Berriozábal</t>
  </si>
  <si>
    <t>Carichí</t>
  </si>
  <si>
    <t>Xochimilco</t>
  </si>
  <si>
    <t>Lerdo</t>
  </si>
  <si>
    <t>Cuerámaro</t>
  </si>
  <si>
    <t>Ayutla de los Libres</t>
  </si>
  <si>
    <t>Atotonilco el Grande</t>
  </si>
  <si>
    <t>Atenguillo</t>
  </si>
  <si>
    <t>Atizapán</t>
  </si>
  <si>
    <t>Buenavista</t>
  </si>
  <si>
    <t>Jojutla</t>
  </si>
  <si>
    <t>San Blas</t>
  </si>
  <si>
    <t>Ciénega de Flores</t>
  </si>
  <si>
    <t>Candelaria Loxicha</t>
  </si>
  <si>
    <t>Aljojuca</t>
  </si>
  <si>
    <t>Pedro Escobedo</t>
  </si>
  <si>
    <t>Tancanhuitz</t>
  </si>
  <si>
    <t>Mazatlán</t>
  </si>
  <si>
    <t>Bácum</t>
  </si>
  <si>
    <t>Macuspana</t>
  </si>
  <si>
    <t>González</t>
  </si>
  <si>
    <t>Españita</t>
  </si>
  <si>
    <t>Amatitlán</t>
  </si>
  <si>
    <t>Cenotillo</t>
  </si>
  <si>
    <t>Genaro Codina</t>
  </si>
  <si>
    <t>04013</t>
  </si>
  <si>
    <t>05013</t>
  </si>
  <si>
    <t>07013</t>
  </si>
  <si>
    <t>08013</t>
  </si>
  <si>
    <t>09014</t>
  </si>
  <si>
    <t>10013</t>
  </si>
  <si>
    <t>11013</t>
  </si>
  <si>
    <t>12013</t>
  </si>
  <si>
    <t>13013</t>
  </si>
  <si>
    <t>14013</t>
  </si>
  <si>
    <t>15013</t>
  </si>
  <si>
    <t>16013</t>
  </si>
  <si>
    <t>17013</t>
  </si>
  <si>
    <t>18013</t>
  </si>
  <si>
    <t>19013</t>
  </si>
  <si>
    <t>20013</t>
  </si>
  <si>
    <t>21013</t>
  </si>
  <si>
    <t>22013</t>
  </si>
  <si>
    <t>24013</t>
  </si>
  <si>
    <t>25013</t>
  </si>
  <si>
    <t>26013</t>
  </si>
  <si>
    <t>27013</t>
  </si>
  <si>
    <t>28013</t>
  </si>
  <si>
    <t>29013</t>
  </si>
  <si>
    <t>30013</t>
  </si>
  <si>
    <t>31013</t>
  </si>
  <si>
    <t>32013</t>
  </si>
  <si>
    <t>Dzitbalché</t>
  </si>
  <si>
    <t>Bochil</t>
  </si>
  <si>
    <t>Casas Grandes</t>
  </si>
  <si>
    <t>Mapimí</t>
  </si>
  <si>
    <t>Doctor Mora</t>
  </si>
  <si>
    <t>Azoyú</t>
  </si>
  <si>
    <t>Atotonilco de Tula</t>
  </si>
  <si>
    <t>Atotonilco el Alto</t>
  </si>
  <si>
    <t>Atizapán de Zaragoza</t>
  </si>
  <si>
    <t>Carácuaro</t>
  </si>
  <si>
    <t>Jonacatepec de Leandro Valle</t>
  </si>
  <si>
    <t>San Pedro Lagunillas</t>
  </si>
  <si>
    <t>China</t>
  </si>
  <si>
    <t>Ciénega de Zimatlán</t>
  </si>
  <si>
    <t>Altepexi</t>
  </si>
  <si>
    <t>Peñamiller</t>
  </si>
  <si>
    <t>Ciudad Valles</t>
  </si>
  <si>
    <t>Mocorito</t>
  </si>
  <si>
    <t>Banámichi</t>
  </si>
  <si>
    <t>Nacajuca</t>
  </si>
  <si>
    <t>Güémez</t>
  </si>
  <si>
    <t>Huamantla</t>
  </si>
  <si>
    <t>Naranjos Amatlán</t>
  </si>
  <si>
    <t>Conkal</t>
  </si>
  <si>
    <t>General Enrique Estrada</t>
  </si>
  <si>
    <t>Jalisco</t>
  </si>
  <si>
    <t>04099</t>
  </si>
  <si>
    <t>05014</t>
  </si>
  <si>
    <t>07014</t>
  </si>
  <si>
    <t>08014</t>
  </si>
  <si>
    <t>09015</t>
  </si>
  <si>
    <t>10014</t>
  </si>
  <si>
    <t>11014</t>
  </si>
  <si>
    <t>12014</t>
  </si>
  <si>
    <t>13014</t>
  </si>
  <si>
    <t>14014</t>
  </si>
  <si>
    <t>15014</t>
  </si>
  <si>
    <t>16014</t>
  </si>
  <si>
    <t>17014</t>
  </si>
  <si>
    <t>18014</t>
  </si>
  <si>
    <t>19014</t>
  </si>
  <si>
    <t>20014</t>
  </si>
  <si>
    <t>21014</t>
  </si>
  <si>
    <t>22014</t>
  </si>
  <si>
    <t>24014</t>
  </si>
  <si>
    <t>25014</t>
  </si>
  <si>
    <t>26014</t>
  </si>
  <si>
    <t>27014</t>
  </si>
  <si>
    <t>28014</t>
  </si>
  <si>
    <t>29014</t>
  </si>
  <si>
    <t>30014</t>
  </si>
  <si>
    <t>31014</t>
  </si>
  <si>
    <t>32014</t>
  </si>
  <si>
    <t>Jiménez</t>
  </si>
  <si>
    <t>El Bosque</t>
  </si>
  <si>
    <t>Coronado</t>
  </si>
  <si>
    <t>Mezquital</t>
  </si>
  <si>
    <t>Dolores Hidalgo Cuna de la Independencia Nacional</t>
  </si>
  <si>
    <t>Calnali</t>
  </si>
  <si>
    <t>Atoyac</t>
  </si>
  <si>
    <t>Atlacomulco</t>
  </si>
  <si>
    <t>Coahuayana</t>
  </si>
  <si>
    <t>Mazatepec</t>
  </si>
  <si>
    <t>Santa María del Oro</t>
  </si>
  <si>
    <t>Doctor Arroyo</t>
  </si>
  <si>
    <t>Ciudad Ixtepec</t>
  </si>
  <si>
    <t>Amixtlán</t>
  </si>
  <si>
    <t>Querétaro</t>
  </si>
  <si>
    <t>Coxcatlán</t>
  </si>
  <si>
    <t>Rosario</t>
  </si>
  <si>
    <t>Baviácora</t>
  </si>
  <si>
    <t>Paraíso</t>
  </si>
  <si>
    <t>Hueyotlipan</t>
  </si>
  <si>
    <t>Amatlán de los Reyes</t>
  </si>
  <si>
    <t>Cuncunul</t>
  </si>
  <si>
    <t>General Francisco R. Murguía</t>
  </si>
  <si>
    <t>México</t>
  </si>
  <si>
    <t>05015</t>
  </si>
  <si>
    <t>07015</t>
  </si>
  <si>
    <t>08015</t>
  </si>
  <si>
    <t>09016</t>
  </si>
  <si>
    <t>10015</t>
  </si>
  <si>
    <t>11015</t>
  </si>
  <si>
    <t>12015</t>
  </si>
  <si>
    <t>13015</t>
  </si>
  <si>
    <t>14015</t>
  </si>
  <si>
    <t>15015</t>
  </si>
  <si>
    <t>16015</t>
  </si>
  <si>
    <t>17015</t>
  </si>
  <si>
    <t>18015</t>
  </si>
  <si>
    <t>19015</t>
  </si>
  <si>
    <t>20015</t>
  </si>
  <si>
    <t>21015</t>
  </si>
  <si>
    <t>22015</t>
  </si>
  <si>
    <t>24015</t>
  </si>
  <si>
    <t>25015</t>
  </si>
  <si>
    <t>26015</t>
  </si>
  <si>
    <t>27015</t>
  </si>
  <si>
    <t>28015</t>
  </si>
  <si>
    <t>29015</t>
  </si>
  <si>
    <t>30015</t>
  </si>
  <si>
    <t>31015</t>
  </si>
  <si>
    <t>32015</t>
  </si>
  <si>
    <t>Juárez</t>
  </si>
  <si>
    <t>Cacahoatán</t>
  </si>
  <si>
    <t>Coyame del Sotol</t>
  </si>
  <si>
    <t>Miguel Hidalgo</t>
  </si>
  <si>
    <t>Nazas</t>
  </si>
  <si>
    <t>Buenavista de Cuéllar</t>
  </si>
  <si>
    <t>Cardonal</t>
  </si>
  <si>
    <t>Autlán de Navarro</t>
  </si>
  <si>
    <t>Atlautla</t>
  </si>
  <si>
    <t>Coalcomán de Vázquez Pallares</t>
  </si>
  <si>
    <t>Miacatlán</t>
  </si>
  <si>
    <t>Santiago Ixcuintla</t>
  </si>
  <si>
    <t>Doctor Coss</t>
  </si>
  <si>
    <t>Coatecas Altas</t>
  </si>
  <si>
    <t>Amozoc</t>
  </si>
  <si>
    <t>San Joaquín</t>
  </si>
  <si>
    <t>Charcas</t>
  </si>
  <si>
    <t>Salvador Alvarado</t>
  </si>
  <si>
    <t>Bavispe</t>
  </si>
  <si>
    <t>Tacotalpa</t>
  </si>
  <si>
    <t>Gustavo Díaz Ordaz</t>
  </si>
  <si>
    <t>Ixtacuixtla de Mariano Matamoros</t>
  </si>
  <si>
    <t>Angel R. Cabada</t>
  </si>
  <si>
    <t>Cuzamá</t>
  </si>
  <si>
    <t>El Plateado de Joaquín Amaro</t>
  </si>
  <si>
    <t>Michoacán de Ocampo</t>
  </si>
  <si>
    <t>05016</t>
  </si>
  <si>
    <t>07016</t>
  </si>
  <si>
    <t>08016</t>
  </si>
  <si>
    <t>09017</t>
  </si>
  <si>
    <t>10016</t>
  </si>
  <si>
    <t>11016</t>
  </si>
  <si>
    <t>12016</t>
  </si>
  <si>
    <t>13016</t>
  </si>
  <si>
    <t>14016</t>
  </si>
  <si>
    <t>15016</t>
  </si>
  <si>
    <t>16016</t>
  </si>
  <si>
    <t>17016</t>
  </si>
  <si>
    <t>18016</t>
  </si>
  <si>
    <t>19016</t>
  </si>
  <si>
    <t>20016</t>
  </si>
  <si>
    <t>21016</t>
  </si>
  <si>
    <t>22016</t>
  </si>
  <si>
    <t>24016</t>
  </si>
  <si>
    <t>25016</t>
  </si>
  <si>
    <t>26016</t>
  </si>
  <si>
    <t>27016</t>
  </si>
  <si>
    <t>28016</t>
  </si>
  <si>
    <t>29016</t>
  </si>
  <si>
    <t>30016</t>
  </si>
  <si>
    <t>31016</t>
  </si>
  <si>
    <t>32016</t>
  </si>
  <si>
    <t>Lamadrid</t>
  </si>
  <si>
    <t>Catazajá</t>
  </si>
  <si>
    <t>La Cruz</t>
  </si>
  <si>
    <t>Venustiano Carranza</t>
  </si>
  <si>
    <t>Nombre de Dios</t>
  </si>
  <si>
    <t>Huanímaro</t>
  </si>
  <si>
    <t>Coahuayutla de José María Izazaga</t>
  </si>
  <si>
    <t>Cuautepec de Hinojosa</t>
  </si>
  <si>
    <t>Ayotlán</t>
  </si>
  <si>
    <t>Axapusco</t>
  </si>
  <si>
    <t>Coeneo</t>
  </si>
  <si>
    <t>Ocuituco</t>
  </si>
  <si>
    <t>Tecuala</t>
  </si>
  <si>
    <t>Doctor González</t>
  </si>
  <si>
    <t>Coicoyán de las Flores</t>
  </si>
  <si>
    <t>Aquixtla</t>
  </si>
  <si>
    <t>San Juan del Río</t>
  </si>
  <si>
    <t>Ebano</t>
  </si>
  <si>
    <t>San Ignacio</t>
  </si>
  <si>
    <t>Benjamín Hill</t>
  </si>
  <si>
    <t>Teapa</t>
  </si>
  <si>
    <t>Ixtenco</t>
  </si>
  <si>
    <t>La Antigua</t>
  </si>
  <si>
    <t>Chacsinkín</t>
  </si>
  <si>
    <t>General Pánfilo Natera</t>
  </si>
  <si>
    <t>Morelos</t>
  </si>
  <si>
    <t>05017</t>
  </si>
  <si>
    <t>07017</t>
  </si>
  <si>
    <t>08017</t>
  </si>
  <si>
    <t>09099</t>
  </si>
  <si>
    <t>10017</t>
  </si>
  <si>
    <t>11017</t>
  </si>
  <si>
    <t>12017</t>
  </si>
  <si>
    <t>13017</t>
  </si>
  <si>
    <t>14017</t>
  </si>
  <si>
    <t>15017</t>
  </si>
  <si>
    <t>16017</t>
  </si>
  <si>
    <t>17017</t>
  </si>
  <si>
    <t>18017</t>
  </si>
  <si>
    <t>19017</t>
  </si>
  <si>
    <t>20017</t>
  </si>
  <si>
    <t>21017</t>
  </si>
  <si>
    <t>22017</t>
  </si>
  <si>
    <t>24017</t>
  </si>
  <si>
    <t>25017</t>
  </si>
  <si>
    <t>26017</t>
  </si>
  <si>
    <t>27017</t>
  </si>
  <si>
    <t>28017</t>
  </si>
  <si>
    <t>29017</t>
  </si>
  <si>
    <t>30017</t>
  </si>
  <si>
    <t>31017</t>
  </si>
  <si>
    <t>32017</t>
  </si>
  <si>
    <t>Matamoros</t>
  </si>
  <si>
    <t>Cintalapa de Figueroa</t>
  </si>
  <si>
    <t>Ocampo</t>
  </si>
  <si>
    <t>Irapuato</t>
  </si>
  <si>
    <t>Cocula</t>
  </si>
  <si>
    <t>Chapantongo</t>
  </si>
  <si>
    <t>Ayutla</t>
  </si>
  <si>
    <t>Ayapango</t>
  </si>
  <si>
    <t>Contepec</t>
  </si>
  <si>
    <t>Puente de Ixtla</t>
  </si>
  <si>
    <t>Tepic</t>
  </si>
  <si>
    <t>Galeana</t>
  </si>
  <si>
    <t>La Compañía</t>
  </si>
  <si>
    <t>Atempan</t>
  </si>
  <si>
    <t>Tequisquiapan</t>
  </si>
  <si>
    <t>Guadalcázar</t>
  </si>
  <si>
    <t>Sinaloa</t>
  </si>
  <si>
    <t>Caborca</t>
  </si>
  <si>
    <t>Tenosique</t>
  </si>
  <si>
    <t>Jaumave</t>
  </si>
  <si>
    <t>Mazatecochco de José María Morelos</t>
  </si>
  <si>
    <t>Apazapan</t>
  </si>
  <si>
    <t>Chankom</t>
  </si>
  <si>
    <t>Nayarit</t>
  </si>
  <si>
    <t>05018</t>
  </si>
  <si>
    <t>07018</t>
  </si>
  <si>
    <t>08018</t>
  </si>
  <si>
    <t>10018</t>
  </si>
  <si>
    <t>11018</t>
  </si>
  <si>
    <t>12018</t>
  </si>
  <si>
    <t>13018</t>
  </si>
  <si>
    <t>14018</t>
  </si>
  <si>
    <t>15018</t>
  </si>
  <si>
    <t>16018</t>
  </si>
  <si>
    <t>17018</t>
  </si>
  <si>
    <t>18018</t>
  </si>
  <si>
    <t>19018</t>
  </si>
  <si>
    <t>20018</t>
  </si>
  <si>
    <t>21018</t>
  </si>
  <si>
    <t>22018</t>
  </si>
  <si>
    <t>24018</t>
  </si>
  <si>
    <t>25018</t>
  </si>
  <si>
    <t>26018</t>
  </si>
  <si>
    <t>28018</t>
  </si>
  <si>
    <t>29018</t>
  </si>
  <si>
    <t>30018</t>
  </si>
  <si>
    <t>31018</t>
  </si>
  <si>
    <t>32018</t>
  </si>
  <si>
    <t>Monclova</t>
  </si>
  <si>
    <t>Coapilla</t>
  </si>
  <si>
    <t>Cusihuiriachi</t>
  </si>
  <si>
    <t>El Oro</t>
  </si>
  <si>
    <t>Jaral del Progreso</t>
  </si>
  <si>
    <t>Copala</t>
  </si>
  <si>
    <t>Chapulhuacán</t>
  </si>
  <si>
    <t>La Barca</t>
  </si>
  <si>
    <t>Calimaya</t>
  </si>
  <si>
    <t>Copándaro</t>
  </si>
  <si>
    <t>Temixco</t>
  </si>
  <si>
    <t>Tuxpan</t>
  </si>
  <si>
    <t>Concepción Buenavista</t>
  </si>
  <si>
    <t>Atexcal</t>
  </si>
  <si>
    <t>Tolimán</t>
  </si>
  <si>
    <t>Huehuetlán</t>
  </si>
  <si>
    <t>Navolato</t>
  </si>
  <si>
    <t>Cajeme</t>
  </si>
  <si>
    <t>Contla de Juan Cuamatzi</t>
  </si>
  <si>
    <t>Chapab</t>
  </si>
  <si>
    <t>Huanusco</t>
  </si>
  <si>
    <t>Nuevo León</t>
  </si>
  <si>
    <t>05019</t>
  </si>
  <si>
    <t>07019</t>
  </si>
  <si>
    <t>08019</t>
  </si>
  <si>
    <t>10019</t>
  </si>
  <si>
    <t>11019</t>
  </si>
  <si>
    <t>12019</t>
  </si>
  <si>
    <t>13019</t>
  </si>
  <si>
    <t>14019</t>
  </si>
  <si>
    <t>15019</t>
  </si>
  <si>
    <t>16019</t>
  </si>
  <si>
    <t>17019</t>
  </si>
  <si>
    <t>18019</t>
  </si>
  <si>
    <t>19019</t>
  </si>
  <si>
    <t>20019</t>
  </si>
  <si>
    <t>21019</t>
  </si>
  <si>
    <t>24019</t>
  </si>
  <si>
    <t>26019</t>
  </si>
  <si>
    <t>28019</t>
  </si>
  <si>
    <t>29019</t>
  </si>
  <si>
    <t>30019</t>
  </si>
  <si>
    <t>31019</t>
  </si>
  <si>
    <t>32019</t>
  </si>
  <si>
    <t>Comitán de Domínguez</t>
  </si>
  <si>
    <t>Otáez</t>
  </si>
  <si>
    <t>Jerécuaro</t>
  </si>
  <si>
    <t>Copalillo</t>
  </si>
  <si>
    <t>Chilcuautla</t>
  </si>
  <si>
    <t>Bolaños</t>
  </si>
  <si>
    <t>Capulhuac</t>
  </si>
  <si>
    <t>Cotija</t>
  </si>
  <si>
    <t>Tepalcingo</t>
  </si>
  <si>
    <t>La Yesca</t>
  </si>
  <si>
    <t>San Pedro Garza García</t>
  </si>
  <si>
    <t>Concepción Pápalo</t>
  </si>
  <si>
    <t>Atlixco</t>
  </si>
  <si>
    <t>Lagunillas</t>
  </si>
  <si>
    <t>Cananea</t>
  </si>
  <si>
    <t>Llera</t>
  </si>
  <si>
    <t>Tepetitla de Lardizábal</t>
  </si>
  <si>
    <t>Astacinga</t>
  </si>
  <si>
    <t>Chemax</t>
  </si>
  <si>
    <t>Jalpa</t>
  </si>
  <si>
    <t>Oaxaca</t>
  </si>
  <si>
    <t>05020</t>
  </si>
  <si>
    <t>07020</t>
  </si>
  <si>
    <t>08020</t>
  </si>
  <si>
    <t>10020</t>
  </si>
  <si>
    <t>11020</t>
  </si>
  <si>
    <t>12020</t>
  </si>
  <si>
    <t>13020</t>
  </si>
  <si>
    <t>14020</t>
  </si>
  <si>
    <t>15020</t>
  </si>
  <si>
    <t>16020</t>
  </si>
  <si>
    <t>17020</t>
  </si>
  <si>
    <t>18020</t>
  </si>
  <si>
    <t>19020</t>
  </si>
  <si>
    <t>20020</t>
  </si>
  <si>
    <t>21020</t>
  </si>
  <si>
    <t>24020</t>
  </si>
  <si>
    <t>26020</t>
  </si>
  <si>
    <t>28020</t>
  </si>
  <si>
    <t>29020</t>
  </si>
  <si>
    <t>30020</t>
  </si>
  <si>
    <t>31020</t>
  </si>
  <si>
    <t>32020</t>
  </si>
  <si>
    <t>Múzquiz</t>
  </si>
  <si>
    <t>La Concordia</t>
  </si>
  <si>
    <t>Chínipas</t>
  </si>
  <si>
    <t>Pánuco de Coronado</t>
  </si>
  <si>
    <t>León</t>
  </si>
  <si>
    <t>Copanatoyac</t>
  </si>
  <si>
    <t>Eloxochitlán</t>
  </si>
  <si>
    <t>Cabo Corrientes</t>
  </si>
  <si>
    <t>Coacalco de Berriozábal</t>
  </si>
  <si>
    <t>Cuitzeo</t>
  </si>
  <si>
    <t>Tepoztlán</t>
  </si>
  <si>
    <t>Bahía de Banderas</t>
  </si>
  <si>
    <t>General Bravo</t>
  </si>
  <si>
    <t>Constancia del Rosario</t>
  </si>
  <si>
    <t>Atoyatempan</t>
  </si>
  <si>
    <t>Matehuala</t>
  </si>
  <si>
    <t>Carbó</t>
  </si>
  <si>
    <t>Mainero</t>
  </si>
  <si>
    <t>Sanctórum de Lázaro Cárdenas</t>
  </si>
  <si>
    <t>Atlahuilco</t>
  </si>
  <si>
    <t>Chicxulub Pueblo</t>
  </si>
  <si>
    <t>Jerez</t>
  </si>
  <si>
    <t>Puebla</t>
  </si>
  <si>
    <t>05021</t>
  </si>
  <si>
    <t>07021</t>
  </si>
  <si>
    <t>08021</t>
  </si>
  <si>
    <t>10021</t>
  </si>
  <si>
    <t>11021</t>
  </si>
  <si>
    <t>12021</t>
  </si>
  <si>
    <t>13021</t>
  </si>
  <si>
    <t>14021</t>
  </si>
  <si>
    <t>15021</t>
  </si>
  <si>
    <t>16021</t>
  </si>
  <si>
    <t>17021</t>
  </si>
  <si>
    <t>19021</t>
  </si>
  <si>
    <t>20021</t>
  </si>
  <si>
    <t>21021</t>
  </si>
  <si>
    <t>24021</t>
  </si>
  <si>
    <t>26021</t>
  </si>
  <si>
    <t>28021</t>
  </si>
  <si>
    <t>29021</t>
  </si>
  <si>
    <t>30021</t>
  </si>
  <si>
    <t>31021</t>
  </si>
  <si>
    <t>32021</t>
  </si>
  <si>
    <t>Nadadores</t>
  </si>
  <si>
    <t>Copainalá</t>
  </si>
  <si>
    <t>Delicias</t>
  </si>
  <si>
    <t>Peñón Blanco</t>
  </si>
  <si>
    <t>Moroleón</t>
  </si>
  <si>
    <t>Coyuca de Benítez</t>
  </si>
  <si>
    <t>Casimiro Castillo</t>
  </si>
  <si>
    <t>Coatepec Harinas</t>
  </si>
  <si>
    <t>Charapan</t>
  </si>
  <si>
    <t>Tetecala</t>
  </si>
  <si>
    <t>General Escobedo</t>
  </si>
  <si>
    <t>Cosolapa</t>
  </si>
  <si>
    <t>Atzala</t>
  </si>
  <si>
    <t>Mexquitic de Carmona</t>
  </si>
  <si>
    <t>La Colorada</t>
  </si>
  <si>
    <t>El Mante</t>
  </si>
  <si>
    <t>Nanacamilpa de Mariano Arista</t>
  </si>
  <si>
    <t>Chichimilá</t>
  </si>
  <si>
    <t>Jiménez del Teul</t>
  </si>
  <si>
    <t>05022</t>
  </si>
  <si>
    <t>07022</t>
  </si>
  <si>
    <t>08022</t>
  </si>
  <si>
    <t>10022</t>
  </si>
  <si>
    <t>11022</t>
  </si>
  <si>
    <t>12022</t>
  </si>
  <si>
    <t>13022</t>
  </si>
  <si>
    <t>14022</t>
  </si>
  <si>
    <t>15022</t>
  </si>
  <si>
    <t>16022</t>
  </si>
  <si>
    <t>17022</t>
  </si>
  <si>
    <t>19022</t>
  </si>
  <si>
    <t>20022</t>
  </si>
  <si>
    <t>21022</t>
  </si>
  <si>
    <t>24022</t>
  </si>
  <si>
    <t>26022</t>
  </si>
  <si>
    <t>28022</t>
  </si>
  <si>
    <t>29022</t>
  </si>
  <si>
    <t>30022</t>
  </si>
  <si>
    <t>31022</t>
  </si>
  <si>
    <t>32022</t>
  </si>
  <si>
    <t>Nava</t>
  </si>
  <si>
    <t>Chalchihuitán</t>
  </si>
  <si>
    <t>Dr. Belisario Domínguez</t>
  </si>
  <si>
    <t>Poanas</t>
  </si>
  <si>
    <t>Coyuca de Catalán</t>
  </si>
  <si>
    <t>Epazoyucan</t>
  </si>
  <si>
    <t>Cihuatlán</t>
  </si>
  <si>
    <t>Cocotitlán</t>
  </si>
  <si>
    <t>Charo</t>
  </si>
  <si>
    <t>Tetela del Volcán</t>
  </si>
  <si>
    <t>General Terán</t>
  </si>
  <si>
    <t>Cosoltepec</t>
  </si>
  <si>
    <t>Atzitzihuacán</t>
  </si>
  <si>
    <t>Moctezuma</t>
  </si>
  <si>
    <t>Cucurpe</t>
  </si>
  <si>
    <t>Acuamanala de Miguel Hidalgo</t>
  </si>
  <si>
    <t>Atzacan</t>
  </si>
  <si>
    <t>Chikindzonot</t>
  </si>
  <si>
    <t>Juan Aldama</t>
  </si>
  <si>
    <t>Quintana Roo</t>
  </si>
  <si>
    <t>05023</t>
  </si>
  <si>
    <t>07023</t>
  </si>
  <si>
    <t>08023</t>
  </si>
  <si>
    <t>10023</t>
  </si>
  <si>
    <t>11023</t>
  </si>
  <si>
    <t>12023</t>
  </si>
  <si>
    <t>13023</t>
  </si>
  <si>
    <t>14023</t>
  </si>
  <si>
    <t>15023</t>
  </si>
  <si>
    <t>16023</t>
  </si>
  <si>
    <t>17023</t>
  </si>
  <si>
    <t>19023</t>
  </si>
  <si>
    <t>20023</t>
  </si>
  <si>
    <t>21023</t>
  </si>
  <si>
    <t>24023</t>
  </si>
  <si>
    <t>26023</t>
  </si>
  <si>
    <t>28023</t>
  </si>
  <si>
    <t>29023</t>
  </si>
  <si>
    <t>30023</t>
  </si>
  <si>
    <t>31023</t>
  </si>
  <si>
    <t>32023</t>
  </si>
  <si>
    <t>Chamula</t>
  </si>
  <si>
    <t>Pueblo Nuevo</t>
  </si>
  <si>
    <t>Pénjamo</t>
  </si>
  <si>
    <t>Cuajinicuilapa</t>
  </si>
  <si>
    <t>Zapotlán el Grande</t>
  </si>
  <si>
    <t>Coyotepec</t>
  </si>
  <si>
    <t>Chavinda</t>
  </si>
  <si>
    <t>Tlalnepantla</t>
  </si>
  <si>
    <t>General Treviño</t>
  </si>
  <si>
    <t>Cuilápam de Guerrero</t>
  </si>
  <si>
    <t>Atzitzintla</t>
  </si>
  <si>
    <t>Rayón</t>
  </si>
  <si>
    <t>Cumpas</t>
  </si>
  <si>
    <t>Méndez</t>
  </si>
  <si>
    <t>Natívitas</t>
  </si>
  <si>
    <t>Atzalan</t>
  </si>
  <si>
    <t>Chocholá</t>
  </si>
  <si>
    <t>Juchipila</t>
  </si>
  <si>
    <t>San Luis Potosí</t>
  </si>
  <si>
    <t>05024</t>
  </si>
  <si>
    <t>07024</t>
  </si>
  <si>
    <t>08024</t>
  </si>
  <si>
    <t>10024</t>
  </si>
  <si>
    <t>11024</t>
  </si>
  <si>
    <t>12024</t>
  </si>
  <si>
    <t>13024</t>
  </si>
  <si>
    <t>14024</t>
  </si>
  <si>
    <t>15024</t>
  </si>
  <si>
    <t>16024</t>
  </si>
  <si>
    <t>17024</t>
  </si>
  <si>
    <t>19024</t>
  </si>
  <si>
    <t>20024</t>
  </si>
  <si>
    <t>21024</t>
  </si>
  <si>
    <t>24024</t>
  </si>
  <si>
    <t>26024</t>
  </si>
  <si>
    <t>28024</t>
  </si>
  <si>
    <t>29024</t>
  </si>
  <si>
    <t>30024</t>
  </si>
  <si>
    <t>31024</t>
  </si>
  <si>
    <t>32024</t>
  </si>
  <si>
    <t>Parras</t>
  </si>
  <si>
    <t>Chanal</t>
  </si>
  <si>
    <t>Santa Isabel</t>
  </si>
  <si>
    <t>Rodeo</t>
  </si>
  <si>
    <t>Cualác</t>
  </si>
  <si>
    <t>Huasca de Ocampo</t>
  </si>
  <si>
    <t>Cuautitlán</t>
  </si>
  <si>
    <t>Cherán</t>
  </si>
  <si>
    <t>Tlaltizapán de Zapata</t>
  </si>
  <si>
    <t>General Zaragoza</t>
  </si>
  <si>
    <t>Cuyamecalco Villa de Zaragoza</t>
  </si>
  <si>
    <t>Axutla</t>
  </si>
  <si>
    <t>Rioverde</t>
  </si>
  <si>
    <t>Divisaderos</t>
  </si>
  <si>
    <t>Mier</t>
  </si>
  <si>
    <t>Panotla</t>
  </si>
  <si>
    <t>Tlaltetela</t>
  </si>
  <si>
    <t>Chumayel</t>
  </si>
  <si>
    <t>05025</t>
  </si>
  <si>
    <t>07025</t>
  </si>
  <si>
    <t>08025</t>
  </si>
  <si>
    <t>10025</t>
  </si>
  <si>
    <t>11025</t>
  </si>
  <si>
    <t>12025</t>
  </si>
  <si>
    <t>13025</t>
  </si>
  <si>
    <t>14025</t>
  </si>
  <si>
    <t>15025</t>
  </si>
  <si>
    <t>16025</t>
  </si>
  <si>
    <t>17025</t>
  </si>
  <si>
    <t>19025</t>
  </si>
  <si>
    <t>20025</t>
  </si>
  <si>
    <t>21025</t>
  </si>
  <si>
    <t>24025</t>
  </si>
  <si>
    <t>26025</t>
  </si>
  <si>
    <t>28025</t>
  </si>
  <si>
    <t>29025</t>
  </si>
  <si>
    <t>30025</t>
  </si>
  <si>
    <t>31025</t>
  </si>
  <si>
    <t>32025</t>
  </si>
  <si>
    <t>Piedras Negras</t>
  </si>
  <si>
    <t>Chapultenango</t>
  </si>
  <si>
    <t>San Bernardo</t>
  </si>
  <si>
    <t>Purísima del Rincón</t>
  </si>
  <si>
    <t>Cuautepec</t>
  </si>
  <si>
    <t>Huautla</t>
  </si>
  <si>
    <t>Colotlán</t>
  </si>
  <si>
    <t>Chalco</t>
  </si>
  <si>
    <t>Chilchota</t>
  </si>
  <si>
    <t>Tlaquiltenango</t>
  </si>
  <si>
    <t>General Zuazua</t>
  </si>
  <si>
    <t>Chahuites</t>
  </si>
  <si>
    <t>Ayotoxco de Guerrero</t>
  </si>
  <si>
    <t>Salinas</t>
  </si>
  <si>
    <t>Empalme</t>
  </si>
  <si>
    <t>Miguel Alemán</t>
  </si>
  <si>
    <t>San Pablo del Monte</t>
  </si>
  <si>
    <t>Ayahualulco</t>
  </si>
  <si>
    <t>Dzan</t>
  </si>
  <si>
    <t>Luis Moya</t>
  </si>
  <si>
    <t>Sonora</t>
  </si>
  <si>
    <t>05026</t>
  </si>
  <si>
    <t>07026</t>
  </si>
  <si>
    <t>08026</t>
  </si>
  <si>
    <t>10026</t>
  </si>
  <si>
    <t>11026</t>
  </si>
  <si>
    <t>12026</t>
  </si>
  <si>
    <t>13026</t>
  </si>
  <si>
    <t>14026</t>
  </si>
  <si>
    <t>15026</t>
  </si>
  <si>
    <t>16026</t>
  </si>
  <si>
    <t>17026</t>
  </si>
  <si>
    <t>19026</t>
  </si>
  <si>
    <t>20026</t>
  </si>
  <si>
    <t>21026</t>
  </si>
  <si>
    <t>24026</t>
  </si>
  <si>
    <t>26026</t>
  </si>
  <si>
    <t>28026</t>
  </si>
  <si>
    <t>29026</t>
  </si>
  <si>
    <t>30026</t>
  </si>
  <si>
    <t>31026</t>
  </si>
  <si>
    <t>32026</t>
  </si>
  <si>
    <t>Progreso</t>
  </si>
  <si>
    <t>Chenalhó</t>
  </si>
  <si>
    <t>Gran Morelos</t>
  </si>
  <si>
    <t>San Dimas</t>
  </si>
  <si>
    <t>Romita</t>
  </si>
  <si>
    <t>Cuetzala del Progreso</t>
  </si>
  <si>
    <t>Huazalingo</t>
  </si>
  <si>
    <t>Concepción de Buenos Aires</t>
  </si>
  <si>
    <t>Chapa de Mota</t>
  </si>
  <si>
    <t>Chinicuila</t>
  </si>
  <si>
    <t>Tlayacapan</t>
  </si>
  <si>
    <t>Chalcatongo de Hidalgo</t>
  </si>
  <si>
    <t>Calpan</t>
  </si>
  <si>
    <t>San Antonio</t>
  </si>
  <si>
    <t>Etchojoa</t>
  </si>
  <si>
    <t>Miquihuana</t>
  </si>
  <si>
    <t>Santa Cruz Tlaxcala</t>
  </si>
  <si>
    <t>Banderilla</t>
  </si>
  <si>
    <t>Dzemul</t>
  </si>
  <si>
    <t>Mazapil</t>
  </si>
  <si>
    <t>Tabasco</t>
  </si>
  <si>
    <t>05027</t>
  </si>
  <si>
    <t>07027</t>
  </si>
  <si>
    <t>08027</t>
  </si>
  <si>
    <t>10027</t>
  </si>
  <si>
    <t>11027</t>
  </si>
  <si>
    <t>12027</t>
  </si>
  <si>
    <t>13027</t>
  </si>
  <si>
    <t>14027</t>
  </si>
  <si>
    <t>15027</t>
  </si>
  <si>
    <t>16027</t>
  </si>
  <si>
    <t>17027</t>
  </si>
  <si>
    <t>19027</t>
  </si>
  <si>
    <t>20027</t>
  </si>
  <si>
    <t>21027</t>
  </si>
  <si>
    <t>24027</t>
  </si>
  <si>
    <t>26027</t>
  </si>
  <si>
    <t>28027</t>
  </si>
  <si>
    <t>29027</t>
  </si>
  <si>
    <t>30027</t>
  </si>
  <si>
    <t>31027</t>
  </si>
  <si>
    <t>32027</t>
  </si>
  <si>
    <t>Ramos Arizpe</t>
  </si>
  <si>
    <t>Chiapa de Corzo</t>
  </si>
  <si>
    <t>Guachochi</t>
  </si>
  <si>
    <t>San Juan de Guadalupe</t>
  </si>
  <si>
    <t>Salamanca</t>
  </si>
  <si>
    <t>Cutzamala de Pinzón</t>
  </si>
  <si>
    <t>Huehuetla</t>
  </si>
  <si>
    <t>Cuautitlán de García Barragán</t>
  </si>
  <si>
    <t>Chapultepec</t>
  </si>
  <si>
    <t>Chucándiro</t>
  </si>
  <si>
    <t>Totolapan</t>
  </si>
  <si>
    <t>Los Herreras</t>
  </si>
  <si>
    <t>Chiquihuitlán de Benito Juárez</t>
  </si>
  <si>
    <t>Caltepec</t>
  </si>
  <si>
    <t>San Ciro de Acosta</t>
  </si>
  <si>
    <t>Fronteras</t>
  </si>
  <si>
    <t>Nuevo Laredo</t>
  </si>
  <si>
    <t>Tenancingo</t>
  </si>
  <si>
    <t>Dzidzantún</t>
  </si>
  <si>
    <t>Melchor Ocampo</t>
  </si>
  <si>
    <t>Tamaulipas</t>
  </si>
  <si>
    <t>05028</t>
  </si>
  <si>
    <t>07028</t>
  </si>
  <si>
    <t>08028</t>
  </si>
  <si>
    <t>10028</t>
  </si>
  <si>
    <t>11028</t>
  </si>
  <si>
    <t>12028</t>
  </si>
  <si>
    <t>13028</t>
  </si>
  <si>
    <t>14028</t>
  </si>
  <si>
    <t>15028</t>
  </si>
  <si>
    <t>16028</t>
  </si>
  <si>
    <t>17028</t>
  </si>
  <si>
    <t>19028</t>
  </si>
  <si>
    <t>20028</t>
  </si>
  <si>
    <t>21028</t>
  </si>
  <si>
    <t>24028</t>
  </si>
  <si>
    <t>26028</t>
  </si>
  <si>
    <t>28028</t>
  </si>
  <si>
    <t>29028</t>
  </si>
  <si>
    <t>30028</t>
  </si>
  <si>
    <t>31028</t>
  </si>
  <si>
    <t>32028</t>
  </si>
  <si>
    <t>Sabinas</t>
  </si>
  <si>
    <t>Chiapilla</t>
  </si>
  <si>
    <t>Salvatierra</t>
  </si>
  <si>
    <t>Chilapa de Álvarez</t>
  </si>
  <si>
    <t>Huejutla de Reyes</t>
  </si>
  <si>
    <t>Chiautla</t>
  </si>
  <si>
    <t>Churintzio</t>
  </si>
  <si>
    <t>Xochitepec</t>
  </si>
  <si>
    <t>Higueras</t>
  </si>
  <si>
    <t>Heroica Ciudad de Ejutla de Crespo</t>
  </si>
  <si>
    <t>Camocuautla</t>
  </si>
  <si>
    <t>Granados</t>
  </si>
  <si>
    <t>Nuevo Morelos</t>
  </si>
  <si>
    <t>Teolocholco</t>
  </si>
  <si>
    <t>Boca del Río</t>
  </si>
  <si>
    <t>Dzilam de Bravo</t>
  </si>
  <si>
    <t>Mezquital del Oro</t>
  </si>
  <si>
    <t>Tlaxcala</t>
  </si>
  <si>
    <t>05029</t>
  </si>
  <si>
    <t>07029</t>
  </si>
  <si>
    <t>08029</t>
  </si>
  <si>
    <t>10029</t>
  </si>
  <si>
    <t>11029</t>
  </si>
  <si>
    <t>12029</t>
  </si>
  <si>
    <t>13029</t>
  </si>
  <si>
    <t>14029</t>
  </si>
  <si>
    <t>15029</t>
  </si>
  <si>
    <t>16029</t>
  </si>
  <si>
    <t>17029</t>
  </si>
  <si>
    <t>19029</t>
  </si>
  <si>
    <t>20029</t>
  </si>
  <si>
    <t>21029</t>
  </si>
  <si>
    <t>24029</t>
  </si>
  <si>
    <t>26029</t>
  </si>
  <si>
    <t>28029</t>
  </si>
  <si>
    <t>29029</t>
  </si>
  <si>
    <t>30029</t>
  </si>
  <si>
    <t>31029</t>
  </si>
  <si>
    <t>32029</t>
  </si>
  <si>
    <t>Sacramento</t>
  </si>
  <si>
    <t>Chicoasén</t>
  </si>
  <si>
    <t>Guadalupe y Calvo</t>
  </si>
  <si>
    <t>San Luis del Cordero</t>
  </si>
  <si>
    <t>San Diego de la Unión</t>
  </si>
  <si>
    <t>Chilpancingo de los Bravo</t>
  </si>
  <si>
    <t>Huichapan</t>
  </si>
  <si>
    <t>Cuquío</t>
  </si>
  <si>
    <t>Chicoloapan</t>
  </si>
  <si>
    <t>Churumuco</t>
  </si>
  <si>
    <t>Yautepec</t>
  </si>
  <si>
    <t>Hualahuises</t>
  </si>
  <si>
    <t>Eloxochitlán de Flores Magón</t>
  </si>
  <si>
    <t>Caxhuacan</t>
  </si>
  <si>
    <t>San Martín Chalchicuautla</t>
  </si>
  <si>
    <t>Guaymas</t>
  </si>
  <si>
    <t>Tepeyanco</t>
  </si>
  <si>
    <t>Calcahualco</t>
  </si>
  <si>
    <t>Dzilam González</t>
  </si>
  <si>
    <t>Miguel Auza</t>
  </si>
  <si>
    <t>Veracruz de Ignacio de la Llave</t>
  </si>
  <si>
    <t>05030</t>
  </si>
  <si>
    <t>07030</t>
  </si>
  <si>
    <t>08030</t>
  </si>
  <si>
    <t>10030</t>
  </si>
  <si>
    <t>11030</t>
  </si>
  <si>
    <t>12030</t>
  </si>
  <si>
    <t>13030</t>
  </si>
  <si>
    <t>14030</t>
  </si>
  <si>
    <t>15030</t>
  </si>
  <si>
    <t>16030</t>
  </si>
  <si>
    <t>17030</t>
  </si>
  <si>
    <t>19030</t>
  </si>
  <si>
    <t>20030</t>
  </si>
  <si>
    <t>21030</t>
  </si>
  <si>
    <t>24030</t>
  </si>
  <si>
    <t>26030</t>
  </si>
  <si>
    <t>28030</t>
  </si>
  <si>
    <t>29030</t>
  </si>
  <si>
    <t>30030</t>
  </si>
  <si>
    <t>31030</t>
  </si>
  <si>
    <t>32030</t>
  </si>
  <si>
    <t>Saltillo</t>
  </si>
  <si>
    <t>Chicomuselo</t>
  </si>
  <si>
    <t>Guazapares</t>
  </si>
  <si>
    <t>San Pedro del Gallo</t>
  </si>
  <si>
    <t>Florencio Villarreal</t>
  </si>
  <si>
    <t>Ixmiquilpan</t>
  </si>
  <si>
    <t>Chapala</t>
  </si>
  <si>
    <t>Chiconcuac</t>
  </si>
  <si>
    <t>Ecuandureo</t>
  </si>
  <si>
    <t>Yecapixtla</t>
  </si>
  <si>
    <t>Iturbide</t>
  </si>
  <si>
    <t>El Espinal</t>
  </si>
  <si>
    <t>Coatepec</t>
  </si>
  <si>
    <t>San Nicolás Tolentino</t>
  </si>
  <si>
    <t>Hermosillo</t>
  </si>
  <si>
    <t>Padilla</t>
  </si>
  <si>
    <t>Terrenate</t>
  </si>
  <si>
    <t>Camerino Z. Mendoza</t>
  </si>
  <si>
    <t>Dzitás</t>
  </si>
  <si>
    <t>Momax</t>
  </si>
  <si>
    <t>Yucatán</t>
  </si>
  <si>
    <t>05031</t>
  </si>
  <si>
    <t>07031</t>
  </si>
  <si>
    <t>08031</t>
  </si>
  <si>
    <t>10031</t>
  </si>
  <si>
    <t>11031</t>
  </si>
  <si>
    <t>12031</t>
  </si>
  <si>
    <t>13031</t>
  </si>
  <si>
    <t>14031</t>
  </si>
  <si>
    <t>15031</t>
  </si>
  <si>
    <t>16031</t>
  </si>
  <si>
    <t>17031</t>
  </si>
  <si>
    <t>19031</t>
  </si>
  <si>
    <t>20031</t>
  </si>
  <si>
    <t>21031</t>
  </si>
  <si>
    <t>24031</t>
  </si>
  <si>
    <t>26031</t>
  </si>
  <si>
    <t>28031</t>
  </si>
  <si>
    <t>29031</t>
  </si>
  <si>
    <t>30031</t>
  </si>
  <si>
    <t>31031</t>
  </si>
  <si>
    <t>32031</t>
  </si>
  <si>
    <t>San Buenaventura</t>
  </si>
  <si>
    <t>Chilón</t>
  </si>
  <si>
    <t>Santa Clara</t>
  </si>
  <si>
    <t>San Francisco del Rincón</t>
  </si>
  <si>
    <t>General Canuto A. Neri</t>
  </si>
  <si>
    <t>Jacala de Ledezma</t>
  </si>
  <si>
    <t>Chimaltitán</t>
  </si>
  <si>
    <t>Chimalhuacán</t>
  </si>
  <si>
    <t>Epitacio Huerta</t>
  </si>
  <si>
    <t>Zacatepec</t>
  </si>
  <si>
    <t>Tamazulápam del Espíritu Santo</t>
  </si>
  <si>
    <t>Coatzingo</t>
  </si>
  <si>
    <t>Santa Catarina</t>
  </si>
  <si>
    <t>Huachinera</t>
  </si>
  <si>
    <t>Palmillas</t>
  </si>
  <si>
    <t>Tetla de la Solidaridad</t>
  </si>
  <si>
    <t>Carrillo Puerto</t>
  </si>
  <si>
    <t>Dzoncauich</t>
  </si>
  <si>
    <t>Monte Escobedo</t>
  </si>
  <si>
    <t>Zacatecas</t>
  </si>
  <si>
    <t>05032</t>
  </si>
  <si>
    <t>07032</t>
  </si>
  <si>
    <t>08032</t>
  </si>
  <si>
    <t>10032</t>
  </si>
  <si>
    <t>11032</t>
  </si>
  <si>
    <t>12032</t>
  </si>
  <si>
    <t>13032</t>
  </si>
  <si>
    <t>14032</t>
  </si>
  <si>
    <t>15032</t>
  </si>
  <si>
    <t>16032</t>
  </si>
  <si>
    <t>17032</t>
  </si>
  <si>
    <t>19032</t>
  </si>
  <si>
    <t>20032</t>
  </si>
  <si>
    <t>21032</t>
  </si>
  <si>
    <t>24032</t>
  </si>
  <si>
    <t>26032</t>
  </si>
  <si>
    <t>28032</t>
  </si>
  <si>
    <t>29032</t>
  </si>
  <si>
    <t>30032</t>
  </si>
  <si>
    <t>31032</t>
  </si>
  <si>
    <t>32032</t>
  </si>
  <si>
    <t>San Juan de Sabinas</t>
  </si>
  <si>
    <t>Escuintla</t>
  </si>
  <si>
    <t>Hidalgo del Parral</t>
  </si>
  <si>
    <t>Santiago Papasquiaro</t>
  </si>
  <si>
    <t>San José Iturbide</t>
  </si>
  <si>
    <t>General Heliodoro Castillo</t>
  </si>
  <si>
    <t>Jaltocán</t>
  </si>
  <si>
    <t>Chiquilistlán</t>
  </si>
  <si>
    <t>Donato Guerra</t>
  </si>
  <si>
    <t>Erongarícuaro</t>
  </si>
  <si>
    <t>Zacualpan de Amilpas</t>
  </si>
  <si>
    <t>Lampazos de Naranjo</t>
  </si>
  <si>
    <t>Fresnillo de Trujano</t>
  </si>
  <si>
    <t>Cohetzala</t>
  </si>
  <si>
    <t>Santa María del Río</t>
  </si>
  <si>
    <t>Huásabas</t>
  </si>
  <si>
    <t>Reynosa</t>
  </si>
  <si>
    <t>Tetlatlahuca</t>
  </si>
  <si>
    <t>Catemaco</t>
  </si>
  <si>
    <t>Espita</t>
  </si>
  <si>
    <t>05033</t>
  </si>
  <si>
    <t>07033</t>
  </si>
  <si>
    <t>08033</t>
  </si>
  <si>
    <t>10033</t>
  </si>
  <si>
    <t>11033</t>
  </si>
  <si>
    <t>12033</t>
  </si>
  <si>
    <t>13033</t>
  </si>
  <si>
    <t>14033</t>
  </si>
  <si>
    <t>15033</t>
  </si>
  <si>
    <t>16033</t>
  </si>
  <si>
    <t>17033</t>
  </si>
  <si>
    <t>19033</t>
  </si>
  <si>
    <t>20033</t>
  </si>
  <si>
    <t>21033</t>
  </si>
  <si>
    <t>24033</t>
  </si>
  <si>
    <t>26033</t>
  </si>
  <si>
    <t>28033</t>
  </si>
  <si>
    <t>29033</t>
  </si>
  <si>
    <t>30033</t>
  </si>
  <si>
    <t>31033</t>
  </si>
  <si>
    <t>32033</t>
  </si>
  <si>
    <t>San Pedro</t>
  </si>
  <si>
    <t>Francisco León</t>
  </si>
  <si>
    <t>Huejotitán</t>
  </si>
  <si>
    <t>Súchil</t>
  </si>
  <si>
    <t>San Luis de la Paz</t>
  </si>
  <si>
    <t>Huamuxtitlán</t>
  </si>
  <si>
    <t>Juárez Hidalgo</t>
  </si>
  <si>
    <t>Degollado</t>
  </si>
  <si>
    <t>Ecatepec de Morelos</t>
  </si>
  <si>
    <t>Gabriel Zamora</t>
  </si>
  <si>
    <t>Temoac</t>
  </si>
  <si>
    <t>Linares</t>
  </si>
  <si>
    <t>Guadalupe Etla</t>
  </si>
  <si>
    <t>Cohuecan</t>
  </si>
  <si>
    <t>Santo Domingo</t>
  </si>
  <si>
    <t>Huatabampo</t>
  </si>
  <si>
    <t>Río Bravo</t>
  </si>
  <si>
    <t>Cazones de Herrera</t>
  </si>
  <si>
    <t>Halachó</t>
  </si>
  <si>
    <t>Moyahua de Estrada</t>
  </si>
  <si>
    <t>05034</t>
  </si>
  <si>
    <t>07034</t>
  </si>
  <si>
    <t>08034</t>
  </si>
  <si>
    <t>10034</t>
  </si>
  <si>
    <t>11034</t>
  </si>
  <si>
    <t>12034</t>
  </si>
  <si>
    <t>13034</t>
  </si>
  <si>
    <t>14034</t>
  </si>
  <si>
    <t>15034</t>
  </si>
  <si>
    <t>16034</t>
  </si>
  <si>
    <t>17034</t>
  </si>
  <si>
    <t>19034</t>
  </si>
  <si>
    <t>20034</t>
  </si>
  <si>
    <t>21034</t>
  </si>
  <si>
    <t>24034</t>
  </si>
  <si>
    <t>26034</t>
  </si>
  <si>
    <t>28034</t>
  </si>
  <si>
    <t>29034</t>
  </si>
  <si>
    <t>30034</t>
  </si>
  <si>
    <t>31034</t>
  </si>
  <si>
    <t>32034</t>
  </si>
  <si>
    <t>Sierra Mojada</t>
  </si>
  <si>
    <t>Frontera Comalapa</t>
  </si>
  <si>
    <t>Ignacio Zaragoza</t>
  </si>
  <si>
    <t>Tamazula</t>
  </si>
  <si>
    <t>Huitzuco de los Figueroa</t>
  </si>
  <si>
    <t>Lolotla</t>
  </si>
  <si>
    <t>Ejutla</t>
  </si>
  <si>
    <t>Ecatzingo</t>
  </si>
  <si>
    <t>Coatetelco</t>
  </si>
  <si>
    <t>Marín</t>
  </si>
  <si>
    <t>Guadalupe de Ramírez</t>
  </si>
  <si>
    <t>Coronango</t>
  </si>
  <si>
    <t>San Vicente Tancuayalab</t>
  </si>
  <si>
    <t>Huépac</t>
  </si>
  <si>
    <t>San Carlos</t>
  </si>
  <si>
    <t>Tlaxco</t>
  </si>
  <si>
    <t>Cerro Azul</t>
  </si>
  <si>
    <t>Hocabá</t>
  </si>
  <si>
    <t>Nochistlán de Mejía</t>
  </si>
  <si>
    <t>05035</t>
  </si>
  <si>
    <t>07035</t>
  </si>
  <si>
    <t>08035</t>
  </si>
  <si>
    <t>10035</t>
  </si>
  <si>
    <t>11035</t>
  </si>
  <si>
    <t>12035</t>
  </si>
  <si>
    <t>13035</t>
  </si>
  <si>
    <t>14035</t>
  </si>
  <si>
    <t>15035</t>
  </si>
  <si>
    <t>16035</t>
  </si>
  <si>
    <t>17035</t>
  </si>
  <si>
    <t>19035</t>
  </si>
  <si>
    <t>20035</t>
  </si>
  <si>
    <t>21035</t>
  </si>
  <si>
    <t>24035</t>
  </si>
  <si>
    <t>26035</t>
  </si>
  <si>
    <t>28035</t>
  </si>
  <si>
    <t>29035</t>
  </si>
  <si>
    <t>30035</t>
  </si>
  <si>
    <t>31035</t>
  </si>
  <si>
    <t>32035</t>
  </si>
  <si>
    <t>Torreón</t>
  </si>
  <si>
    <t>Frontera Hidalgo</t>
  </si>
  <si>
    <t>Janos</t>
  </si>
  <si>
    <t>Tepehuanes</t>
  </si>
  <si>
    <t>Santa Cruz de Juventino Rosas</t>
  </si>
  <si>
    <t>Iguala de la Independencia</t>
  </si>
  <si>
    <t>Metepec</t>
  </si>
  <si>
    <t>Encarnación de Díaz</t>
  </si>
  <si>
    <t>Huehuetoca</t>
  </si>
  <si>
    <t>La Huacana</t>
  </si>
  <si>
    <t>Xoxocotla</t>
  </si>
  <si>
    <t>Guelatao de Juárez</t>
  </si>
  <si>
    <t>Soledad de Graciano Sánchez</t>
  </si>
  <si>
    <t>Imuris</t>
  </si>
  <si>
    <t>San Fernando</t>
  </si>
  <si>
    <t>Tocatlán</t>
  </si>
  <si>
    <t>Citlaltépetl</t>
  </si>
  <si>
    <t>Hoctún</t>
  </si>
  <si>
    <t>Noria de Ángeles</t>
  </si>
  <si>
    <t>05036</t>
  </si>
  <si>
    <t>07036</t>
  </si>
  <si>
    <t>08036</t>
  </si>
  <si>
    <t>10036</t>
  </si>
  <si>
    <t>11036</t>
  </si>
  <si>
    <t>12036</t>
  </si>
  <si>
    <t>13036</t>
  </si>
  <si>
    <t>14036</t>
  </si>
  <si>
    <t>15036</t>
  </si>
  <si>
    <t>16036</t>
  </si>
  <si>
    <t>17036</t>
  </si>
  <si>
    <t>19036</t>
  </si>
  <si>
    <t>20036</t>
  </si>
  <si>
    <t>21036</t>
  </si>
  <si>
    <t>24036</t>
  </si>
  <si>
    <t>26036</t>
  </si>
  <si>
    <t>28036</t>
  </si>
  <si>
    <t>29036</t>
  </si>
  <si>
    <t>30036</t>
  </si>
  <si>
    <t>31036</t>
  </si>
  <si>
    <t>32036</t>
  </si>
  <si>
    <t>Viesca</t>
  </si>
  <si>
    <t>La Grandeza</t>
  </si>
  <si>
    <t>Tlahualilo</t>
  </si>
  <si>
    <t>Santiago Maravatío</t>
  </si>
  <si>
    <t>Igualapa</t>
  </si>
  <si>
    <t>San Agustín Metzquititlán</t>
  </si>
  <si>
    <t>Etzatlán</t>
  </si>
  <si>
    <t>Hueypoxtla</t>
  </si>
  <si>
    <t>Huandacareo</t>
  </si>
  <si>
    <t>Hueyapan</t>
  </si>
  <si>
    <t>Mier y Noriega</t>
  </si>
  <si>
    <t>Guevea de Humboldt</t>
  </si>
  <si>
    <t>Coyomeapan</t>
  </si>
  <si>
    <t>Tamasopo</t>
  </si>
  <si>
    <t>Magdalena</t>
  </si>
  <si>
    <t>San Nicolás</t>
  </si>
  <si>
    <t>Totolac</t>
  </si>
  <si>
    <t>Coacoatzintla</t>
  </si>
  <si>
    <t>Homún</t>
  </si>
  <si>
    <t>Ojocaliente</t>
  </si>
  <si>
    <t>05037</t>
  </si>
  <si>
    <t>07037</t>
  </si>
  <si>
    <t>08037</t>
  </si>
  <si>
    <t>10037</t>
  </si>
  <si>
    <t>11037</t>
  </si>
  <si>
    <t>12037</t>
  </si>
  <si>
    <t>13037</t>
  </si>
  <si>
    <t>14037</t>
  </si>
  <si>
    <t>15037</t>
  </si>
  <si>
    <t>16037</t>
  </si>
  <si>
    <t>19037</t>
  </si>
  <si>
    <t>20037</t>
  </si>
  <si>
    <t>21037</t>
  </si>
  <si>
    <t>24037</t>
  </si>
  <si>
    <t>26037</t>
  </si>
  <si>
    <t>28037</t>
  </si>
  <si>
    <t>29037</t>
  </si>
  <si>
    <t>30037</t>
  </si>
  <si>
    <t>31037</t>
  </si>
  <si>
    <t>32037</t>
  </si>
  <si>
    <t>Villa Unión</t>
  </si>
  <si>
    <t>Huehuetán</t>
  </si>
  <si>
    <t>Topia</t>
  </si>
  <si>
    <t>Silao de la Victoria</t>
  </si>
  <si>
    <t>Ixcateopan de Cuauhtémoc</t>
  </si>
  <si>
    <t>Metztitlán</t>
  </si>
  <si>
    <t>El Grullo</t>
  </si>
  <si>
    <t>Huixquilucan</t>
  </si>
  <si>
    <t>Huaniqueo</t>
  </si>
  <si>
    <t>Mina</t>
  </si>
  <si>
    <t>Mesones Hidalgo</t>
  </si>
  <si>
    <t>Tamazunchale</t>
  </si>
  <si>
    <t>Mazatán</t>
  </si>
  <si>
    <t>Soto la Marina</t>
  </si>
  <si>
    <t>Ziltlaltépec de Trinidad Sánchez Santos</t>
  </si>
  <si>
    <t>Coahuitlán</t>
  </si>
  <si>
    <t>Huhí</t>
  </si>
  <si>
    <t>Pánuco</t>
  </si>
  <si>
    <t>05038</t>
  </si>
  <si>
    <t>07038</t>
  </si>
  <si>
    <t>08038</t>
  </si>
  <si>
    <t>10038</t>
  </si>
  <si>
    <t>11038</t>
  </si>
  <si>
    <t>12038</t>
  </si>
  <si>
    <t>13038</t>
  </si>
  <si>
    <t>14038</t>
  </si>
  <si>
    <t>15038</t>
  </si>
  <si>
    <t>16038</t>
  </si>
  <si>
    <t>19038</t>
  </si>
  <si>
    <t>20038</t>
  </si>
  <si>
    <t>21038</t>
  </si>
  <si>
    <t>24038</t>
  </si>
  <si>
    <t>26038</t>
  </si>
  <si>
    <t>28038</t>
  </si>
  <si>
    <t>29038</t>
  </si>
  <si>
    <t>30038</t>
  </si>
  <si>
    <t>31038</t>
  </si>
  <si>
    <t>32038</t>
  </si>
  <si>
    <t>Zaragoza</t>
  </si>
  <si>
    <t>Huixtán</t>
  </si>
  <si>
    <t>Julimes</t>
  </si>
  <si>
    <t>Vicente Guerrero</t>
  </si>
  <si>
    <t>Tarandacuao</t>
  </si>
  <si>
    <t>Zihuatanejo de Azueta</t>
  </si>
  <si>
    <t>Mineral del Chico</t>
  </si>
  <si>
    <t>Guachinango</t>
  </si>
  <si>
    <t>Isidro Fabela</t>
  </si>
  <si>
    <t>Huetamo</t>
  </si>
  <si>
    <t>Montemorelos</t>
  </si>
  <si>
    <t>Villa Hidalgo</t>
  </si>
  <si>
    <t>Cuapiaxtla de Madero</t>
  </si>
  <si>
    <t>Tampacán</t>
  </si>
  <si>
    <t>Tampico</t>
  </si>
  <si>
    <t>Tzompantepec</t>
  </si>
  <si>
    <t>Hunucmá</t>
  </si>
  <si>
    <t>Pinos</t>
  </si>
  <si>
    <t>05099</t>
  </si>
  <si>
    <t>07039</t>
  </si>
  <si>
    <t>08039</t>
  </si>
  <si>
    <t>10039</t>
  </si>
  <si>
    <t>11039</t>
  </si>
  <si>
    <t>12039</t>
  </si>
  <si>
    <t>13039</t>
  </si>
  <si>
    <t>14039</t>
  </si>
  <si>
    <t>15039</t>
  </si>
  <si>
    <t>16039</t>
  </si>
  <si>
    <t>19039</t>
  </si>
  <si>
    <t>20039</t>
  </si>
  <si>
    <t>21039</t>
  </si>
  <si>
    <t>24039</t>
  </si>
  <si>
    <t>26039</t>
  </si>
  <si>
    <t>28039</t>
  </si>
  <si>
    <t>29039</t>
  </si>
  <si>
    <t>30039</t>
  </si>
  <si>
    <t>31039</t>
  </si>
  <si>
    <t>32039</t>
  </si>
  <si>
    <t>Huitiupán</t>
  </si>
  <si>
    <t>López</t>
  </si>
  <si>
    <t>Nuevo Ideal</t>
  </si>
  <si>
    <t>Tarimoro</t>
  </si>
  <si>
    <t>Juan R. Escudero</t>
  </si>
  <si>
    <t>Mineral del Monte</t>
  </si>
  <si>
    <t>Guadalajara</t>
  </si>
  <si>
    <t>Ixtapaluca</t>
  </si>
  <si>
    <t>Huiramba</t>
  </si>
  <si>
    <t>Monterrey</t>
  </si>
  <si>
    <t>Heroica Ciudad de Huajuapan de León</t>
  </si>
  <si>
    <t>Cuautempan</t>
  </si>
  <si>
    <t>Tampamolón Corona</t>
  </si>
  <si>
    <t>Naco</t>
  </si>
  <si>
    <t>Tula</t>
  </si>
  <si>
    <t>Xaloztoc</t>
  </si>
  <si>
    <t>Coatzacoalcos</t>
  </si>
  <si>
    <t>Ixil</t>
  </si>
  <si>
    <t>Río Grande</t>
  </si>
  <si>
    <t>07040</t>
  </si>
  <si>
    <t>08040</t>
  </si>
  <si>
    <t>11040</t>
  </si>
  <si>
    <t>12040</t>
  </si>
  <si>
    <t>13040</t>
  </si>
  <si>
    <t>14040</t>
  </si>
  <si>
    <t>15040</t>
  </si>
  <si>
    <t>16040</t>
  </si>
  <si>
    <t>19040</t>
  </si>
  <si>
    <t>20040</t>
  </si>
  <si>
    <t>21040</t>
  </si>
  <si>
    <t>24040</t>
  </si>
  <si>
    <t>26040</t>
  </si>
  <si>
    <t>28040</t>
  </si>
  <si>
    <t>29040</t>
  </si>
  <si>
    <t>30040</t>
  </si>
  <si>
    <t>31040</t>
  </si>
  <si>
    <t>32040</t>
  </si>
  <si>
    <t>Huixtla</t>
  </si>
  <si>
    <t>Madera</t>
  </si>
  <si>
    <t>Tierra Blanca</t>
  </si>
  <si>
    <t>Leonardo Bravo</t>
  </si>
  <si>
    <t>La Misión</t>
  </si>
  <si>
    <t>Hostotipaquillo</t>
  </si>
  <si>
    <t>Ixtapan de la Sal</t>
  </si>
  <si>
    <t>Indaparapeo</t>
  </si>
  <si>
    <t>Parás</t>
  </si>
  <si>
    <t>Huautepec</t>
  </si>
  <si>
    <t>Cuautinchán</t>
  </si>
  <si>
    <t>Tamuín</t>
  </si>
  <si>
    <t>Nácori Chico</t>
  </si>
  <si>
    <t>Valle Hermoso</t>
  </si>
  <si>
    <t>Xaltocan</t>
  </si>
  <si>
    <t>Coatzintla</t>
  </si>
  <si>
    <t>Izamal</t>
  </si>
  <si>
    <t>Sain Alto</t>
  </si>
  <si>
    <t>07041</t>
  </si>
  <si>
    <t>08041</t>
  </si>
  <si>
    <t>11041</t>
  </si>
  <si>
    <t>12041</t>
  </si>
  <si>
    <t>13041</t>
  </si>
  <si>
    <t>14041</t>
  </si>
  <si>
    <t>15041</t>
  </si>
  <si>
    <t>16041</t>
  </si>
  <si>
    <t>19041</t>
  </si>
  <si>
    <t>20041</t>
  </si>
  <si>
    <t>21041</t>
  </si>
  <si>
    <t>24041</t>
  </si>
  <si>
    <t>26041</t>
  </si>
  <si>
    <t>28041</t>
  </si>
  <si>
    <t>29041</t>
  </si>
  <si>
    <t>30041</t>
  </si>
  <si>
    <t>31041</t>
  </si>
  <si>
    <t>32041</t>
  </si>
  <si>
    <t>La Independencia</t>
  </si>
  <si>
    <t>Maguarichi</t>
  </si>
  <si>
    <t>Uriangato</t>
  </si>
  <si>
    <t>Malinaltepec</t>
  </si>
  <si>
    <t>Mixquiahuala de Juárez</t>
  </si>
  <si>
    <t>Huejúcar</t>
  </si>
  <si>
    <t>Ixtapan del Oro</t>
  </si>
  <si>
    <t>Irimbo</t>
  </si>
  <si>
    <t>Pesquería</t>
  </si>
  <si>
    <t>Huautla de Jiménez</t>
  </si>
  <si>
    <t>Cuautlancingo</t>
  </si>
  <si>
    <t>Tanlajás</t>
  </si>
  <si>
    <t>Nacozari de García</t>
  </si>
  <si>
    <t>Victoria</t>
  </si>
  <si>
    <t>Papalotla de Xicohténcatl</t>
  </si>
  <si>
    <t>Coetzala</t>
  </si>
  <si>
    <t>Kanasín</t>
  </si>
  <si>
    <t>El Salvador</t>
  </si>
  <si>
    <t>07042</t>
  </si>
  <si>
    <t>08042</t>
  </si>
  <si>
    <t>11042</t>
  </si>
  <si>
    <t>12042</t>
  </si>
  <si>
    <t>13042</t>
  </si>
  <si>
    <t>14042</t>
  </si>
  <si>
    <t>15042</t>
  </si>
  <si>
    <t>16042</t>
  </si>
  <si>
    <t>19042</t>
  </si>
  <si>
    <t>20042</t>
  </si>
  <si>
    <t>21042</t>
  </si>
  <si>
    <t>24042</t>
  </si>
  <si>
    <t>26042</t>
  </si>
  <si>
    <t>28042</t>
  </si>
  <si>
    <t>29042</t>
  </si>
  <si>
    <t>30042</t>
  </si>
  <si>
    <t>31042</t>
  </si>
  <si>
    <t>32042</t>
  </si>
  <si>
    <t>Ixhuatán</t>
  </si>
  <si>
    <t>Manuel Benavides</t>
  </si>
  <si>
    <t>Valle de Santiago</t>
  </si>
  <si>
    <t>Mártir de Cuilapan</t>
  </si>
  <si>
    <t>Molango de Escamilla</t>
  </si>
  <si>
    <t>Huejuquilla el Alto</t>
  </si>
  <si>
    <t>Ixtlahuaca</t>
  </si>
  <si>
    <t>Ixtlán</t>
  </si>
  <si>
    <t>Los Ramones</t>
  </si>
  <si>
    <t>Ixtlán de Juárez</t>
  </si>
  <si>
    <t>Cuayuca de Andrade</t>
  </si>
  <si>
    <t>Tanquián de Escobedo</t>
  </si>
  <si>
    <t>Navojoa</t>
  </si>
  <si>
    <t>Villagrán</t>
  </si>
  <si>
    <t>Xicohtzinco</t>
  </si>
  <si>
    <t>Colipa</t>
  </si>
  <si>
    <t>Kantunil</t>
  </si>
  <si>
    <t>Sombrerete</t>
  </si>
  <si>
    <t>07043</t>
  </si>
  <si>
    <t>08043</t>
  </si>
  <si>
    <t>11043</t>
  </si>
  <si>
    <t>12043</t>
  </si>
  <si>
    <t>13043</t>
  </si>
  <si>
    <t>14043</t>
  </si>
  <si>
    <t>15043</t>
  </si>
  <si>
    <t>16043</t>
  </si>
  <si>
    <t>19043</t>
  </si>
  <si>
    <t>20043</t>
  </si>
  <si>
    <t>21043</t>
  </si>
  <si>
    <t>24043</t>
  </si>
  <si>
    <t>26043</t>
  </si>
  <si>
    <t>28043</t>
  </si>
  <si>
    <t>29043</t>
  </si>
  <si>
    <t>30043</t>
  </si>
  <si>
    <t>31043</t>
  </si>
  <si>
    <t>32043</t>
  </si>
  <si>
    <t>Ixtacomitán</t>
  </si>
  <si>
    <t>Matachí</t>
  </si>
  <si>
    <t>Metlatónoc</t>
  </si>
  <si>
    <t>Nicolás Flores</t>
  </si>
  <si>
    <t>La Huerta</t>
  </si>
  <si>
    <t>Xalatlaco</t>
  </si>
  <si>
    <t>Jacona</t>
  </si>
  <si>
    <t>Rayones</t>
  </si>
  <si>
    <t>Juchitán de Zaragoza</t>
  </si>
  <si>
    <t>Cuetzalan del Progreso</t>
  </si>
  <si>
    <t>Tierra Nueva</t>
  </si>
  <si>
    <t>Nogales</t>
  </si>
  <si>
    <t>Xicoténcatl</t>
  </si>
  <si>
    <t>Yauhquemehcan</t>
  </si>
  <si>
    <t>Comapa</t>
  </si>
  <si>
    <t>Kaua</t>
  </si>
  <si>
    <t>Susticacán</t>
  </si>
  <si>
    <t>07044</t>
  </si>
  <si>
    <t>08044</t>
  </si>
  <si>
    <t>11044</t>
  </si>
  <si>
    <t>12044</t>
  </si>
  <si>
    <t>13044</t>
  </si>
  <si>
    <t>14044</t>
  </si>
  <si>
    <t>15044</t>
  </si>
  <si>
    <t>16044</t>
  </si>
  <si>
    <t>19044</t>
  </si>
  <si>
    <t>20044</t>
  </si>
  <si>
    <t>21044</t>
  </si>
  <si>
    <t>24044</t>
  </si>
  <si>
    <t>26044</t>
  </si>
  <si>
    <t>29044</t>
  </si>
  <si>
    <t>30044</t>
  </si>
  <si>
    <t>31044</t>
  </si>
  <si>
    <t>32044</t>
  </si>
  <si>
    <t>Ixtapa</t>
  </si>
  <si>
    <t>Mochitlán</t>
  </si>
  <si>
    <t>Nopala de Villagrán</t>
  </si>
  <si>
    <t>Ixtlahuacán de los Membrillos</t>
  </si>
  <si>
    <t>Jaltenco</t>
  </si>
  <si>
    <t>Sabinas Hidalgo</t>
  </si>
  <si>
    <t>Loma Bonita</t>
  </si>
  <si>
    <t>Cuyoaco</t>
  </si>
  <si>
    <t>Vanegas</t>
  </si>
  <si>
    <t>Ónavas</t>
  </si>
  <si>
    <t>Zacatelco</t>
  </si>
  <si>
    <t>Córdoba</t>
  </si>
  <si>
    <t>Kinchil</t>
  </si>
  <si>
    <t>07045</t>
  </si>
  <si>
    <t>08045</t>
  </si>
  <si>
    <t>11045</t>
  </si>
  <si>
    <t>12045</t>
  </si>
  <si>
    <t>13045</t>
  </si>
  <si>
    <t>14045</t>
  </si>
  <si>
    <t>15045</t>
  </si>
  <si>
    <t>16045</t>
  </si>
  <si>
    <t>19045</t>
  </si>
  <si>
    <t>20045</t>
  </si>
  <si>
    <t>21045</t>
  </si>
  <si>
    <t>24045</t>
  </si>
  <si>
    <t>26045</t>
  </si>
  <si>
    <t>29045</t>
  </si>
  <si>
    <t>30045</t>
  </si>
  <si>
    <t>31045</t>
  </si>
  <si>
    <t>32045</t>
  </si>
  <si>
    <t>Ixtapangajoya</t>
  </si>
  <si>
    <t>Meoqui</t>
  </si>
  <si>
    <t>Xichú</t>
  </si>
  <si>
    <t>Olinalá</t>
  </si>
  <si>
    <t>Omitlán de Juárez</t>
  </si>
  <si>
    <t>Ixtlahuacán del Río</t>
  </si>
  <si>
    <t>Jilotepec</t>
  </si>
  <si>
    <t>Jiquilpan</t>
  </si>
  <si>
    <t>Salinas Victoria</t>
  </si>
  <si>
    <t>Magdalena Apasco</t>
  </si>
  <si>
    <t>Chalchicomula de Sesma</t>
  </si>
  <si>
    <t>Venado</t>
  </si>
  <si>
    <t>Opodepe</t>
  </si>
  <si>
    <t>Cosamaloapan de Carpio</t>
  </si>
  <si>
    <t>Kopomá</t>
  </si>
  <si>
    <t>Tepechitlán</t>
  </si>
  <si>
    <t>07046</t>
  </si>
  <si>
    <t>08046</t>
  </si>
  <si>
    <t>11046</t>
  </si>
  <si>
    <t>12046</t>
  </si>
  <si>
    <t>13046</t>
  </si>
  <si>
    <t>14046</t>
  </si>
  <si>
    <t>15046</t>
  </si>
  <si>
    <t>16046</t>
  </si>
  <si>
    <t>19046</t>
  </si>
  <si>
    <t>20046</t>
  </si>
  <si>
    <t>21046</t>
  </si>
  <si>
    <t>24046</t>
  </si>
  <si>
    <t>26046</t>
  </si>
  <si>
    <t>29046</t>
  </si>
  <si>
    <t>30046</t>
  </si>
  <si>
    <t>31046</t>
  </si>
  <si>
    <t>32046</t>
  </si>
  <si>
    <t>Jiquipilas</t>
  </si>
  <si>
    <t>Yuriria</t>
  </si>
  <si>
    <t>Ometepec</t>
  </si>
  <si>
    <t>San Felipe Orizatlán</t>
  </si>
  <si>
    <t>Jalostotitlán</t>
  </si>
  <si>
    <t>Jilotzingo</t>
  </si>
  <si>
    <t>San Nicolás de los Garza</t>
  </si>
  <si>
    <t>Magdalena Jaltepec</t>
  </si>
  <si>
    <t>Chapulco</t>
  </si>
  <si>
    <t>Villa de Arriaga</t>
  </si>
  <si>
    <t>Oquitoa</t>
  </si>
  <si>
    <t>Cosautlán de Carvajal</t>
  </si>
  <si>
    <t>Mama</t>
  </si>
  <si>
    <t>Tepetongo</t>
  </si>
  <si>
    <t>07047</t>
  </si>
  <si>
    <t>08047</t>
  </si>
  <si>
    <t>12047</t>
  </si>
  <si>
    <t>13047</t>
  </si>
  <si>
    <t>14047</t>
  </si>
  <si>
    <t>15047</t>
  </si>
  <si>
    <t>16047</t>
  </si>
  <si>
    <t>19047</t>
  </si>
  <si>
    <t>20047</t>
  </si>
  <si>
    <t>21047</t>
  </si>
  <si>
    <t>24047</t>
  </si>
  <si>
    <t>26047</t>
  </si>
  <si>
    <t>29047</t>
  </si>
  <si>
    <t>30047</t>
  </si>
  <si>
    <t>31047</t>
  </si>
  <si>
    <t>32047</t>
  </si>
  <si>
    <t>Jitotol</t>
  </si>
  <si>
    <t>Moris</t>
  </si>
  <si>
    <t>Pedro Ascencio Alquisiras</t>
  </si>
  <si>
    <t>Pacula</t>
  </si>
  <si>
    <t>Jamay</t>
  </si>
  <si>
    <t>Jiquipilco</t>
  </si>
  <si>
    <t>Jungapeo</t>
  </si>
  <si>
    <t>Santa Magdalena Jicotlán</t>
  </si>
  <si>
    <t>Villa de Guadalupe</t>
  </si>
  <si>
    <t>Pitiquito</t>
  </si>
  <si>
    <t>Coscomatepec</t>
  </si>
  <si>
    <t>Maní</t>
  </si>
  <si>
    <t>Teúl de González Ortega</t>
  </si>
  <si>
    <t>07048</t>
  </si>
  <si>
    <t>08048</t>
  </si>
  <si>
    <t>12048</t>
  </si>
  <si>
    <t>13048</t>
  </si>
  <si>
    <t>14048</t>
  </si>
  <si>
    <t>15048</t>
  </si>
  <si>
    <t>16048</t>
  </si>
  <si>
    <t>19048</t>
  </si>
  <si>
    <t>20048</t>
  </si>
  <si>
    <t>21048</t>
  </si>
  <si>
    <t>24048</t>
  </si>
  <si>
    <t>26048</t>
  </si>
  <si>
    <t>29048</t>
  </si>
  <si>
    <t>30048</t>
  </si>
  <si>
    <t>31048</t>
  </si>
  <si>
    <t>32048</t>
  </si>
  <si>
    <t>Namiquipa</t>
  </si>
  <si>
    <t>Petatlán</t>
  </si>
  <si>
    <t>Pachuca de Soto</t>
  </si>
  <si>
    <t>Jocotitlán</t>
  </si>
  <si>
    <t>Magdalena Mixtepec</t>
  </si>
  <si>
    <t>Chiautzingo</t>
  </si>
  <si>
    <t>Villa de la Paz</t>
  </si>
  <si>
    <t>Puerto Peñasco</t>
  </si>
  <si>
    <t>La Magdalena Tlaltelulco</t>
  </si>
  <si>
    <t>Cosoleacaque</t>
  </si>
  <si>
    <t>Maxcanú</t>
  </si>
  <si>
    <t>Tlaltenango de Sánchez Román</t>
  </si>
  <si>
    <t>07049</t>
  </si>
  <si>
    <t>08049</t>
  </si>
  <si>
    <t>12049</t>
  </si>
  <si>
    <t>13049</t>
  </si>
  <si>
    <t>14049</t>
  </si>
  <si>
    <t>15049</t>
  </si>
  <si>
    <t>16049</t>
  </si>
  <si>
    <t>19049</t>
  </si>
  <si>
    <t>20049</t>
  </si>
  <si>
    <t>21049</t>
  </si>
  <si>
    <t>24049</t>
  </si>
  <si>
    <t>26049</t>
  </si>
  <si>
    <t>29049</t>
  </si>
  <si>
    <t>30049</t>
  </si>
  <si>
    <t>31049</t>
  </si>
  <si>
    <t>32049</t>
  </si>
  <si>
    <t>Larráinzar</t>
  </si>
  <si>
    <t>Nonoava</t>
  </si>
  <si>
    <t>Pilcaya</t>
  </si>
  <si>
    <t>Pisaflores</t>
  </si>
  <si>
    <t>Jilotlán de los Dolores</t>
  </si>
  <si>
    <t>Joquicingo</t>
  </si>
  <si>
    <t>Madero</t>
  </si>
  <si>
    <t>Santiago</t>
  </si>
  <si>
    <t>Magdalena Ocotlán</t>
  </si>
  <si>
    <t>Chiconcuautla</t>
  </si>
  <si>
    <t>Villa de Ramos</t>
  </si>
  <si>
    <t>Quiriego</t>
  </si>
  <si>
    <t>San Damián Texóloc</t>
  </si>
  <si>
    <t>Cotaxtla</t>
  </si>
  <si>
    <t>Mayapán</t>
  </si>
  <si>
    <t>Valparaíso</t>
  </si>
  <si>
    <t>07050</t>
  </si>
  <si>
    <t>08050</t>
  </si>
  <si>
    <t>12050</t>
  </si>
  <si>
    <t>13050</t>
  </si>
  <si>
    <t>14050</t>
  </si>
  <si>
    <t>15050</t>
  </si>
  <si>
    <t>16050</t>
  </si>
  <si>
    <t>19050</t>
  </si>
  <si>
    <t>20050</t>
  </si>
  <si>
    <t>21050</t>
  </si>
  <si>
    <t>24050</t>
  </si>
  <si>
    <t>26050</t>
  </si>
  <si>
    <t>29050</t>
  </si>
  <si>
    <t>30050</t>
  </si>
  <si>
    <t>31050</t>
  </si>
  <si>
    <t>32050</t>
  </si>
  <si>
    <t>La Libertad</t>
  </si>
  <si>
    <t>Nuevo Casas Grandes</t>
  </si>
  <si>
    <t>Pungarabato</t>
  </si>
  <si>
    <t>Progreso de Obregón</t>
  </si>
  <si>
    <t>Jocotepec</t>
  </si>
  <si>
    <t>Juchitepec</t>
  </si>
  <si>
    <t>Maravatío</t>
  </si>
  <si>
    <t>Vallecillo</t>
  </si>
  <si>
    <t>Magdalena Peñasco</t>
  </si>
  <si>
    <t>Chichiquila</t>
  </si>
  <si>
    <t>Villa de Reyes</t>
  </si>
  <si>
    <t>San Francisco Tetlanohcan</t>
  </si>
  <si>
    <t>Coxquihui</t>
  </si>
  <si>
    <t>Mérida</t>
  </si>
  <si>
    <t>Vetagrande</t>
  </si>
  <si>
    <t>07051</t>
  </si>
  <si>
    <t>08051</t>
  </si>
  <si>
    <t>12051</t>
  </si>
  <si>
    <t>13051</t>
  </si>
  <si>
    <t>14051</t>
  </si>
  <si>
    <t>15051</t>
  </si>
  <si>
    <t>16051</t>
  </si>
  <si>
    <t>19051</t>
  </si>
  <si>
    <t>20051</t>
  </si>
  <si>
    <t>21051</t>
  </si>
  <si>
    <t>24051</t>
  </si>
  <si>
    <t>26051</t>
  </si>
  <si>
    <t>29051</t>
  </si>
  <si>
    <t>30051</t>
  </si>
  <si>
    <t>31051</t>
  </si>
  <si>
    <t>32051</t>
  </si>
  <si>
    <t>Mapastepec</t>
  </si>
  <si>
    <t>Quechultenango</t>
  </si>
  <si>
    <t>Mineral de la Reforma</t>
  </si>
  <si>
    <t>Juanacatlán</t>
  </si>
  <si>
    <t>Lerma</t>
  </si>
  <si>
    <t>Marcos Castellanos</t>
  </si>
  <si>
    <t>Villaldama</t>
  </si>
  <si>
    <t>Magdalena Teitipac</t>
  </si>
  <si>
    <t>Chietla</t>
  </si>
  <si>
    <t>San Jerónimo Zacualpan</t>
  </si>
  <si>
    <t>Coyutla</t>
  </si>
  <si>
    <t>Mocochá</t>
  </si>
  <si>
    <t>Villa de Cos</t>
  </si>
  <si>
    <t>07052</t>
  </si>
  <si>
    <t>08052</t>
  </si>
  <si>
    <t>12052</t>
  </si>
  <si>
    <t>13052</t>
  </si>
  <si>
    <t>14052</t>
  </si>
  <si>
    <t>15052</t>
  </si>
  <si>
    <t>16052</t>
  </si>
  <si>
    <t>20052</t>
  </si>
  <si>
    <t>21052</t>
  </si>
  <si>
    <t>24052</t>
  </si>
  <si>
    <t>26052</t>
  </si>
  <si>
    <t>29052</t>
  </si>
  <si>
    <t>30052</t>
  </si>
  <si>
    <t>31052</t>
  </si>
  <si>
    <t>32052</t>
  </si>
  <si>
    <t>Las Margaritas</t>
  </si>
  <si>
    <t>Ojinaga</t>
  </si>
  <si>
    <t>San Luis Acatlán</t>
  </si>
  <si>
    <t>San Agustín Tlaxiaca</t>
  </si>
  <si>
    <t>Juchitlán</t>
  </si>
  <si>
    <t>Malinalco</t>
  </si>
  <si>
    <t>Magdalena Tequisistlán</t>
  </si>
  <si>
    <t>Chigmecatitlán</t>
  </si>
  <si>
    <t>Villa Juárez</t>
  </si>
  <si>
    <t>Sahuaripa</t>
  </si>
  <si>
    <t>San José Teacalco</t>
  </si>
  <si>
    <t>Cuichapa</t>
  </si>
  <si>
    <t>Motul</t>
  </si>
  <si>
    <t>Villa García</t>
  </si>
  <si>
    <t>07053</t>
  </si>
  <si>
    <t>08053</t>
  </si>
  <si>
    <t>12053</t>
  </si>
  <si>
    <t>13053</t>
  </si>
  <si>
    <t>14053</t>
  </si>
  <si>
    <t>15053</t>
  </si>
  <si>
    <t>16053</t>
  </si>
  <si>
    <t>20053</t>
  </si>
  <si>
    <t>21053</t>
  </si>
  <si>
    <t>24053</t>
  </si>
  <si>
    <t>26053</t>
  </si>
  <si>
    <t>29053</t>
  </si>
  <si>
    <t>30053</t>
  </si>
  <si>
    <t>31053</t>
  </si>
  <si>
    <t>32053</t>
  </si>
  <si>
    <t>Mazapa de Madero</t>
  </si>
  <si>
    <t>Praxedis G. Guerrero</t>
  </si>
  <si>
    <t>San Marcos</t>
  </si>
  <si>
    <t>San Bartolo Tutotepec</t>
  </si>
  <si>
    <t>Lagos de Moreno</t>
  </si>
  <si>
    <t>Morelia</t>
  </si>
  <si>
    <t>Magdalena Tlacotepec</t>
  </si>
  <si>
    <t>Chignahuapan</t>
  </si>
  <si>
    <t>Axtla de Terrazas</t>
  </si>
  <si>
    <t>San Felipe de Jesús</t>
  </si>
  <si>
    <t>San Juan Huactzinco</t>
  </si>
  <si>
    <t>Cuitláhuac</t>
  </si>
  <si>
    <t>Muna</t>
  </si>
  <si>
    <t>Villa González Ortega</t>
  </si>
  <si>
    <t>07054</t>
  </si>
  <si>
    <t>08054</t>
  </si>
  <si>
    <t>12054</t>
  </si>
  <si>
    <t>13054</t>
  </si>
  <si>
    <t>14054</t>
  </si>
  <si>
    <t>15054</t>
  </si>
  <si>
    <t>16054</t>
  </si>
  <si>
    <t>20054</t>
  </si>
  <si>
    <t>21054</t>
  </si>
  <si>
    <t>24054</t>
  </si>
  <si>
    <t>26054</t>
  </si>
  <si>
    <t>29054</t>
  </si>
  <si>
    <t>30054</t>
  </si>
  <si>
    <t>31054</t>
  </si>
  <si>
    <t>32054</t>
  </si>
  <si>
    <t>Riva Palacio</t>
  </si>
  <si>
    <t>San Miguel Totolapan</t>
  </si>
  <si>
    <t>San Salvador</t>
  </si>
  <si>
    <t>El Limón</t>
  </si>
  <si>
    <t>Magdalena Zahuatlán</t>
  </si>
  <si>
    <t>Chignautla</t>
  </si>
  <si>
    <t>Xilitla</t>
  </si>
  <si>
    <t>San Javier</t>
  </si>
  <si>
    <t>San Lorenzo Axocomanitla</t>
  </si>
  <si>
    <t>Chacaltianguis</t>
  </si>
  <si>
    <t>Muxupip</t>
  </si>
  <si>
    <t>07055</t>
  </si>
  <si>
    <t>08055</t>
  </si>
  <si>
    <t>12055</t>
  </si>
  <si>
    <t>13055</t>
  </si>
  <si>
    <t>14055</t>
  </si>
  <si>
    <t>15055</t>
  </si>
  <si>
    <t>16055</t>
  </si>
  <si>
    <t>20055</t>
  </si>
  <si>
    <t>21055</t>
  </si>
  <si>
    <t>24055</t>
  </si>
  <si>
    <t>26055</t>
  </si>
  <si>
    <t>29055</t>
  </si>
  <si>
    <t>30055</t>
  </si>
  <si>
    <t>31055</t>
  </si>
  <si>
    <t>32055</t>
  </si>
  <si>
    <t>Metapa</t>
  </si>
  <si>
    <t>Rosales</t>
  </si>
  <si>
    <t>Taxco de Alarcón</t>
  </si>
  <si>
    <t>Santiago de Anaya</t>
  </si>
  <si>
    <t>Mexicaltzingo</t>
  </si>
  <si>
    <t>Múgica</t>
  </si>
  <si>
    <t>Mariscala de Juárez</t>
  </si>
  <si>
    <t>Chila</t>
  </si>
  <si>
    <t>San Luis Río Colorado</t>
  </si>
  <si>
    <t>San Lucas Tecopilco</t>
  </si>
  <si>
    <t>Chalma</t>
  </si>
  <si>
    <t>Opichén</t>
  </si>
  <si>
    <t>Villanueva</t>
  </si>
  <si>
    <t>07056</t>
  </si>
  <si>
    <t>08056</t>
  </si>
  <si>
    <t>12056</t>
  </si>
  <si>
    <t>13056</t>
  </si>
  <si>
    <t>14056</t>
  </si>
  <si>
    <t>15056</t>
  </si>
  <si>
    <t>16056</t>
  </si>
  <si>
    <t>20056</t>
  </si>
  <si>
    <t>21056</t>
  </si>
  <si>
    <t>24056</t>
  </si>
  <si>
    <t>26056</t>
  </si>
  <si>
    <t>29056</t>
  </si>
  <si>
    <t>30056</t>
  </si>
  <si>
    <t>31056</t>
  </si>
  <si>
    <t>32056</t>
  </si>
  <si>
    <t>Mitontic</t>
  </si>
  <si>
    <t>Tecoanapa</t>
  </si>
  <si>
    <t>Santiago Tulantepec de Lugo Guerrero</t>
  </si>
  <si>
    <t>Nahuatzen</t>
  </si>
  <si>
    <t>Mártires de Tacubaya</t>
  </si>
  <si>
    <t>Chila de la Sal</t>
  </si>
  <si>
    <t>Villa de Arista</t>
  </si>
  <si>
    <t>San Miguel de Horcasitas</t>
  </si>
  <si>
    <t>Santa Ana Nopalucan</t>
  </si>
  <si>
    <t>Chiconamel</t>
  </si>
  <si>
    <t>Oxkutzcab</t>
  </si>
  <si>
    <t>07057</t>
  </si>
  <si>
    <t>08057</t>
  </si>
  <si>
    <t>12057</t>
  </si>
  <si>
    <t>13057</t>
  </si>
  <si>
    <t>14057</t>
  </si>
  <si>
    <t>15057</t>
  </si>
  <si>
    <t>16057</t>
  </si>
  <si>
    <t>20057</t>
  </si>
  <si>
    <t>21057</t>
  </si>
  <si>
    <t>24057</t>
  </si>
  <si>
    <t>26057</t>
  </si>
  <si>
    <t>29057</t>
  </si>
  <si>
    <t>30057</t>
  </si>
  <si>
    <t>31057</t>
  </si>
  <si>
    <t>32057</t>
  </si>
  <si>
    <t>Motozintla</t>
  </si>
  <si>
    <t>San Francisco de Borja</t>
  </si>
  <si>
    <t>Técpan de Galeana</t>
  </si>
  <si>
    <t>Singuilucan</t>
  </si>
  <si>
    <t>La Manzanilla de la Paz</t>
  </si>
  <si>
    <t>Naucalpan de Juárez</t>
  </si>
  <si>
    <t>Nocupétaro</t>
  </si>
  <si>
    <t>Matías Romero Avendaño</t>
  </si>
  <si>
    <t>Honey</t>
  </si>
  <si>
    <t>Matlapa</t>
  </si>
  <si>
    <t>San Pedro de la Cueva</t>
  </si>
  <si>
    <t>Santa Apolonia Teacalco</t>
  </si>
  <si>
    <t>Chiconquiaco</t>
  </si>
  <si>
    <t>Panabá</t>
  </si>
  <si>
    <t>Trancoso</t>
  </si>
  <si>
    <t>07058</t>
  </si>
  <si>
    <t>08058</t>
  </si>
  <si>
    <t>12058</t>
  </si>
  <si>
    <t>13058</t>
  </si>
  <si>
    <t>14058</t>
  </si>
  <si>
    <t>15058</t>
  </si>
  <si>
    <t>16058</t>
  </si>
  <si>
    <t>20058</t>
  </si>
  <si>
    <t>21058</t>
  </si>
  <si>
    <t>24058</t>
  </si>
  <si>
    <t>26058</t>
  </si>
  <si>
    <t>29058</t>
  </si>
  <si>
    <t>30058</t>
  </si>
  <si>
    <t>31058</t>
  </si>
  <si>
    <t>32058</t>
  </si>
  <si>
    <t>Nicolás Ruíz</t>
  </si>
  <si>
    <t>San Francisco de Conchos</t>
  </si>
  <si>
    <t>Teloloapan</t>
  </si>
  <si>
    <t>Tasquillo</t>
  </si>
  <si>
    <t>Mascota</t>
  </si>
  <si>
    <t>Nezahualcóyotl</t>
  </si>
  <si>
    <t>Nuevo Parangaricutiro</t>
  </si>
  <si>
    <t>Mazatlán Villa de Flores</t>
  </si>
  <si>
    <t>Chilchotla</t>
  </si>
  <si>
    <t>El Naranjo</t>
  </si>
  <si>
    <t>Santa Ana</t>
  </si>
  <si>
    <t>Santa Catarina Ayometla</t>
  </si>
  <si>
    <t>Chicontepec</t>
  </si>
  <si>
    <t>Peto</t>
  </si>
  <si>
    <t>Santa María de la Paz</t>
  </si>
  <si>
    <t>07059</t>
  </si>
  <si>
    <t>08059</t>
  </si>
  <si>
    <t>12059</t>
  </si>
  <si>
    <t>13059</t>
  </si>
  <si>
    <t>14059</t>
  </si>
  <si>
    <t>15059</t>
  </si>
  <si>
    <t>16059</t>
  </si>
  <si>
    <t>20059</t>
  </si>
  <si>
    <t>21059</t>
  </si>
  <si>
    <t>26059</t>
  </si>
  <si>
    <t>29059</t>
  </si>
  <si>
    <t>30059</t>
  </si>
  <si>
    <t>31059</t>
  </si>
  <si>
    <t>Ocosingo</t>
  </si>
  <si>
    <t>San Francisco del Oro</t>
  </si>
  <si>
    <t>Tepecoacuilco de Trujano</t>
  </si>
  <si>
    <t>Tecozautla</t>
  </si>
  <si>
    <t>Mazamitla</t>
  </si>
  <si>
    <t>Nextlalpan</t>
  </si>
  <si>
    <t>Nuevo Urecho</t>
  </si>
  <si>
    <t>Miahuatlán de Porfirio Díaz</t>
  </si>
  <si>
    <t>Chinantla</t>
  </si>
  <si>
    <t>Santa Cruz</t>
  </si>
  <si>
    <t>Santa Cruz Quilehtla</t>
  </si>
  <si>
    <t>Chinameca</t>
  </si>
  <si>
    <t>07060</t>
  </si>
  <si>
    <t>08060</t>
  </si>
  <si>
    <t>12060</t>
  </si>
  <si>
    <t>13060</t>
  </si>
  <si>
    <t>14060</t>
  </si>
  <si>
    <t>15060</t>
  </si>
  <si>
    <t>16060</t>
  </si>
  <si>
    <t>20060</t>
  </si>
  <si>
    <t>21060</t>
  </si>
  <si>
    <t>26060</t>
  </si>
  <si>
    <t>29060</t>
  </si>
  <si>
    <t>30060</t>
  </si>
  <si>
    <t>31060</t>
  </si>
  <si>
    <t>Ocotepec</t>
  </si>
  <si>
    <t>Santa Bárbara</t>
  </si>
  <si>
    <t>Tetipac</t>
  </si>
  <si>
    <t>Tenango de Doria</t>
  </si>
  <si>
    <t>Mexticacán</t>
  </si>
  <si>
    <t>Nicolás Romero</t>
  </si>
  <si>
    <t>Numarán</t>
  </si>
  <si>
    <t>Mixistlán de la Reforma</t>
  </si>
  <si>
    <t>Domingo Arenas</t>
  </si>
  <si>
    <t>Sáric</t>
  </si>
  <si>
    <t>Santa Isabel Xiloxoxtla</t>
  </si>
  <si>
    <t>Chinampa de Gorostiza</t>
  </si>
  <si>
    <t>07061</t>
  </si>
  <si>
    <t>08061</t>
  </si>
  <si>
    <t>12061</t>
  </si>
  <si>
    <t>13061</t>
  </si>
  <si>
    <t>14061</t>
  </si>
  <si>
    <t>15061</t>
  </si>
  <si>
    <t>16061</t>
  </si>
  <si>
    <t>20061</t>
  </si>
  <si>
    <t>21061</t>
  </si>
  <si>
    <t>26061</t>
  </si>
  <si>
    <t>30061</t>
  </si>
  <si>
    <t>31061</t>
  </si>
  <si>
    <t>Ocozocoautla de Espinosa</t>
  </si>
  <si>
    <t>Satevó</t>
  </si>
  <si>
    <t>Tixtla de Guerrero</t>
  </si>
  <si>
    <t>Tepeapulco</t>
  </si>
  <si>
    <t>Mezquitic</t>
  </si>
  <si>
    <t>Nopaltepec</t>
  </si>
  <si>
    <t>Monjas</t>
  </si>
  <si>
    <t>Soyopa</t>
  </si>
  <si>
    <t>Las Choapas</t>
  </si>
  <si>
    <t>Río Lagartos</t>
  </si>
  <si>
    <t>07062</t>
  </si>
  <si>
    <t>08062</t>
  </si>
  <si>
    <t>12062</t>
  </si>
  <si>
    <t>13062</t>
  </si>
  <si>
    <t>14062</t>
  </si>
  <si>
    <t>15062</t>
  </si>
  <si>
    <t>16062</t>
  </si>
  <si>
    <t>20062</t>
  </si>
  <si>
    <t>21062</t>
  </si>
  <si>
    <t>26062</t>
  </si>
  <si>
    <t>30062</t>
  </si>
  <si>
    <t>31062</t>
  </si>
  <si>
    <t>Ostuacán</t>
  </si>
  <si>
    <t>Saucillo</t>
  </si>
  <si>
    <t>Tlacoachistlahuaca</t>
  </si>
  <si>
    <t>Tepehuacán de Guerrero</t>
  </si>
  <si>
    <t>Mixtlán</t>
  </si>
  <si>
    <t>Ocoyoacac</t>
  </si>
  <si>
    <t>Pajacuarán</t>
  </si>
  <si>
    <t>Natividad</t>
  </si>
  <si>
    <t>Epatlán</t>
  </si>
  <si>
    <t>Suaqui Grande</t>
  </si>
  <si>
    <t>Chocamán</t>
  </si>
  <si>
    <t>Sacalum</t>
  </si>
  <si>
    <t>07063</t>
  </si>
  <si>
    <t>08063</t>
  </si>
  <si>
    <t>12063</t>
  </si>
  <si>
    <t>13063</t>
  </si>
  <si>
    <t>14063</t>
  </si>
  <si>
    <t>15063</t>
  </si>
  <si>
    <t>16063</t>
  </si>
  <si>
    <t>20063</t>
  </si>
  <si>
    <t>21063</t>
  </si>
  <si>
    <t>26063</t>
  </si>
  <si>
    <t>30063</t>
  </si>
  <si>
    <t>31063</t>
  </si>
  <si>
    <t>Osumacinta</t>
  </si>
  <si>
    <t>Temósachic</t>
  </si>
  <si>
    <t>Tlacoapa</t>
  </si>
  <si>
    <t>Tepeji del Río de Ocampo</t>
  </si>
  <si>
    <t>Ocotlán</t>
  </si>
  <si>
    <t>Ocuilan</t>
  </si>
  <si>
    <t>Panindícuaro</t>
  </si>
  <si>
    <t>Nazareno Etla</t>
  </si>
  <si>
    <t>Esperanza</t>
  </si>
  <si>
    <t>Tepache</t>
  </si>
  <si>
    <t>Chontla</t>
  </si>
  <si>
    <t>Samahil</t>
  </si>
  <si>
    <t>07064</t>
  </si>
  <si>
    <t>08064</t>
  </si>
  <si>
    <t>12064</t>
  </si>
  <si>
    <t>13064</t>
  </si>
  <si>
    <t>14064</t>
  </si>
  <si>
    <t>15064</t>
  </si>
  <si>
    <t>16064</t>
  </si>
  <si>
    <t>20064</t>
  </si>
  <si>
    <t>21064</t>
  </si>
  <si>
    <t>26064</t>
  </si>
  <si>
    <t>30064</t>
  </si>
  <si>
    <t>31064</t>
  </si>
  <si>
    <t>Oxchuc</t>
  </si>
  <si>
    <t>El Tule</t>
  </si>
  <si>
    <t>Tlalchapa</t>
  </si>
  <si>
    <t>Tepetitlán</t>
  </si>
  <si>
    <t>Ojuelos de Jalisco</t>
  </si>
  <si>
    <t>Parácuaro</t>
  </si>
  <si>
    <t>Nejapa de Madero</t>
  </si>
  <si>
    <t>Francisco Z. Mena</t>
  </si>
  <si>
    <t>Trincheras</t>
  </si>
  <si>
    <t>Chumatlán</t>
  </si>
  <si>
    <t>Sanahcat</t>
  </si>
  <si>
    <t>07065</t>
  </si>
  <si>
    <t>08065</t>
  </si>
  <si>
    <t>12065</t>
  </si>
  <si>
    <t>13065</t>
  </si>
  <si>
    <t>14065</t>
  </si>
  <si>
    <t>15065</t>
  </si>
  <si>
    <t>16065</t>
  </si>
  <si>
    <t>20065</t>
  </si>
  <si>
    <t>21065</t>
  </si>
  <si>
    <t>26065</t>
  </si>
  <si>
    <t>30065</t>
  </si>
  <si>
    <t>31065</t>
  </si>
  <si>
    <t>Palenque</t>
  </si>
  <si>
    <t>Urique</t>
  </si>
  <si>
    <t>Tlalixtaquilla de Maldonado</t>
  </si>
  <si>
    <t>Tetepango</t>
  </si>
  <si>
    <t>Pihuamo</t>
  </si>
  <si>
    <t>Otumba</t>
  </si>
  <si>
    <t>Paracho</t>
  </si>
  <si>
    <t>Ixpantepec Nieves</t>
  </si>
  <si>
    <t>General Felipe Ángeles</t>
  </si>
  <si>
    <t>Tubutama</t>
  </si>
  <si>
    <t>07066</t>
  </si>
  <si>
    <t>08066</t>
  </si>
  <si>
    <t>12066</t>
  </si>
  <si>
    <t>13066</t>
  </si>
  <si>
    <t>14066</t>
  </si>
  <si>
    <t>15066</t>
  </si>
  <si>
    <t>16066</t>
  </si>
  <si>
    <t>20066</t>
  </si>
  <si>
    <t>21066</t>
  </si>
  <si>
    <t>26066</t>
  </si>
  <si>
    <t>30066</t>
  </si>
  <si>
    <t>31066</t>
  </si>
  <si>
    <t>Pantelhó</t>
  </si>
  <si>
    <t>Uruachi</t>
  </si>
  <si>
    <t>Tlapa de Comonfort</t>
  </si>
  <si>
    <t>Villa de Tezontepec</t>
  </si>
  <si>
    <t>Poncitlán</t>
  </si>
  <si>
    <t>Otzoloapan</t>
  </si>
  <si>
    <t>Pátzcuaro</t>
  </si>
  <si>
    <t>Santiago Niltepec</t>
  </si>
  <si>
    <t>Ures</t>
  </si>
  <si>
    <t>Espinal</t>
  </si>
  <si>
    <t>Santa Elena</t>
  </si>
  <si>
    <t>07067</t>
  </si>
  <si>
    <t>08067</t>
  </si>
  <si>
    <t>12067</t>
  </si>
  <si>
    <t>13067</t>
  </si>
  <si>
    <t>14067</t>
  </si>
  <si>
    <t>15067</t>
  </si>
  <si>
    <t>16067</t>
  </si>
  <si>
    <t>20067</t>
  </si>
  <si>
    <t>21067</t>
  </si>
  <si>
    <t>26067</t>
  </si>
  <si>
    <t>30067</t>
  </si>
  <si>
    <t>31067</t>
  </si>
  <si>
    <t>Pantepec</t>
  </si>
  <si>
    <t>Valle de Zaragoza</t>
  </si>
  <si>
    <t>Tlapehuala</t>
  </si>
  <si>
    <t>Tezontepec de Aldama</t>
  </si>
  <si>
    <t>Puerto Vallarta</t>
  </si>
  <si>
    <t>Otzolotepec</t>
  </si>
  <si>
    <t>Penjamillo</t>
  </si>
  <si>
    <t>Oaxaca de Juárez</t>
  </si>
  <si>
    <t>Filomeno Mata</t>
  </si>
  <si>
    <t>Seyé</t>
  </si>
  <si>
    <t>07068</t>
  </si>
  <si>
    <t>08099</t>
  </si>
  <si>
    <t>12068</t>
  </si>
  <si>
    <t>13068</t>
  </si>
  <si>
    <t>14068</t>
  </si>
  <si>
    <t>15068</t>
  </si>
  <si>
    <t>16068</t>
  </si>
  <si>
    <t>20068</t>
  </si>
  <si>
    <t>21068</t>
  </si>
  <si>
    <t>26068</t>
  </si>
  <si>
    <t>30068</t>
  </si>
  <si>
    <t>31068</t>
  </si>
  <si>
    <t>Pichucalco</t>
  </si>
  <si>
    <t>La Unión de Isidoro Montes de Oca</t>
  </si>
  <si>
    <t>Tianguistengo</t>
  </si>
  <si>
    <t>Villa Purificación</t>
  </si>
  <si>
    <t>Ozumba</t>
  </si>
  <si>
    <t>Peribán</t>
  </si>
  <si>
    <t>Ocotlán de Morelos</t>
  </si>
  <si>
    <t>Hermenegildo Galeana</t>
  </si>
  <si>
    <t>Villa Pesqueira</t>
  </si>
  <si>
    <t>Fortín</t>
  </si>
  <si>
    <t>Sinanché</t>
  </si>
  <si>
    <t>07069</t>
  </si>
  <si>
    <t>12069</t>
  </si>
  <si>
    <t>13069</t>
  </si>
  <si>
    <t>14069</t>
  </si>
  <si>
    <t>15069</t>
  </si>
  <si>
    <t>16069</t>
  </si>
  <si>
    <t>20069</t>
  </si>
  <si>
    <t>21069</t>
  </si>
  <si>
    <t>26069</t>
  </si>
  <si>
    <t>30069</t>
  </si>
  <si>
    <t>31069</t>
  </si>
  <si>
    <t>Pijijiapan</t>
  </si>
  <si>
    <t>Xalpatláhuac</t>
  </si>
  <si>
    <t>Tizayuca</t>
  </si>
  <si>
    <t>Quitupan</t>
  </si>
  <si>
    <t>Papalotla</t>
  </si>
  <si>
    <t>La Piedad</t>
  </si>
  <si>
    <t>La Pe</t>
  </si>
  <si>
    <t>Huaquechula</t>
  </si>
  <si>
    <t>Yécora</t>
  </si>
  <si>
    <t>Gutiérrez Zamora</t>
  </si>
  <si>
    <t>Sotuta</t>
  </si>
  <si>
    <t>07070</t>
  </si>
  <si>
    <t>12070</t>
  </si>
  <si>
    <t>13070</t>
  </si>
  <si>
    <t>14070</t>
  </si>
  <si>
    <t>15070</t>
  </si>
  <si>
    <t>16070</t>
  </si>
  <si>
    <t>20070</t>
  </si>
  <si>
    <t>21070</t>
  </si>
  <si>
    <t>26070</t>
  </si>
  <si>
    <t>30070</t>
  </si>
  <si>
    <t>31070</t>
  </si>
  <si>
    <t>El Porvenir</t>
  </si>
  <si>
    <t>Xochihuehuetlán</t>
  </si>
  <si>
    <t>Tlahuelilpan</t>
  </si>
  <si>
    <t>El Salto</t>
  </si>
  <si>
    <t>Purépero</t>
  </si>
  <si>
    <t>Pinotepa de Don Luis</t>
  </si>
  <si>
    <t>Huatlatlauca</t>
  </si>
  <si>
    <t>General Plutarco Elías Calles</t>
  </si>
  <si>
    <t>Hidalgotitlán</t>
  </si>
  <si>
    <t>Sucilá</t>
  </si>
  <si>
    <t>07071</t>
  </si>
  <si>
    <t>12071</t>
  </si>
  <si>
    <t>13071</t>
  </si>
  <si>
    <t>14071</t>
  </si>
  <si>
    <t>15071</t>
  </si>
  <si>
    <t>16071</t>
  </si>
  <si>
    <t>20071</t>
  </si>
  <si>
    <t>21071</t>
  </si>
  <si>
    <t>26071</t>
  </si>
  <si>
    <t>30071</t>
  </si>
  <si>
    <t>31071</t>
  </si>
  <si>
    <t>Villa Comaltitlán</t>
  </si>
  <si>
    <t>Xochistlahuaca</t>
  </si>
  <si>
    <t>Tlahuiltepa</t>
  </si>
  <si>
    <t>San Cristóbal de la Barranca</t>
  </si>
  <si>
    <t>Polotitlán</t>
  </si>
  <si>
    <t>Puruándiro</t>
  </si>
  <si>
    <t>Pluma Hidalgo</t>
  </si>
  <si>
    <t>Huauchinango</t>
  </si>
  <si>
    <t>Huatusco</t>
  </si>
  <si>
    <t>Sudzal</t>
  </si>
  <si>
    <t>07072</t>
  </si>
  <si>
    <t>12072</t>
  </si>
  <si>
    <t>13072</t>
  </si>
  <si>
    <t>14072</t>
  </si>
  <si>
    <t>15072</t>
  </si>
  <si>
    <t>16072</t>
  </si>
  <si>
    <t>20072</t>
  </si>
  <si>
    <t>21072</t>
  </si>
  <si>
    <t>26072</t>
  </si>
  <si>
    <t>30072</t>
  </si>
  <si>
    <t>31072</t>
  </si>
  <si>
    <t>Pueblo Nuevo Solistahuacán</t>
  </si>
  <si>
    <t>Zapotitlán Tablas</t>
  </si>
  <si>
    <t>Tlanalapa</t>
  </si>
  <si>
    <t>San Diego de Alejandría</t>
  </si>
  <si>
    <t>Queréndaro</t>
  </si>
  <si>
    <t>San José del Progreso</t>
  </si>
  <si>
    <t>San Ignacio Río Muerto</t>
  </si>
  <si>
    <t>Huayacocotla</t>
  </si>
  <si>
    <t>Suma</t>
  </si>
  <si>
    <t>07073</t>
  </si>
  <si>
    <t>12073</t>
  </si>
  <si>
    <t>13073</t>
  </si>
  <si>
    <t>14073</t>
  </si>
  <si>
    <t>15073</t>
  </si>
  <si>
    <t>16073</t>
  </si>
  <si>
    <t>20073</t>
  </si>
  <si>
    <t>21073</t>
  </si>
  <si>
    <t>30073</t>
  </si>
  <si>
    <t>31073</t>
  </si>
  <si>
    <t>Zirándaro</t>
  </si>
  <si>
    <t>Tlanchinol</t>
  </si>
  <si>
    <t>San Juan de los Lagos</t>
  </si>
  <si>
    <t>San Antonio la Isla</t>
  </si>
  <si>
    <t>Quiroga</t>
  </si>
  <si>
    <t>Putla Villa de Guerrero</t>
  </si>
  <si>
    <t>Huehuetlán el Chico</t>
  </si>
  <si>
    <t>Hueyapan de Ocampo</t>
  </si>
  <si>
    <t>Tahdziú</t>
  </si>
  <si>
    <t>07074</t>
  </si>
  <si>
    <t>12074</t>
  </si>
  <si>
    <t>13074</t>
  </si>
  <si>
    <t>14074</t>
  </si>
  <si>
    <t>15074</t>
  </si>
  <si>
    <t>16074</t>
  </si>
  <si>
    <t>20074</t>
  </si>
  <si>
    <t>21074</t>
  </si>
  <si>
    <t>30074</t>
  </si>
  <si>
    <t>31074</t>
  </si>
  <si>
    <t>Reforma</t>
  </si>
  <si>
    <t>Zitlala</t>
  </si>
  <si>
    <t>Tlaxcoapan</t>
  </si>
  <si>
    <t>San Julián</t>
  </si>
  <si>
    <t>San Felipe del Progreso</t>
  </si>
  <si>
    <t>Cojumatlán de Régules</t>
  </si>
  <si>
    <t>Santa Catarina Quioquitani</t>
  </si>
  <si>
    <t>Huejotzingo</t>
  </si>
  <si>
    <t>Huiloapan de Cuauhtémoc</t>
  </si>
  <si>
    <t>Tahmek</t>
  </si>
  <si>
    <t>07075</t>
  </si>
  <si>
    <t>12075</t>
  </si>
  <si>
    <t>13075</t>
  </si>
  <si>
    <t>14075</t>
  </si>
  <si>
    <t>15075</t>
  </si>
  <si>
    <t>16075</t>
  </si>
  <si>
    <t>20075</t>
  </si>
  <si>
    <t>21075</t>
  </si>
  <si>
    <t>30075</t>
  </si>
  <si>
    <t>31075</t>
  </si>
  <si>
    <t>Las Rosas</t>
  </si>
  <si>
    <t>Eduardo Neri</t>
  </si>
  <si>
    <t>Tolcayuca</t>
  </si>
  <si>
    <t>San Martín de las Pirámides</t>
  </si>
  <si>
    <t>Los Reyes</t>
  </si>
  <si>
    <t>Reforma de Pineda</t>
  </si>
  <si>
    <t>Ignacio de la Llave</t>
  </si>
  <si>
    <t>Teabo</t>
  </si>
  <si>
    <t>07076</t>
  </si>
  <si>
    <t>12076</t>
  </si>
  <si>
    <t>13076</t>
  </si>
  <si>
    <t>14076</t>
  </si>
  <si>
    <t>15076</t>
  </si>
  <si>
    <t>16076</t>
  </si>
  <si>
    <t>20076</t>
  </si>
  <si>
    <t>21076</t>
  </si>
  <si>
    <t>30076</t>
  </si>
  <si>
    <t>31076</t>
  </si>
  <si>
    <t>Sabanilla</t>
  </si>
  <si>
    <t>Acatepec</t>
  </si>
  <si>
    <t>Tula de Allende</t>
  </si>
  <si>
    <t>San Martín de Bolaños</t>
  </si>
  <si>
    <t>San Mateo Atenco</t>
  </si>
  <si>
    <t>Sahuayo</t>
  </si>
  <si>
    <t>La Reforma</t>
  </si>
  <si>
    <t>Hueytamalco</t>
  </si>
  <si>
    <t>Ilamatlán</t>
  </si>
  <si>
    <t>Tecoh</t>
  </si>
  <si>
    <t>07077</t>
  </si>
  <si>
    <t>12077</t>
  </si>
  <si>
    <t>13077</t>
  </si>
  <si>
    <t>14077</t>
  </si>
  <si>
    <t>15077</t>
  </si>
  <si>
    <t>16077</t>
  </si>
  <si>
    <t>20077</t>
  </si>
  <si>
    <t>21077</t>
  </si>
  <si>
    <t>30077</t>
  </si>
  <si>
    <t>31077</t>
  </si>
  <si>
    <t>Salto de Agua</t>
  </si>
  <si>
    <t>Marquelia</t>
  </si>
  <si>
    <t>Tulancingo de Bravo</t>
  </si>
  <si>
    <t>San Martín Hidalgo</t>
  </si>
  <si>
    <t>San Simón de Guerrero</t>
  </si>
  <si>
    <t>San Lucas</t>
  </si>
  <si>
    <t>Reyes Etla</t>
  </si>
  <si>
    <t>Hueytlalpan</t>
  </si>
  <si>
    <t>Isla</t>
  </si>
  <si>
    <t>Tekal de Venegas</t>
  </si>
  <si>
    <t>07078</t>
  </si>
  <si>
    <t>12078</t>
  </si>
  <si>
    <t>13078</t>
  </si>
  <si>
    <t>14078</t>
  </si>
  <si>
    <t>15078</t>
  </si>
  <si>
    <t>16078</t>
  </si>
  <si>
    <t>20078</t>
  </si>
  <si>
    <t>21078</t>
  </si>
  <si>
    <t>30078</t>
  </si>
  <si>
    <t>31078</t>
  </si>
  <si>
    <t>San Cristóbal de las Casas</t>
  </si>
  <si>
    <t>Cochoapa el Grande</t>
  </si>
  <si>
    <t>Xochiatipan</t>
  </si>
  <si>
    <t>San Miguel el Alto</t>
  </si>
  <si>
    <t>Santo Tomás</t>
  </si>
  <si>
    <t>Santa Ana Maya</t>
  </si>
  <si>
    <t>Rojas de Cuauhtémoc</t>
  </si>
  <si>
    <t>Huitzilan de Serdán</t>
  </si>
  <si>
    <t>Ixcatepec</t>
  </si>
  <si>
    <t>Tekantó</t>
  </si>
  <si>
    <t>07079</t>
  </si>
  <si>
    <t>12079</t>
  </si>
  <si>
    <t>13079</t>
  </si>
  <si>
    <t>14079</t>
  </si>
  <si>
    <t>15079</t>
  </si>
  <si>
    <t>16079</t>
  </si>
  <si>
    <t>20079</t>
  </si>
  <si>
    <t>21079</t>
  </si>
  <si>
    <t>30079</t>
  </si>
  <si>
    <t>31079</t>
  </si>
  <si>
    <t>José Joaquín de Herrera</t>
  </si>
  <si>
    <t>Xochicoatlán</t>
  </si>
  <si>
    <t>Soyaniquilpan de Juárez</t>
  </si>
  <si>
    <t>Salvador Escalante</t>
  </si>
  <si>
    <t>Salina Cruz</t>
  </si>
  <si>
    <t>Huitziltepec</t>
  </si>
  <si>
    <t>Ixhuacán de los Reyes</t>
  </si>
  <si>
    <t>Tekax</t>
  </si>
  <si>
    <t>07080</t>
  </si>
  <si>
    <t>12080</t>
  </si>
  <si>
    <t>13080</t>
  </si>
  <si>
    <t>14080</t>
  </si>
  <si>
    <t>15080</t>
  </si>
  <si>
    <t>16080</t>
  </si>
  <si>
    <t>20080</t>
  </si>
  <si>
    <t>21080</t>
  </si>
  <si>
    <t>30080</t>
  </si>
  <si>
    <t>31080</t>
  </si>
  <si>
    <t>Siltepec</t>
  </si>
  <si>
    <t>Juchitán</t>
  </si>
  <si>
    <t>Yahualica</t>
  </si>
  <si>
    <t>San Sebastián del Oeste</t>
  </si>
  <si>
    <t>Sultepec</t>
  </si>
  <si>
    <t>Senguio</t>
  </si>
  <si>
    <t>San Agustín Amatengo</t>
  </si>
  <si>
    <t>Atlequizayan</t>
  </si>
  <si>
    <t>Ixhuatlán del Café</t>
  </si>
  <si>
    <t>Tekit</t>
  </si>
  <si>
    <t>07081</t>
  </si>
  <si>
    <t>12081</t>
  </si>
  <si>
    <t>13081</t>
  </si>
  <si>
    <t>14081</t>
  </si>
  <si>
    <t>15081</t>
  </si>
  <si>
    <t>16081</t>
  </si>
  <si>
    <t>20081</t>
  </si>
  <si>
    <t>21081</t>
  </si>
  <si>
    <t>30081</t>
  </si>
  <si>
    <t>31081</t>
  </si>
  <si>
    <t>Simojovel</t>
  </si>
  <si>
    <t>Iliatenco</t>
  </si>
  <si>
    <t>Zacualtipán de Ángeles</t>
  </si>
  <si>
    <t>Santa María de los Ángeles</t>
  </si>
  <si>
    <t>Tecámac</t>
  </si>
  <si>
    <t>Susupuato</t>
  </si>
  <si>
    <t>San Agustín Atenango</t>
  </si>
  <si>
    <t>Ixcamilpa de Guerrero</t>
  </si>
  <si>
    <t>Ixhuatlancillo</t>
  </si>
  <si>
    <t>Tekom</t>
  </si>
  <si>
    <t>07082</t>
  </si>
  <si>
    <t>12082</t>
  </si>
  <si>
    <t>13082</t>
  </si>
  <si>
    <t>14082</t>
  </si>
  <si>
    <t>15082</t>
  </si>
  <si>
    <t>16082</t>
  </si>
  <si>
    <t>20082</t>
  </si>
  <si>
    <t>21082</t>
  </si>
  <si>
    <t>30082</t>
  </si>
  <si>
    <t>31082</t>
  </si>
  <si>
    <t>Sitalá</t>
  </si>
  <si>
    <t>Las Vigas</t>
  </si>
  <si>
    <t>Zapotlán de Juárez</t>
  </si>
  <si>
    <t>Sayula</t>
  </si>
  <si>
    <t>Tejupilco</t>
  </si>
  <si>
    <t>Tacámbaro</t>
  </si>
  <si>
    <t>San Agustín Chayuco</t>
  </si>
  <si>
    <t>Ixcaquixtla</t>
  </si>
  <si>
    <t>Ixhuatlán del Sureste</t>
  </si>
  <si>
    <t>Telchac Pueblo</t>
  </si>
  <si>
    <t>07083</t>
  </si>
  <si>
    <t>12083</t>
  </si>
  <si>
    <t>13083</t>
  </si>
  <si>
    <t>14083</t>
  </si>
  <si>
    <t>15083</t>
  </si>
  <si>
    <t>16083</t>
  </si>
  <si>
    <t>20083</t>
  </si>
  <si>
    <t>21083</t>
  </si>
  <si>
    <t>30083</t>
  </si>
  <si>
    <t>31083</t>
  </si>
  <si>
    <t>Socoltenango</t>
  </si>
  <si>
    <t>Ñuu Savi</t>
  </si>
  <si>
    <t>Zempoala</t>
  </si>
  <si>
    <t>Tala</t>
  </si>
  <si>
    <t>Temamatla</t>
  </si>
  <si>
    <t>Tancítaro</t>
  </si>
  <si>
    <t>San Agustín de las Juntas</t>
  </si>
  <si>
    <t>Ixtacamaxtitlán</t>
  </si>
  <si>
    <t>Ixhuatlán de Madero</t>
  </si>
  <si>
    <t>Telchac Puerto</t>
  </si>
  <si>
    <t>07084</t>
  </si>
  <si>
    <t>12084</t>
  </si>
  <si>
    <t>13084</t>
  </si>
  <si>
    <t>14084</t>
  </si>
  <si>
    <t>15084</t>
  </si>
  <si>
    <t>16084</t>
  </si>
  <si>
    <t>20084</t>
  </si>
  <si>
    <t>21084</t>
  </si>
  <si>
    <t>30084</t>
  </si>
  <si>
    <t>31084</t>
  </si>
  <si>
    <t>Solosuchiapa</t>
  </si>
  <si>
    <t>Santa Cruz del Rincón</t>
  </si>
  <si>
    <t>Zimapán</t>
  </si>
  <si>
    <t>Talpa de Allende</t>
  </si>
  <si>
    <t>Temascalapa</t>
  </si>
  <si>
    <t>Tangamandapio</t>
  </si>
  <si>
    <t>San Agustín Etla</t>
  </si>
  <si>
    <t>Ixtepec</t>
  </si>
  <si>
    <t>Ixmatlahuacan</t>
  </si>
  <si>
    <t>Temax</t>
  </si>
  <si>
    <t>07085</t>
  </si>
  <si>
    <t>12085</t>
  </si>
  <si>
    <t>14085</t>
  </si>
  <si>
    <t>15085</t>
  </si>
  <si>
    <t>16085</t>
  </si>
  <si>
    <t>20085</t>
  </si>
  <si>
    <t>21085</t>
  </si>
  <si>
    <t>30085</t>
  </si>
  <si>
    <t>31085</t>
  </si>
  <si>
    <t>Soyaló</t>
  </si>
  <si>
    <t>Tamazula de Gordiano</t>
  </si>
  <si>
    <t>Temascalcingo</t>
  </si>
  <si>
    <t>Tangancícuaro</t>
  </si>
  <si>
    <t>San Agustín Loxicha</t>
  </si>
  <si>
    <t>Izúcar de Matamoros</t>
  </si>
  <si>
    <t>Ixtaczoquitlán</t>
  </si>
  <si>
    <t>Temozón</t>
  </si>
  <si>
    <t>07086</t>
  </si>
  <si>
    <t>14086</t>
  </si>
  <si>
    <t>15086</t>
  </si>
  <si>
    <t>16086</t>
  </si>
  <si>
    <t>20086</t>
  </si>
  <si>
    <t>21086</t>
  </si>
  <si>
    <t>30086</t>
  </si>
  <si>
    <t>31086</t>
  </si>
  <si>
    <t>Suchiapa</t>
  </si>
  <si>
    <t>Tapalpa</t>
  </si>
  <si>
    <t>Temascaltepec</t>
  </si>
  <si>
    <t>Tanhuato</t>
  </si>
  <si>
    <t>San Agustín Tlacotepec</t>
  </si>
  <si>
    <t>Jalpan</t>
  </si>
  <si>
    <t>Jalacingo</t>
  </si>
  <si>
    <t>Tepakán</t>
  </si>
  <si>
    <t>07087</t>
  </si>
  <si>
    <t>14087</t>
  </si>
  <si>
    <t>15087</t>
  </si>
  <si>
    <t>16087</t>
  </si>
  <si>
    <t>20087</t>
  </si>
  <si>
    <t>21087</t>
  </si>
  <si>
    <t>30087</t>
  </si>
  <si>
    <t>31087</t>
  </si>
  <si>
    <t>Suchiate</t>
  </si>
  <si>
    <t>Tecalitlán</t>
  </si>
  <si>
    <t>Temoaya</t>
  </si>
  <si>
    <t>Taretan</t>
  </si>
  <si>
    <t>San Agustín Yatareni</t>
  </si>
  <si>
    <t>Jolalpan</t>
  </si>
  <si>
    <t>Xalapa</t>
  </si>
  <si>
    <t>Tetiz</t>
  </si>
  <si>
    <t>07088</t>
  </si>
  <si>
    <t>14088</t>
  </si>
  <si>
    <t>15088</t>
  </si>
  <si>
    <t>16088</t>
  </si>
  <si>
    <t>20088</t>
  </si>
  <si>
    <t>21088</t>
  </si>
  <si>
    <t>30088</t>
  </si>
  <si>
    <t>31088</t>
  </si>
  <si>
    <t>Sunuapa</t>
  </si>
  <si>
    <t>Tecolotlán</t>
  </si>
  <si>
    <t>Tarímbaro</t>
  </si>
  <si>
    <t>San Andrés Cabecera Nueva</t>
  </si>
  <si>
    <t>Jonotla</t>
  </si>
  <si>
    <t>Jalcomulco</t>
  </si>
  <si>
    <t>Teya</t>
  </si>
  <si>
    <t>07089</t>
  </si>
  <si>
    <t>14089</t>
  </si>
  <si>
    <t>15089</t>
  </si>
  <si>
    <t>16089</t>
  </si>
  <si>
    <t>20089</t>
  </si>
  <si>
    <t>21089</t>
  </si>
  <si>
    <t>30089</t>
  </si>
  <si>
    <t>31089</t>
  </si>
  <si>
    <t>Tapachula</t>
  </si>
  <si>
    <t>Techaluta de Montenegro</t>
  </si>
  <si>
    <t>Tenango del Aire</t>
  </si>
  <si>
    <t>Tepalcatepec</t>
  </si>
  <si>
    <t>San Andrés Dinicuiti</t>
  </si>
  <si>
    <t>Jopala</t>
  </si>
  <si>
    <t>Jáltipan</t>
  </si>
  <si>
    <t>Ticul</t>
  </si>
  <si>
    <t>07090</t>
  </si>
  <si>
    <t>14090</t>
  </si>
  <si>
    <t>15090</t>
  </si>
  <si>
    <t>16090</t>
  </si>
  <si>
    <t>20090</t>
  </si>
  <si>
    <t>21090</t>
  </si>
  <si>
    <t>30090</t>
  </si>
  <si>
    <t>31090</t>
  </si>
  <si>
    <t>Tapalapa</t>
  </si>
  <si>
    <t>Tenamaxtlán</t>
  </si>
  <si>
    <t>Tenango del Valle</t>
  </si>
  <si>
    <t>Tingambato</t>
  </si>
  <si>
    <t>San Andrés Huaxpaltepec</t>
  </si>
  <si>
    <t>Juan C. Bonilla</t>
  </si>
  <si>
    <t>Jamapa</t>
  </si>
  <si>
    <t>Timucuy</t>
  </si>
  <si>
    <t>07091</t>
  </si>
  <si>
    <t>14091</t>
  </si>
  <si>
    <t>15091</t>
  </si>
  <si>
    <t>16091</t>
  </si>
  <si>
    <t>20091</t>
  </si>
  <si>
    <t>21091</t>
  </si>
  <si>
    <t>30091</t>
  </si>
  <si>
    <t>31091</t>
  </si>
  <si>
    <t>Tapilula</t>
  </si>
  <si>
    <t>Teocaltiche</t>
  </si>
  <si>
    <t>Teoloyucan</t>
  </si>
  <si>
    <t>Tingüindín</t>
  </si>
  <si>
    <t>San Andrés Huayápam</t>
  </si>
  <si>
    <t>Juan Galindo</t>
  </si>
  <si>
    <t>Jesús Carranza</t>
  </si>
  <si>
    <t>Tinum</t>
  </si>
  <si>
    <t>07092</t>
  </si>
  <si>
    <t>14092</t>
  </si>
  <si>
    <t>15092</t>
  </si>
  <si>
    <t>16092</t>
  </si>
  <si>
    <t>20092</t>
  </si>
  <si>
    <t>21092</t>
  </si>
  <si>
    <t>30092</t>
  </si>
  <si>
    <t>31092</t>
  </si>
  <si>
    <t>Tecpatán</t>
  </si>
  <si>
    <t>Teocuitatlán de Corona</t>
  </si>
  <si>
    <t>Teotihuacán</t>
  </si>
  <si>
    <t>Tiquicheo de Nicolás Romero</t>
  </si>
  <si>
    <t>San Andrés Ixtlahuaca</t>
  </si>
  <si>
    <t>Juan N. Méndez</t>
  </si>
  <si>
    <t>Xico</t>
  </si>
  <si>
    <t>Tixcacalcupul</t>
  </si>
  <si>
    <t>07093</t>
  </si>
  <si>
    <t>14093</t>
  </si>
  <si>
    <t>15093</t>
  </si>
  <si>
    <t>16093</t>
  </si>
  <si>
    <t>20093</t>
  </si>
  <si>
    <t>21093</t>
  </si>
  <si>
    <t>30093</t>
  </si>
  <si>
    <t>31093</t>
  </si>
  <si>
    <t>Tenejapa</t>
  </si>
  <si>
    <t>Tepatitlán de Morelos</t>
  </si>
  <si>
    <t>Tepetlaoxtoc</t>
  </si>
  <si>
    <t>Tlalpujahua</t>
  </si>
  <si>
    <t>San Andrés Lagunas</t>
  </si>
  <si>
    <t>Lafragua</t>
  </si>
  <si>
    <t>Tixkokob</t>
  </si>
  <si>
    <t>07094</t>
  </si>
  <si>
    <t>14094</t>
  </si>
  <si>
    <t>15094</t>
  </si>
  <si>
    <t>16094</t>
  </si>
  <si>
    <t>20094</t>
  </si>
  <si>
    <t>21094</t>
  </si>
  <si>
    <t>30094</t>
  </si>
  <si>
    <t>31094</t>
  </si>
  <si>
    <t>Teopisca</t>
  </si>
  <si>
    <t>Tequila</t>
  </si>
  <si>
    <t>Tepetlixpa</t>
  </si>
  <si>
    <t>Tlazazalca</t>
  </si>
  <si>
    <t>San Andrés Nuxiño</t>
  </si>
  <si>
    <t>Libres</t>
  </si>
  <si>
    <t>Juan Rodríguez Clara</t>
  </si>
  <si>
    <t>Tixmehuac</t>
  </si>
  <si>
    <t>07096</t>
  </si>
  <si>
    <t>14095</t>
  </si>
  <si>
    <t>15095</t>
  </si>
  <si>
    <t>16095</t>
  </si>
  <si>
    <t>20095</t>
  </si>
  <si>
    <t>21095</t>
  </si>
  <si>
    <t>30095</t>
  </si>
  <si>
    <t>31095</t>
  </si>
  <si>
    <t>Tila</t>
  </si>
  <si>
    <t>Teuchitlán</t>
  </si>
  <si>
    <t>Tepotzotlán</t>
  </si>
  <si>
    <t>Tocumbo</t>
  </si>
  <si>
    <t>San Andrés Paxtlán</t>
  </si>
  <si>
    <t>La Magdalena Tlatlauquitepec</t>
  </si>
  <si>
    <t>Juchique de Ferrer</t>
  </si>
  <si>
    <t>Tixpéhual</t>
  </si>
  <si>
    <t>07097</t>
  </si>
  <si>
    <t>14096</t>
  </si>
  <si>
    <t>15096</t>
  </si>
  <si>
    <t>16096</t>
  </si>
  <si>
    <t>20096</t>
  </si>
  <si>
    <t>21096</t>
  </si>
  <si>
    <t>30096</t>
  </si>
  <si>
    <t>31096</t>
  </si>
  <si>
    <t>Tonalá</t>
  </si>
  <si>
    <t>Tizapán el Alto</t>
  </si>
  <si>
    <t>Tequixquiac</t>
  </si>
  <si>
    <t>Tumbiscatío</t>
  </si>
  <si>
    <t>San Andrés Sinaxtla</t>
  </si>
  <si>
    <t>Mazapiltepec de Juárez</t>
  </si>
  <si>
    <t>Landero y Coss</t>
  </si>
  <si>
    <t>Tizimín</t>
  </si>
  <si>
    <t>07098</t>
  </si>
  <si>
    <t>14097</t>
  </si>
  <si>
    <t>15097</t>
  </si>
  <si>
    <t>16097</t>
  </si>
  <si>
    <t>20097</t>
  </si>
  <si>
    <t>21097</t>
  </si>
  <si>
    <t>30097</t>
  </si>
  <si>
    <t>31097</t>
  </si>
  <si>
    <t>Totolapa</t>
  </si>
  <si>
    <t>Tlajomulco de Zúñiga</t>
  </si>
  <si>
    <t>Texcaltitlán</t>
  </si>
  <si>
    <t>Turicato</t>
  </si>
  <si>
    <t>San Andrés Solaga</t>
  </si>
  <si>
    <t>Mixtla</t>
  </si>
  <si>
    <t>Lerdo de Tejada</t>
  </si>
  <si>
    <t>Tunkás</t>
  </si>
  <si>
    <t>07099</t>
  </si>
  <si>
    <t>14098</t>
  </si>
  <si>
    <t>15098</t>
  </si>
  <si>
    <t>16098</t>
  </si>
  <si>
    <t>20098</t>
  </si>
  <si>
    <t>21098</t>
  </si>
  <si>
    <t>30098</t>
  </si>
  <si>
    <t>31098</t>
  </si>
  <si>
    <t>La Trinitaria</t>
  </si>
  <si>
    <t>San Pedro Tlaquepaque</t>
  </si>
  <si>
    <t>Texcalyacac</t>
  </si>
  <si>
    <t>San Andrés Teotilálpam</t>
  </si>
  <si>
    <t>Molcaxac</t>
  </si>
  <si>
    <t>Tzucacab</t>
  </si>
  <si>
    <t>07100</t>
  </si>
  <si>
    <t>14099</t>
  </si>
  <si>
    <t>15099</t>
  </si>
  <si>
    <t>16099</t>
  </si>
  <si>
    <t>20099</t>
  </si>
  <si>
    <t>21099</t>
  </si>
  <si>
    <t>30099</t>
  </si>
  <si>
    <t>31099</t>
  </si>
  <si>
    <t>Tumbalá</t>
  </si>
  <si>
    <t>Texcoco</t>
  </si>
  <si>
    <t>Tuzantla</t>
  </si>
  <si>
    <t>San Andrés Tepetlapa</t>
  </si>
  <si>
    <t>Cañada Morelos</t>
  </si>
  <si>
    <t>Maltrata</t>
  </si>
  <si>
    <t>Uayma</t>
  </si>
  <si>
    <t>07101</t>
  </si>
  <si>
    <t>14100</t>
  </si>
  <si>
    <t>15100</t>
  </si>
  <si>
    <t>16100</t>
  </si>
  <si>
    <t>20100</t>
  </si>
  <si>
    <t>21100</t>
  </si>
  <si>
    <t>30100</t>
  </si>
  <si>
    <t>31100</t>
  </si>
  <si>
    <t>Tuxtla Gutiérrez</t>
  </si>
  <si>
    <t>Tomatlán</t>
  </si>
  <si>
    <t>Tezoyuca</t>
  </si>
  <si>
    <t>Tzintzuntzan</t>
  </si>
  <si>
    <t>San Andrés Yaá</t>
  </si>
  <si>
    <t>Naupan</t>
  </si>
  <si>
    <t>Manlio Fabio Altamirano</t>
  </si>
  <si>
    <t>Ucú</t>
  </si>
  <si>
    <t>07102</t>
  </si>
  <si>
    <t>14101</t>
  </si>
  <si>
    <t>15101</t>
  </si>
  <si>
    <t>16101</t>
  </si>
  <si>
    <t>20101</t>
  </si>
  <si>
    <t>21101</t>
  </si>
  <si>
    <t>30101</t>
  </si>
  <si>
    <t>31101</t>
  </si>
  <si>
    <t>Tuxtla Chico</t>
  </si>
  <si>
    <t>Tianguistenco</t>
  </si>
  <si>
    <t>Tzitzio</t>
  </si>
  <si>
    <t>San Andrés Zabache</t>
  </si>
  <si>
    <t>Nauzontla</t>
  </si>
  <si>
    <t>Mariano Escobedo</t>
  </si>
  <si>
    <t>Umán</t>
  </si>
  <si>
    <t>07103</t>
  </si>
  <si>
    <t>14102</t>
  </si>
  <si>
    <t>15102</t>
  </si>
  <si>
    <t>16102</t>
  </si>
  <si>
    <t>20102</t>
  </si>
  <si>
    <t>21102</t>
  </si>
  <si>
    <t>30102</t>
  </si>
  <si>
    <t>31102</t>
  </si>
  <si>
    <t>Tuzantán</t>
  </si>
  <si>
    <t>Tonaya</t>
  </si>
  <si>
    <t>Timilpan</t>
  </si>
  <si>
    <t>Uruapan</t>
  </si>
  <si>
    <t>San Andrés Zautla</t>
  </si>
  <si>
    <t>Nealtican</t>
  </si>
  <si>
    <t>Martínez de la Torre</t>
  </si>
  <si>
    <t>Valladolid</t>
  </si>
  <si>
    <t>07104</t>
  </si>
  <si>
    <t>14103</t>
  </si>
  <si>
    <t>15103</t>
  </si>
  <si>
    <t>16103</t>
  </si>
  <si>
    <t>20103</t>
  </si>
  <si>
    <t>21103</t>
  </si>
  <si>
    <t>30103</t>
  </si>
  <si>
    <t>31103</t>
  </si>
  <si>
    <t>Tzimol</t>
  </si>
  <si>
    <t>Tonila</t>
  </si>
  <si>
    <t>Tlalmanalco</t>
  </si>
  <si>
    <t>San Antonino Castillo Velasco</t>
  </si>
  <si>
    <t>Nicolás Bravo</t>
  </si>
  <si>
    <t>Mecatlán</t>
  </si>
  <si>
    <t>Xocchel</t>
  </si>
  <si>
    <t>07105</t>
  </si>
  <si>
    <t>14104</t>
  </si>
  <si>
    <t>15104</t>
  </si>
  <si>
    <t>16104</t>
  </si>
  <si>
    <t>20104</t>
  </si>
  <si>
    <t>21104</t>
  </si>
  <si>
    <t>30104</t>
  </si>
  <si>
    <t>31104</t>
  </si>
  <si>
    <t>Unión Juárez</t>
  </si>
  <si>
    <t>Totatiche</t>
  </si>
  <si>
    <t>Tlalnepantla de Baz</t>
  </si>
  <si>
    <t>Villamar</t>
  </si>
  <si>
    <t>San Antonino el Alto</t>
  </si>
  <si>
    <t>Nopalucan</t>
  </si>
  <si>
    <t>Mecayapan</t>
  </si>
  <si>
    <t>Yaxcabá</t>
  </si>
  <si>
    <t>07106</t>
  </si>
  <si>
    <t>14105</t>
  </si>
  <si>
    <t>15105</t>
  </si>
  <si>
    <t>16105</t>
  </si>
  <si>
    <t>20105</t>
  </si>
  <si>
    <t>21105</t>
  </si>
  <si>
    <t>30105</t>
  </si>
  <si>
    <t>31105</t>
  </si>
  <si>
    <t>Tototlán</t>
  </si>
  <si>
    <t>Tlatlaya</t>
  </si>
  <si>
    <t>Vista Hermosa</t>
  </si>
  <si>
    <t>San Antonino Monte Verde</t>
  </si>
  <si>
    <t>Medellín de Bravo</t>
  </si>
  <si>
    <t>Yaxkukul</t>
  </si>
  <si>
    <t>07107</t>
  </si>
  <si>
    <t>14106</t>
  </si>
  <si>
    <t>15106</t>
  </si>
  <si>
    <t>16106</t>
  </si>
  <si>
    <t>20106</t>
  </si>
  <si>
    <t>21106</t>
  </si>
  <si>
    <t>30106</t>
  </si>
  <si>
    <t>31106</t>
  </si>
  <si>
    <t>Villa Corzo</t>
  </si>
  <si>
    <t>Tuxcacuesco</t>
  </si>
  <si>
    <t>Toluca</t>
  </si>
  <si>
    <t>Yurécuaro</t>
  </si>
  <si>
    <t>San Antonio Acutla</t>
  </si>
  <si>
    <t>Ocoyucan</t>
  </si>
  <si>
    <t>Miahuatlán</t>
  </si>
  <si>
    <t>Yobaín</t>
  </si>
  <si>
    <t>07108</t>
  </si>
  <si>
    <t>14107</t>
  </si>
  <si>
    <t>15107</t>
  </si>
  <si>
    <t>16107</t>
  </si>
  <si>
    <t>20107</t>
  </si>
  <si>
    <t>21107</t>
  </si>
  <si>
    <t>30107</t>
  </si>
  <si>
    <t>Villaflores</t>
  </si>
  <si>
    <t>Tuxcueca</t>
  </si>
  <si>
    <t>Tonatico</t>
  </si>
  <si>
    <t>Zacapu</t>
  </si>
  <si>
    <t>San Antonio de la Cal</t>
  </si>
  <si>
    <t>Olintla</t>
  </si>
  <si>
    <t>Las Minas</t>
  </si>
  <si>
    <t>07109</t>
  </si>
  <si>
    <t>14108</t>
  </si>
  <si>
    <t>15108</t>
  </si>
  <si>
    <t>16108</t>
  </si>
  <si>
    <t>20108</t>
  </si>
  <si>
    <t>21108</t>
  </si>
  <si>
    <t>30108</t>
  </si>
  <si>
    <t>Yajalón</t>
  </si>
  <si>
    <t>Tultepec</t>
  </si>
  <si>
    <t>Zamora</t>
  </si>
  <si>
    <t>San Antonio Huitepec</t>
  </si>
  <si>
    <t>Oriental</t>
  </si>
  <si>
    <t>07110</t>
  </si>
  <si>
    <t>14109</t>
  </si>
  <si>
    <t>15109</t>
  </si>
  <si>
    <t>16109</t>
  </si>
  <si>
    <t>20109</t>
  </si>
  <si>
    <t>21109</t>
  </si>
  <si>
    <t>30109</t>
  </si>
  <si>
    <t>Unión de San Antonio</t>
  </si>
  <si>
    <t>Tultitlán</t>
  </si>
  <si>
    <t>Zináparo</t>
  </si>
  <si>
    <t>San Antonio Nanahuatípam</t>
  </si>
  <si>
    <t>Pahuatlán</t>
  </si>
  <si>
    <t>Misantla</t>
  </si>
  <si>
    <t>07111</t>
  </si>
  <si>
    <t>14110</t>
  </si>
  <si>
    <t>15110</t>
  </si>
  <si>
    <t>16110</t>
  </si>
  <si>
    <t>20110</t>
  </si>
  <si>
    <t>21110</t>
  </si>
  <si>
    <t>30110</t>
  </si>
  <si>
    <t>Zinacantán</t>
  </si>
  <si>
    <t>Unión de Tula</t>
  </si>
  <si>
    <t>Valle de Bravo</t>
  </si>
  <si>
    <t>Zinapécuaro</t>
  </si>
  <si>
    <t>San Antonio Sinicahua</t>
  </si>
  <si>
    <t>Palmar de Bravo</t>
  </si>
  <si>
    <t>Mixtla de Altamirano</t>
  </si>
  <si>
    <t>07112</t>
  </si>
  <si>
    <t>14111</t>
  </si>
  <si>
    <t>15111</t>
  </si>
  <si>
    <t>16111</t>
  </si>
  <si>
    <t>20111</t>
  </si>
  <si>
    <t>21111</t>
  </si>
  <si>
    <t>30111</t>
  </si>
  <si>
    <t>San Juan Cancuc</t>
  </si>
  <si>
    <t>Valle de Guadalupe</t>
  </si>
  <si>
    <t>Villa de Allende</t>
  </si>
  <si>
    <t>Ziracuaretiro</t>
  </si>
  <si>
    <t>San Antonio Tepetlapa</t>
  </si>
  <si>
    <t>Moloacán</t>
  </si>
  <si>
    <t>07113</t>
  </si>
  <si>
    <t>14112</t>
  </si>
  <si>
    <t>15112</t>
  </si>
  <si>
    <t>16112</t>
  </si>
  <si>
    <t>20112</t>
  </si>
  <si>
    <t>21112</t>
  </si>
  <si>
    <t>30112</t>
  </si>
  <si>
    <t>Valle de Juárez</t>
  </si>
  <si>
    <t>Villa del Carbón</t>
  </si>
  <si>
    <t>Zitácuaro</t>
  </si>
  <si>
    <t>San Baltazar Chichicápam</t>
  </si>
  <si>
    <t>Petlalcingo</t>
  </si>
  <si>
    <t>Naolinco</t>
  </si>
  <si>
    <t>07114</t>
  </si>
  <si>
    <t>14113</t>
  </si>
  <si>
    <t>15113</t>
  </si>
  <si>
    <t>16113</t>
  </si>
  <si>
    <t>20113</t>
  </si>
  <si>
    <t>21113</t>
  </si>
  <si>
    <t>30113</t>
  </si>
  <si>
    <t>Benemérito de las Américas</t>
  </si>
  <si>
    <t>San Gabriel</t>
  </si>
  <si>
    <t>Villa Guerrero</t>
  </si>
  <si>
    <t>José Sixto Verduzco</t>
  </si>
  <si>
    <t>San Baltazar Loxicha</t>
  </si>
  <si>
    <t>Piaxtla</t>
  </si>
  <si>
    <t>Naranjal</t>
  </si>
  <si>
    <t>07115</t>
  </si>
  <si>
    <t>14114</t>
  </si>
  <si>
    <t>15114</t>
  </si>
  <si>
    <t>20114</t>
  </si>
  <si>
    <t>21114</t>
  </si>
  <si>
    <t>30114</t>
  </si>
  <si>
    <t>Maravilla Tenejapa</t>
  </si>
  <si>
    <t>Villa Corona</t>
  </si>
  <si>
    <t>Villa Victoria</t>
  </si>
  <si>
    <t>San Baltazar Yatzachi el Bajo</t>
  </si>
  <si>
    <t>Nautla</t>
  </si>
  <si>
    <t>07116</t>
  </si>
  <si>
    <t>14115</t>
  </si>
  <si>
    <t>15115</t>
  </si>
  <si>
    <t>20115</t>
  </si>
  <si>
    <t>21115</t>
  </si>
  <si>
    <t>30115</t>
  </si>
  <si>
    <t>Marqués de Comillas</t>
  </si>
  <si>
    <t>Xonacatlán</t>
  </si>
  <si>
    <t>San Bartolo Coyotepec</t>
  </si>
  <si>
    <t>Quecholac</t>
  </si>
  <si>
    <t>07117</t>
  </si>
  <si>
    <t>14116</t>
  </si>
  <si>
    <t>15116</t>
  </si>
  <si>
    <t>20116</t>
  </si>
  <si>
    <t>21116</t>
  </si>
  <si>
    <t>30116</t>
  </si>
  <si>
    <t>Montecristo de Guerrero</t>
  </si>
  <si>
    <t>Zacazonapan</t>
  </si>
  <si>
    <t>San Bartolomé Ayautla</t>
  </si>
  <si>
    <t>Quimixtlán</t>
  </si>
  <si>
    <t>Oluta</t>
  </si>
  <si>
    <t>07118</t>
  </si>
  <si>
    <t>14117</t>
  </si>
  <si>
    <t>15117</t>
  </si>
  <si>
    <t>20117</t>
  </si>
  <si>
    <t>21117</t>
  </si>
  <si>
    <t>30117</t>
  </si>
  <si>
    <t>San Andrés Duraznal</t>
  </si>
  <si>
    <t>Cañadas de Obregón</t>
  </si>
  <si>
    <t>Zacualpan</t>
  </si>
  <si>
    <t>San Bartolomé Loxicha</t>
  </si>
  <si>
    <t>Rafael Lara Grajales</t>
  </si>
  <si>
    <t>Omealca</t>
  </si>
  <si>
    <t>07119</t>
  </si>
  <si>
    <t>14118</t>
  </si>
  <si>
    <t>15118</t>
  </si>
  <si>
    <t>20118</t>
  </si>
  <si>
    <t>21118</t>
  </si>
  <si>
    <t>30118</t>
  </si>
  <si>
    <t>Santiago el Pinar</t>
  </si>
  <si>
    <t>Yahualica de González Gallo</t>
  </si>
  <si>
    <t>Zinacantepec</t>
  </si>
  <si>
    <t>San Bartolomé Quialana</t>
  </si>
  <si>
    <t>Los Reyes de Juárez</t>
  </si>
  <si>
    <t>Orizaba</t>
  </si>
  <si>
    <t>07120</t>
  </si>
  <si>
    <t>14119</t>
  </si>
  <si>
    <t>15119</t>
  </si>
  <si>
    <t>20119</t>
  </si>
  <si>
    <t>21119</t>
  </si>
  <si>
    <t>30119</t>
  </si>
  <si>
    <t>Capitán Luis Ángel Vidal</t>
  </si>
  <si>
    <t>Zacoalco de Torres</t>
  </si>
  <si>
    <t>Zumpahuacán</t>
  </si>
  <si>
    <t>San Bartolomé Yucuañe</t>
  </si>
  <si>
    <t>San Andrés Cholula</t>
  </si>
  <si>
    <t>Otatitlán</t>
  </si>
  <si>
    <t>07121</t>
  </si>
  <si>
    <t>14120</t>
  </si>
  <si>
    <t>15120</t>
  </si>
  <si>
    <t>20120</t>
  </si>
  <si>
    <t>21120</t>
  </si>
  <si>
    <t>30120</t>
  </si>
  <si>
    <t>Rincón Chamula San Pedro</t>
  </si>
  <si>
    <t>Zapopan</t>
  </si>
  <si>
    <t>Zumpango</t>
  </si>
  <si>
    <t>San Bartolomé Zoogocho</t>
  </si>
  <si>
    <t>San Antonio Cañada</t>
  </si>
  <si>
    <t>Oteapan</t>
  </si>
  <si>
    <t>07122</t>
  </si>
  <si>
    <t>14121</t>
  </si>
  <si>
    <t>15121</t>
  </si>
  <si>
    <t>20121</t>
  </si>
  <si>
    <t>21121</t>
  </si>
  <si>
    <t>30121</t>
  </si>
  <si>
    <t>El Parral</t>
  </si>
  <si>
    <t>Zapotiltic</t>
  </si>
  <si>
    <t>Cuautitlán Izcalli</t>
  </si>
  <si>
    <t>San Bartolo Soyaltepec</t>
  </si>
  <si>
    <t>San Diego la Mesa Tochimiltzingo</t>
  </si>
  <si>
    <t>Ozuluama de Mascareñas</t>
  </si>
  <si>
    <t>07123</t>
  </si>
  <si>
    <t>14122</t>
  </si>
  <si>
    <t>15122</t>
  </si>
  <si>
    <t>20122</t>
  </si>
  <si>
    <t>21122</t>
  </si>
  <si>
    <t>30122</t>
  </si>
  <si>
    <t>Zapotitlán de Vadillo</t>
  </si>
  <si>
    <t>Valle de Chalco Solidaridad</t>
  </si>
  <si>
    <t>San Bartolo Yautepec</t>
  </si>
  <si>
    <t>San Felipe Teotlalcingo</t>
  </si>
  <si>
    <t>Pajapan</t>
  </si>
  <si>
    <t>07124</t>
  </si>
  <si>
    <t>14123</t>
  </si>
  <si>
    <t>15123</t>
  </si>
  <si>
    <t>20123</t>
  </si>
  <si>
    <t>21123</t>
  </si>
  <si>
    <t>30123</t>
  </si>
  <si>
    <t>Mezcalapa</t>
  </si>
  <si>
    <t>Zapotlán del Rey</t>
  </si>
  <si>
    <t>Luvianos</t>
  </si>
  <si>
    <t>San Bernardo Mixtepec</t>
  </si>
  <si>
    <t>San Felipe Tepatlán</t>
  </si>
  <si>
    <t>07125</t>
  </si>
  <si>
    <t>14124</t>
  </si>
  <si>
    <t>15124</t>
  </si>
  <si>
    <t>20124</t>
  </si>
  <si>
    <t>21124</t>
  </si>
  <si>
    <t>30124</t>
  </si>
  <si>
    <t>Honduras de la Sierra</t>
  </si>
  <si>
    <t>Zapotlanejo</t>
  </si>
  <si>
    <t>San José del Rincón</t>
  </si>
  <si>
    <t>San Blas Atempa</t>
  </si>
  <si>
    <t>San Gabriel Chilac</t>
  </si>
  <si>
    <t>Papantla</t>
  </si>
  <si>
    <t>07999</t>
  </si>
  <si>
    <t>14125</t>
  </si>
  <si>
    <t>15125</t>
  </si>
  <si>
    <t>20125</t>
  </si>
  <si>
    <t>21125</t>
  </si>
  <si>
    <t>30125</t>
  </si>
  <si>
    <t>San Ignacio Cerro Gordo</t>
  </si>
  <si>
    <t>Tonanitla</t>
  </si>
  <si>
    <t>San Carlos Yautepec</t>
  </si>
  <si>
    <t>San Gregorio Atzompa</t>
  </si>
  <si>
    <t>Paso del Macho</t>
  </si>
  <si>
    <t>20126</t>
  </si>
  <si>
    <t>21126</t>
  </si>
  <si>
    <t>30126</t>
  </si>
  <si>
    <t>San Cristóbal Amatlán</t>
  </si>
  <si>
    <t>San Jerónimo Tecuanipan</t>
  </si>
  <si>
    <t>Paso de Ovejas</t>
  </si>
  <si>
    <t>20127</t>
  </si>
  <si>
    <t>21127</t>
  </si>
  <si>
    <t>30127</t>
  </si>
  <si>
    <t>San Cristóbal Amoltepec</t>
  </si>
  <si>
    <t>San Jerónimo Xayacatlán</t>
  </si>
  <si>
    <t>La Perla</t>
  </si>
  <si>
    <t>20128</t>
  </si>
  <si>
    <t>21128</t>
  </si>
  <si>
    <t>30128</t>
  </si>
  <si>
    <t>San Cristóbal Lachirioag</t>
  </si>
  <si>
    <t>San José Chiapa</t>
  </si>
  <si>
    <t>Perote</t>
  </si>
  <si>
    <t>20129</t>
  </si>
  <si>
    <t>21129</t>
  </si>
  <si>
    <t>30129</t>
  </si>
  <si>
    <t>San Cristóbal Suchixtlahuaca</t>
  </si>
  <si>
    <t>San José Miahuatlán</t>
  </si>
  <si>
    <t>Platón Sánchez</t>
  </si>
  <si>
    <t>20130</t>
  </si>
  <si>
    <t>21130</t>
  </si>
  <si>
    <t>30130</t>
  </si>
  <si>
    <t>San Dionisio del Mar</t>
  </si>
  <si>
    <t>San Juan Atenco</t>
  </si>
  <si>
    <t>Playa Vicente</t>
  </si>
  <si>
    <t>20131</t>
  </si>
  <si>
    <t>21131</t>
  </si>
  <si>
    <t>30131</t>
  </si>
  <si>
    <t>San Dionisio Ocotepec</t>
  </si>
  <si>
    <t>San Juan Atzompa</t>
  </si>
  <si>
    <t>Poza Rica de Hidalgo</t>
  </si>
  <si>
    <t>20132</t>
  </si>
  <si>
    <t>21132</t>
  </si>
  <si>
    <t>30132</t>
  </si>
  <si>
    <t>San Dionisio Ocotlán</t>
  </si>
  <si>
    <t>San Martín Texmelucan</t>
  </si>
  <si>
    <t>Las Vigas de Ramírez</t>
  </si>
  <si>
    <t>20133</t>
  </si>
  <si>
    <t>21133</t>
  </si>
  <si>
    <t>30133</t>
  </si>
  <si>
    <t>San Esteban Atatlahuca</t>
  </si>
  <si>
    <t>San Martín Totoltepec</t>
  </si>
  <si>
    <t>Pueblo Viejo</t>
  </si>
  <si>
    <t>20134</t>
  </si>
  <si>
    <t>21134</t>
  </si>
  <si>
    <t>30134</t>
  </si>
  <si>
    <t>San Felipe Jalapa de Díaz</t>
  </si>
  <si>
    <t>San Matías Tlalancaleca</t>
  </si>
  <si>
    <t>Puente Nacional</t>
  </si>
  <si>
    <t>20135</t>
  </si>
  <si>
    <t>21135</t>
  </si>
  <si>
    <t>30135</t>
  </si>
  <si>
    <t>San Felipe Tejalápam</t>
  </si>
  <si>
    <t>San Miguel Ixitlán</t>
  </si>
  <si>
    <t>Rafael Delgado</t>
  </si>
  <si>
    <t>20136</t>
  </si>
  <si>
    <t>21136</t>
  </si>
  <si>
    <t>30136</t>
  </si>
  <si>
    <t>San Felipe Usila</t>
  </si>
  <si>
    <t>San Miguel Xoxtla</t>
  </si>
  <si>
    <t>Rafael Lucio</t>
  </si>
  <si>
    <t>20137</t>
  </si>
  <si>
    <t>21137</t>
  </si>
  <si>
    <t>30137</t>
  </si>
  <si>
    <t>San Francisco Cahuacuá</t>
  </si>
  <si>
    <t>San Nicolás Buenos Aires</t>
  </si>
  <si>
    <t>20138</t>
  </si>
  <si>
    <t>21138</t>
  </si>
  <si>
    <t>30138</t>
  </si>
  <si>
    <t>San Francisco Cajonos</t>
  </si>
  <si>
    <t>San Nicolás de los Ranchos</t>
  </si>
  <si>
    <t>Río Blanco</t>
  </si>
  <si>
    <t>20139</t>
  </si>
  <si>
    <t>21139</t>
  </si>
  <si>
    <t>30139</t>
  </si>
  <si>
    <t>San Francisco Chapulapa</t>
  </si>
  <si>
    <t>San Pablo Anicano</t>
  </si>
  <si>
    <t>Saltabarranca</t>
  </si>
  <si>
    <t>20140</t>
  </si>
  <si>
    <t>21140</t>
  </si>
  <si>
    <t>30140</t>
  </si>
  <si>
    <t>San Francisco Chindúa</t>
  </si>
  <si>
    <t>San Pedro Cholula</t>
  </si>
  <si>
    <t>San Andrés Tenejapan</t>
  </si>
  <si>
    <t>20141</t>
  </si>
  <si>
    <t>21141</t>
  </si>
  <si>
    <t>30141</t>
  </si>
  <si>
    <t>San Francisco del Mar</t>
  </si>
  <si>
    <t>San Pedro Yeloixtlahuaca</t>
  </si>
  <si>
    <t>San Andrés Tuxtla</t>
  </si>
  <si>
    <t>20142</t>
  </si>
  <si>
    <t>21142</t>
  </si>
  <si>
    <t>30142</t>
  </si>
  <si>
    <t>San Francisco Huehuetlán</t>
  </si>
  <si>
    <t>San Salvador el Seco</t>
  </si>
  <si>
    <t>San Juan Evangelista</t>
  </si>
  <si>
    <t>20143</t>
  </si>
  <si>
    <t>21143</t>
  </si>
  <si>
    <t>30143</t>
  </si>
  <si>
    <t>San Francisco Ixhuatán</t>
  </si>
  <si>
    <t>San Salvador el Verde</t>
  </si>
  <si>
    <t>Santiago Tuxtla</t>
  </si>
  <si>
    <t>20144</t>
  </si>
  <si>
    <t>21144</t>
  </si>
  <si>
    <t>30144</t>
  </si>
  <si>
    <t>San Francisco Jaltepetongo</t>
  </si>
  <si>
    <t>San Salvador Huixcolotla</t>
  </si>
  <si>
    <t>Sayula de Alemán</t>
  </si>
  <si>
    <t>20145</t>
  </si>
  <si>
    <t>21145</t>
  </si>
  <si>
    <t>30145</t>
  </si>
  <si>
    <t>San Francisco Lachigoló</t>
  </si>
  <si>
    <t>San Sebastián Tlacotepec</t>
  </si>
  <si>
    <t>Soconusco</t>
  </si>
  <si>
    <t>20146</t>
  </si>
  <si>
    <t>21146</t>
  </si>
  <si>
    <t>30146</t>
  </si>
  <si>
    <t>San Francisco Logueche</t>
  </si>
  <si>
    <t>Santa Catarina Tlaltempan</t>
  </si>
  <si>
    <t>Sochiapa</t>
  </si>
  <si>
    <t>20147</t>
  </si>
  <si>
    <t>21147</t>
  </si>
  <si>
    <t>30147</t>
  </si>
  <si>
    <t>San Francisco Nuxaño</t>
  </si>
  <si>
    <t>Santa Inés Ahuatempan</t>
  </si>
  <si>
    <t>Soledad Atzompa</t>
  </si>
  <si>
    <t>20148</t>
  </si>
  <si>
    <t>21148</t>
  </si>
  <si>
    <t>30148</t>
  </si>
  <si>
    <t>San Francisco Ozolotepec</t>
  </si>
  <si>
    <t>Santa Isabel Cholula</t>
  </si>
  <si>
    <t>Soledad de Doblado</t>
  </si>
  <si>
    <t>20149</t>
  </si>
  <si>
    <t>21149</t>
  </si>
  <si>
    <t>30149</t>
  </si>
  <si>
    <t>San Francisco Sola</t>
  </si>
  <si>
    <t>Santiago Miahuatlán</t>
  </si>
  <si>
    <t>Soteapan</t>
  </si>
  <si>
    <t>20150</t>
  </si>
  <si>
    <t>21150</t>
  </si>
  <si>
    <t>30150</t>
  </si>
  <si>
    <t>San Francisco Telixtlahuaca</t>
  </si>
  <si>
    <t>Huehuetlán el Grande</t>
  </si>
  <si>
    <t>Tamalín</t>
  </si>
  <si>
    <t>20151</t>
  </si>
  <si>
    <t>21151</t>
  </si>
  <si>
    <t>30151</t>
  </si>
  <si>
    <t>San Francisco Teopan</t>
  </si>
  <si>
    <t>Santo Tomás Hueyotlipan</t>
  </si>
  <si>
    <t>Tamiahua</t>
  </si>
  <si>
    <t>20152</t>
  </si>
  <si>
    <t>21152</t>
  </si>
  <si>
    <t>30152</t>
  </si>
  <si>
    <t>San Francisco Tlapancingo</t>
  </si>
  <si>
    <t>Soltepec</t>
  </si>
  <si>
    <t>Tampico Alto</t>
  </si>
  <si>
    <t>20153</t>
  </si>
  <si>
    <t>21153</t>
  </si>
  <si>
    <t>30153</t>
  </si>
  <si>
    <t>San Gabriel Mixtepec</t>
  </si>
  <si>
    <t>Tecali de Herrera</t>
  </si>
  <si>
    <t>Tancoco</t>
  </si>
  <si>
    <t>20154</t>
  </si>
  <si>
    <t>21154</t>
  </si>
  <si>
    <t>30154</t>
  </si>
  <si>
    <t>San Ildefonso Amatlán</t>
  </si>
  <si>
    <t>Tecamachalco</t>
  </si>
  <si>
    <t>Tantima</t>
  </si>
  <si>
    <t>20155</t>
  </si>
  <si>
    <t>21155</t>
  </si>
  <si>
    <t>30155</t>
  </si>
  <si>
    <t>San Ildefonso Sola</t>
  </si>
  <si>
    <t>Tecomatlán</t>
  </si>
  <si>
    <t>Tantoyuca</t>
  </si>
  <si>
    <t>20156</t>
  </si>
  <si>
    <t>21156</t>
  </si>
  <si>
    <t>30156</t>
  </si>
  <si>
    <t>San Ildefonso Villa Alta</t>
  </si>
  <si>
    <t>Tehuacán</t>
  </si>
  <si>
    <t>Tatatila</t>
  </si>
  <si>
    <t>20157</t>
  </si>
  <si>
    <t>21157</t>
  </si>
  <si>
    <t>30157</t>
  </si>
  <si>
    <t>San Jacinto Amilpas</t>
  </si>
  <si>
    <t>Tehuitzingo</t>
  </si>
  <si>
    <t>Castillo de Teayo</t>
  </si>
  <si>
    <t>20158</t>
  </si>
  <si>
    <t>21158</t>
  </si>
  <si>
    <t>30158</t>
  </si>
  <si>
    <t>San Jacinto Tlacotepec</t>
  </si>
  <si>
    <t>Tenampulco</t>
  </si>
  <si>
    <t>Tecolutla</t>
  </si>
  <si>
    <t>20159</t>
  </si>
  <si>
    <t>21159</t>
  </si>
  <si>
    <t>30159</t>
  </si>
  <si>
    <t>San Jerónimo Coatlán</t>
  </si>
  <si>
    <t>Teopantlán</t>
  </si>
  <si>
    <t>Tehuipango</t>
  </si>
  <si>
    <t>20160</t>
  </si>
  <si>
    <t>21160</t>
  </si>
  <si>
    <t>30160</t>
  </si>
  <si>
    <t>San Jerónimo Silacayoapilla</t>
  </si>
  <si>
    <t>Teotlalco</t>
  </si>
  <si>
    <t>Álamo Temapache</t>
  </si>
  <si>
    <t>20161</t>
  </si>
  <si>
    <t>21161</t>
  </si>
  <si>
    <t>30161</t>
  </si>
  <si>
    <t>San Jerónimo Sosola</t>
  </si>
  <si>
    <t>Tepanco de López</t>
  </si>
  <si>
    <t>Tempoal</t>
  </si>
  <si>
    <t>20162</t>
  </si>
  <si>
    <t>21162</t>
  </si>
  <si>
    <t>30162</t>
  </si>
  <si>
    <t>San Jerónimo Taviche</t>
  </si>
  <si>
    <t>Tepango de Rodríguez</t>
  </si>
  <si>
    <t>Tenampa</t>
  </si>
  <si>
    <t>20163</t>
  </si>
  <si>
    <t>21163</t>
  </si>
  <si>
    <t>30163</t>
  </si>
  <si>
    <t>San Jerónimo Tecóatl</t>
  </si>
  <si>
    <t>Tepatlaxco de Hidalgo</t>
  </si>
  <si>
    <t>Tenochtitlán</t>
  </si>
  <si>
    <t>20164</t>
  </si>
  <si>
    <t>21164</t>
  </si>
  <si>
    <t>30164</t>
  </si>
  <si>
    <t>San Jorge Nuchita</t>
  </si>
  <si>
    <t>Tepeaca</t>
  </si>
  <si>
    <t>Teocelo</t>
  </si>
  <si>
    <t>20165</t>
  </si>
  <si>
    <t>21165</t>
  </si>
  <si>
    <t>30165</t>
  </si>
  <si>
    <t>San José Ayuquila</t>
  </si>
  <si>
    <t>Tepemaxalco</t>
  </si>
  <si>
    <t>Tepatlaxco</t>
  </si>
  <si>
    <t>20166</t>
  </si>
  <si>
    <t>21166</t>
  </si>
  <si>
    <t>30166</t>
  </si>
  <si>
    <t>San José Chiltepec</t>
  </si>
  <si>
    <t>Tepeojuma</t>
  </si>
  <si>
    <t>Tepetlán</t>
  </si>
  <si>
    <t>20167</t>
  </si>
  <si>
    <t>21167</t>
  </si>
  <si>
    <t>30167</t>
  </si>
  <si>
    <t>San José del Peñasco</t>
  </si>
  <si>
    <t>Tepetzintla</t>
  </si>
  <si>
    <t>20168</t>
  </si>
  <si>
    <t>21168</t>
  </si>
  <si>
    <t>30168</t>
  </si>
  <si>
    <t>San José Estancia Grande</t>
  </si>
  <si>
    <t>Tepexco</t>
  </si>
  <si>
    <t>20169</t>
  </si>
  <si>
    <t>21169</t>
  </si>
  <si>
    <t>30169</t>
  </si>
  <si>
    <t>San José Independencia</t>
  </si>
  <si>
    <t>Tepexi de Rodríguez</t>
  </si>
  <si>
    <t>José Azueta</t>
  </si>
  <si>
    <t>20170</t>
  </si>
  <si>
    <t>21170</t>
  </si>
  <si>
    <t>30170</t>
  </si>
  <si>
    <t>San José Lachiguiri</t>
  </si>
  <si>
    <t>Tepeyahualco</t>
  </si>
  <si>
    <t>Texcatepec</t>
  </si>
  <si>
    <t>20171</t>
  </si>
  <si>
    <t>21171</t>
  </si>
  <si>
    <t>30171</t>
  </si>
  <si>
    <t>San José Tenango</t>
  </si>
  <si>
    <t>Tepeyahualco de Cuauhtémoc</t>
  </si>
  <si>
    <t>Texhuacán</t>
  </si>
  <si>
    <t>20172</t>
  </si>
  <si>
    <t>21172</t>
  </si>
  <si>
    <t>30172</t>
  </si>
  <si>
    <t>San Juan Achiutla</t>
  </si>
  <si>
    <t>Tetela de Ocampo</t>
  </si>
  <si>
    <t>Texistepec</t>
  </si>
  <si>
    <t>20173</t>
  </si>
  <si>
    <t>21173</t>
  </si>
  <si>
    <t>30173</t>
  </si>
  <si>
    <t>San Juan Atepec</t>
  </si>
  <si>
    <t>Teteles de Ávila Castillo</t>
  </si>
  <si>
    <t>Tezonapa</t>
  </si>
  <si>
    <t>20174</t>
  </si>
  <si>
    <t>21174</t>
  </si>
  <si>
    <t>30174</t>
  </si>
  <si>
    <t>Ánimas Trujano</t>
  </si>
  <si>
    <t>Teziutlán</t>
  </si>
  <si>
    <t>20175</t>
  </si>
  <si>
    <t>21175</t>
  </si>
  <si>
    <t>30175</t>
  </si>
  <si>
    <t>San Juan Bautista Atatlahuca</t>
  </si>
  <si>
    <t>Tianguismanalco</t>
  </si>
  <si>
    <t>Tihuatlán</t>
  </si>
  <si>
    <t>20176</t>
  </si>
  <si>
    <t>21176</t>
  </si>
  <si>
    <t>30176</t>
  </si>
  <si>
    <t>San Juan Bautista Coixtlahuaca</t>
  </si>
  <si>
    <t>Tilapa</t>
  </si>
  <si>
    <t>Tlacojalpan</t>
  </si>
  <si>
    <t>20177</t>
  </si>
  <si>
    <t>21177</t>
  </si>
  <si>
    <t>30177</t>
  </si>
  <si>
    <t>San Juan Bautista Cuicatlán</t>
  </si>
  <si>
    <t>Tlacotepec de Benito Juárez</t>
  </si>
  <si>
    <t>Tlacolulan</t>
  </si>
  <si>
    <t>20178</t>
  </si>
  <si>
    <t>21178</t>
  </si>
  <si>
    <t>30178</t>
  </si>
  <si>
    <t>San Juan Bautista Guelache</t>
  </si>
  <si>
    <t>Tlacuilotepec</t>
  </si>
  <si>
    <t>Tlacotalpan</t>
  </si>
  <si>
    <t>20179</t>
  </si>
  <si>
    <t>21179</t>
  </si>
  <si>
    <t>30179</t>
  </si>
  <si>
    <t>San Juan Bautista Jayacatlán</t>
  </si>
  <si>
    <t>Tlachichuca</t>
  </si>
  <si>
    <t>Tlacotepec de Mejía</t>
  </si>
  <si>
    <t>20180</t>
  </si>
  <si>
    <t>21180</t>
  </si>
  <si>
    <t>30180</t>
  </si>
  <si>
    <t>San Juan Bautista Lo de Soto</t>
  </si>
  <si>
    <t>Tlahuapan</t>
  </si>
  <si>
    <t>Tlachichilco</t>
  </si>
  <si>
    <t>20181</t>
  </si>
  <si>
    <t>21181</t>
  </si>
  <si>
    <t>30181</t>
  </si>
  <si>
    <t>San Juan Bautista Suchitepec</t>
  </si>
  <si>
    <t>Tlaltenango</t>
  </si>
  <si>
    <t>Tlalixcoyan</t>
  </si>
  <si>
    <t>20182</t>
  </si>
  <si>
    <t>21182</t>
  </si>
  <si>
    <t>30182</t>
  </si>
  <si>
    <t>San Juan Bautista Tlacoatzintepec</t>
  </si>
  <si>
    <t>Tlanepantla</t>
  </si>
  <si>
    <t>Tlalnelhuayocan</t>
  </si>
  <si>
    <t>20183</t>
  </si>
  <si>
    <t>21183</t>
  </si>
  <si>
    <t>30183</t>
  </si>
  <si>
    <t>San Juan Bautista Tlachichilco</t>
  </si>
  <si>
    <t>Tlaola</t>
  </si>
  <si>
    <t>Tlapacoyan</t>
  </si>
  <si>
    <t>20184</t>
  </si>
  <si>
    <t>21184</t>
  </si>
  <si>
    <t>30184</t>
  </si>
  <si>
    <t>San Juan Bautista Tuxtepec</t>
  </si>
  <si>
    <t>Tlapacoya</t>
  </si>
  <si>
    <t>Tlaquilpa</t>
  </si>
  <si>
    <t>20185</t>
  </si>
  <si>
    <t>21185</t>
  </si>
  <si>
    <t>30185</t>
  </si>
  <si>
    <t>San Juan Cacahuatepec</t>
  </si>
  <si>
    <t>Tlapanalá</t>
  </si>
  <si>
    <t>Tlilapan</t>
  </si>
  <si>
    <t>20186</t>
  </si>
  <si>
    <t>21186</t>
  </si>
  <si>
    <t>30186</t>
  </si>
  <si>
    <t>San Juan Cieneguilla</t>
  </si>
  <si>
    <t>Tlatlauquitepec</t>
  </si>
  <si>
    <t>20187</t>
  </si>
  <si>
    <t>21187</t>
  </si>
  <si>
    <t>30187</t>
  </si>
  <si>
    <t>San Juan Coatzóspam</t>
  </si>
  <si>
    <t>Tonayán</t>
  </si>
  <si>
    <t>20188</t>
  </si>
  <si>
    <t>21188</t>
  </si>
  <si>
    <t>30188</t>
  </si>
  <si>
    <t>San Juan Colorado</t>
  </si>
  <si>
    <t>Tochimilco</t>
  </si>
  <si>
    <t>Totutla</t>
  </si>
  <si>
    <t>20189</t>
  </si>
  <si>
    <t>21189</t>
  </si>
  <si>
    <t>30189</t>
  </si>
  <si>
    <t>San Juan Comaltepec</t>
  </si>
  <si>
    <t>Tochtepec</t>
  </si>
  <si>
    <t>20190</t>
  </si>
  <si>
    <t>21190</t>
  </si>
  <si>
    <t>30190</t>
  </si>
  <si>
    <t>San Juan Cotzocón</t>
  </si>
  <si>
    <t>Totoltepec de Guerrero</t>
  </si>
  <si>
    <t>Tuxtilla</t>
  </si>
  <si>
    <t>20191</t>
  </si>
  <si>
    <t>21191</t>
  </si>
  <si>
    <t>30191</t>
  </si>
  <si>
    <t>San Juan Chicomezúchil</t>
  </si>
  <si>
    <t>Tulcingo</t>
  </si>
  <si>
    <t>Ursulo Galván</t>
  </si>
  <si>
    <t>20192</t>
  </si>
  <si>
    <t>21192</t>
  </si>
  <si>
    <t>30192</t>
  </si>
  <si>
    <t>San Juan Chilateca</t>
  </si>
  <si>
    <t>Tuzamapan de Galeana</t>
  </si>
  <si>
    <t>Vega de Alatorre</t>
  </si>
  <si>
    <t>20193</t>
  </si>
  <si>
    <t>21193</t>
  </si>
  <si>
    <t>30193</t>
  </si>
  <si>
    <t>San Juan del Estado</t>
  </si>
  <si>
    <t>Tzicatlacoyan</t>
  </si>
  <si>
    <t>Veracruz</t>
  </si>
  <si>
    <t>20194</t>
  </si>
  <si>
    <t>21194</t>
  </si>
  <si>
    <t>30194</t>
  </si>
  <si>
    <t>Villa Aldama</t>
  </si>
  <si>
    <t>20195</t>
  </si>
  <si>
    <t>21195</t>
  </si>
  <si>
    <t>30195</t>
  </si>
  <si>
    <t>San Juan Diuxi</t>
  </si>
  <si>
    <t>20196</t>
  </si>
  <si>
    <t>21196</t>
  </si>
  <si>
    <t>30196</t>
  </si>
  <si>
    <t>San Juan Evangelista Analco</t>
  </si>
  <si>
    <t>Xayacatlán de Bravo</t>
  </si>
  <si>
    <t>Yanga</t>
  </si>
  <si>
    <t>20197</t>
  </si>
  <si>
    <t>21197</t>
  </si>
  <si>
    <t>30197</t>
  </si>
  <si>
    <t>San Juan Guelavía</t>
  </si>
  <si>
    <t>Xicotepec</t>
  </si>
  <si>
    <t>Yecuatla</t>
  </si>
  <si>
    <t>20198</t>
  </si>
  <si>
    <t>21198</t>
  </si>
  <si>
    <t>30198</t>
  </si>
  <si>
    <t>San Juan Guichicovi</t>
  </si>
  <si>
    <t>Xicotlán</t>
  </si>
  <si>
    <t>20199</t>
  </si>
  <si>
    <t>21199</t>
  </si>
  <si>
    <t>30199</t>
  </si>
  <si>
    <t>San Juan Ihualtepec</t>
  </si>
  <si>
    <t>Xiutetelco</t>
  </si>
  <si>
    <t>20200</t>
  </si>
  <si>
    <t>21200</t>
  </si>
  <si>
    <t>30200</t>
  </si>
  <si>
    <t>San Juan Juquila Mixes</t>
  </si>
  <si>
    <t>Xochiapulco</t>
  </si>
  <si>
    <t>Zentla</t>
  </si>
  <si>
    <t>20201</t>
  </si>
  <si>
    <t>21201</t>
  </si>
  <si>
    <t>30201</t>
  </si>
  <si>
    <t>San Juan Juquila Vijanos</t>
  </si>
  <si>
    <t>Xochiltepec</t>
  </si>
  <si>
    <t>Zongolica</t>
  </si>
  <si>
    <t>20202</t>
  </si>
  <si>
    <t>21202</t>
  </si>
  <si>
    <t>30202</t>
  </si>
  <si>
    <t>San Juan Lachao</t>
  </si>
  <si>
    <t>Xochitlán de Vicente Suárez</t>
  </si>
  <si>
    <t>Zontecomatlán de López y Fuentes</t>
  </si>
  <si>
    <t>20203</t>
  </si>
  <si>
    <t>21203</t>
  </si>
  <si>
    <t>30203</t>
  </si>
  <si>
    <t>San Juan Lachigalla</t>
  </si>
  <si>
    <t>Xochitlán Todos Santos</t>
  </si>
  <si>
    <t>Zozocolco de Hidalgo</t>
  </si>
  <si>
    <t>20204</t>
  </si>
  <si>
    <t>21204</t>
  </si>
  <si>
    <t>30204</t>
  </si>
  <si>
    <t>San Juan Lajarcia</t>
  </si>
  <si>
    <t>Yaonáhuac</t>
  </si>
  <si>
    <t>Agua Dulce</t>
  </si>
  <si>
    <t>20205</t>
  </si>
  <si>
    <t>21205</t>
  </si>
  <si>
    <t>30205</t>
  </si>
  <si>
    <t>San Juan Lalana</t>
  </si>
  <si>
    <t>Yehualtepec</t>
  </si>
  <si>
    <t>El Higo</t>
  </si>
  <si>
    <t>20206</t>
  </si>
  <si>
    <t>21206</t>
  </si>
  <si>
    <t>30206</t>
  </si>
  <si>
    <t>San Juan de los Cués</t>
  </si>
  <si>
    <t>Zacapala</t>
  </si>
  <si>
    <t>Nanchital de Lázaro Cárdenas del Río</t>
  </si>
  <si>
    <t>20207</t>
  </si>
  <si>
    <t>21207</t>
  </si>
  <si>
    <t>30207</t>
  </si>
  <si>
    <t>San Juan Mazatlán</t>
  </si>
  <si>
    <t>Zacapoaxtla</t>
  </si>
  <si>
    <t>Tres Valles</t>
  </si>
  <si>
    <t>20208</t>
  </si>
  <si>
    <t>21208</t>
  </si>
  <si>
    <t>30208</t>
  </si>
  <si>
    <t>San Juan Mixtepec -Dto. 08 -</t>
  </si>
  <si>
    <t>Zacatlán</t>
  </si>
  <si>
    <t>Carlos A. Carrillo</t>
  </si>
  <si>
    <t>20209</t>
  </si>
  <si>
    <t>21209</t>
  </si>
  <si>
    <t>30209</t>
  </si>
  <si>
    <t>San Juan Mixtepec -Dto. 26 -</t>
  </si>
  <si>
    <t>Zapotitlán</t>
  </si>
  <si>
    <t>Tatahuicapan de Juárez</t>
  </si>
  <si>
    <t>20210</t>
  </si>
  <si>
    <t>21210</t>
  </si>
  <si>
    <t>30210</t>
  </si>
  <si>
    <t>San Juan Ñumí</t>
  </si>
  <si>
    <t>Zapotitlán de Méndez</t>
  </si>
  <si>
    <t>Uxpanapa</t>
  </si>
  <si>
    <t>20211</t>
  </si>
  <si>
    <t>21211</t>
  </si>
  <si>
    <t>30211</t>
  </si>
  <si>
    <t>San Juan Ozolotepec</t>
  </si>
  <si>
    <t>San Rafael</t>
  </si>
  <si>
    <t>20212</t>
  </si>
  <si>
    <t>21212</t>
  </si>
  <si>
    <t>30212</t>
  </si>
  <si>
    <t>San Juan Petlapa</t>
  </si>
  <si>
    <t>Zautla</t>
  </si>
  <si>
    <t>Santiago Sochiapan</t>
  </si>
  <si>
    <t>20213</t>
  </si>
  <si>
    <t>21213</t>
  </si>
  <si>
    <t>San Juan Quiahije</t>
  </si>
  <si>
    <t>Zihuateutla</t>
  </si>
  <si>
    <t>20214</t>
  </si>
  <si>
    <t>21214</t>
  </si>
  <si>
    <t>San Juan Quiotepec</t>
  </si>
  <si>
    <t>Zinacatepec</t>
  </si>
  <si>
    <t>20215</t>
  </si>
  <si>
    <t>21215</t>
  </si>
  <si>
    <t>San Juan Sayultepec</t>
  </si>
  <si>
    <t>Zongozotla</t>
  </si>
  <si>
    <t>20216</t>
  </si>
  <si>
    <t>21216</t>
  </si>
  <si>
    <t>San Juan Tabaá</t>
  </si>
  <si>
    <t>Zoquiapan</t>
  </si>
  <si>
    <t>20217</t>
  </si>
  <si>
    <t>21217</t>
  </si>
  <si>
    <t>San Juan Tamazola</t>
  </si>
  <si>
    <t>Zoquitlán</t>
  </si>
  <si>
    <t>20218</t>
  </si>
  <si>
    <t>San Juan Teita</t>
  </si>
  <si>
    <t>20219</t>
  </si>
  <si>
    <t>San Juan Teitipac</t>
  </si>
  <si>
    <t>20220</t>
  </si>
  <si>
    <t>San Juan Tepeuxila</t>
  </si>
  <si>
    <t>20221</t>
  </si>
  <si>
    <t>San Juan Teposcolula</t>
  </si>
  <si>
    <t>20222</t>
  </si>
  <si>
    <t>San Juan Yaeé</t>
  </si>
  <si>
    <t>20223</t>
  </si>
  <si>
    <t>San Juan Yatzona</t>
  </si>
  <si>
    <t>20224</t>
  </si>
  <si>
    <t>San Juan Yucuita</t>
  </si>
  <si>
    <t>20225</t>
  </si>
  <si>
    <t>San Lorenzo</t>
  </si>
  <si>
    <t>20226</t>
  </si>
  <si>
    <t>San Lorenzo Albarradas</t>
  </si>
  <si>
    <t>20227</t>
  </si>
  <si>
    <t>San Lorenzo Cacaotepec</t>
  </si>
  <si>
    <t>20228</t>
  </si>
  <si>
    <t>San Lorenzo Cuaunecuiltitla</t>
  </si>
  <si>
    <t>20229</t>
  </si>
  <si>
    <t>San Lorenzo Texmelúcan</t>
  </si>
  <si>
    <t>20230</t>
  </si>
  <si>
    <t>San Lorenzo Victoria</t>
  </si>
  <si>
    <t>20231</t>
  </si>
  <si>
    <t>San Lucas Camotlán</t>
  </si>
  <si>
    <t>20232</t>
  </si>
  <si>
    <t>San Lucas Ojitlán</t>
  </si>
  <si>
    <t>20233</t>
  </si>
  <si>
    <t>San Lucas Quiaviní</t>
  </si>
  <si>
    <t>20234</t>
  </si>
  <si>
    <t>San Lucas Zoquiápam</t>
  </si>
  <si>
    <t>20235</t>
  </si>
  <si>
    <t>San Luis Amatlán</t>
  </si>
  <si>
    <t>20236</t>
  </si>
  <si>
    <t>San Marcial Ozolotepec</t>
  </si>
  <si>
    <t>20237</t>
  </si>
  <si>
    <t>San Marcos Arteaga</t>
  </si>
  <si>
    <t>20238</t>
  </si>
  <si>
    <t>San Martín de los Cansecos</t>
  </si>
  <si>
    <t>20239</t>
  </si>
  <si>
    <t>San Martín Huamelúlpam</t>
  </si>
  <si>
    <t>20240</t>
  </si>
  <si>
    <t>San Martín Itunyoso</t>
  </si>
  <si>
    <t>20241</t>
  </si>
  <si>
    <t>San Martín Lachilá</t>
  </si>
  <si>
    <t>20242</t>
  </si>
  <si>
    <t>San Martín Peras</t>
  </si>
  <si>
    <t>20243</t>
  </si>
  <si>
    <t>San Martín Tilcajete</t>
  </si>
  <si>
    <t>20244</t>
  </si>
  <si>
    <t>San Martín Toxpalan</t>
  </si>
  <si>
    <t>20245</t>
  </si>
  <si>
    <t>San Martín Zacatepec</t>
  </si>
  <si>
    <t>20246</t>
  </si>
  <si>
    <t>San Mateo Cajonos</t>
  </si>
  <si>
    <t>20247</t>
  </si>
  <si>
    <t>Capulálpam de Méndez</t>
  </si>
  <si>
    <t>20248</t>
  </si>
  <si>
    <t>San Mateo del Mar</t>
  </si>
  <si>
    <t>20249</t>
  </si>
  <si>
    <t>San Mateo Yoloxochitlán</t>
  </si>
  <si>
    <t>20250</t>
  </si>
  <si>
    <t>San Mateo Etlatongo</t>
  </si>
  <si>
    <t>20251</t>
  </si>
  <si>
    <t>San Mateo Nejápam</t>
  </si>
  <si>
    <t>20252</t>
  </si>
  <si>
    <t>San Mateo Peñasco</t>
  </si>
  <si>
    <t>20253</t>
  </si>
  <si>
    <t>San Mateo Piñas</t>
  </si>
  <si>
    <t>20254</t>
  </si>
  <si>
    <t>San Mateo Río Hondo</t>
  </si>
  <si>
    <t>20255</t>
  </si>
  <si>
    <t>San Mateo Sindihui</t>
  </si>
  <si>
    <t>20256</t>
  </si>
  <si>
    <t>San Mateo Tlapiltepec</t>
  </si>
  <si>
    <t>20257</t>
  </si>
  <si>
    <t>San Melchor Betaza</t>
  </si>
  <si>
    <t>20258</t>
  </si>
  <si>
    <t>San Miguel Achiutla</t>
  </si>
  <si>
    <t>20259</t>
  </si>
  <si>
    <t>San Miguel Ahuehuetitlán</t>
  </si>
  <si>
    <t>20260</t>
  </si>
  <si>
    <t>San Miguel Aloápam</t>
  </si>
  <si>
    <t>20261</t>
  </si>
  <si>
    <t>San Miguel Amatitlán</t>
  </si>
  <si>
    <t>20262</t>
  </si>
  <si>
    <t>San Miguel Amatlán</t>
  </si>
  <si>
    <t>20263</t>
  </si>
  <si>
    <t>San Miguel Coatlán</t>
  </si>
  <si>
    <t>20264</t>
  </si>
  <si>
    <t>San Miguel Chicahua</t>
  </si>
  <si>
    <t>20265</t>
  </si>
  <si>
    <t>San Miguel Chimalapa</t>
  </si>
  <si>
    <t>20266</t>
  </si>
  <si>
    <t>San Miguel del Puerto</t>
  </si>
  <si>
    <t>20267</t>
  </si>
  <si>
    <t>San Miguel del Río</t>
  </si>
  <si>
    <t>20268</t>
  </si>
  <si>
    <t>San Miguel Ejutla</t>
  </si>
  <si>
    <t>20269</t>
  </si>
  <si>
    <t>San Miguel el Grande</t>
  </si>
  <si>
    <t>20270</t>
  </si>
  <si>
    <t>San Miguel Huautla</t>
  </si>
  <si>
    <t>20271</t>
  </si>
  <si>
    <t>San Miguel Mixtepec</t>
  </si>
  <si>
    <t>20272</t>
  </si>
  <si>
    <t>San Miguel Panixtlahuaca</t>
  </si>
  <si>
    <t>20273</t>
  </si>
  <si>
    <t>San Miguel Peras</t>
  </si>
  <si>
    <t>20274</t>
  </si>
  <si>
    <t>San Miguel Piedras</t>
  </si>
  <si>
    <t>20275</t>
  </si>
  <si>
    <t>San Miguel Quetzaltepec</t>
  </si>
  <si>
    <t>20276</t>
  </si>
  <si>
    <t>San Miguel Santa Flor</t>
  </si>
  <si>
    <t>20277</t>
  </si>
  <si>
    <t>Villa Sola de Vega</t>
  </si>
  <si>
    <t>20278</t>
  </si>
  <si>
    <t>San Miguel Soyaltepec</t>
  </si>
  <si>
    <t>20279</t>
  </si>
  <si>
    <t>San Miguel Suchixtepec</t>
  </si>
  <si>
    <t>20280</t>
  </si>
  <si>
    <t>Villa Talea de Castro</t>
  </si>
  <si>
    <t>20281</t>
  </si>
  <si>
    <t>San Miguel Tecomatlán</t>
  </si>
  <si>
    <t>20282</t>
  </si>
  <si>
    <t>San Miguel Tenango</t>
  </si>
  <si>
    <t>20283</t>
  </si>
  <si>
    <t>San Miguel Tequixtepec</t>
  </si>
  <si>
    <t>20284</t>
  </si>
  <si>
    <t>San Miguel Tilquiápam</t>
  </si>
  <si>
    <t>20285</t>
  </si>
  <si>
    <t>San Miguel Tlacamama</t>
  </si>
  <si>
    <t>20286</t>
  </si>
  <si>
    <t>San Miguel Tlacotepec</t>
  </si>
  <si>
    <t>20287</t>
  </si>
  <si>
    <t>San Miguel Tulancingo</t>
  </si>
  <si>
    <t>20288</t>
  </si>
  <si>
    <t>San Miguel Yotao</t>
  </si>
  <si>
    <t>20289</t>
  </si>
  <si>
    <t>20290</t>
  </si>
  <si>
    <t>San Nicolás Hidalgo</t>
  </si>
  <si>
    <t>20291</t>
  </si>
  <si>
    <t>San Pablo Coatlán</t>
  </si>
  <si>
    <t>20292</t>
  </si>
  <si>
    <t>San Pablo Cuatro Venados</t>
  </si>
  <si>
    <t>20293</t>
  </si>
  <si>
    <t>San Pablo Etla</t>
  </si>
  <si>
    <t>20294</t>
  </si>
  <si>
    <t>San Pablo Huitzo</t>
  </si>
  <si>
    <t>20295</t>
  </si>
  <si>
    <t>San Pablo Huixtepec</t>
  </si>
  <si>
    <t>20296</t>
  </si>
  <si>
    <t>San Pablo Macuiltianguis</t>
  </si>
  <si>
    <t>20297</t>
  </si>
  <si>
    <t>San Pablo Tijaltepec</t>
  </si>
  <si>
    <t>20298</t>
  </si>
  <si>
    <t>San Pablo Villa de Mitla</t>
  </si>
  <si>
    <t>20299</t>
  </si>
  <si>
    <t>San Pablo Yaganiza</t>
  </si>
  <si>
    <t>20300</t>
  </si>
  <si>
    <t>San Pedro Amuzgos</t>
  </si>
  <si>
    <t>20301</t>
  </si>
  <si>
    <t>San Pedro Apóstol</t>
  </si>
  <si>
    <t>20302</t>
  </si>
  <si>
    <t>San Pedro Atoyac</t>
  </si>
  <si>
    <t>20303</t>
  </si>
  <si>
    <t>San Pedro Cajonos</t>
  </si>
  <si>
    <t>20304</t>
  </si>
  <si>
    <t>San Pedro Coxcaltepec Cántaros</t>
  </si>
  <si>
    <t>20305</t>
  </si>
  <si>
    <t>San Pedro Comitancillo</t>
  </si>
  <si>
    <t>20306</t>
  </si>
  <si>
    <t>San Pedro el Alto</t>
  </si>
  <si>
    <t>20307</t>
  </si>
  <si>
    <t>San Pedro Huamelula</t>
  </si>
  <si>
    <t>20308</t>
  </si>
  <si>
    <t>San Pedro Huilotepec</t>
  </si>
  <si>
    <t>20309</t>
  </si>
  <si>
    <t>San Pedro Ixcatlán</t>
  </si>
  <si>
    <t>20310</t>
  </si>
  <si>
    <t>San Pedro Ixtlahuaca</t>
  </si>
  <si>
    <t>20311</t>
  </si>
  <si>
    <t>San Pedro Jaltepetongo</t>
  </si>
  <si>
    <t>20312</t>
  </si>
  <si>
    <t>San Pedro Jicayán</t>
  </si>
  <si>
    <t>20313</t>
  </si>
  <si>
    <t>San Pedro Jocotipac</t>
  </si>
  <si>
    <t>20314</t>
  </si>
  <si>
    <t>San Pedro Juchatengo</t>
  </si>
  <si>
    <t>20315</t>
  </si>
  <si>
    <t>San Pedro Mártir</t>
  </si>
  <si>
    <t>20316</t>
  </si>
  <si>
    <t>San Pedro Mártir Quiechapa</t>
  </si>
  <si>
    <t>20317</t>
  </si>
  <si>
    <t>San Pedro Mártir Yucuxaco</t>
  </si>
  <si>
    <t>20318</t>
  </si>
  <si>
    <t>San Pedro Mixtepec -Dto. 22 -</t>
  </si>
  <si>
    <t>20319</t>
  </si>
  <si>
    <t>San Pedro Mixtepec -Dto. 26 -</t>
  </si>
  <si>
    <t>20320</t>
  </si>
  <si>
    <t>San Pedro Molinos</t>
  </si>
  <si>
    <t>20321</t>
  </si>
  <si>
    <t>San Pedro Nopala</t>
  </si>
  <si>
    <t>20322</t>
  </si>
  <si>
    <t>San Pedro Ocopetatillo</t>
  </si>
  <si>
    <t>20323</t>
  </si>
  <si>
    <t>San Pedro Ocotepec</t>
  </si>
  <si>
    <t>20324</t>
  </si>
  <si>
    <t>San Pedro Pochutla</t>
  </si>
  <si>
    <t>20325</t>
  </si>
  <si>
    <t>San Pedro Quiatoni</t>
  </si>
  <si>
    <t>20326</t>
  </si>
  <si>
    <t>San Pedro Sochiápam</t>
  </si>
  <si>
    <t>20327</t>
  </si>
  <si>
    <t>San Pedro Tapanatepec</t>
  </si>
  <si>
    <t>20328</t>
  </si>
  <si>
    <t>San Pedro Taviche</t>
  </si>
  <si>
    <t>20329</t>
  </si>
  <si>
    <t>San Pedro Teozacoalco</t>
  </si>
  <si>
    <t>20330</t>
  </si>
  <si>
    <t>San Pedro Teutila</t>
  </si>
  <si>
    <t>20331</t>
  </si>
  <si>
    <t>San Pedro Tidaá</t>
  </si>
  <si>
    <t>20332</t>
  </si>
  <si>
    <t>San Pedro Topiltepec</t>
  </si>
  <si>
    <t>20333</t>
  </si>
  <si>
    <t>San Pedro Totolápam</t>
  </si>
  <si>
    <t>20334</t>
  </si>
  <si>
    <t>Villa de Tututepec</t>
  </si>
  <si>
    <t>20335</t>
  </si>
  <si>
    <t>San Pedro Yaneri</t>
  </si>
  <si>
    <t>20336</t>
  </si>
  <si>
    <t>San Pedro Yólox</t>
  </si>
  <si>
    <t>20337</t>
  </si>
  <si>
    <t>San Pedro y San Pablo Ayutla</t>
  </si>
  <si>
    <t>20338</t>
  </si>
  <si>
    <t>Villa de Etla</t>
  </si>
  <si>
    <t>20339</t>
  </si>
  <si>
    <t>San Pedro y San Pablo Teposcolula</t>
  </si>
  <si>
    <t>20340</t>
  </si>
  <si>
    <t>San Pedro y San Pablo Tequixtepec</t>
  </si>
  <si>
    <t>20341</t>
  </si>
  <si>
    <t>San Pedro Yucunama</t>
  </si>
  <si>
    <t>20342</t>
  </si>
  <si>
    <t>San Raymundo Jalpan</t>
  </si>
  <si>
    <t>20343</t>
  </si>
  <si>
    <t>San Sebastián Abasolo</t>
  </si>
  <si>
    <t>20344</t>
  </si>
  <si>
    <t>San Sebastián Coatlán</t>
  </si>
  <si>
    <t>20345</t>
  </si>
  <si>
    <t>San Sebastián Ixcapa</t>
  </si>
  <si>
    <t>20346</t>
  </si>
  <si>
    <t>San Sebastián Nicananduta</t>
  </si>
  <si>
    <t>20347</t>
  </si>
  <si>
    <t>San Sebastián Río Hondo</t>
  </si>
  <si>
    <t>20348</t>
  </si>
  <si>
    <t>San Sebastián Tecomaxtlahuaca</t>
  </si>
  <si>
    <t>20349</t>
  </si>
  <si>
    <t>San Sebastián Teitipac</t>
  </si>
  <si>
    <t>20350</t>
  </si>
  <si>
    <t>San Sebastián Tutla</t>
  </si>
  <si>
    <t>20351</t>
  </si>
  <si>
    <t>San Simón Almolongas</t>
  </si>
  <si>
    <t>20352</t>
  </si>
  <si>
    <t>San Simón Zahuatlán</t>
  </si>
  <si>
    <t>20353</t>
  </si>
  <si>
    <t>20354</t>
  </si>
  <si>
    <t>Santa Ana Ateixtlahuaca</t>
  </si>
  <si>
    <t>20355</t>
  </si>
  <si>
    <t>Santa Ana Cuauhtémoc</t>
  </si>
  <si>
    <t>20356</t>
  </si>
  <si>
    <t>Santa Ana del Valle</t>
  </si>
  <si>
    <t>20357</t>
  </si>
  <si>
    <t>Santa Ana Tavela</t>
  </si>
  <si>
    <t>20358</t>
  </si>
  <si>
    <t>Santa Ana Tlapacoyan</t>
  </si>
  <si>
    <t>20359</t>
  </si>
  <si>
    <t>Santa Ana Yareni</t>
  </si>
  <si>
    <t>20360</t>
  </si>
  <si>
    <t>Santa Ana Zegache</t>
  </si>
  <si>
    <t>20361</t>
  </si>
  <si>
    <t>Santa Catalina Quierí</t>
  </si>
  <si>
    <t>20362</t>
  </si>
  <si>
    <t>Santa Catarina Cuixtla</t>
  </si>
  <si>
    <t>20363</t>
  </si>
  <si>
    <t>Santa Catarina Ixtepeji</t>
  </si>
  <si>
    <t>20364</t>
  </si>
  <si>
    <t>Santa Catarina Juquila</t>
  </si>
  <si>
    <t>20365</t>
  </si>
  <si>
    <t>Santa Catarina Lachatao</t>
  </si>
  <si>
    <t>20366</t>
  </si>
  <si>
    <t>Santa Catarina Loxicha</t>
  </si>
  <si>
    <t>20367</t>
  </si>
  <si>
    <t>Santa Catarina Mechoacán</t>
  </si>
  <si>
    <t>20368</t>
  </si>
  <si>
    <t>Santa Catarina Minas</t>
  </si>
  <si>
    <t>20369</t>
  </si>
  <si>
    <t>Santa Catarina Quiané</t>
  </si>
  <si>
    <t>20370</t>
  </si>
  <si>
    <t>Santa Catarina Tayata</t>
  </si>
  <si>
    <t>20371</t>
  </si>
  <si>
    <t>Santa Catarina Ticuá</t>
  </si>
  <si>
    <t>20372</t>
  </si>
  <si>
    <t>Santa Catarina Yosonotú</t>
  </si>
  <si>
    <t>20373</t>
  </si>
  <si>
    <t>Santa Catarina Zapoquila</t>
  </si>
  <si>
    <t>20374</t>
  </si>
  <si>
    <t>Santa Cruz Acatepec</t>
  </si>
  <si>
    <t>20375</t>
  </si>
  <si>
    <t>Santa Cruz Amilpas</t>
  </si>
  <si>
    <t>20376</t>
  </si>
  <si>
    <t>Santa Cruz de Bravo</t>
  </si>
  <si>
    <t>20377</t>
  </si>
  <si>
    <t>Santa Cruz Itundujia</t>
  </si>
  <si>
    <t>20378</t>
  </si>
  <si>
    <t>Santa Cruz Mixtepec</t>
  </si>
  <si>
    <t>20379</t>
  </si>
  <si>
    <t>Santa Cruz Nundaco</t>
  </si>
  <si>
    <t>20380</t>
  </si>
  <si>
    <t>Santa Cruz Papalutla</t>
  </si>
  <si>
    <t>20381</t>
  </si>
  <si>
    <t>Santa Cruz Tacache de Mina</t>
  </si>
  <si>
    <t>20382</t>
  </si>
  <si>
    <t>Santa Cruz Tacahua</t>
  </si>
  <si>
    <t>20383</t>
  </si>
  <si>
    <t>Santa Cruz Tayata</t>
  </si>
  <si>
    <t>20384</t>
  </si>
  <si>
    <t>Santa Cruz Xitla</t>
  </si>
  <si>
    <t>20385</t>
  </si>
  <si>
    <t>Santa Cruz Xoxocotlán</t>
  </si>
  <si>
    <t>20386</t>
  </si>
  <si>
    <t>Santa Cruz Zenzontepec</t>
  </si>
  <si>
    <t>20387</t>
  </si>
  <si>
    <t>Santa Gertrudis</t>
  </si>
  <si>
    <t>20388</t>
  </si>
  <si>
    <t>Santa Inés del Monte</t>
  </si>
  <si>
    <t>20389</t>
  </si>
  <si>
    <t>Santa Inés Yatzeche</t>
  </si>
  <si>
    <t>20390</t>
  </si>
  <si>
    <t>Santa Lucía del Camino</t>
  </si>
  <si>
    <t>20391</t>
  </si>
  <si>
    <t>Santa Lucía Miahuatlán</t>
  </si>
  <si>
    <t>20392</t>
  </si>
  <si>
    <t>Santa Lucía Monteverde</t>
  </si>
  <si>
    <t>20393</t>
  </si>
  <si>
    <t>Santa Lucía Ocotlán</t>
  </si>
  <si>
    <t>20394</t>
  </si>
  <si>
    <t>Santa María Alotepec</t>
  </si>
  <si>
    <t>20395</t>
  </si>
  <si>
    <t>Santa María Apazco</t>
  </si>
  <si>
    <t>20396</t>
  </si>
  <si>
    <t>Santa María la Asunción</t>
  </si>
  <si>
    <t>20397</t>
  </si>
  <si>
    <t>Heroica Ciudad de Tlaxiaco</t>
  </si>
  <si>
    <t>20398</t>
  </si>
  <si>
    <t>Ayoquezco de Aldama</t>
  </si>
  <si>
    <t>20399</t>
  </si>
  <si>
    <t>Santa María Atzompa</t>
  </si>
  <si>
    <t>20400</t>
  </si>
  <si>
    <t>Santa María Camotlán</t>
  </si>
  <si>
    <t>20401</t>
  </si>
  <si>
    <t>Santa María Colotepec</t>
  </si>
  <si>
    <t>20402</t>
  </si>
  <si>
    <t>Santa María Cortijo</t>
  </si>
  <si>
    <t>20403</t>
  </si>
  <si>
    <t>Santa María Coyotepec</t>
  </si>
  <si>
    <t>20404</t>
  </si>
  <si>
    <t>Santa María Chachoápam</t>
  </si>
  <si>
    <t>20405</t>
  </si>
  <si>
    <t>Villa de Chilapa de Díaz</t>
  </si>
  <si>
    <t>20406</t>
  </si>
  <si>
    <t>Santa María Chilchotla</t>
  </si>
  <si>
    <t>20407</t>
  </si>
  <si>
    <t>Santa María Chimalapa</t>
  </si>
  <si>
    <t>20408</t>
  </si>
  <si>
    <t>Santa María del Rosario</t>
  </si>
  <si>
    <t>20409</t>
  </si>
  <si>
    <t>Santa María del Tule</t>
  </si>
  <si>
    <t>20410</t>
  </si>
  <si>
    <t>Santa María Ecatepec</t>
  </si>
  <si>
    <t>20411</t>
  </si>
  <si>
    <t>Santa María Guelacé</t>
  </si>
  <si>
    <t>20412</t>
  </si>
  <si>
    <t>Santa María Guienagati</t>
  </si>
  <si>
    <t>20413</t>
  </si>
  <si>
    <t>Santa María Huatulco</t>
  </si>
  <si>
    <t>20414</t>
  </si>
  <si>
    <t>Santa María Huazolotitlán</t>
  </si>
  <si>
    <t>20415</t>
  </si>
  <si>
    <t>Santa María Ipalapa</t>
  </si>
  <si>
    <t>20416</t>
  </si>
  <si>
    <t>Santa María Ixcatlán</t>
  </si>
  <si>
    <t>20417</t>
  </si>
  <si>
    <t>Santa María Jacatepec</t>
  </si>
  <si>
    <t>20418</t>
  </si>
  <si>
    <t>Santa María Jalapa del Marqués</t>
  </si>
  <si>
    <t>20419</t>
  </si>
  <si>
    <t>Santa María Jaltianguis</t>
  </si>
  <si>
    <t>20420</t>
  </si>
  <si>
    <t>Santa María Lachixío</t>
  </si>
  <si>
    <t>20421</t>
  </si>
  <si>
    <t>Santa María Mixtequilla</t>
  </si>
  <si>
    <t>20422</t>
  </si>
  <si>
    <t>Santa María Nativitas</t>
  </si>
  <si>
    <t>20423</t>
  </si>
  <si>
    <t>Santa María Nduayaco</t>
  </si>
  <si>
    <t>20424</t>
  </si>
  <si>
    <t>Santa María Ozolotepec</t>
  </si>
  <si>
    <t>20425</t>
  </si>
  <si>
    <t>Santa María Pápalo</t>
  </si>
  <si>
    <t>20426</t>
  </si>
  <si>
    <t>Santa María Peñoles</t>
  </si>
  <si>
    <t>20427</t>
  </si>
  <si>
    <t>Santa María Petapa</t>
  </si>
  <si>
    <t>20428</t>
  </si>
  <si>
    <t>Santa María Quiegolani</t>
  </si>
  <si>
    <t>20429</t>
  </si>
  <si>
    <t>Santa María Sola</t>
  </si>
  <si>
    <t>20430</t>
  </si>
  <si>
    <t>Santa María Tataltepec</t>
  </si>
  <si>
    <t>20431</t>
  </si>
  <si>
    <t>Santa María Tecomavaca</t>
  </si>
  <si>
    <t>20432</t>
  </si>
  <si>
    <t>Santa María Temaxcalapa</t>
  </si>
  <si>
    <t>20433</t>
  </si>
  <si>
    <t>Santa María Temaxcaltepec</t>
  </si>
  <si>
    <t>20434</t>
  </si>
  <si>
    <t>Santa María Teopoxco</t>
  </si>
  <si>
    <t>20435</t>
  </si>
  <si>
    <t>Santa María Tepantlali</t>
  </si>
  <si>
    <t>20436</t>
  </si>
  <si>
    <t>Santa María Texcatitlán</t>
  </si>
  <si>
    <t>20437</t>
  </si>
  <si>
    <t>Santa María Tlahuitoltepec</t>
  </si>
  <si>
    <t>20438</t>
  </si>
  <si>
    <t>Santa María Tlalixtac</t>
  </si>
  <si>
    <t>20439</t>
  </si>
  <si>
    <t>Santa María Tonameca</t>
  </si>
  <si>
    <t>20440</t>
  </si>
  <si>
    <t>Santa María Totolapilla</t>
  </si>
  <si>
    <t>20441</t>
  </si>
  <si>
    <t>Santa María Xadani</t>
  </si>
  <si>
    <t>20442</t>
  </si>
  <si>
    <t>Santa María Yalina</t>
  </si>
  <si>
    <t>20443</t>
  </si>
  <si>
    <t>Santa María Yavesía</t>
  </si>
  <si>
    <t>20444</t>
  </si>
  <si>
    <t>Santa María Yolotepec</t>
  </si>
  <si>
    <t>20445</t>
  </si>
  <si>
    <t>Santa María Yosoyúa</t>
  </si>
  <si>
    <t>20446</t>
  </si>
  <si>
    <t>Santa María Yucuhiti</t>
  </si>
  <si>
    <t>20447</t>
  </si>
  <si>
    <t>Santa María Zacatepec</t>
  </si>
  <si>
    <t>20448</t>
  </si>
  <si>
    <t>Santa María Zaniza</t>
  </si>
  <si>
    <t>20449</t>
  </si>
  <si>
    <t>Santa María Zoquitlán</t>
  </si>
  <si>
    <t>20450</t>
  </si>
  <si>
    <t>Santiago Amoltepec</t>
  </si>
  <si>
    <t>20451</t>
  </si>
  <si>
    <t>Santiago Apoala</t>
  </si>
  <si>
    <t>20452</t>
  </si>
  <si>
    <t>Santiago Apóstol</t>
  </si>
  <si>
    <t>20453</t>
  </si>
  <si>
    <t>Santiago Astata</t>
  </si>
  <si>
    <t>20454</t>
  </si>
  <si>
    <t>Santiago Atitlán</t>
  </si>
  <si>
    <t>20455</t>
  </si>
  <si>
    <t>Santiago Ayuquililla</t>
  </si>
  <si>
    <t>20456</t>
  </si>
  <si>
    <t>Santiago Cacaloxtepec</t>
  </si>
  <si>
    <t>20457</t>
  </si>
  <si>
    <t>Santiago Camotlán</t>
  </si>
  <si>
    <t>20458</t>
  </si>
  <si>
    <t>Santiago Comaltepec</t>
  </si>
  <si>
    <t>20459</t>
  </si>
  <si>
    <t>Villa de Santiago Chazumba</t>
  </si>
  <si>
    <t>20460</t>
  </si>
  <si>
    <t>Santiago Choápam</t>
  </si>
  <si>
    <t>20461</t>
  </si>
  <si>
    <t>Santiago del Río</t>
  </si>
  <si>
    <t>20462</t>
  </si>
  <si>
    <t>Santiago Huajolotitlán</t>
  </si>
  <si>
    <t>20463</t>
  </si>
  <si>
    <t>Santiago Huauclilla</t>
  </si>
  <si>
    <t>20464</t>
  </si>
  <si>
    <t>Santiago Ihuitlán Plumas</t>
  </si>
  <si>
    <t>20465</t>
  </si>
  <si>
    <t>Santiago Ixcuintepec</t>
  </si>
  <si>
    <t>20466</t>
  </si>
  <si>
    <t>Santiago Ixtayutla</t>
  </si>
  <si>
    <t>20467</t>
  </si>
  <si>
    <t>Santiago Jamiltepec</t>
  </si>
  <si>
    <t>20468</t>
  </si>
  <si>
    <t>Santiago Jocotepec</t>
  </si>
  <si>
    <t>20469</t>
  </si>
  <si>
    <t>Santiago Juxtlahuaca</t>
  </si>
  <si>
    <t>20470</t>
  </si>
  <si>
    <t>Santiago Lachiguiri</t>
  </si>
  <si>
    <t>20471</t>
  </si>
  <si>
    <t>Santiago Lalopa</t>
  </si>
  <si>
    <t>20472</t>
  </si>
  <si>
    <t>Santiago Laollaga</t>
  </si>
  <si>
    <t>20473</t>
  </si>
  <si>
    <t>Santiago Laxopa</t>
  </si>
  <si>
    <t>20474</t>
  </si>
  <si>
    <t>Santiago Llano Grande</t>
  </si>
  <si>
    <t>20475</t>
  </si>
  <si>
    <t>Santiago Matatlán</t>
  </si>
  <si>
    <t>20476</t>
  </si>
  <si>
    <t>Santiago Miltepec</t>
  </si>
  <si>
    <t>20477</t>
  </si>
  <si>
    <t>Santiago Minas</t>
  </si>
  <si>
    <t>20478</t>
  </si>
  <si>
    <t>Santiago Nacaltepec</t>
  </si>
  <si>
    <t>20479</t>
  </si>
  <si>
    <t>Santiago Nejapilla</t>
  </si>
  <si>
    <t>20480</t>
  </si>
  <si>
    <t>Santiago Nundiche</t>
  </si>
  <si>
    <t>20481</t>
  </si>
  <si>
    <t>Santiago Nuyoó</t>
  </si>
  <si>
    <t>20482</t>
  </si>
  <si>
    <t>Santiago Pinotepa Nacional</t>
  </si>
  <si>
    <t>20483</t>
  </si>
  <si>
    <t>Santiago Suchilquitongo</t>
  </si>
  <si>
    <t>20484</t>
  </si>
  <si>
    <t>Santiago Tamazola</t>
  </si>
  <si>
    <t>20485</t>
  </si>
  <si>
    <t>Santiago Tapextla</t>
  </si>
  <si>
    <t>20486</t>
  </si>
  <si>
    <t>Villa Tejúpam de la Unión</t>
  </si>
  <si>
    <t>20487</t>
  </si>
  <si>
    <t>Santiago Tenango</t>
  </si>
  <si>
    <t>20488</t>
  </si>
  <si>
    <t>Santiago Tepetlapa</t>
  </si>
  <si>
    <t>20489</t>
  </si>
  <si>
    <t>Santiago Tetepec</t>
  </si>
  <si>
    <t>20490</t>
  </si>
  <si>
    <t>Santiago Texcalcingo</t>
  </si>
  <si>
    <t>20491</t>
  </si>
  <si>
    <t>Santiago Textitlán</t>
  </si>
  <si>
    <t>20492</t>
  </si>
  <si>
    <t>Santiago Tilantongo</t>
  </si>
  <si>
    <t>20493</t>
  </si>
  <si>
    <t>Santiago Tillo</t>
  </si>
  <si>
    <t>20494</t>
  </si>
  <si>
    <t>Santiago Tlazoyaltepec</t>
  </si>
  <si>
    <t>20495</t>
  </si>
  <si>
    <t>Santiago Xanica</t>
  </si>
  <si>
    <t>20496</t>
  </si>
  <si>
    <t>Santiago Xiacuí</t>
  </si>
  <si>
    <t>20497</t>
  </si>
  <si>
    <t>Santiago Yaitepec</t>
  </si>
  <si>
    <t>20498</t>
  </si>
  <si>
    <t>Santiago Yaveo</t>
  </si>
  <si>
    <t>20499</t>
  </si>
  <si>
    <t>Santiago Yolomécatl</t>
  </si>
  <si>
    <t>20500</t>
  </si>
  <si>
    <t>Santiago Yosondúa</t>
  </si>
  <si>
    <t>20501</t>
  </si>
  <si>
    <t>Santiago Yucuyachi</t>
  </si>
  <si>
    <t>20502</t>
  </si>
  <si>
    <t>Santiago Zacatepec</t>
  </si>
  <si>
    <t>20503</t>
  </si>
  <si>
    <t>Santiago Zoochila</t>
  </si>
  <si>
    <t>20504</t>
  </si>
  <si>
    <t>Nuevo Zoquiápam</t>
  </si>
  <si>
    <t>20505</t>
  </si>
  <si>
    <t>Santo Domingo Ingenio</t>
  </si>
  <si>
    <t>20506</t>
  </si>
  <si>
    <t>Santo Domingo Albarradas</t>
  </si>
  <si>
    <t>20507</t>
  </si>
  <si>
    <t>Santo Domingo Armenta</t>
  </si>
  <si>
    <t>20508</t>
  </si>
  <si>
    <t>Santo Domingo Chihuitán</t>
  </si>
  <si>
    <t>20509</t>
  </si>
  <si>
    <t>Santo Domingo de Morelos</t>
  </si>
  <si>
    <t>20510</t>
  </si>
  <si>
    <t>Santo Domingo Ixcatlán</t>
  </si>
  <si>
    <t>20511</t>
  </si>
  <si>
    <t>Santo Domingo Nuxaá</t>
  </si>
  <si>
    <t>20512</t>
  </si>
  <si>
    <t>Santo Domingo Ozolotepec</t>
  </si>
  <si>
    <t>20513</t>
  </si>
  <si>
    <t>Santo Domingo Petapa</t>
  </si>
  <si>
    <t>20514</t>
  </si>
  <si>
    <t>Santo Domingo Roayaga</t>
  </si>
  <si>
    <t>20515</t>
  </si>
  <si>
    <t>Santo Domingo Tehuantepec</t>
  </si>
  <si>
    <t>20516</t>
  </si>
  <si>
    <t>Santo Domingo Teojomulco</t>
  </si>
  <si>
    <t>20517</t>
  </si>
  <si>
    <t>Santo Domingo Tepuxtepec</t>
  </si>
  <si>
    <t>20518</t>
  </si>
  <si>
    <t>Santo Domingo Tlatayápam</t>
  </si>
  <si>
    <t>20519</t>
  </si>
  <si>
    <t>Santo Domingo Tomaltepec</t>
  </si>
  <si>
    <t>20520</t>
  </si>
  <si>
    <t>Santo Domingo Tonalá</t>
  </si>
  <si>
    <t>20521</t>
  </si>
  <si>
    <t>Santo Domingo Tonaltepec</t>
  </si>
  <si>
    <t>20522</t>
  </si>
  <si>
    <t>Santo Domingo Xagacía</t>
  </si>
  <si>
    <t>20523</t>
  </si>
  <si>
    <t>Santo Domingo Yanhuitlán</t>
  </si>
  <si>
    <t>20524</t>
  </si>
  <si>
    <t>Santo Domingo Yodohino</t>
  </si>
  <si>
    <t>20525</t>
  </si>
  <si>
    <t>Santo Domingo Zanatepec</t>
  </si>
  <si>
    <t>20526</t>
  </si>
  <si>
    <t>Santos Reyes Nopala</t>
  </si>
  <si>
    <t>20527</t>
  </si>
  <si>
    <t>Santos Reyes Pápalo</t>
  </si>
  <si>
    <t>20528</t>
  </si>
  <si>
    <t>Santos Reyes Tepejillo</t>
  </si>
  <si>
    <t>20529</t>
  </si>
  <si>
    <t>Santos Reyes Yucuná</t>
  </si>
  <si>
    <t>20530</t>
  </si>
  <si>
    <t>Santo Tomás Jalieza</t>
  </si>
  <si>
    <t>20531</t>
  </si>
  <si>
    <t>Santo Tomás Mazaltepec</t>
  </si>
  <si>
    <t>20532</t>
  </si>
  <si>
    <t>Santo Tomás Ocotepec</t>
  </si>
  <si>
    <t>20533</t>
  </si>
  <si>
    <t>Santo Tomás Tamazulapan</t>
  </si>
  <si>
    <t>20534</t>
  </si>
  <si>
    <t>San Vicente Coatlán</t>
  </si>
  <si>
    <t>20535</t>
  </si>
  <si>
    <t>San Vicente Lachixío</t>
  </si>
  <si>
    <t>20536</t>
  </si>
  <si>
    <t>San Vicente Nuñú</t>
  </si>
  <si>
    <t>20537</t>
  </si>
  <si>
    <t>Silacayoápam</t>
  </si>
  <si>
    <t>20538</t>
  </si>
  <si>
    <t>Sitio de Xitlapehua</t>
  </si>
  <si>
    <t>20539</t>
  </si>
  <si>
    <t>Soledad Etla</t>
  </si>
  <si>
    <t>20540</t>
  </si>
  <si>
    <t>Villa de Tamazulápam del Progreso</t>
  </si>
  <si>
    <t>20541</t>
  </si>
  <si>
    <t>Tanetze de Zaragoza</t>
  </si>
  <si>
    <t>20542</t>
  </si>
  <si>
    <t>Taniche</t>
  </si>
  <si>
    <t>20543</t>
  </si>
  <si>
    <t>Tataltepec de Valdés</t>
  </si>
  <si>
    <t>20544</t>
  </si>
  <si>
    <t>Teococuilco de Marcos Pérez</t>
  </si>
  <si>
    <t>20545</t>
  </si>
  <si>
    <t>Teotitlán de Flores Magón</t>
  </si>
  <si>
    <t>20546</t>
  </si>
  <si>
    <t>Teotitlán del Valle</t>
  </si>
  <si>
    <t>20547</t>
  </si>
  <si>
    <t>Teotongo</t>
  </si>
  <si>
    <t>20548</t>
  </si>
  <si>
    <t>Tepelmeme Villa de Morelos</t>
  </si>
  <si>
    <t>20549</t>
  </si>
  <si>
    <t>Heroica Villa Tezoatlán de Segura y Luna, Cuna de la Independencia de Oaxaca</t>
  </si>
  <si>
    <t>20550</t>
  </si>
  <si>
    <t>San Jerónimo Tlacochahuaya</t>
  </si>
  <si>
    <t>20551</t>
  </si>
  <si>
    <t>Tlacolula de Matamoros</t>
  </si>
  <si>
    <t>20552</t>
  </si>
  <si>
    <t>Tlacotepec Plumas</t>
  </si>
  <si>
    <t>20553</t>
  </si>
  <si>
    <t>Tlalixtac de Cabrera</t>
  </si>
  <si>
    <t>20554</t>
  </si>
  <si>
    <t>Totontepec Villa de Morelos</t>
  </si>
  <si>
    <t>20555</t>
  </si>
  <si>
    <t>Trinidad Zaachila</t>
  </si>
  <si>
    <t>20556</t>
  </si>
  <si>
    <t>La Trinidad Vista Hermosa</t>
  </si>
  <si>
    <t>20557</t>
  </si>
  <si>
    <t>Unión Hidalgo</t>
  </si>
  <si>
    <t>20558</t>
  </si>
  <si>
    <t>Valerio Trujano</t>
  </si>
  <si>
    <t>20559</t>
  </si>
  <si>
    <t>San Juan Bautista Valle Nacional</t>
  </si>
  <si>
    <t>20560</t>
  </si>
  <si>
    <t>Villa Díaz Ordaz</t>
  </si>
  <si>
    <t>20561</t>
  </si>
  <si>
    <t>Yaxe</t>
  </si>
  <si>
    <t>20562</t>
  </si>
  <si>
    <t>Magdalena Yodocono de Porfirio Díaz</t>
  </si>
  <si>
    <t>20563</t>
  </si>
  <si>
    <t>Yogana</t>
  </si>
  <si>
    <t>20564</t>
  </si>
  <si>
    <t>Yutanduchi de Guerrero</t>
  </si>
  <si>
    <t>20565</t>
  </si>
  <si>
    <t>Villa de Zaachila</t>
  </si>
  <si>
    <t>20566</t>
  </si>
  <si>
    <t>San Mateo Yucutindoo</t>
  </si>
  <si>
    <t>20567</t>
  </si>
  <si>
    <t>Zapotitlán Lagunas</t>
  </si>
  <si>
    <t>20568</t>
  </si>
  <si>
    <t>Zapotitlán Palmas</t>
  </si>
  <si>
    <t>20569</t>
  </si>
  <si>
    <t>Santa Inés de Zaragoza</t>
  </si>
  <si>
    <t>20570</t>
  </si>
  <si>
    <t>Zimatlán de Álvarez</t>
  </si>
  <si>
    <t>COMP_TOTAL</t>
  </si>
  <si>
    <t>TOTAL</t>
  </si>
  <si>
    <t>TIPO DE INSTITUCIONES</t>
  </si>
  <si>
    <t>Pública Centralizada</t>
  </si>
  <si>
    <t>Pública Paraestatal</t>
  </si>
  <si>
    <t>Otro tipo</t>
  </si>
  <si>
    <t>MINUSC</t>
  </si>
  <si>
    <t>ACENTO</t>
  </si>
  <si>
    <t>SIGNO</t>
  </si>
  <si>
    <t>NUM_10</t>
  </si>
  <si>
    <t>BLOQUEO_SUMA PREG 4.2</t>
  </si>
  <si>
    <t>TIPO DETERMINACIÓN</t>
  </si>
  <si>
    <t>PREG.4.3</t>
  </si>
  <si>
    <t>NUM.CAUSAS DE CLASIFICACION CONFIDENCIAL</t>
  </si>
  <si>
    <t>NUM_4</t>
  </si>
  <si>
    <t>COMP_4.3</t>
  </si>
  <si>
    <t>BLOQUEO_SUMA preg 4.3</t>
  </si>
  <si>
    <t>BLOQUEO_SUMA preg 4.2</t>
  </si>
  <si>
    <t>NUM_13</t>
  </si>
  <si>
    <t>PERIODO DE RESERVA</t>
  </si>
  <si>
    <t>NUM.CAUSAS DE CLASIFICACION RESERVADA</t>
  </si>
  <si>
    <t>COMP_4.4</t>
  </si>
  <si>
    <t>MENOS 1 AÑO</t>
  </si>
  <si>
    <t>DE 1 AÑO HASTA MENOS DE 2 AÑOS</t>
  </si>
  <si>
    <t xml:space="preserve">DE 2 AÑOS HASTA MENOS DE 3 AÑOS </t>
  </si>
  <si>
    <t>DE 3 AÑOS HASTA MENOS DE 4 AÑOS</t>
  </si>
  <si>
    <t>DE 4 AÑOS HASTA MENOS DE 5 AÑOS</t>
  </si>
  <si>
    <t>5 AÑOS</t>
  </si>
  <si>
    <t>INDETERMINADO</t>
  </si>
  <si>
    <t>COMP_4.5</t>
  </si>
  <si>
    <t>NUM_3</t>
  </si>
  <si>
    <t>NUM_5</t>
  </si>
  <si>
    <t>NUM_3.3</t>
  </si>
  <si>
    <t>S.A.I.R</t>
  </si>
  <si>
    <t>S.D.P.R</t>
  </si>
  <si>
    <t>PREG.4.8</t>
  </si>
  <si>
    <t>TIPO DE SOLICITUD DE PROTECCION DE DATOS PERSONALES</t>
  </si>
  <si>
    <t>ACCESO</t>
  </si>
  <si>
    <t>RECITIFICACION</t>
  </si>
  <si>
    <t>CANCELACION</t>
  </si>
  <si>
    <t>OPOSICION</t>
  </si>
  <si>
    <t>PORTABILIDAD</t>
  </si>
  <si>
    <t>NO IDENTIF</t>
  </si>
  <si>
    <t>BLOQUEO_SUMA preg 4.8</t>
  </si>
  <si>
    <t>COMP_4.8</t>
  </si>
  <si>
    <t>BLOQUEO_SUMA preg 4.8 S.A.I.R</t>
  </si>
  <si>
    <t>BLOQUEO_SUMA preg 4.8 S.D.P.R</t>
  </si>
  <si>
    <t>SUM_COMP</t>
  </si>
  <si>
    <t>S.P.D.P.R</t>
  </si>
  <si>
    <t>PREG.4.12</t>
  </si>
  <si>
    <t>TIPO DE RESPUESTA OTORGADA</t>
  </si>
  <si>
    <t>BLOQUEO_SUMA PREG 9.11</t>
  </si>
  <si>
    <t>COMP_4.12</t>
  </si>
  <si>
    <t>BLOQUEO_SUMA PREG 4.12</t>
  </si>
  <si>
    <t>NUM 3</t>
  </si>
  <si>
    <t>PREG.4.13</t>
  </si>
  <si>
    <t>OTRA_CAUSA</t>
  </si>
  <si>
    <t>INFORMACION ILOCALIZABLE</t>
  </si>
  <si>
    <t>INFORMACION SINIESTRADA</t>
  </si>
  <si>
    <t xml:space="preserve">INFORMACION NO GENERADA </t>
  </si>
  <si>
    <t>OTRA CAUSA</t>
  </si>
  <si>
    <t>NO IDENTIFICADO</t>
  </si>
  <si>
    <t>COMP_4.13</t>
  </si>
  <si>
    <t>COMP_CAUSA_NUM 3 PREG 4.13</t>
  </si>
  <si>
    <t>BLOQUEO num 3 preg 4.13</t>
  </si>
  <si>
    <t>MATERIA</t>
  </si>
  <si>
    <t>COMP_SOLICITUDES</t>
  </si>
  <si>
    <t>BLOQUEO preg 4.12</t>
  </si>
  <si>
    <t>CODIGO</t>
  </si>
  <si>
    <t>COD 1_3</t>
  </si>
  <si>
    <t>COD 5_9</t>
  </si>
  <si>
    <t>BLOQUEO COD 2_9</t>
  </si>
  <si>
    <t>BLOQUEO PREG 4.17</t>
  </si>
  <si>
    <t>BLOQUEO PREG 4.20</t>
  </si>
  <si>
    <t>BLOQUEO PREG 4.21</t>
  </si>
  <si>
    <t>BLOQUEO PREG 4.19</t>
  </si>
  <si>
    <t>BLOQUEO COD_9</t>
  </si>
  <si>
    <t>BLOQUEO PREG 4.23 COD 4,5,9</t>
  </si>
  <si>
    <t>BLOQUEO PREG 4.23 COD 2,3</t>
  </si>
  <si>
    <t>BLOQUEO COD 9</t>
  </si>
  <si>
    <t>COD 8</t>
  </si>
  <si>
    <t>COD 1.4</t>
  </si>
  <si>
    <t>COD 2.5</t>
  </si>
  <si>
    <t>COD 3.5</t>
  </si>
  <si>
    <t>BLOQUEO PREG 4.23 COD 1,3</t>
  </si>
  <si>
    <t>BLOQUEO PREG 4.25</t>
  </si>
  <si>
    <t>BLOQUEO X</t>
  </si>
  <si>
    <t>OTRA_INST</t>
  </si>
  <si>
    <t>UNA INSTI</t>
  </si>
  <si>
    <t>TOTAL1</t>
  </si>
  <si>
    <t>NS1</t>
  </si>
  <si>
    <t>SUMA1</t>
  </si>
  <si>
    <t>COMP1</t>
  </si>
  <si>
    <t>TOTAL2</t>
  </si>
  <si>
    <t>NS2</t>
  </si>
  <si>
    <t>SUMA2</t>
  </si>
  <si>
    <t>COMP2</t>
  </si>
  <si>
    <r>
      <t xml:space="preserve">Para ello, este módulo contiene </t>
    </r>
    <r>
      <rPr>
        <b/>
        <sz val="9"/>
        <color theme="1"/>
        <rFont val="Arial"/>
        <family val="2"/>
      </rPr>
      <t>186 preguntas</t>
    </r>
    <r>
      <rPr>
        <sz val="9"/>
        <color theme="1"/>
        <rFont val="Arial"/>
        <family val="2"/>
      </rPr>
      <t xml:space="preserve"> agrupadas en las siguientes secciones:</t>
    </r>
  </si>
  <si>
    <r>
      <t xml:space="preserve">Para cumplir con lo anterior, una vez completado el llenado de este instrumento, deberá enviarse en </t>
    </r>
    <r>
      <rPr>
        <b/>
        <sz val="9"/>
        <rFont val="Arial"/>
        <family val="2"/>
      </rPr>
      <t>versión preliminar</t>
    </r>
    <r>
      <rPr>
        <sz val="9"/>
        <rFont val="Arial"/>
        <family val="2"/>
      </rPr>
      <t xml:space="preserve"> a la dirección electrónica del Departamento de Estadísticas de Gobierno (JDEG) de la Coordinación Estatal del INEGI: </t>
    </r>
    <r>
      <rPr>
        <b/>
        <sz val="9"/>
        <rFont val="Arial"/>
        <family val="2"/>
      </rPr>
      <t>isis.rosas@inegi.org.mx</t>
    </r>
  </si>
  <si>
    <t>13 de mayo al 28 de junio</t>
  </si>
  <si>
    <t>10 de junio al 19 de julio</t>
  </si>
  <si>
    <t>01 de julio al 09 de agosto</t>
  </si>
  <si>
    <t>12 de agosto al 30 de agosto</t>
  </si>
  <si>
    <r>
      <t xml:space="preserve">La versión definitiva del cuestionario, en su versión electrónica, deberá remitirse a la dirección electrónica siguiente: </t>
    </r>
    <r>
      <rPr>
        <b/>
        <sz val="9"/>
        <rFont val="Arial"/>
        <family val="2"/>
      </rPr>
      <t>isis.rosas@inegi.org.mx</t>
    </r>
  </si>
  <si>
    <t>Ing. Juan Manuel Yglesias López</t>
  </si>
  <si>
    <t>Av. Araucarias #3, Colonia Esther Badillo, CP. 91190, Xalapa, Ver.</t>
  </si>
  <si>
    <t>Isis Rosas Roldán</t>
  </si>
  <si>
    <t>Subdirección Estatal de Estadística Económica / Coordinación Estatal Veracruz</t>
  </si>
  <si>
    <t>Jefa de Departamento de Estadísticas de Gobierno</t>
  </si>
  <si>
    <t>isis.rosas@inegi.org.mx</t>
  </si>
  <si>
    <t>228 8418452</t>
  </si>
</sst>
</file>

<file path=xl/styles.xml><?xml version="1.0" encoding="utf-8"?>
<styleSheet xmlns="http://schemas.openxmlformats.org/spreadsheetml/2006/main" xmlns:mc="http://schemas.openxmlformats.org/markup-compatibility/2006" xmlns:x14ac="http://schemas.microsoft.com/office/spreadsheetml/2009/9/ac" mc:Ignorable="x14ac">
  <fonts count="61">
    <font>
      <sz val="11"/>
      <color theme="1"/>
      <name val="Calibri"/>
      <family val="2"/>
      <scheme val="minor"/>
    </font>
    <font>
      <sz val="9"/>
      <color theme="1"/>
      <name val="Arial"/>
      <family val="2"/>
    </font>
    <font>
      <b/>
      <sz val="15"/>
      <color theme="1"/>
      <name val="Arial"/>
      <family val="2"/>
    </font>
    <font>
      <b/>
      <sz val="9"/>
      <color theme="1"/>
      <name val="Arial"/>
      <family val="2"/>
    </font>
    <font>
      <sz val="9"/>
      <color theme="1"/>
      <name val="Arial"/>
      <family val="2"/>
    </font>
    <font>
      <i/>
      <sz val="9"/>
      <color theme="1"/>
      <name val="Arial"/>
      <family val="2"/>
    </font>
    <font>
      <u/>
      <sz val="12"/>
      <color rgb="FF002060"/>
      <name val="Arial"/>
      <family val="2"/>
    </font>
    <font>
      <b/>
      <u/>
      <sz val="12"/>
      <color rgb="FF0070C0"/>
      <name val="Arial"/>
      <family val="2"/>
    </font>
    <font>
      <sz val="9"/>
      <color theme="0"/>
      <name val="Arial"/>
      <family val="2"/>
    </font>
    <font>
      <b/>
      <sz val="11"/>
      <color theme="0"/>
      <name val="Arial"/>
      <family val="2"/>
    </font>
    <font>
      <b/>
      <sz val="9"/>
      <color theme="0"/>
      <name val="Arial"/>
      <family val="2"/>
    </font>
    <font>
      <sz val="9"/>
      <name val="Arial"/>
      <family val="2"/>
    </font>
    <font>
      <i/>
      <sz val="9"/>
      <name val="Arial"/>
      <family val="2"/>
    </font>
    <font>
      <b/>
      <sz val="9"/>
      <name val="Arial"/>
      <family val="2"/>
    </font>
    <font>
      <b/>
      <sz val="15"/>
      <name val="Arial"/>
      <family val="2"/>
    </font>
    <font>
      <i/>
      <sz val="8"/>
      <name val="Arial"/>
      <family val="2"/>
    </font>
    <font>
      <sz val="11"/>
      <color theme="1"/>
      <name val="Arial"/>
      <family val="2"/>
    </font>
    <font>
      <i/>
      <sz val="8"/>
      <color theme="1"/>
      <name val="Arial"/>
      <family val="2"/>
    </font>
    <font>
      <u/>
      <sz val="11"/>
      <color theme="1"/>
      <name val="Calibri"/>
      <family val="2"/>
      <scheme val="minor"/>
    </font>
    <font>
      <sz val="11"/>
      <name val="Calibri"/>
      <family val="2"/>
      <scheme val="minor"/>
    </font>
    <font>
      <b/>
      <i/>
      <sz val="8"/>
      <name val="Arial"/>
      <family val="2"/>
    </font>
    <font>
      <b/>
      <i/>
      <sz val="8"/>
      <color theme="1"/>
      <name val="Arial"/>
      <family val="2"/>
    </font>
    <font>
      <b/>
      <sz val="11"/>
      <name val="Symbol"/>
      <family val="1"/>
      <charset val="2"/>
    </font>
    <font>
      <sz val="11"/>
      <color rgb="FFFF0000"/>
      <name val="Arial"/>
      <family val="2"/>
    </font>
    <font>
      <u/>
      <sz val="9"/>
      <color theme="1"/>
      <name val="Arial"/>
      <family val="2"/>
    </font>
    <font>
      <sz val="11"/>
      <name val="Arial"/>
      <family val="2"/>
    </font>
    <font>
      <sz val="8"/>
      <color theme="1"/>
      <name val="Arial"/>
      <family val="2"/>
    </font>
    <font>
      <i/>
      <u/>
      <sz val="8"/>
      <name val="Arial"/>
      <family val="2"/>
    </font>
    <font>
      <b/>
      <sz val="8"/>
      <name val="Arial"/>
      <family val="2"/>
    </font>
    <font>
      <b/>
      <sz val="11"/>
      <color theme="1"/>
      <name val="Symbol"/>
      <family val="1"/>
      <charset val="2"/>
    </font>
    <font>
      <sz val="8"/>
      <name val="Arial"/>
      <family val="2"/>
    </font>
    <font>
      <u/>
      <sz val="11"/>
      <color theme="10"/>
      <name val="Calibri"/>
      <family val="2"/>
      <scheme val="minor"/>
    </font>
    <font>
      <sz val="11"/>
      <name val="Calibri"/>
      <family val="2"/>
    </font>
    <font>
      <b/>
      <sz val="11"/>
      <name val="Calibri"/>
      <family val="2"/>
      <scheme val="minor"/>
    </font>
    <font>
      <b/>
      <i/>
      <u/>
      <sz val="8"/>
      <name val="Arial"/>
      <family val="2"/>
    </font>
    <font>
      <u/>
      <sz val="9"/>
      <color theme="10"/>
      <name val="Arial"/>
      <family val="2"/>
    </font>
    <font>
      <sz val="9"/>
      <name val="Arial "/>
    </font>
    <font>
      <b/>
      <sz val="11"/>
      <color theme="1"/>
      <name val="Calibri"/>
      <family val="2"/>
      <scheme val="minor"/>
    </font>
    <font>
      <sz val="8"/>
      <name val="Calibri"/>
      <family val="2"/>
      <scheme val="minor"/>
    </font>
    <font>
      <sz val="11"/>
      <color theme="1"/>
      <name val="Calibri"/>
      <family val="2"/>
      <scheme val="minor"/>
    </font>
    <font>
      <sz val="11"/>
      <color theme="1"/>
      <name val="Calibri"/>
      <family val="2"/>
    </font>
    <font>
      <sz val="9"/>
      <color rgb="FF002060"/>
      <name val="Arial"/>
      <family val="2"/>
    </font>
    <font>
      <b/>
      <sz val="15"/>
      <color rgb="FF000000"/>
      <name val="Arial"/>
      <family val="2"/>
    </font>
    <font>
      <b/>
      <u/>
      <sz val="12"/>
      <color theme="10"/>
      <name val="Arial"/>
      <family val="2"/>
    </font>
    <font>
      <b/>
      <u/>
      <sz val="9"/>
      <color theme="10"/>
      <name val="Arial"/>
      <family val="2"/>
    </font>
    <font>
      <b/>
      <u/>
      <sz val="9"/>
      <color rgb="FF0070C0"/>
      <name val="Arial"/>
      <family val="2"/>
    </font>
    <font>
      <b/>
      <u/>
      <sz val="9"/>
      <name val="Arial"/>
      <family val="2"/>
    </font>
    <font>
      <sz val="11"/>
      <color indexed="8"/>
      <name val="Calibri"/>
      <family val="2"/>
      <scheme val="minor"/>
    </font>
    <font>
      <u/>
      <sz val="11"/>
      <name val="Calibri"/>
      <family val="2"/>
      <scheme val="minor"/>
    </font>
    <font>
      <sz val="10"/>
      <color theme="1"/>
      <name val="Calibri"/>
      <family val="2"/>
      <scheme val="minor"/>
    </font>
    <font>
      <b/>
      <sz val="9"/>
      <color rgb="FFFF0000"/>
      <name val="Arial"/>
      <family val="2"/>
    </font>
    <font>
      <b/>
      <sz val="9"/>
      <color theme="7" tint="-0.249977111117893"/>
      <name val="Arial"/>
      <family val="2"/>
    </font>
    <font>
      <sz val="7"/>
      <color theme="1"/>
      <name val="Calibri"/>
      <family val="2"/>
      <scheme val="minor"/>
    </font>
    <font>
      <sz val="6"/>
      <color theme="1"/>
      <name val="Calibri"/>
      <family val="2"/>
      <scheme val="minor"/>
    </font>
    <font>
      <sz val="8"/>
      <color theme="1"/>
      <name val="Calibri"/>
      <family val="2"/>
      <scheme val="minor"/>
    </font>
    <font>
      <sz val="6"/>
      <color theme="1"/>
      <name val="Arial"/>
      <family val="2"/>
    </font>
    <font>
      <sz val="9"/>
      <color theme="1"/>
      <name val="Calibri"/>
      <family val="2"/>
      <scheme val="minor"/>
    </font>
    <font>
      <sz val="10"/>
      <color theme="1"/>
      <name val="Arial"/>
      <family val="2"/>
    </font>
    <font>
      <sz val="11"/>
      <color rgb="FF000000"/>
      <name val="Calibri"/>
      <family val="2"/>
      <scheme val="minor"/>
    </font>
    <font>
      <sz val="12"/>
      <color theme="1"/>
      <name val="Calibri"/>
      <family val="2"/>
      <scheme val="minor"/>
    </font>
    <font>
      <sz val="12"/>
      <color theme="1"/>
      <name val="Arial"/>
      <family val="2"/>
    </font>
  </fonts>
  <fills count="65">
    <fill>
      <patternFill patternType="none"/>
    </fill>
    <fill>
      <patternFill patternType="gray125"/>
    </fill>
    <fill>
      <patternFill patternType="solid">
        <fgColor rgb="FF6F7070"/>
        <bgColor indexed="64"/>
      </patternFill>
    </fill>
    <fill>
      <patternFill patternType="solid">
        <fgColor rgb="FF003057"/>
        <bgColor indexed="64"/>
      </patternFill>
    </fill>
    <fill>
      <patternFill patternType="solid">
        <fgColor rgb="FF0077C8"/>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CCFF"/>
        <bgColor indexed="64"/>
      </patternFill>
    </fill>
    <fill>
      <patternFill patternType="solid">
        <fgColor rgb="FFFCF97B"/>
        <bgColor indexed="64"/>
      </patternFill>
    </fill>
    <fill>
      <patternFill patternType="solid">
        <fgColor theme="8" tint="0.59999389629810485"/>
        <bgColor indexed="64"/>
      </patternFill>
    </fill>
    <fill>
      <patternFill patternType="solid">
        <fgColor rgb="FF9966FF"/>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bgColor indexed="64"/>
      </patternFill>
    </fill>
    <fill>
      <patternFill patternType="solid">
        <fgColor rgb="FF009999"/>
        <bgColor indexed="64"/>
      </patternFill>
    </fill>
    <fill>
      <patternFill patternType="solid">
        <fgColor rgb="FF669900"/>
        <bgColor indexed="64"/>
      </patternFill>
    </fill>
    <fill>
      <patternFill patternType="solid">
        <fgColor rgb="FF33CCCC"/>
        <bgColor indexed="64"/>
      </patternFill>
    </fill>
    <fill>
      <patternFill patternType="solid">
        <fgColor rgb="FF66FFCC"/>
        <bgColor indexed="64"/>
      </patternFill>
    </fill>
    <fill>
      <patternFill patternType="solid">
        <fgColor rgb="FFFFFF99"/>
        <bgColor indexed="64"/>
      </patternFill>
    </fill>
    <fill>
      <patternFill patternType="solid">
        <fgColor theme="9" tint="0.39997558519241921"/>
        <bgColor indexed="64"/>
      </patternFill>
    </fill>
    <fill>
      <patternFill patternType="solid">
        <fgColor rgb="FF00B050"/>
        <bgColor indexed="64"/>
      </patternFill>
    </fill>
    <fill>
      <patternFill patternType="solid">
        <fgColor rgb="FF92D050"/>
        <bgColor indexed="64"/>
      </patternFill>
    </fill>
    <fill>
      <patternFill patternType="solid">
        <fgColor rgb="FFFF66FF"/>
        <bgColor indexed="64"/>
      </patternFill>
    </fill>
    <fill>
      <patternFill patternType="solid">
        <fgColor rgb="FFFFFF6D"/>
        <bgColor indexed="64"/>
      </patternFill>
    </fill>
    <fill>
      <patternFill patternType="solid">
        <fgColor theme="4" tint="0.79998168889431442"/>
        <bgColor indexed="64"/>
      </patternFill>
    </fill>
    <fill>
      <patternFill patternType="solid">
        <fgColor rgb="FF8FEAFF"/>
        <bgColor indexed="64"/>
      </patternFill>
    </fill>
    <fill>
      <patternFill patternType="solid">
        <fgColor theme="8" tint="0.79998168889431442"/>
        <bgColor indexed="64"/>
      </patternFill>
    </fill>
    <fill>
      <patternFill patternType="solid">
        <fgColor theme="6" tint="-0.249977111117893"/>
        <bgColor indexed="64"/>
      </patternFill>
    </fill>
    <fill>
      <patternFill patternType="solid">
        <fgColor rgb="FFFFCC00"/>
        <bgColor indexed="64"/>
      </patternFill>
    </fill>
    <fill>
      <patternFill patternType="solid">
        <fgColor rgb="FFCC99FF"/>
        <bgColor indexed="64"/>
      </patternFill>
    </fill>
    <fill>
      <patternFill patternType="solid">
        <fgColor rgb="FF99CCFF"/>
        <bgColor indexed="64"/>
      </patternFill>
    </fill>
    <fill>
      <patternFill patternType="solid">
        <fgColor rgb="FFCCCCFF"/>
        <bgColor indexed="64"/>
      </patternFill>
    </fill>
    <fill>
      <patternFill patternType="solid">
        <fgColor rgb="FFCCFF33"/>
        <bgColor indexed="64"/>
      </patternFill>
    </fill>
    <fill>
      <patternFill patternType="solid">
        <fgColor rgb="FFCC3399"/>
        <bgColor indexed="64"/>
      </patternFill>
    </fill>
    <fill>
      <patternFill patternType="solid">
        <fgColor theme="6" tint="0.59999389629810485"/>
        <bgColor indexed="64"/>
      </patternFill>
    </fill>
    <fill>
      <patternFill patternType="solid">
        <fgColor rgb="FFFF5050"/>
        <bgColor indexed="64"/>
      </patternFill>
    </fill>
    <fill>
      <patternFill patternType="solid">
        <fgColor rgb="FFFF9933"/>
        <bgColor indexed="64"/>
      </patternFill>
    </fill>
    <fill>
      <patternFill patternType="solid">
        <fgColor rgb="FFFFC000"/>
        <bgColor indexed="64"/>
      </patternFill>
    </fill>
    <fill>
      <patternFill patternType="solid">
        <fgColor rgb="FF00B0F0"/>
        <bgColor indexed="64"/>
      </patternFill>
    </fill>
    <fill>
      <patternFill patternType="solid">
        <fgColor rgb="FFFFCCCC"/>
        <bgColor indexed="64"/>
      </patternFill>
    </fill>
    <fill>
      <patternFill patternType="solid">
        <fgColor rgb="FF0070C0"/>
        <bgColor indexed="64"/>
      </patternFill>
    </fill>
    <fill>
      <patternFill patternType="solid">
        <fgColor rgb="FFFF99CC"/>
        <bgColor indexed="64"/>
      </patternFill>
    </fill>
    <fill>
      <patternFill patternType="solid">
        <fgColor theme="4" tint="0.39997558519241921"/>
        <bgColor indexed="64"/>
      </patternFill>
    </fill>
    <fill>
      <patternFill patternType="solid">
        <fgColor rgb="FFFF9999"/>
        <bgColor indexed="64"/>
      </patternFill>
    </fill>
    <fill>
      <patternFill patternType="solid">
        <fgColor rgb="FFCCCC00"/>
        <bgColor indexed="64"/>
      </patternFill>
    </fill>
    <fill>
      <patternFill patternType="solid">
        <fgColor rgb="FFFF33CC"/>
        <bgColor indexed="64"/>
      </patternFill>
    </fill>
    <fill>
      <patternFill patternType="solid">
        <fgColor rgb="FFCC66FF"/>
        <bgColor indexed="64"/>
      </patternFill>
    </fill>
    <fill>
      <patternFill patternType="solid">
        <fgColor rgb="FFD60093"/>
        <bgColor indexed="64"/>
      </patternFill>
    </fill>
    <fill>
      <patternFill patternType="solid">
        <fgColor rgb="FF006666"/>
        <bgColor indexed="64"/>
      </patternFill>
    </fill>
    <fill>
      <patternFill patternType="solid">
        <fgColor rgb="FF00CC99"/>
        <bgColor indexed="64"/>
      </patternFill>
    </fill>
    <fill>
      <patternFill patternType="solid">
        <fgColor rgb="FFCC00CC"/>
        <bgColor indexed="64"/>
      </patternFill>
    </fill>
    <fill>
      <patternFill patternType="solid">
        <fgColor rgb="FFFF00FF"/>
        <bgColor indexed="64"/>
      </patternFill>
    </fill>
    <fill>
      <patternFill patternType="solid">
        <fgColor rgb="FFFF99FF"/>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9FF99"/>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33CC33"/>
        <bgColor indexed="64"/>
      </patternFill>
    </fill>
    <fill>
      <patternFill patternType="solid">
        <fgColor rgb="FFBDD7EE"/>
        <bgColor rgb="FF000000"/>
      </patternFill>
    </fill>
    <fill>
      <patternFill patternType="solid">
        <fgColor rgb="FFBFBFBF"/>
        <bgColor rgb="FF000000"/>
      </patternFill>
    </fill>
    <fill>
      <patternFill patternType="solid">
        <fgColor rgb="FFC6E0B4"/>
        <bgColor rgb="FF000000"/>
      </patternFill>
    </fill>
  </fills>
  <borders count="83">
    <border>
      <left/>
      <right/>
      <top/>
      <bottom/>
      <diagonal/>
    </border>
    <border>
      <left style="medium">
        <color rgb="FF6F7070"/>
      </left>
      <right/>
      <top style="medium">
        <color rgb="FF6F7070"/>
      </top>
      <bottom style="medium">
        <color rgb="FF6F7070"/>
      </bottom>
      <diagonal/>
    </border>
    <border>
      <left/>
      <right/>
      <top style="medium">
        <color rgb="FF6F7070"/>
      </top>
      <bottom style="medium">
        <color rgb="FF6F7070"/>
      </bottom>
      <diagonal/>
    </border>
    <border>
      <left/>
      <right style="medium">
        <color rgb="FF6F7070"/>
      </right>
      <top style="medium">
        <color rgb="FF6F7070"/>
      </top>
      <bottom style="medium">
        <color rgb="FF6F7070"/>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medium">
        <color theme="0" tint="-0.24994659260841701"/>
      </left>
      <right/>
      <top/>
      <bottom/>
      <diagonal/>
    </border>
    <border>
      <left/>
      <right style="medium">
        <color theme="0" tint="-0.2499465926084170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right/>
      <top style="thin">
        <color indexed="64"/>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theme="1"/>
      </right>
      <top/>
      <bottom/>
      <diagonal/>
    </border>
    <border>
      <left style="medium">
        <color rgb="FFBFBFBF"/>
      </left>
      <right style="thin">
        <color rgb="FFBFBFBF"/>
      </right>
      <top style="medium">
        <color rgb="FFBFBFBF"/>
      </top>
      <bottom style="medium">
        <color rgb="FFBFBFBF"/>
      </bottom>
      <diagonal/>
    </border>
    <border>
      <left style="thin">
        <color rgb="FFBFBFBF"/>
      </left>
      <right style="thin">
        <color rgb="FFBFBFBF"/>
      </right>
      <top style="medium">
        <color rgb="FFBFBFBF"/>
      </top>
      <bottom style="medium">
        <color rgb="FFBFBFBF"/>
      </bottom>
      <diagonal/>
    </border>
    <border>
      <left style="thin">
        <color rgb="FFBFBFBF"/>
      </left>
      <right style="medium">
        <color rgb="FFBFBFBF"/>
      </right>
      <top style="medium">
        <color rgb="FFBFBFBF"/>
      </top>
      <bottom style="medium">
        <color rgb="FFBFBFBF"/>
      </bottom>
      <diagonal/>
    </border>
    <border>
      <left style="thin">
        <color theme="1"/>
      </left>
      <right/>
      <top/>
      <bottom style="thin">
        <color indexed="64"/>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top style="thin">
        <color theme="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thin">
        <color indexed="64"/>
      </left>
      <right/>
      <top style="medium">
        <color rgb="FFBFBFBF"/>
      </top>
      <bottom/>
      <diagonal/>
    </border>
    <border>
      <left/>
      <right/>
      <top style="medium">
        <color rgb="FFBFBFBF"/>
      </top>
      <bottom/>
      <diagonal/>
    </border>
    <border>
      <left/>
      <right style="thin">
        <color indexed="64"/>
      </right>
      <top style="medium">
        <color rgb="FFBFBFBF"/>
      </top>
      <bottom/>
      <diagonal/>
    </border>
    <border>
      <left style="thin">
        <color indexed="64"/>
      </left>
      <right/>
      <top style="thin">
        <color theme="1"/>
      </top>
      <bottom/>
      <diagonal/>
    </border>
    <border>
      <left/>
      <right/>
      <top style="thin">
        <color theme="1"/>
      </top>
      <bottom/>
      <diagonal/>
    </border>
    <border>
      <left/>
      <right style="thin">
        <color indexed="64"/>
      </right>
      <top style="thin">
        <color theme="1"/>
      </top>
      <bottom/>
      <diagonal/>
    </border>
    <border>
      <left/>
      <right/>
      <top style="medium">
        <color theme="0" tint="-0.24994659260841701"/>
      </top>
      <bottom style="medium">
        <color theme="0" tint="-0.24994659260841701"/>
      </bottom>
      <diagonal/>
    </border>
    <border>
      <left style="thin">
        <color indexed="64"/>
      </left>
      <right/>
      <top style="medium">
        <color theme="0" tint="-0.249977111117893"/>
      </top>
      <bottom/>
      <diagonal/>
    </border>
    <border>
      <left/>
      <right style="thin">
        <color indexed="64"/>
      </right>
      <top style="medium">
        <color theme="0" tint="-0.249977111117893"/>
      </top>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medium">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medium">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
      <left style="medium">
        <color rgb="FFBFBFBF"/>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rgb="FFBFBFBF"/>
      </right>
      <top style="thin">
        <color theme="0" tint="-0.24994659260841701"/>
      </top>
      <bottom style="thin">
        <color theme="0" tint="-0.24994659260841701"/>
      </bottom>
      <diagonal/>
    </border>
    <border>
      <left/>
      <right style="medium">
        <color rgb="FFBFBFBF"/>
      </right>
      <top style="thin">
        <color theme="0" tint="-0.24994659260841701"/>
      </top>
      <bottom style="thin">
        <color theme="0" tint="-0.24994659260841701"/>
      </bottom>
      <diagonal/>
    </border>
    <border>
      <left style="medium">
        <color rgb="FFBFBFBF"/>
      </left>
      <right style="thin">
        <color theme="0" tint="-0.24994659260841701"/>
      </right>
      <top style="thin">
        <color theme="0" tint="-0.24994659260841701"/>
      </top>
      <bottom style="medium">
        <color rgb="FFBFBFBF"/>
      </bottom>
      <diagonal/>
    </border>
    <border>
      <left style="thin">
        <color theme="0" tint="-0.24994659260841701"/>
      </left>
      <right style="thin">
        <color theme="0" tint="-0.24994659260841701"/>
      </right>
      <top style="thin">
        <color theme="0" tint="-0.24994659260841701"/>
      </top>
      <bottom style="medium">
        <color rgb="FFBFBFBF"/>
      </bottom>
      <diagonal/>
    </border>
    <border>
      <left style="thin">
        <color theme="0" tint="-0.24994659260841701"/>
      </left>
      <right style="medium">
        <color rgb="FFBFBFBF"/>
      </right>
      <top style="thin">
        <color theme="0" tint="-0.24994659260841701"/>
      </top>
      <bottom style="medium">
        <color rgb="FFBFBFBF"/>
      </bottom>
      <diagonal/>
    </border>
    <border>
      <left style="thin">
        <color theme="1"/>
      </left>
      <right style="thin">
        <color theme="1"/>
      </right>
      <top style="thin">
        <color theme="1"/>
      </top>
      <bottom style="thin">
        <color theme="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s>
  <cellStyleXfs count="4">
    <xf numFmtId="0" fontId="0" fillId="0" borderId="0"/>
    <xf numFmtId="0" fontId="31" fillId="0" borderId="0" applyNumberFormat="0" applyFill="0" applyBorder="0" applyAlignment="0" applyProtection="0"/>
    <xf numFmtId="0" fontId="31" fillId="0" borderId="0" applyNumberFormat="0" applyFill="0" applyBorder="0" applyAlignment="0" applyProtection="0"/>
    <xf numFmtId="9" fontId="39" fillId="0" borderId="0" applyFont="0" applyFill="0" applyBorder="0" applyAlignment="0" applyProtection="0"/>
  </cellStyleXfs>
  <cellXfs count="713">
    <xf numFmtId="0" fontId="0" fillId="0" borderId="0" xfId="0"/>
    <xf numFmtId="0" fontId="4" fillId="0" borderId="0" xfId="0" applyFont="1" applyAlignment="1">
      <alignment horizontal="justify" vertical="center"/>
    </xf>
    <xf numFmtId="0" fontId="5" fillId="0" borderId="0" xfId="0" applyFont="1" applyAlignment="1">
      <alignment vertical="center"/>
    </xf>
    <xf numFmtId="0" fontId="4" fillId="0" borderId="0" xfId="0" applyFont="1" applyAlignment="1">
      <alignment horizontal="justify" vertical="center" wrapText="1"/>
    </xf>
    <xf numFmtId="0" fontId="8" fillId="2" borderId="4" xfId="0" applyFont="1" applyFill="1" applyBorder="1"/>
    <xf numFmtId="0" fontId="9" fillId="2" borderId="5" xfId="0" applyFont="1" applyFill="1" applyBorder="1"/>
    <xf numFmtId="0" fontId="8" fillId="2" borderId="5" xfId="0" applyFont="1" applyFill="1" applyBorder="1"/>
    <xf numFmtId="0" fontId="8" fillId="2" borderId="6" xfId="0" applyFont="1" applyFill="1" applyBorder="1"/>
    <xf numFmtId="0" fontId="9" fillId="2" borderId="5" xfId="0" applyFont="1" applyFill="1" applyBorder="1" applyAlignment="1">
      <alignment vertical="center"/>
    </xf>
    <xf numFmtId="0" fontId="8" fillId="2" borderId="7" xfId="0" applyFont="1" applyFill="1" applyBorder="1"/>
    <xf numFmtId="0" fontId="8" fillId="2" borderId="9" xfId="0" applyFont="1" applyFill="1" applyBorder="1"/>
    <xf numFmtId="0" fontId="4" fillId="0" borderId="0" xfId="0" applyFont="1"/>
    <xf numFmtId="0" fontId="11" fillId="0" borderId="0" xfId="0" applyFont="1" applyAlignment="1">
      <alignment horizontal="justify" vertical="center" wrapText="1"/>
    </xf>
    <xf numFmtId="0" fontId="11" fillId="0" borderId="0" xfId="0" applyFont="1"/>
    <xf numFmtId="0" fontId="11" fillId="0" borderId="0" xfId="0" applyFont="1" applyAlignment="1">
      <alignment horizontal="left" vertical="center" wrapText="1"/>
    </xf>
    <xf numFmtId="0" fontId="11" fillId="0" borderId="15" xfId="0" applyFont="1" applyBorder="1" applyAlignment="1">
      <alignment horizontal="center" vertical="center" wrapText="1"/>
    </xf>
    <xf numFmtId="0" fontId="13" fillId="0" borderId="0" xfId="0" applyFont="1" applyAlignment="1">
      <alignment vertical="center"/>
    </xf>
    <xf numFmtId="0" fontId="11" fillId="0" borderId="0" xfId="0" applyFont="1" applyAlignment="1">
      <alignment horizontal="justify" vertical="top" wrapText="1"/>
    </xf>
    <xf numFmtId="0" fontId="13" fillId="0" borderId="0" xfId="0" applyFont="1" applyAlignment="1">
      <alignment vertical="top" wrapText="1"/>
    </xf>
    <xf numFmtId="0" fontId="11" fillId="0" borderId="0" xfId="0" applyFont="1" applyAlignment="1">
      <alignment vertical="top" wrapText="1"/>
    </xf>
    <xf numFmtId="0" fontId="13" fillId="0" borderId="0" xfId="0" applyFont="1" applyAlignment="1">
      <alignment horizontal="center" vertical="top" wrapText="1"/>
    </xf>
    <xf numFmtId="0" fontId="11" fillId="0" borderId="0" xfId="0" applyFont="1" applyAlignment="1">
      <alignment horizontal="center" vertical="top" wrapText="1"/>
    </xf>
    <xf numFmtId="0" fontId="11" fillId="0" borderId="0" xfId="0" applyFont="1" applyAlignment="1">
      <alignment vertical="center" wrapText="1"/>
    </xf>
    <xf numFmtId="0" fontId="11" fillId="0" borderId="0" xfId="0" applyFont="1" applyAlignment="1">
      <alignment vertical="center"/>
    </xf>
    <xf numFmtId="0" fontId="16" fillId="0" borderId="0" xfId="0" applyFont="1"/>
    <xf numFmtId="0" fontId="17" fillId="0" borderId="17" xfId="0" applyFont="1" applyBorder="1" applyAlignment="1">
      <alignment wrapText="1"/>
    </xf>
    <xf numFmtId="0" fontId="17" fillId="0" borderId="19" xfId="0" applyFont="1" applyBorder="1" applyAlignment="1">
      <alignment wrapText="1"/>
    </xf>
    <xf numFmtId="0" fontId="16" fillId="0" borderId="20" xfId="0" applyFont="1" applyBorder="1"/>
    <xf numFmtId="0" fontId="16" fillId="0" borderId="21" xfId="0" applyFont="1" applyBorder="1"/>
    <xf numFmtId="0" fontId="16" fillId="0" borderId="22" xfId="0" applyFont="1" applyBorder="1"/>
    <xf numFmtId="0" fontId="16" fillId="0" borderId="23" xfId="0" applyFont="1" applyBorder="1"/>
    <xf numFmtId="0" fontId="16" fillId="0" borderId="24" xfId="0" applyFont="1" applyBorder="1"/>
    <xf numFmtId="0" fontId="4" fillId="0" borderId="0" xfId="0" applyFont="1" applyAlignment="1">
      <alignment vertical="center" wrapText="1"/>
    </xf>
    <xf numFmtId="0" fontId="16" fillId="0" borderId="26" xfId="0" applyFont="1" applyBorder="1"/>
    <xf numFmtId="0" fontId="16" fillId="0" borderId="27" xfId="0" applyFont="1" applyBorder="1"/>
    <xf numFmtId="0" fontId="16" fillId="0" borderId="28" xfId="0" applyFont="1" applyBorder="1"/>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13" fillId="0" borderId="26" xfId="0" applyFont="1" applyBorder="1" applyAlignment="1">
      <alignment vertical="center"/>
    </xf>
    <xf numFmtId="0" fontId="13" fillId="0" borderId="28" xfId="0" applyFont="1" applyBorder="1" applyAlignment="1">
      <alignment vertical="center"/>
    </xf>
    <xf numFmtId="0" fontId="18" fillId="0" borderId="0" xfId="0" applyFont="1"/>
    <xf numFmtId="0" fontId="16" fillId="0" borderId="0" xfId="0" applyFont="1" applyAlignment="1">
      <alignment vertical="center" wrapText="1"/>
    </xf>
    <xf numFmtId="0" fontId="0" fillId="0" borderId="0" xfId="0" applyAlignment="1">
      <alignment vertical="top"/>
    </xf>
    <xf numFmtId="0" fontId="4" fillId="0" borderId="0" xfId="0" applyFont="1" applyAlignment="1">
      <alignment horizontal="center" vertical="top" wrapText="1"/>
    </xf>
    <xf numFmtId="0" fontId="16" fillId="0" borderId="29" xfId="0" applyFont="1" applyBorder="1"/>
    <xf numFmtId="0" fontId="16" fillId="0" borderId="31" xfId="0" applyFont="1" applyBorder="1"/>
    <xf numFmtId="0" fontId="10" fillId="0" borderId="0" xfId="0" applyFont="1" applyAlignment="1">
      <alignment horizontal="center" vertical="top" wrapText="1"/>
    </xf>
    <xf numFmtId="0" fontId="21" fillId="0" borderId="39" xfId="0" applyFont="1" applyBorder="1" applyAlignment="1">
      <alignment horizontal="justify" vertical="center"/>
    </xf>
    <xf numFmtId="0" fontId="17" fillId="0" borderId="16" xfId="0" applyFont="1" applyBorder="1" applyAlignment="1">
      <alignment horizontal="justify" vertical="center" wrapText="1"/>
    </xf>
    <xf numFmtId="0" fontId="21" fillId="0" borderId="29" xfId="0" applyFont="1" applyBorder="1" applyAlignment="1">
      <alignment horizontal="justify" vertical="center"/>
    </xf>
    <xf numFmtId="0" fontId="4" fillId="0" borderId="0" xfId="0" applyFont="1" applyAlignment="1">
      <alignment horizontal="center" vertical="center" wrapText="1"/>
    </xf>
    <xf numFmtId="0" fontId="3" fillId="0" borderId="0" xfId="0" applyFont="1" applyAlignment="1">
      <alignment horizontal="center" vertical="top" wrapText="1"/>
    </xf>
    <xf numFmtId="0" fontId="3" fillId="0" borderId="0" xfId="0" applyFont="1" applyAlignment="1">
      <alignment horizontal="justify" vertical="top"/>
    </xf>
    <xf numFmtId="0" fontId="4" fillId="0" borderId="0" xfId="0" applyFont="1" applyAlignment="1">
      <alignment vertical="top" wrapText="1"/>
    </xf>
    <xf numFmtId="0" fontId="13" fillId="0" borderId="0" xfId="0" applyFont="1" applyAlignment="1">
      <alignment horizontal="justify" vertical="top"/>
    </xf>
    <xf numFmtId="0" fontId="0" fillId="0" borderId="0" xfId="0" applyAlignment="1">
      <alignment vertical="top" wrapText="1"/>
    </xf>
    <xf numFmtId="0" fontId="4" fillId="0" borderId="12" xfId="0"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40" xfId="0" applyNumberFormat="1" applyFont="1" applyBorder="1" applyAlignment="1">
      <alignment horizontal="center" vertical="center" wrapText="1"/>
    </xf>
    <xf numFmtId="49" fontId="4" fillId="0" borderId="41" xfId="0" applyNumberFormat="1" applyFont="1" applyBorder="1" applyAlignment="1">
      <alignment horizontal="center" vertical="center" wrapText="1"/>
    </xf>
    <xf numFmtId="49" fontId="4" fillId="0" borderId="42" xfId="0" applyNumberFormat="1" applyFont="1" applyBorder="1" applyAlignment="1">
      <alignment horizontal="center" vertical="center" wrapText="1"/>
    </xf>
    <xf numFmtId="49" fontId="4" fillId="0" borderId="41" xfId="0" applyNumberFormat="1" applyFont="1" applyBorder="1" applyAlignment="1">
      <alignment horizontal="center" vertical="center"/>
    </xf>
    <xf numFmtId="0" fontId="3" fillId="0" borderId="0" xfId="0" applyFont="1" applyAlignment="1">
      <alignment vertical="center"/>
    </xf>
    <xf numFmtId="0" fontId="22" fillId="0" borderId="0" xfId="0" applyFont="1" applyAlignment="1">
      <alignment horizontal="right" vertical="center" wrapText="1"/>
    </xf>
    <xf numFmtId="0" fontId="23" fillId="0" borderId="0" xfId="0" applyFont="1"/>
    <xf numFmtId="0" fontId="3" fillId="0" borderId="0" xfId="0" applyFont="1" applyAlignment="1">
      <alignment horizontal="justify" vertical="top" wrapText="1"/>
    </xf>
    <xf numFmtId="0" fontId="24" fillId="0" borderId="0" xfId="0" applyFont="1" applyAlignment="1">
      <alignment vertical="top" wrapText="1"/>
    </xf>
    <xf numFmtId="0" fontId="4" fillId="0" borderId="15" xfId="0" quotePrefix="1" applyFont="1" applyBorder="1" applyAlignment="1">
      <alignment horizontal="center" vertical="center" wrapText="1"/>
    </xf>
    <xf numFmtId="0" fontId="22" fillId="0" borderId="0" xfId="0" applyFont="1" applyAlignment="1">
      <alignment horizontal="right" vertical="center"/>
    </xf>
    <xf numFmtId="49" fontId="4" fillId="0" borderId="15" xfId="0" applyNumberFormat="1" applyFont="1" applyBorder="1" applyAlignment="1">
      <alignment horizontal="center" vertical="center" wrapText="1"/>
    </xf>
    <xf numFmtId="49" fontId="11" fillId="0" borderId="43" xfId="0" applyNumberFormat="1" applyFont="1" applyBorder="1" applyAlignment="1">
      <alignment horizontal="center" vertical="center" wrapText="1"/>
    </xf>
    <xf numFmtId="49" fontId="11" fillId="0" borderId="15" xfId="0" applyNumberFormat="1" applyFont="1" applyBorder="1" applyAlignment="1">
      <alignment horizontal="center" vertical="center" wrapText="1"/>
    </xf>
    <xf numFmtId="0" fontId="10" fillId="0" borderId="0" xfId="0" applyFont="1" applyAlignment="1">
      <alignment horizontal="center" vertical="center" wrapText="1"/>
    </xf>
    <xf numFmtId="0" fontId="4" fillId="0" borderId="44" xfId="0" quotePrefix="1" applyFont="1" applyBorder="1" applyAlignment="1">
      <alignment horizontal="center" vertical="center" wrapText="1"/>
    </xf>
    <xf numFmtId="0" fontId="4" fillId="0" borderId="0" xfId="0" applyFont="1" applyAlignment="1">
      <alignment horizontal="justify" vertical="top" wrapText="1"/>
    </xf>
    <xf numFmtId="0" fontId="4" fillId="0" borderId="0" xfId="0" applyFont="1" applyAlignment="1">
      <alignment horizontal="justify"/>
    </xf>
    <xf numFmtId="0" fontId="4" fillId="0" borderId="31" xfId="0" applyFont="1" applyBorder="1"/>
    <xf numFmtId="0" fontId="10" fillId="0" borderId="0" xfId="0" applyFont="1" applyAlignment="1">
      <alignment horizontal="center" vertical="center"/>
    </xf>
    <xf numFmtId="0" fontId="25" fillId="0" borderId="31" xfId="0" applyFont="1" applyBorder="1"/>
    <xf numFmtId="0" fontId="25" fillId="0" borderId="0" xfId="0" applyFont="1"/>
    <xf numFmtId="0" fontId="26" fillId="0" borderId="15" xfId="0" applyFont="1" applyBorder="1" applyAlignment="1">
      <alignment horizontal="center" vertical="center" wrapText="1"/>
    </xf>
    <xf numFmtId="49" fontId="4" fillId="0" borderId="0" xfId="0" applyNumberFormat="1" applyFont="1" applyAlignment="1">
      <alignment horizontal="center" vertical="center" wrapText="1"/>
    </xf>
    <xf numFmtId="0" fontId="3" fillId="0" borderId="0" xfId="0" applyFont="1" applyAlignment="1">
      <alignment vertical="center" wrapText="1"/>
    </xf>
    <xf numFmtId="0" fontId="22" fillId="0" borderId="30" xfId="0" applyFont="1" applyBorder="1" applyAlignment="1">
      <alignment horizontal="right" vertical="center" wrapText="1"/>
    </xf>
    <xf numFmtId="0" fontId="3" fillId="0" borderId="0" xfId="0" applyFont="1" applyAlignment="1">
      <alignment horizontal="left" vertical="top"/>
    </xf>
    <xf numFmtId="0" fontId="16" fillId="0" borderId="0" xfId="0" applyFont="1" applyAlignment="1">
      <alignment horizontal="center" vertical="top"/>
    </xf>
    <xf numFmtId="0" fontId="21" fillId="0" borderId="31" xfId="0" applyFont="1" applyBorder="1" applyAlignment="1">
      <alignment horizontal="justify" vertical="center"/>
    </xf>
    <xf numFmtId="0" fontId="20" fillId="0" borderId="29" xfId="0" applyFont="1" applyBorder="1" applyAlignment="1">
      <alignment horizontal="left" vertical="center" wrapText="1"/>
    </xf>
    <xf numFmtId="0" fontId="28" fillId="0" borderId="31" xfId="0" applyFont="1" applyBorder="1" applyAlignment="1">
      <alignment horizontal="left" vertical="center" wrapText="1"/>
    </xf>
    <xf numFmtId="0" fontId="4" fillId="0" borderId="0" xfId="0" applyFont="1" applyAlignment="1">
      <alignment vertical="center"/>
    </xf>
    <xf numFmtId="0" fontId="4" fillId="0" borderId="0" xfId="0" applyFont="1" applyAlignment="1">
      <alignment horizontal="center" vertical="top"/>
    </xf>
    <xf numFmtId="49" fontId="4" fillId="0" borderId="0" xfId="0" applyNumberFormat="1" applyFont="1" applyAlignment="1">
      <alignment horizontal="center" vertical="center"/>
    </xf>
    <xf numFmtId="0" fontId="11" fillId="0" borderId="15" xfId="0" quotePrefix="1" applyFont="1" applyBorder="1" applyAlignment="1">
      <alignment horizontal="center" vertical="center" wrapText="1"/>
    </xf>
    <xf numFmtId="0" fontId="16" fillId="0" borderId="31" xfId="0" applyFont="1" applyBorder="1" applyAlignment="1">
      <alignment vertical="center"/>
    </xf>
    <xf numFmtId="0" fontId="29" fillId="0" borderId="0" xfId="0" applyFont="1" applyAlignment="1">
      <alignment horizontal="right" vertical="center" wrapText="1"/>
    </xf>
    <xf numFmtId="0" fontId="16" fillId="0" borderId="0" xfId="0" applyFont="1" applyAlignment="1">
      <alignment horizontal="center" vertical="top" wrapText="1"/>
    </xf>
    <xf numFmtId="0" fontId="19" fillId="0" borderId="0" xfId="0" applyFont="1" applyAlignment="1">
      <alignment vertical="center"/>
    </xf>
    <xf numFmtId="0" fontId="25" fillId="0" borderId="0" xfId="0" applyFont="1" applyAlignment="1">
      <alignment horizontal="left" vertical="center" wrapText="1"/>
    </xf>
    <xf numFmtId="0" fontId="16" fillId="0" borderId="0" xfId="0" applyFont="1" applyAlignment="1">
      <alignment vertical="top" wrapText="1"/>
    </xf>
    <xf numFmtId="49" fontId="11" fillId="0" borderId="44" xfId="0" applyNumberFormat="1" applyFont="1" applyBorder="1" applyAlignment="1">
      <alignment horizontal="center" vertical="center" wrapText="1"/>
    </xf>
    <xf numFmtId="0" fontId="4" fillId="0" borderId="0" xfId="0" applyFont="1" applyAlignment="1">
      <alignment horizontal="left" vertical="center"/>
    </xf>
    <xf numFmtId="0" fontId="19" fillId="0" borderId="0" xfId="0" applyFont="1"/>
    <xf numFmtId="0" fontId="32" fillId="0" borderId="0" xfId="0" applyFont="1"/>
    <xf numFmtId="0" fontId="11" fillId="0" borderId="10" xfId="0" applyFont="1" applyBorder="1"/>
    <xf numFmtId="0" fontId="12" fillId="0" borderId="0" xfId="0" applyFont="1" applyAlignment="1">
      <alignment vertical="center"/>
    </xf>
    <xf numFmtId="0" fontId="33" fillId="0" borderId="0" xfId="0" applyFont="1" applyAlignment="1">
      <alignment horizontal="center" vertical="center" wrapText="1"/>
    </xf>
    <xf numFmtId="0" fontId="19" fillId="0" borderId="0" xfId="0" applyFont="1" applyAlignment="1">
      <alignment vertical="top"/>
    </xf>
    <xf numFmtId="0" fontId="20" fillId="0" borderId="29" xfId="0" applyFont="1" applyBorder="1" applyAlignment="1">
      <alignment horizontal="left" vertical="center"/>
    </xf>
    <xf numFmtId="0" fontId="11" fillId="0" borderId="29" xfId="0" applyFont="1" applyBorder="1"/>
    <xf numFmtId="0" fontId="15" fillId="0" borderId="0" xfId="0" applyFont="1" applyAlignment="1">
      <alignment vertical="center" wrapText="1"/>
    </xf>
    <xf numFmtId="0" fontId="19" fillId="0" borderId="0" xfId="0" applyFont="1" applyAlignment="1">
      <alignment horizontal="left" vertical="center" indent="4"/>
    </xf>
    <xf numFmtId="0" fontId="11" fillId="0" borderId="29" xfId="0" applyFont="1" applyBorder="1" applyAlignment="1">
      <alignment horizontal="left" vertical="center" indent="4"/>
    </xf>
    <xf numFmtId="0" fontId="11" fillId="0" borderId="31" xfId="0" applyFont="1" applyBorder="1"/>
    <xf numFmtId="0" fontId="15" fillId="0" borderId="16" xfId="0" applyFont="1" applyBorder="1" applyAlignment="1">
      <alignment vertical="center" wrapText="1"/>
    </xf>
    <xf numFmtId="0" fontId="19" fillId="0" borderId="0" xfId="0" applyFont="1" applyAlignment="1">
      <alignment vertical="center" wrapText="1"/>
    </xf>
    <xf numFmtId="0" fontId="5" fillId="5" borderId="60" xfId="0" applyFont="1" applyFill="1" applyBorder="1" applyAlignment="1">
      <alignment horizontal="center" vertical="center" wrapText="1"/>
    </xf>
    <xf numFmtId="0" fontId="36" fillId="0" borderId="71" xfId="0" applyFont="1" applyBorder="1" applyAlignment="1">
      <alignment horizontal="center" vertical="center" wrapText="1"/>
    </xf>
    <xf numFmtId="0" fontId="36" fillId="0" borderId="74"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vertical="center" wrapText="1"/>
    </xf>
    <xf numFmtId="0" fontId="37" fillId="0" borderId="0" xfId="0" applyFont="1" applyAlignment="1">
      <alignment vertical="center"/>
    </xf>
    <xf numFmtId="0" fontId="1" fillId="0" borderId="0" xfId="0" applyFont="1" applyAlignment="1">
      <alignment horizontal="justify" vertical="center" wrapText="1"/>
    </xf>
    <xf numFmtId="0" fontId="1" fillId="0" borderId="0" xfId="0" applyFont="1" applyAlignment="1">
      <alignment horizontal="justify" vertical="center"/>
    </xf>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9" xfId="0" applyFont="1" applyFill="1" applyBorder="1"/>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0" xfId="0" applyFont="1"/>
    <xf numFmtId="0" fontId="1" fillId="0" borderId="7" xfId="0" applyFont="1" applyBorder="1" applyAlignment="1">
      <alignment vertical="center"/>
    </xf>
    <xf numFmtId="0" fontId="1" fillId="0" borderId="8" xfId="0" applyFont="1" applyBorder="1" applyAlignment="1">
      <alignment horizontal="justify" vertical="center"/>
    </xf>
    <xf numFmtId="0" fontId="1" fillId="0" borderId="9" xfId="0" applyFont="1" applyBorder="1" applyAlignment="1">
      <alignment vertical="center"/>
    </xf>
    <xf numFmtId="0" fontId="1" fillId="0" borderId="5" xfId="0" applyFont="1" applyBorder="1" applyAlignment="1">
      <alignment horizontal="justify" vertical="center"/>
    </xf>
    <xf numFmtId="0" fontId="11" fillId="0" borderId="4" xfId="0" applyFont="1" applyBorder="1"/>
    <xf numFmtId="0" fontId="11" fillId="0" borderId="5" xfId="0" applyFont="1" applyBorder="1"/>
    <xf numFmtId="0" fontId="11" fillId="0" borderId="6" xfId="0" applyFont="1" applyBorder="1"/>
    <xf numFmtId="0" fontId="11" fillId="0" borderId="11" xfId="0" applyFont="1" applyBorder="1"/>
    <xf numFmtId="0" fontId="11" fillId="0" borderId="7" xfId="0" applyFont="1" applyBorder="1"/>
    <xf numFmtId="0" fontId="11" fillId="0" borderId="8" xfId="0" applyFont="1" applyBorder="1"/>
    <xf numFmtId="0" fontId="11" fillId="0" borderId="9" xfId="0" applyFont="1" applyBorder="1"/>
    <xf numFmtId="0" fontId="1" fillId="0" borderId="0" xfId="0" applyFont="1" applyAlignment="1">
      <alignment vertical="center" wrapText="1"/>
    </xf>
    <xf numFmtId="0" fontId="1" fillId="0" borderId="25" xfId="0" applyFont="1" applyBorder="1"/>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15" xfId="0" applyFont="1" applyBorder="1" applyAlignment="1">
      <alignment horizontal="center" vertical="center" wrapText="1"/>
    </xf>
    <xf numFmtId="0" fontId="11" fillId="0" borderId="15" xfId="0" applyFont="1" applyBorder="1" applyAlignment="1">
      <alignment horizontal="center" vertical="center" textRotation="90" wrapText="1"/>
    </xf>
    <xf numFmtId="49" fontId="1" fillId="0" borderId="15" xfId="0" applyNumberFormat="1" applyFont="1" applyBorder="1" applyAlignment="1">
      <alignment horizontal="center" vertical="center" wrapText="1"/>
    </xf>
    <xf numFmtId="0" fontId="41" fillId="0" borderId="0" xfId="0" applyFont="1" applyAlignment="1">
      <alignment horizontal="justify" vertical="center"/>
    </xf>
    <xf numFmtId="0" fontId="40" fillId="0" borderId="0" xfId="0" applyFont="1"/>
    <xf numFmtId="0" fontId="0" fillId="0" borderId="0" xfId="0" applyAlignment="1">
      <alignment wrapText="1"/>
    </xf>
    <xf numFmtId="0" fontId="1" fillId="0" borderId="0" xfId="0" applyFont="1" applyAlignment="1">
      <alignment vertical="center"/>
    </xf>
    <xf numFmtId="0" fontId="1" fillId="0" borderId="0" xfId="0" applyFont="1" applyAlignment="1">
      <alignment horizontal="center" vertical="center"/>
    </xf>
    <xf numFmtId="0" fontId="7" fillId="0" borderId="0" xfId="2" applyNumberFormat="1" applyFont="1" applyFill="1" applyAlignment="1">
      <alignment vertical="center" wrapText="1"/>
    </xf>
    <xf numFmtId="0" fontId="44" fillId="0" borderId="0" xfId="2" applyNumberFormat="1" applyFont="1" applyFill="1" applyAlignment="1">
      <alignment vertical="center" wrapText="1"/>
    </xf>
    <xf numFmtId="0" fontId="31" fillId="0" borderId="0" xfId="2" applyNumberFormat="1" applyFill="1" applyAlignment="1">
      <alignment vertical="center" wrapText="1"/>
    </xf>
    <xf numFmtId="0" fontId="16" fillId="0" borderId="0" xfId="0" applyFont="1" applyAlignment="1">
      <alignment wrapText="1"/>
    </xf>
    <xf numFmtId="0" fontId="0" fillId="0" borderId="29" xfId="0" applyBorder="1"/>
    <xf numFmtId="0" fontId="0" fillId="0" borderId="31" xfId="0" applyBorder="1"/>
    <xf numFmtId="0" fontId="1" fillId="0" borderId="15" xfId="0" applyFont="1" applyBorder="1" applyAlignment="1">
      <alignment horizontal="center" vertical="center"/>
    </xf>
    <xf numFmtId="49" fontId="1" fillId="0" borderId="15" xfId="0" applyNumberFormat="1" applyFont="1" applyBorder="1" applyAlignment="1">
      <alignment horizontal="center" vertical="center"/>
    </xf>
    <xf numFmtId="49" fontId="1" fillId="0" borderId="77" xfId="0" applyNumberFormat="1" applyFont="1" applyBorder="1" applyAlignment="1">
      <alignment horizontal="center" vertical="center"/>
    </xf>
    <xf numFmtId="0" fontId="1" fillId="0" borderId="31"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49" fontId="1" fillId="0" borderId="41" xfId="0" applyNumberFormat="1" applyFont="1" applyBorder="1" applyAlignment="1">
      <alignment horizontal="center" vertical="center"/>
    </xf>
    <xf numFmtId="0" fontId="15" fillId="0" borderId="0" xfId="0" applyFont="1" applyAlignment="1">
      <alignment horizontal="justify" vertical="center" wrapText="1"/>
    </xf>
    <xf numFmtId="0" fontId="17" fillId="0" borderId="0" xfId="0" applyFont="1" applyAlignment="1">
      <alignment horizontal="justify" vertical="center" wrapText="1"/>
    </xf>
    <xf numFmtId="0" fontId="17" fillId="0" borderId="0" xfId="0" applyFont="1" applyAlignment="1">
      <alignment horizontal="justify" vertical="center"/>
    </xf>
    <xf numFmtId="0" fontId="1" fillId="0" borderId="0" xfId="0" applyFont="1" applyAlignment="1">
      <alignment horizontal="center" vertical="center" wrapText="1"/>
    </xf>
    <xf numFmtId="0" fontId="13" fillId="0" borderId="78" xfId="0" applyFont="1" applyBorder="1" applyAlignment="1" applyProtection="1">
      <alignment horizontal="center" vertical="center" wrapText="1"/>
      <protection locked="0"/>
    </xf>
    <xf numFmtId="0" fontId="1" fillId="0" borderId="0" xfId="0" applyFont="1" applyAlignment="1">
      <alignment wrapText="1"/>
    </xf>
    <xf numFmtId="0" fontId="11" fillId="0" borderId="0" xfId="0" applyFont="1" applyAlignment="1">
      <alignment horizontal="justify" vertical="center"/>
    </xf>
    <xf numFmtId="0" fontId="11" fillId="0" borderId="0" xfId="0" applyFont="1" applyAlignment="1">
      <alignment wrapText="1"/>
    </xf>
    <xf numFmtId="0" fontId="11" fillId="0" borderId="79" xfId="0" applyFont="1" applyBorder="1" applyAlignment="1">
      <alignment vertical="center"/>
    </xf>
    <xf numFmtId="49" fontId="4" fillId="0" borderId="41" xfId="0" applyNumberFormat="1" applyFont="1" applyBorder="1" applyAlignment="1">
      <alignment vertical="center" wrapText="1"/>
    </xf>
    <xf numFmtId="0" fontId="1" fillId="8" borderId="0" xfId="0" applyFont="1" applyFill="1" applyAlignment="1">
      <alignment vertical="center" wrapText="1"/>
    </xf>
    <xf numFmtId="0" fontId="16" fillId="9" borderId="0" xfId="0" applyFont="1" applyFill="1" applyAlignment="1">
      <alignment vertical="center" wrapText="1"/>
    </xf>
    <xf numFmtId="0" fontId="0" fillId="6" borderId="0" xfId="0" applyFill="1"/>
    <xf numFmtId="0" fontId="0" fillId="11" borderId="15" xfId="0" applyFill="1" applyBorder="1" applyAlignment="1">
      <alignment horizontal="center" textRotation="90"/>
    </xf>
    <xf numFmtId="0" fontId="0" fillId="12" borderId="15" xfId="0" applyFill="1" applyBorder="1" applyAlignment="1">
      <alignment horizontal="center" textRotation="90"/>
    </xf>
    <xf numFmtId="0" fontId="0" fillId="0" borderId="0" xfId="0" applyAlignment="1">
      <alignment horizontal="center"/>
    </xf>
    <xf numFmtId="49" fontId="33" fillId="0" borderId="0" xfId="0" applyNumberFormat="1" applyFont="1" applyAlignment="1">
      <alignment horizontal="center"/>
    </xf>
    <xf numFmtId="0" fontId="0" fillId="0" borderId="82" xfId="0" applyBorder="1"/>
    <xf numFmtId="0" fontId="0" fillId="0" borderId="82" xfId="0" applyBorder="1" applyAlignment="1">
      <alignment horizontal="center"/>
    </xf>
    <xf numFmtId="0" fontId="0" fillId="11" borderId="15" xfId="0" applyFill="1" applyBorder="1" applyAlignment="1">
      <alignment horizontal="center"/>
    </xf>
    <xf numFmtId="0" fontId="0" fillId="0" borderId="82" xfId="0" applyBorder="1" applyAlignment="1">
      <alignment horizontal="left"/>
    </xf>
    <xf numFmtId="0" fontId="0" fillId="0" borderId="15" xfId="0" applyBorder="1" applyAlignment="1">
      <alignment horizontal="center"/>
    </xf>
    <xf numFmtId="0" fontId="47" fillId="6" borderId="15" xfId="0" applyFont="1" applyFill="1" applyBorder="1" applyAlignment="1">
      <alignment horizontal="center" wrapText="1"/>
    </xf>
    <xf numFmtId="0" fontId="0" fillId="0" borderId="15" xfId="0" applyBorder="1" applyAlignment="1">
      <alignment horizontal="left" wrapText="1"/>
    </xf>
    <xf numFmtId="0" fontId="0" fillId="6" borderId="15" xfId="0" applyFill="1" applyBorder="1"/>
    <xf numFmtId="0" fontId="0" fillId="6" borderId="15" xfId="0" applyFill="1" applyBorder="1" applyAlignment="1">
      <alignment horizontal="left" wrapText="1"/>
    </xf>
    <xf numFmtId="0" fontId="0" fillId="0" borderId="15" xfId="0" quotePrefix="1" applyBorder="1" applyAlignment="1">
      <alignment horizontal="center"/>
    </xf>
    <xf numFmtId="0" fontId="0" fillId="6" borderId="15" xfId="0" applyFill="1" applyBorder="1" applyAlignment="1">
      <alignment horizontal="center"/>
    </xf>
    <xf numFmtId="0" fontId="19" fillId="0" borderId="0" xfId="0" applyFont="1" applyAlignment="1">
      <alignment horizontal="center"/>
    </xf>
    <xf numFmtId="0" fontId="19" fillId="0" borderId="15" xfId="0" applyFont="1" applyBorder="1" applyAlignment="1">
      <alignment horizontal="center"/>
    </xf>
    <xf numFmtId="0" fontId="19" fillId="0" borderId="15" xfId="0" applyFont="1" applyBorder="1" applyAlignment="1">
      <alignment horizontal="left" wrapText="1"/>
    </xf>
    <xf numFmtId="0" fontId="0" fillId="0" borderId="44" xfId="0" applyBorder="1" applyAlignment="1">
      <alignment horizontal="left"/>
    </xf>
    <xf numFmtId="0" fontId="0" fillId="0" borderId="44" xfId="0" applyBorder="1" applyAlignment="1">
      <alignment horizontal="center"/>
    </xf>
    <xf numFmtId="0" fontId="19" fillId="0" borderId="15" xfId="0" quotePrefix="1" applyFont="1" applyBorder="1" applyAlignment="1">
      <alignment horizontal="center"/>
    </xf>
    <xf numFmtId="0" fontId="19" fillId="6" borderId="15" xfId="0" applyFont="1" applyFill="1" applyBorder="1" applyAlignment="1">
      <alignment horizontal="left" wrapText="1"/>
    </xf>
    <xf numFmtId="0" fontId="0" fillId="6" borderId="15" xfId="0" applyFill="1" applyBorder="1" applyAlignment="1">
      <alignment wrapText="1"/>
    </xf>
    <xf numFmtId="0" fontId="0" fillId="13" borderId="15" xfId="0" applyFill="1" applyBorder="1" applyAlignment="1">
      <alignment horizontal="left" wrapText="1"/>
    </xf>
    <xf numFmtId="0" fontId="48" fillId="0" borderId="0" xfId="0" applyFont="1" applyAlignment="1">
      <alignment horizontal="center"/>
    </xf>
    <xf numFmtId="0" fontId="48" fillId="0" borderId="15" xfId="0" applyFont="1" applyBorder="1" applyAlignment="1">
      <alignment horizontal="center"/>
    </xf>
    <xf numFmtId="0" fontId="48" fillId="0" borderId="15" xfId="0" applyFont="1" applyBorder="1" applyAlignment="1">
      <alignment horizontal="left" wrapText="1"/>
    </xf>
    <xf numFmtId="0" fontId="0" fillId="18" borderId="0" xfId="0" applyFill="1"/>
    <xf numFmtId="0" fontId="0" fillId="0" borderId="0" xfId="0" applyAlignment="1">
      <alignment vertical="center"/>
    </xf>
    <xf numFmtId="0" fontId="0" fillId="21" borderId="0" xfId="0" applyFill="1"/>
    <xf numFmtId="0" fontId="1" fillId="28" borderId="0" xfId="0" applyFont="1" applyFill="1" applyAlignment="1">
      <alignment vertical="center" wrapText="1"/>
    </xf>
    <xf numFmtId="0" fontId="0" fillId="29" borderId="0" xfId="0" applyFill="1"/>
    <xf numFmtId="0" fontId="0" fillId="17" borderId="0" xfId="0" applyFill="1" applyAlignment="1">
      <alignment horizontal="center" vertical="center"/>
    </xf>
    <xf numFmtId="0" fontId="0" fillId="20" borderId="0" xfId="0" applyFill="1" applyAlignment="1">
      <alignment horizontal="center" vertical="center"/>
    </xf>
    <xf numFmtId="3" fontId="1" fillId="0" borderId="0" xfId="0" applyNumberFormat="1" applyFont="1" applyAlignment="1">
      <alignment vertical="center" wrapText="1"/>
    </xf>
    <xf numFmtId="0" fontId="0" fillId="31" borderId="0" xfId="0" applyFill="1"/>
    <xf numFmtId="0" fontId="0" fillId="14" borderId="0" xfId="0" applyFill="1"/>
    <xf numFmtId="0" fontId="0" fillId="16" borderId="0" xfId="0" applyFill="1" applyAlignment="1">
      <alignment horizontal="center" vertical="center"/>
    </xf>
    <xf numFmtId="0" fontId="0" fillId="33" borderId="0" xfId="0" applyFill="1"/>
    <xf numFmtId="0" fontId="0" fillId="32" borderId="0" xfId="0" applyFill="1" applyAlignment="1">
      <alignment horizontal="center" vertical="center"/>
    </xf>
    <xf numFmtId="0" fontId="0" fillId="22" borderId="0" xfId="0" applyFill="1" applyAlignment="1">
      <alignment horizontal="center" vertical="center"/>
    </xf>
    <xf numFmtId="0" fontId="16" fillId="38" borderId="0" xfId="0" applyFont="1" applyFill="1" applyAlignment="1">
      <alignment vertical="center" wrapText="1"/>
    </xf>
    <xf numFmtId="0" fontId="0" fillId="39" borderId="0" xfId="0" applyFill="1"/>
    <xf numFmtId="0" fontId="0" fillId="41" borderId="0" xfId="0" applyFill="1"/>
    <xf numFmtId="0" fontId="0" fillId="42" borderId="0" xfId="0" applyFill="1"/>
    <xf numFmtId="0" fontId="0" fillId="12" borderId="0" xfId="0" applyFill="1"/>
    <xf numFmtId="0" fontId="0" fillId="43" borderId="0" xfId="0" applyFill="1" applyAlignment="1">
      <alignment horizontal="center" vertical="center"/>
    </xf>
    <xf numFmtId="0" fontId="0" fillId="43" borderId="0" xfId="0" applyFill="1"/>
    <xf numFmtId="0" fontId="0" fillId="45" borderId="0" xfId="0" applyFill="1"/>
    <xf numFmtId="0" fontId="0" fillId="46" borderId="0" xfId="0" applyFill="1"/>
    <xf numFmtId="0" fontId="0" fillId="10" borderId="0" xfId="0" applyFill="1"/>
    <xf numFmtId="0" fontId="56" fillId="57" borderId="0" xfId="0" applyFont="1" applyFill="1" applyAlignment="1">
      <alignment horizontal="center" vertical="center" wrapText="1"/>
    </xf>
    <xf numFmtId="0" fontId="0" fillId="58" borderId="0" xfId="0" applyFill="1" applyAlignment="1">
      <alignment horizontal="center" vertical="center" wrapText="1"/>
    </xf>
    <xf numFmtId="0" fontId="51" fillId="0" borderId="0" xfId="0" applyFont="1" applyAlignment="1">
      <alignment vertical="center"/>
    </xf>
    <xf numFmtId="0" fontId="0" fillId="55" borderId="0" xfId="0" applyFill="1" applyAlignment="1">
      <alignment horizontal="center" vertical="center" wrapText="1"/>
    </xf>
    <xf numFmtId="0" fontId="56" fillId="58" borderId="0" xfId="0" applyFont="1" applyFill="1" applyAlignment="1">
      <alignment horizontal="center" vertical="center" wrapText="1"/>
    </xf>
    <xf numFmtId="0" fontId="56" fillId="55" borderId="0" xfId="0" applyFont="1" applyFill="1" applyAlignment="1">
      <alignment horizontal="center" vertical="center" wrapText="1"/>
    </xf>
    <xf numFmtId="0" fontId="0" fillId="59" borderId="0" xfId="0" applyFill="1" applyAlignment="1">
      <alignment horizontal="center" vertical="center"/>
    </xf>
    <xf numFmtId="0" fontId="52" fillId="34" borderId="0" xfId="0" applyFont="1" applyFill="1" applyAlignment="1">
      <alignment horizontal="center" vertical="center" wrapText="1"/>
    </xf>
    <xf numFmtId="0" fontId="54" fillId="55" borderId="0" xfId="0" applyFont="1" applyFill="1" applyAlignment="1">
      <alignment horizontal="center" vertical="center" wrapText="1"/>
    </xf>
    <xf numFmtId="0" fontId="1" fillId="8" borderId="0" xfId="0" applyFont="1" applyFill="1" applyAlignment="1">
      <alignment horizontal="center" vertical="center" wrapText="1"/>
    </xf>
    <xf numFmtId="0" fontId="1" fillId="0" borderId="15"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6" fillId="0" borderId="15" xfId="0" applyFont="1" applyBorder="1" applyAlignment="1" applyProtection="1">
      <alignment horizontal="center" vertical="center" wrapText="1"/>
      <protection locked="0"/>
    </xf>
    <xf numFmtId="49" fontId="13" fillId="0" borderId="80" xfId="0" applyNumberFormat="1" applyFont="1" applyBorder="1" applyAlignment="1" applyProtection="1">
      <alignment horizontal="center" vertical="center" wrapText="1"/>
      <protection locked="0"/>
    </xf>
    <xf numFmtId="49" fontId="13" fillId="0" borderId="78" xfId="0" applyNumberFormat="1" applyFont="1" applyBorder="1" applyAlignment="1" applyProtection="1">
      <alignment horizontal="center" vertical="center" wrapText="1"/>
      <protection locked="0"/>
    </xf>
    <xf numFmtId="49" fontId="13" fillId="0" borderId="81" xfId="0" applyNumberFormat="1" applyFont="1" applyBorder="1" applyAlignment="1" applyProtection="1">
      <alignment horizontal="center" vertical="center" wrapText="1"/>
      <protection locked="0"/>
    </xf>
    <xf numFmtId="0" fontId="0" fillId="10" borderId="0" xfId="0" applyFill="1" applyAlignment="1">
      <alignment horizontal="center" vertical="center"/>
    </xf>
    <xf numFmtId="0" fontId="0" fillId="10" borderId="15" xfId="0" applyFill="1" applyBorder="1" applyAlignment="1">
      <alignment horizontal="center" vertical="center" textRotation="90"/>
    </xf>
    <xf numFmtId="0" fontId="19" fillId="10" borderId="15" xfId="0" applyFont="1" applyFill="1" applyBorder="1"/>
    <xf numFmtId="0" fontId="1" fillId="8" borderId="15" xfId="0" applyFont="1" applyFill="1" applyBorder="1" applyAlignment="1">
      <alignment vertical="center" wrapText="1"/>
    </xf>
    <xf numFmtId="0" fontId="16" fillId="9" borderId="15" xfId="0" applyFont="1" applyFill="1" applyBorder="1" applyAlignment="1">
      <alignment vertical="center" wrapText="1"/>
    </xf>
    <xf numFmtId="0" fontId="1" fillId="22" borderId="15" xfId="0" applyFont="1" applyFill="1" applyBorder="1" applyAlignment="1">
      <alignment horizontal="center" vertical="center" textRotation="90" wrapText="1"/>
    </xf>
    <xf numFmtId="0" fontId="0" fillId="14" borderId="15" xfId="0" applyFill="1" applyBorder="1" applyAlignment="1">
      <alignment vertical="center"/>
    </xf>
    <xf numFmtId="0" fontId="16" fillId="9" borderId="0" xfId="0" applyFont="1" applyFill="1" applyAlignment="1">
      <alignment horizontal="center" vertical="center" wrapText="1"/>
    </xf>
    <xf numFmtId="0" fontId="57" fillId="8" borderId="0" xfId="0" applyFont="1" applyFill="1" applyAlignment="1">
      <alignment horizontal="center" vertical="center" wrapText="1"/>
    </xf>
    <xf numFmtId="0" fontId="16" fillId="8" borderId="0" xfId="0" applyFont="1" applyFill="1" applyAlignment="1">
      <alignment horizontal="center" vertical="center" wrapText="1"/>
    </xf>
    <xf numFmtId="0" fontId="0" fillId="16" borderId="0" xfId="0" applyFill="1" applyAlignment="1">
      <alignment horizontal="center"/>
    </xf>
    <xf numFmtId="0" fontId="0" fillId="19" borderId="0" xfId="0" applyFill="1" applyAlignment="1">
      <alignment horizontal="center" wrapText="1"/>
    </xf>
    <xf numFmtId="0" fontId="0" fillId="20" borderId="0" xfId="0" applyFill="1" applyAlignment="1">
      <alignment horizontal="center" wrapText="1"/>
    </xf>
    <xf numFmtId="0" fontId="0" fillId="21" borderId="0" xfId="0" applyFill="1" applyAlignment="1">
      <alignment horizontal="center" wrapText="1"/>
    </xf>
    <xf numFmtId="0" fontId="16" fillId="22" borderId="0" xfId="0" applyFont="1" applyFill="1" applyAlignment="1">
      <alignment horizontal="center" vertical="center" wrapText="1"/>
    </xf>
    <xf numFmtId="0" fontId="0" fillId="21" borderId="15" xfId="0" applyFill="1" applyBorder="1"/>
    <xf numFmtId="0" fontId="16" fillId="23" borderId="0" xfId="0" applyFont="1" applyFill="1" applyAlignment="1">
      <alignment horizontal="center" vertical="center" wrapText="1"/>
    </xf>
    <xf numFmtId="0" fontId="16" fillId="24" borderId="0" xfId="0" applyFont="1" applyFill="1" applyAlignment="1">
      <alignment horizontal="center" vertical="center" wrapText="1"/>
    </xf>
    <xf numFmtId="0" fontId="16" fillId="0" borderId="0" xfId="0" applyFont="1" applyAlignment="1">
      <alignment horizontal="center" vertical="center" wrapText="1"/>
    </xf>
    <xf numFmtId="0" fontId="1" fillId="24" borderId="15" xfId="0" applyFont="1" applyFill="1" applyBorder="1" applyAlignment="1">
      <alignment horizontal="center" vertical="center" wrapText="1"/>
    </xf>
    <xf numFmtId="0" fontId="1" fillId="23" borderId="15" xfId="0" applyFont="1" applyFill="1" applyBorder="1" applyAlignment="1">
      <alignment vertical="center" wrapText="1"/>
    </xf>
    <xf numFmtId="3" fontId="1" fillId="25" borderId="15" xfId="0" applyNumberFormat="1" applyFont="1" applyFill="1" applyBorder="1" applyAlignment="1">
      <alignment vertical="center" wrapText="1"/>
    </xf>
    <xf numFmtId="0" fontId="1" fillId="26" borderId="15" xfId="0" applyFont="1" applyFill="1" applyBorder="1" applyAlignment="1">
      <alignment horizontal="center" vertical="center" wrapText="1"/>
    </xf>
    <xf numFmtId="0" fontId="58" fillId="62" borderId="15" xfId="0" applyFont="1" applyFill="1" applyBorder="1" applyAlignment="1">
      <alignment horizontal="center" vertical="center"/>
    </xf>
    <xf numFmtId="0" fontId="58" fillId="63" borderId="15" xfId="0" applyFont="1" applyFill="1" applyBorder="1" applyAlignment="1">
      <alignment horizontal="center" vertical="center"/>
    </xf>
    <xf numFmtId="0" fontId="58" fillId="64" borderId="15" xfId="0" applyFont="1" applyFill="1" applyBorder="1" applyAlignment="1">
      <alignment horizontal="center" vertical="center"/>
    </xf>
    <xf numFmtId="0" fontId="0" fillId="53" borderId="15" xfId="0" applyFill="1" applyBorder="1" applyAlignment="1" applyProtection="1">
      <alignment horizontal="center" vertical="center"/>
      <protection hidden="1"/>
    </xf>
    <xf numFmtId="0" fontId="58" fillId="62" borderId="0" xfId="0" applyFont="1" applyFill="1" applyAlignment="1">
      <alignment horizontal="center" vertical="center"/>
    </xf>
    <xf numFmtId="0" fontId="58" fillId="63" borderId="0" xfId="0" applyFont="1" applyFill="1" applyAlignment="1">
      <alignment horizontal="center" vertical="center"/>
    </xf>
    <xf numFmtId="0" fontId="58" fillId="64" borderId="0" xfId="0" applyFont="1" applyFill="1" applyAlignment="1">
      <alignment horizontal="center" vertical="center"/>
    </xf>
    <xf numFmtId="0" fontId="0" fillId="53" borderId="0" xfId="0" applyFill="1" applyAlignment="1" applyProtection="1">
      <alignment horizontal="center" vertical="center"/>
      <protection hidden="1"/>
    </xf>
    <xf numFmtId="0" fontId="0" fillId="53" borderId="12" xfId="0" applyFill="1" applyBorder="1" applyAlignment="1" applyProtection="1">
      <alignment horizontal="center" vertical="center"/>
      <protection hidden="1"/>
    </xf>
    <xf numFmtId="0" fontId="0" fillId="27" borderId="0" xfId="0" applyFill="1" applyAlignment="1">
      <alignment horizontal="center" vertical="center"/>
    </xf>
    <xf numFmtId="0" fontId="0" fillId="29" borderId="15" xfId="0" applyFill="1" applyBorder="1"/>
    <xf numFmtId="0" fontId="1" fillId="28" borderId="12" xfId="0" applyFont="1" applyFill="1" applyBorder="1" applyAlignment="1">
      <alignment vertical="center" wrapText="1"/>
    </xf>
    <xf numFmtId="0" fontId="0" fillId="29" borderId="12" xfId="0" applyFill="1" applyBorder="1"/>
    <xf numFmtId="0" fontId="0" fillId="17" borderId="15" xfId="0" applyFill="1" applyBorder="1" applyAlignment="1">
      <alignment horizontal="center" vertical="center"/>
    </xf>
    <xf numFmtId="0" fontId="0" fillId="20" borderId="15" xfId="0" applyFill="1" applyBorder="1" applyAlignment="1">
      <alignment horizontal="center" vertical="center"/>
    </xf>
    <xf numFmtId="0" fontId="16" fillId="20" borderId="15" xfId="0" applyFont="1" applyFill="1" applyBorder="1" applyAlignment="1">
      <alignment vertical="center" wrapText="1"/>
    </xf>
    <xf numFmtId="0" fontId="16" fillId="40" borderId="0" xfId="0" applyFont="1" applyFill="1" applyAlignment="1">
      <alignment vertical="center" wrapText="1"/>
    </xf>
    <xf numFmtId="0" fontId="16" fillId="40" borderId="15" xfId="0" applyFont="1" applyFill="1" applyBorder="1" applyAlignment="1">
      <alignment vertical="center" wrapText="1"/>
    </xf>
    <xf numFmtId="0" fontId="0" fillId="31" borderId="15" xfId="0" applyFill="1" applyBorder="1"/>
    <xf numFmtId="0" fontId="0" fillId="14" borderId="15" xfId="0" applyFill="1" applyBorder="1"/>
    <xf numFmtId="0" fontId="0" fillId="30" borderId="15" xfId="0" applyFill="1" applyBorder="1"/>
    <xf numFmtId="0" fontId="0" fillId="0" borderId="0" xfId="0" applyAlignment="1">
      <alignment horizontal="center" vertical="center"/>
    </xf>
    <xf numFmtId="0" fontId="59" fillId="27" borderId="0" xfId="0" applyFont="1" applyFill="1" applyAlignment="1">
      <alignment horizontal="center" vertical="center" wrapText="1"/>
    </xf>
    <xf numFmtId="0" fontId="0" fillId="27" borderId="0" xfId="0" applyFill="1" applyAlignment="1">
      <alignment horizontal="center" vertical="center" wrapText="1"/>
    </xf>
    <xf numFmtId="0" fontId="54" fillId="32" borderId="15" xfId="0" applyFont="1" applyFill="1" applyBorder="1" applyAlignment="1">
      <alignment wrapText="1"/>
    </xf>
    <xf numFmtId="0" fontId="0" fillId="16" borderId="15" xfId="0" applyFill="1" applyBorder="1" applyAlignment="1">
      <alignment vertical="center"/>
    </xf>
    <xf numFmtId="0" fontId="0" fillId="33" borderId="15" xfId="0" applyFill="1" applyBorder="1"/>
    <xf numFmtId="0" fontId="0" fillId="16" borderId="15" xfId="0" applyFill="1" applyBorder="1" applyAlignment="1">
      <alignment horizontal="center" vertical="center"/>
    </xf>
    <xf numFmtId="0" fontId="0" fillId="32" borderId="15" xfId="0" applyFill="1" applyBorder="1" applyAlignment="1">
      <alignment horizontal="center" vertical="center"/>
    </xf>
    <xf numFmtId="0" fontId="0" fillId="32" borderId="15" xfId="0" applyFill="1" applyBorder="1"/>
    <xf numFmtId="0" fontId="49" fillId="27" borderId="0" xfId="0" applyFont="1" applyFill="1" applyAlignment="1">
      <alignment horizontal="center" vertical="center" wrapText="1"/>
    </xf>
    <xf numFmtId="0" fontId="49" fillId="34" borderId="0" xfId="0" applyFont="1" applyFill="1" applyAlignment="1">
      <alignment horizontal="center" vertical="center" wrapText="1"/>
    </xf>
    <xf numFmtId="0" fontId="0" fillId="22" borderId="15" xfId="0" applyFill="1" applyBorder="1" applyAlignment="1">
      <alignment horizontal="center" vertical="center"/>
    </xf>
    <xf numFmtId="0" fontId="0" fillId="32" borderId="15" xfId="0" applyFill="1" applyBorder="1" applyAlignment="1">
      <alignment wrapText="1"/>
    </xf>
    <xf numFmtId="0" fontId="16" fillId="37" borderId="0" xfId="0" applyFont="1" applyFill="1" applyAlignment="1">
      <alignment horizontal="center" vertical="center" wrapText="1"/>
    </xf>
    <xf numFmtId="0" fontId="16" fillId="35" borderId="0" xfId="0" applyFont="1" applyFill="1" applyAlignment="1">
      <alignment horizontal="center" vertical="center" wrapText="1"/>
    </xf>
    <xf numFmtId="0" fontId="0" fillId="34" borderId="0" xfId="0" applyFill="1" applyAlignment="1">
      <alignment horizontal="center" vertical="center" wrapText="1"/>
    </xf>
    <xf numFmtId="0" fontId="1" fillId="35" borderId="15" xfId="0" applyFont="1" applyFill="1" applyBorder="1" applyAlignment="1">
      <alignment horizontal="center" vertical="center" wrapText="1"/>
    </xf>
    <xf numFmtId="0" fontId="1" fillId="36" borderId="15" xfId="0" applyFont="1" applyFill="1" applyBorder="1" applyAlignment="1">
      <alignment horizontal="center" vertical="center" wrapText="1"/>
    </xf>
    <xf numFmtId="0" fontId="55" fillId="37" borderId="15" xfId="0" applyFont="1" applyFill="1" applyBorder="1" applyAlignment="1">
      <alignment horizontal="center" vertical="center" wrapText="1"/>
    </xf>
    <xf numFmtId="0" fontId="55" fillId="35" borderId="15" xfId="0" applyFont="1" applyFill="1" applyBorder="1" applyAlignment="1">
      <alignment horizontal="center" vertical="center" wrapText="1"/>
    </xf>
    <xf numFmtId="0" fontId="16" fillId="38" borderId="15" xfId="0" applyFont="1" applyFill="1" applyBorder="1" applyAlignment="1">
      <alignment vertical="center" wrapText="1"/>
    </xf>
    <xf numFmtId="0" fontId="1" fillId="8" borderId="15" xfId="0" applyFont="1" applyFill="1" applyBorder="1" applyAlignment="1">
      <alignment horizontal="center" vertical="center" wrapText="1"/>
    </xf>
    <xf numFmtId="0" fontId="16" fillId="38" borderId="15" xfId="0" applyFont="1" applyFill="1" applyBorder="1" applyAlignment="1">
      <alignment horizontal="center" vertical="center" wrapText="1"/>
    </xf>
    <xf numFmtId="0" fontId="0" fillId="33" borderId="15" xfId="0" applyFill="1" applyBorder="1" applyAlignment="1">
      <alignment horizontal="center" vertical="center"/>
    </xf>
    <xf numFmtId="0" fontId="0" fillId="39" borderId="15" xfId="0" applyFill="1" applyBorder="1" applyAlignment="1">
      <alignment horizontal="center" vertical="center"/>
    </xf>
    <xf numFmtId="0" fontId="0" fillId="41" borderId="15" xfId="0" applyFill="1" applyBorder="1"/>
    <xf numFmtId="0" fontId="16" fillId="38" borderId="0" xfId="0" applyFont="1" applyFill="1" applyAlignment="1">
      <alignment horizontal="center" vertical="center" wrapText="1"/>
    </xf>
    <xf numFmtId="0" fontId="0" fillId="42" borderId="0" xfId="0" applyFill="1" applyAlignment="1">
      <alignment horizontal="center" vertical="center"/>
    </xf>
    <xf numFmtId="0" fontId="0" fillId="12" borderId="0" xfId="0" applyFill="1" applyAlignment="1">
      <alignment horizontal="center" vertical="center"/>
    </xf>
    <xf numFmtId="0" fontId="0" fillId="44" borderId="0" xfId="0" applyFill="1" applyAlignment="1">
      <alignment horizontal="center" vertical="center"/>
    </xf>
    <xf numFmtId="0" fontId="0" fillId="19" borderId="15" xfId="0" applyFill="1" applyBorder="1"/>
    <xf numFmtId="0" fontId="0" fillId="42" borderId="15" xfId="0" applyFill="1" applyBorder="1"/>
    <xf numFmtId="0" fontId="0" fillId="12" borderId="15" xfId="0" applyFill="1" applyBorder="1"/>
    <xf numFmtId="0" fontId="0" fillId="43" borderId="15" xfId="0" applyFill="1" applyBorder="1" applyAlignment="1">
      <alignment horizontal="center" vertical="center"/>
    </xf>
    <xf numFmtId="0" fontId="53" fillId="44" borderId="15" xfId="0" applyFont="1" applyFill="1" applyBorder="1" applyAlignment="1">
      <alignment horizontal="center" vertical="center" wrapText="1"/>
    </xf>
    <xf numFmtId="0" fontId="54" fillId="16" borderId="15" xfId="0" applyFont="1" applyFill="1" applyBorder="1" applyAlignment="1">
      <alignment horizontal="center" vertical="center"/>
    </xf>
    <xf numFmtId="0" fontId="54" fillId="44" borderId="15" xfId="0" applyFont="1" applyFill="1" applyBorder="1" applyAlignment="1">
      <alignment horizontal="center" vertical="center"/>
    </xf>
    <xf numFmtId="0" fontId="0" fillId="44" borderId="15" xfId="0" applyFill="1" applyBorder="1" applyAlignment="1">
      <alignment horizontal="center" vertical="center"/>
    </xf>
    <xf numFmtId="0" fontId="16" fillId="9" borderId="15" xfId="0" applyFont="1" applyFill="1" applyBorder="1" applyAlignment="1">
      <alignment horizontal="center" vertical="center" wrapText="1"/>
    </xf>
    <xf numFmtId="0" fontId="1" fillId="23" borderId="15" xfId="0" applyFont="1" applyFill="1" applyBorder="1" applyAlignment="1">
      <alignment horizontal="center" vertical="center" wrapText="1"/>
    </xf>
    <xf numFmtId="0" fontId="0" fillId="19" borderId="15" xfId="0" applyFill="1" applyBorder="1" applyAlignment="1">
      <alignment horizontal="center" vertical="center" wrapText="1"/>
    </xf>
    <xf numFmtId="0" fontId="0" fillId="20" borderId="15" xfId="0" applyFill="1" applyBorder="1" applyAlignment="1">
      <alignment horizontal="center" vertical="center" wrapText="1"/>
    </xf>
    <xf numFmtId="0" fontId="0" fillId="21" borderId="15" xfId="0" applyFill="1" applyBorder="1" applyAlignment="1">
      <alignment horizontal="center" vertical="center" wrapText="1"/>
    </xf>
    <xf numFmtId="0" fontId="59" fillId="43" borderId="0" xfId="0" applyFont="1" applyFill="1" applyAlignment="1">
      <alignment horizontal="center" vertical="center"/>
    </xf>
    <xf numFmtId="0" fontId="59" fillId="34" borderId="0" xfId="0" applyFont="1" applyFill="1" applyAlignment="1">
      <alignment horizontal="center" vertical="center" wrapText="1"/>
    </xf>
    <xf numFmtId="0" fontId="60" fillId="38" borderId="0" xfId="0" applyFont="1" applyFill="1" applyAlignment="1">
      <alignment horizontal="center" vertical="center" wrapText="1"/>
    </xf>
    <xf numFmtId="0" fontId="0" fillId="18" borderId="15" xfId="0" applyFill="1" applyBorder="1"/>
    <xf numFmtId="0" fontId="0" fillId="43" borderId="15" xfId="0" applyFill="1" applyBorder="1"/>
    <xf numFmtId="0" fontId="0" fillId="45" borderId="15" xfId="0" applyFill="1" applyBorder="1"/>
    <xf numFmtId="0" fontId="0" fillId="18" borderId="0" xfId="0" applyFill="1" applyAlignment="1">
      <alignment horizontal="center" vertical="center"/>
    </xf>
    <xf numFmtId="0" fontId="0" fillId="18" borderId="15" xfId="0" applyFill="1" applyBorder="1" applyAlignment="1">
      <alignment horizontal="center" vertical="center"/>
    </xf>
    <xf numFmtId="0" fontId="0" fillId="46" borderId="15" xfId="0" applyFill="1" applyBorder="1"/>
    <xf numFmtId="0" fontId="0" fillId="10" borderId="15" xfId="0" applyFill="1" applyBorder="1"/>
    <xf numFmtId="0" fontId="0" fillId="47" borderId="0" xfId="0" applyFill="1" applyAlignment="1">
      <alignment horizontal="center" vertical="center"/>
    </xf>
    <xf numFmtId="0" fontId="0" fillId="29" borderId="0" xfId="0" applyFill="1" applyAlignment="1">
      <alignment horizontal="center" vertical="center"/>
    </xf>
    <xf numFmtId="0" fontId="0" fillId="47" borderId="15" xfId="0" applyFill="1" applyBorder="1"/>
    <xf numFmtId="0" fontId="0" fillId="47" borderId="15" xfId="0" applyFill="1" applyBorder="1" applyAlignment="1">
      <alignment horizontal="center" vertical="center"/>
    </xf>
    <xf numFmtId="0" fontId="0" fillId="29" borderId="15" xfId="0" applyFill="1" applyBorder="1" applyAlignment="1">
      <alignment horizontal="center" vertical="center"/>
    </xf>
    <xf numFmtId="0" fontId="49" fillId="0" borderId="0" xfId="0" applyFont="1" applyAlignment="1">
      <alignment horizontal="center"/>
    </xf>
    <xf numFmtId="0" fontId="57" fillId="38" borderId="0" xfId="0" applyFont="1" applyFill="1" applyAlignment="1">
      <alignment horizontal="center" vertical="center" wrapText="1"/>
    </xf>
    <xf numFmtId="0" fontId="0" fillId="21" borderId="0" xfId="0" applyFill="1" applyAlignment="1">
      <alignment horizontal="center" vertical="center"/>
    </xf>
    <xf numFmtId="0" fontId="16" fillId="0" borderId="0" xfId="0" applyFont="1" applyAlignment="1">
      <alignment horizontal="center" vertical="center"/>
    </xf>
    <xf numFmtId="0" fontId="19" fillId="0" borderId="0" xfId="0" applyFont="1" applyAlignment="1">
      <alignment horizontal="center" vertical="center"/>
    </xf>
    <xf numFmtId="0" fontId="16" fillId="8" borderId="15" xfId="0" applyFont="1" applyFill="1" applyBorder="1" applyAlignment="1">
      <alignment horizontal="center" vertical="center" wrapText="1"/>
    </xf>
    <xf numFmtId="0" fontId="0" fillId="21" borderId="15" xfId="0" applyFill="1" applyBorder="1" applyAlignment="1">
      <alignment horizontal="center" vertical="center"/>
    </xf>
    <xf numFmtId="0" fontId="0" fillId="49" borderId="0" xfId="0" applyFill="1" applyAlignment="1">
      <alignment horizontal="center" vertical="center"/>
    </xf>
    <xf numFmtId="0" fontId="0" fillId="49" borderId="15" xfId="0" applyFill="1" applyBorder="1" applyAlignment="1">
      <alignment horizontal="center" vertical="center"/>
    </xf>
    <xf numFmtId="0" fontId="0" fillId="48" borderId="15" xfId="0" applyFill="1" applyBorder="1" applyAlignment="1">
      <alignment horizontal="center" vertical="center"/>
    </xf>
    <xf numFmtId="0" fontId="49" fillId="29" borderId="0" xfId="0" applyFont="1" applyFill="1" applyAlignment="1">
      <alignment horizontal="center" vertical="center"/>
    </xf>
    <xf numFmtId="0" fontId="60" fillId="8" borderId="0" xfId="0" applyFont="1" applyFill="1" applyAlignment="1">
      <alignment horizontal="center" vertical="center" wrapText="1"/>
    </xf>
    <xf numFmtId="0" fontId="59" fillId="29" borderId="0" xfId="0" applyFont="1" applyFill="1" applyAlignment="1">
      <alignment horizontal="center" vertical="center"/>
    </xf>
    <xf numFmtId="0" fontId="59" fillId="50" borderId="0" xfId="0" applyFont="1" applyFill="1" applyAlignment="1">
      <alignment horizontal="center" vertical="center"/>
    </xf>
    <xf numFmtId="0" fontId="59" fillId="51" borderId="0" xfId="0" applyFont="1" applyFill="1" applyAlignment="1">
      <alignment horizontal="center" vertical="center" wrapText="1"/>
    </xf>
    <xf numFmtId="0" fontId="59" fillId="22" borderId="0" xfId="0" applyFont="1" applyFill="1" applyAlignment="1">
      <alignment horizontal="center" vertical="center" wrapText="1"/>
    </xf>
    <xf numFmtId="0" fontId="59" fillId="52" borderId="0" xfId="0" applyFont="1" applyFill="1" applyAlignment="1">
      <alignment horizontal="center" vertical="center" wrapText="1"/>
    </xf>
    <xf numFmtId="0" fontId="59" fillId="7" borderId="0" xfId="0" applyFont="1" applyFill="1" applyAlignment="1">
      <alignment horizontal="center" vertical="center" wrapText="1"/>
    </xf>
    <xf numFmtId="0" fontId="59" fillId="39" borderId="0" xfId="0" applyFont="1" applyFill="1" applyAlignment="1">
      <alignment horizontal="center" vertical="center" wrapText="1"/>
    </xf>
    <xf numFmtId="0" fontId="49" fillId="29" borderId="15" xfId="0" applyFont="1" applyFill="1" applyBorder="1" applyAlignment="1">
      <alignment horizontal="center" vertical="center"/>
    </xf>
    <xf numFmtId="0" fontId="53" fillId="50" borderId="15" xfId="0" applyFont="1" applyFill="1" applyBorder="1" applyAlignment="1">
      <alignment horizontal="center" vertical="center"/>
    </xf>
    <xf numFmtId="0" fontId="53" fillId="51" borderId="15" xfId="0" applyFont="1" applyFill="1" applyBorder="1" applyAlignment="1">
      <alignment horizontal="center" vertical="center" wrapText="1"/>
    </xf>
    <xf numFmtId="0" fontId="53" fillId="22" borderId="15" xfId="0" applyFont="1" applyFill="1" applyBorder="1" applyAlignment="1">
      <alignment horizontal="center" vertical="center" wrapText="1"/>
    </xf>
    <xf numFmtId="0" fontId="53" fillId="52" borderId="15" xfId="0" applyFont="1" applyFill="1" applyBorder="1" applyAlignment="1">
      <alignment horizontal="center" vertical="center" wrapText="1"/>
    </xf>
    <xf numFmtId="0" fontId="53" fillId="7" borderId="15" xfId="0" applyFont="1" applyFill="1" applyBorder="1" applyAlignment="1">
      <alignment horizontal="center" vertical="center" wrapText="1"/>
    </xf>
    <xf numFmtId="0" fontId="53" fillId="39" borderId="15" xfId="0" applyFont="1" applyFill="1" applyBorder="1" applyAlignment="1">
      <alignment horizontal="center" vertical="center" wrapText="1"/>
    </xf>
    <xf numFmtId="0" fontId="0" fillId="41" borderId="15" xfId="0" applyFill="1" applyBorder="1" applyAlignment="1">
      <alignment horizontal="center" vertical="center"/>
    </xf>
    <xf numFmtId="0" fontId="0" fillId="46" borderId="0" xfId="0" applyFill="1" applyAlignment="1">
      <alignment horizontal="center" vertical="center"/>
    </xf>
    <xf numFmtId="0" fontId="0" fillId="46" borderId="15" xfId="0" applyFill="1" applyBorder="1" applyAlignment="1">
      <alignment horizontal="center" vertical="center"/>
    </xf>
    <xf numFmtId="0" fontId="0" fillId="10" borderId="15" xfId="0" applyFill="1" applyBorder="1" applyAlignment="1">
      <alignment horizontal="center" vertical="center"/>
    </xf>
    <xf numFmtId="0" fontId="49" fillId="37" borderId="0" xfId="0" applyFont="1" applyFill="1" applyAlignment="1">
      <alignment horizontal="center"/>
    </xf>
    <xf numFmtId="0" fontId="49" fillId="16" borderId="0" xfId="0" applyFont="1" applyFill="1" applyAlignment="1">
      <alignment horizontal="center" vertical="center" wrapText="1"/>
    </xf>
    <xf numFmtId="0" fontId="49" fillId="34" borderId="0" xfId="0" applyFont="1" applyFill="1" applyAlignment="1">
      <alignment horizontal="center"/>
    </xf>
    <xf numFmtId="0" fontId="49" fillId="53" borderId="0" xfId="0" applyFont="1" applyFill="1" applyAlignment="1">
      <alignment horizontal="center"/>
    </xf>
    <xf numFmtId="0" fontId="57" fillId="8" borderId="15" xfId="0" applyFont="1" applyFill="1" applyBorder="1" applyAlignment="1">
      <alignment horizontal="center" vertical="center" wrapText="1"/>
    </xf>
    <xf numFmtId="0" fontId="57" fillId="38" borderId="15" xfId="0" applyFont="1" applyFill="1" applyBorder="1" applyAlignment="1">
      <alignment horizontal="center" vertical="center" wrapText="1"/>
    </xf>
    <xf numFmtId="0" fontId="49" fillId="45" borderId="15" xfId="0" applyFont="1" applyFill="1" applyBorder="1" applyAlignment="1">
      <alignment horizontal="center" vertical="center"/>
    </xf>
    <xf numFmtId="0" fontId="49" fillId="43" borderId="15" xfId="0" applyFont="1" applyFill="1" applyBorder="1" applyAlignment="1">
      <alignment horizontal="center" vertical="center"/>
    </xf>
    <xf numFmtId="0" fontId="49" fillId="43" borderId="15" xfId="0" applyFont="1" applyFill="1" applyBorder="1" applyAlignment="1">
      <alignment horizontal="center"/>
    </xf>
    <xf numFmtId="0" fontId="49" fillId="37" borderId="15" xfId="0" applyFont="1" applyFill="1" applyBorder="1" applyAlignment="1">
      <alignment horizontal="center"/>
    </xf>
    <xf numFmtId="0" fontId="49" fillId="53" borderId="15" xfId="0" applyFont="1" applyFill="1" applyBorder="1" applyAlignment="1">
      <alignment horizontal="center"/>
    </xf>
    <xf numFmtId="0" fontId="49" fillId="16" borderId="12" xfId="0" applyFont="1" applyFill="1" applyBorder="1" applyAlignment="1">
      <alignment horizontal="center" vertical="center" textRotation="90" wrapText="1"/>
    </xf>
    <xf numFmtId="0" fontId="49" fillId="49" borderId="15" xfId="0" applyFont="1" applyFill="1" applyBorder="1" applyAlignment="1">
      <alignment horizontal="center"/>
    </xf>
    <xf numFmtId="0" fontId="49" fillId="54" borderId="15" xfId="0" applyFont="1" applyFill="1" applyBorder="1" applyAlignment="1">
      <alignment horizontal="center"/>
    </xf>
    <xf numFmtId="0" fontId="0" fillId="7" borderId="0" xfId="0" applyFill="1" applyAlignment="1">
      <alignment horizontal="center"/>
    </xf>
    <xf numFmtId="0" fontId="0" fillId="56" borderId="0" xfId="0" applyFill="1" applyAlignment="1">
      <alignment horizontal="center"/>
    </xf>
    <xf numFmtId="0" fontId="0" fillId="7" borderId="15" xfId="0" applyFill="1" applyBorder="1" applyAlignment="1">
      <alignment horizontal="center"/>
    </xf>
    <xf numFmtId="0" fontId="0" fillId="56" borderId="15" xfId="0" applyFill="1" applyBorder="1" applyAlignment="1">
      <alignment horizontal="center"/>
    </xf>
    <xf numFmtId="0" fontId="1" fillId="58" borderId="15" xfId="0" applyFont="1" applyFill="1" applyBorder="1" applyAlignment="1">
      <alignment vertical="center" wrapText="1"/>
    </xf>
    <xf numFmtId="0" fontId="56" fillId="57" borderId="15" xfId="0" applyFont="1" applyFill="1" applyBorder="1" applyAlignment="1">
      <alignment horizontal="center" vertical="center" wrapText="1"/>
    </xf>
    <xf numFmtId="0" fontId="0" fillId="58" borderId="15" xfId="0" applyFill="1" applyBorder="1" applyAlignment="1">
      <alignment horizontal="center" vertical="center" wrapText="1"/>
    </xf>
    <xf numFmtId="0" fontId="0" fillId="57" borderId="0" xfId="0" applyFill="1" applyAlignment="1">
      <alignment horizontal="center" vertical="center" wrapText="1"/>
    </xf>
    <xf numFmtId="0" fontId="1" fillId="58" borderId="15" xfId="0" applyFont="1" applyFill="1" applyBorder="1" applyAlignment="1">
      <alignment horizontal="center" vertical="center" wrapText="1"/>
    </xf>
    <xf numFmtId="0" fontId="1" fillId="12" borderId="0" xfId="0" applyFont="1" applyFill="1" applyAlignment="1">
      <alignment horizontal="center" vertical="center" wrapText="1"/>
    </xf>
    <xf numFmtId="0" fontId="1" fillId="12" borderId="15" xfId="0" applyFont="1" applyFill="1" applyBorder="1" applyAlignment="1">
      <alignment horizontal="center" vertical="center" wrapText="1"/>
    </xf>
    <xf numFmtId="0" fontId="0" fillId="55" borderId="15" xfId="0" applyFill="1" applyBorder="1" applyAlignment="1">
      <alignment horizontal="center" vertical="center" wrapText="1"/>
    </xf>
    <xf numFmtId="0" fontId="49" fillId="57" borderId="0" xfId="0" applyFont="1" applyFill="1" applyAlignment="1">
      <alignment horizontal="center"/>
    </xf>
    <xf numFmtId="0" fontId="49" fillId="57" borderId="15" xfId="0" applyFont="1" applyFill="1" applyBorder="1" applyAlignment="1">
      <alignment horizontal="center"/>
    </xf>
    <xf numFmtId="0" fontId="1" fillId="27" borderId="15" xfId="0" applyFont="1" applyFill="1" applyBorder="1" applyAlignment="1">
      <alignment horizontal="center" vertical="center" wrapText="1"/>
    </xf>
    <xf numFmtId="0" fontId="56" fillId="58" borderId="15" xfId="0" applyFont="1" applyFill="1" applyBorder="1" applyAlignment="1">
      <alignment horizontal="center" vertical="center" wrapText="1"/>
    </xf>
    <xf numFmtId="0" fontId="56" fillId="55" borderId="15" xfId="0" applyFont="1" applyFill="1" applyBorder="1" applyAlignment="1">
      <alignment horizontal="center" vertical="center" wrapText="1"/>
    </xf>
    <xf numFmtId="0" fontId="49" fillId="27" borderId="15" xfId="0" applyFont="1" applyFill="1" applyBorder="1" applyAlignment="1">
      <alignment horizontal="center" vertical="center" wrapText="1"/>
    </xf>
    <xf numFmtId="0" fontId="0" fillId="59" borderId="15" xfId="0" applyFill="1" applyBorder="1" applyAlignment="1">
      <alignment horizontal="center" vertical="center"/>
    </xf>
    <xf numFmtId="0" fontId="49" fillId="39" borderId="0" xfId="0" applyFont="1" applyFill="1" applyAlignment="1">
      <alignment horizontal="center" vertical="center"/>
    </xf>
    <xf numFmtId="0" fontId="49" fillId="17" borderId="0" xfId="0" applyFont="1" applyFill="1" applyAlignment="1">
      <alignment horizontal="center" vertical="center"/>
    </xf>
    <xf numFmtId="0" fontId="49" fillId="39" borderId="15" xfId="0" applyFont="1" applyFill="1" applyBorder="1" applyAlignment="1">
      <alignment horizontal="center" vertical="center"/>
    </xf>
    <xf numFmtId="0" fontId="49" fillId="17" borderId="15" xfId="0" applyFont="1" applyFill="1" applyBorder="1" applyAlignment="1">
      <alignment horizontal="center" vertical="center"/>
    </xf>
    <xf numFmtId="0" fontId="1" fillId="60" borderId="15" xfId="0" applyFont="1" applyFill="1" applyBorder="1" applyAlignment="1">
      <alignment horizontal="center" vertical="center" wrapText="1"/>
    </xf>
    <xf numFmtId="0" fontId="0" fillId="60" borderId="0" xfId="0" applyFill="1" applyAlignment="1">
      <alignment horizontal="center"/>
    </xf>
    <xf numFmtId="0" fontId="0" fillId="61" borderId="0" xfId="0" applyFill="1" applyAlignment="1">
      <alignment horizontal="center"/>
    </xf>
    <xf numFmtId="0" fontId="0" fillId="60" borderId="15" xfId="0" applyFill="1" applyBorder="1" applyAlignment="1">
      <alignment horizontal="center"/>
    </xf>
    <xf numFmtId="0" fontId="0" fillId="61" borderId="15" xfId="0" applyFill="1" applyBorder="1" applyAlignment="1">
      <alignment horizontal="center"/>
    </xf>
    <xf numFmtId="0" fontId="1" fillId="7" borderId="15" xfId="0" applyFont="1" applyFill="1" applyBorder="1" applyAlignment="1">
      <alignment horizontal="center" vertical="center" wrapText="1"/>
    </xf>
    <xf numFmtId="0" fontId="1" fillId="61" borderId="15" xfId="0" applyFont="1" applyFill="1" applyBorder="1" applyAlignment="1">
      <alignment horizontal="center" vertical="center" wrapText="1"/>
    </xf>
    <xf numFmtId="0" fontId="1" fillId="0" borderId="15" xfId="0" applyFont="1" applyBorder="1" applyAlignment="1" applyProtection="1">
      <alignment vertical="center" wrapText="1"/>
      <protection locked="0"/>
    </xf>
    <xf numFmtId="0" fontId="6" fillId="0" borderId="0" xfId="0" applyFont="1" applyAlignment="1">
      <alignment horizontal="justify" vertical="center" wrapText="1"/>
    </xf>
    <xf numFmtId="0" fontId="2" fillId="0" borderId="0" xfId="0" applyFont="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6" fillId="0" borderId="0" xfId="2" applyFont="1" applyFill="1" applyAlignment="1">
      <alignment horizontal="justify" vertical="center" wrapText="1"/>
    </xf>
    <xf numFmtId="0" fontId="6" fillId="0" borderId="0" xfId="2" applyNumberFormat="1" applyFont="1" applyFill="1" applyAlignment="1">
      <alignment horizontal="justify" vertical="center"/>
    </xf>
    <xf numFmtId="0" fontId="11" fillId="0" borderId="16"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16" xfId="0" applyFont="1" applyBorder="1" applyAlignment="1">
      <alignment horizontal="center" vertical="center" wrapText="1"/>
    </xf>
    <xf numFmtId="0" fontId="11" fillId="0" borderId="0" xfId="0" applyFont="1" applyAlignment="1">
      <alignment horizontal="justify" vertical="center" wrapText="1"/>
    </xf>
    <xf numFmtId="0" fontId="13" fillId="0" borderId="13"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15" xfId="0" applyFont="1" applyBorder="1" applyAlignment="1">
      <alignment horizontal="center" vertical="center" wrapText="1"/>
    </xf>
    <xf numFmtId="0" fontId="11" fillId="0" borderId="0" xfId="0" applyFont="1" applyAlignment="1" applyProtection="1">
      <alignment horizontal="justify" vertical="center" wrapText="1"/>
      <protection locked="0"/>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 fillId="0" borderId="0" xfId="0" applyFont="1" applyAlignment="1">
      <alignment horizontal="justify" vertical="center" wrapText="1"/>
    </xf>
    <xf numFmtId="0" fontId="7" fillId="0" borderId="0" xfId="2" applyNumberFormat="1" applyFont="1" applyFill="1" applyAlignment="1">
      <alignment horizontal="righ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8" fillId="2" borderId="8" xfId="0" applyFont="1" applyFill="1" applyBorder="1" applyAlignment="1">
      <alignment horizontal="justify" vertical="top" wrapText="1"/>
    </xf>
    <xf numFmtId="0" fontId="8" fillId="2" borderId="8" xfId="0" applyFont="1" applyFill="1" applyBorder="1" applyAlignment="1">
      <alignment horizontal="justify" vertical="center" wrapText="1"/>
    </xf>
    <xf numFmtId="0" fontId="11" fillId="0" borderId="27" xfId="0" applyFont="1" applyBorder="1" applyAlignment="1" applyProtection="1">
      <alignment horizontal="justify" vertical="center" wrapText="1"/>
      <protection locked="0"/>
    </xf>
    <xf numFmtId="0" fontId="1" fillId="0" borderId="16"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5" fillId="0" borderId="54"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3" fillId="0" borderId="0" xfId="0" applyFont="1" applyAlignment="1">
      <alignment horizontal="center"/>
    </xf>
    <xf numFmtId="0" fontId="14" fillId="0" borderId="0" xfId="0" applyFont="1" applyAlignment="1">
      <alignment horizontal="center" vertical="center" wrapText="1"/>
    </xf>
    <xf numFmtId="0" fontId="15" fillId="0" borderId="0" xfId="0" applyFont="1" applyAlignment="1">
      <alignment horizontal="justify" vertical="center" wrapText="1"/>
    </xf>
    <xf numFmtId="0" fontId="15" fillId="0" borderId="30" xfId="0" applyFont="1" applyBorder="1" applyAlignment="1">
      <alignment horizontal="justify" vertical="center" wrapText="1"/>
    </xf>
    <xf numFmtId="0" fontId="15" fillId="0" borderId="0" xfId="0" quotePrefix="1" applyFont="1" applyAlignment="1">
      <alignment horizontal="justify" vertical="center" wrapText="1"/>
    </xf>
    <xf numFmtId="0" fontId="15" fillId="0" borderId="30" xfId="0" quotePrefix="1" applyFont="1" applyBorder="1" applyAlignment="1">
      <alignment horizontal="justify" vertical="center" wrapText="1"/>
    </xf>
    <xf numFmtId="0" fontId="15" fillId="0" borderId="16" xfId="0" applyFont="1" applyBorder="1" applyAlignment="1">
      <alignment horizontal="justify" vertical="center" wrapText="1"/>
    </xf>
    <xf numFmtId="0" fontId="15" fillId="0" borderId="32" xfId="0" applyFont="1" applyBorder="1" applyAlignment="1">
      <alignment horizontal="justify" vertical="center" wrapText="1"/>
    </xf>
    <xf numFmtId="0" fontId="10" fillId="3" borderId="57"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59"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63" xfId="0" applyFont="1" applyFill="1" applyBorder="1" applyAlignment="1">
      <alignment horizontal="center" vertical="center" wrapText="1"/>
    </xf>
    <xf numFmtId="0" fontId="10" fillId="3" borderId="64" xfId="0" applyFont="1" applyFill="1" applyBorder="1" applyAlignment="1">
      <alignment horizontal="center" vertical="center" wrapText="1"/>
    </xf>
    <xf numFmtId="0" fontId="10" fillId="3" borderId="65" xfId="0" applyFont="1" applyFill="1" applyBorder="1" applyAlignment="1">
      <alignment horizontal="center" vertical="center" wrapText="1"/>
    </xf>
    <xf numFmtId="0" fontId="10" fillId="3" borderId="66" xfId="0" applyFont="1" applyFill="1" applyBorder="1" applyAlignment="1">
      <alignment horizontal="center" vertical="center" wrapText="1"/>
    </xf>
    <xf numFmtId="0" fontId="10" fillId="3" borderId="67" xfId="0" applyFont="1" applyFill="1" applyBorder="1" applyAlignment="1">
      <alignment horizontal="center" vertical="center" wrapText="1"/>
    </xf>
    <xf numFmtId="0" fontId="20" fillId="0" borderId="0" xfId="0" applyFont="1" applyAlignment="1">
      <alignment horizontal="justify" vertical="center" wrapText="1"/>
    </xf>
    <xf numFmtId="0" fontId="20" fillId="0" borderId="30" xfId="0" applyFont="1" applyBorder="1" applyAlignment="1">
      <alignment horizontal="justify" vertical="center" wrapText="1"/>
    </xf>
    <xf numFmtId="0" fontId="20" fillId="0" borderId="55" xfId="0" applyFont="1" applyBorder="1" applyAlignment="1">
      <alignment vertical="center" wrapText="1"/>
    </xf>
    <xf numFmtId="0" fontId="20" fillId="0" borderId="21" xfId="0" applyFont="1" applyBorder="1" applyAlignment="1">
      <alignment vertical="center" wrapText="1"/>
    </xf>
    <xf numFmtId="0" fontId="20" fillId="0" borderId="56" xfId="0" applyFont="1" applyBorder="1" applyAlignment="1">
      <alignment vertical="center" wrapText="1"/>
    </xf>
    <xf numFmtId="0" fontId="11" fillId="0" borderId="61" xfId="0" applyFont="1" applyBorder="1" applyAlignment="1" applyProtection="1">
      <alignment horizontal="center" vertical="center" wrapText="1"/>
      <protection locked="0"/>
    </xf>
    <xf numFmtId="0" fontId="12" fillId="5" borderId="61" xfId="0" applyFont="1" applyFill="1" applyBorder="1" applyAlignment="1">
      <alignment horizontal="center" vertical="center" wrapText="1"/>
    </xf>
    <xf numFmtId="0" fontId="31" fillId="5" borderId="61" xfId="2" applyNumberFormat="1" applyFill="1" applyBorder="1" applyAlignment="1" applyProtection="1">
      <alignment horizontal="center" vertical="center" wrapText="1"/>
    </xf>
    <xf numFmtId="0" fontId="35" fillId="5" borderId="61" xfId="2" applyNumberFormat="1" applyFont="1" applyFill="1" applyBorder="1" applyAlignment="1" applyProtection="1">
      <alignment horizontal="center" vertical="center" wrapText="1"/>
    </xf>
    <xf numFmtId="0" fontId="11" fillId="5" borderId="61" xfId="0" applyFont="1" applyFill="1" applyBorder="1" applyAlignment="1">
      <alignment horizontal="center" vertical="center" wrapText="1"/>
    </xf>
    <xf numFmtId="0" fontId="4" fillId="5" borderId="61" xfId="0" applyFont="1" applyFill="1" applyBorder="1" applyAlignment="1">
      <alignment horizontal="center" vertical="center" wrapText="1"/>
    </xf>
    <xf numFmtId="0" fontId="4" fillId="5" borderId="68" xfId="0" applyFont="1" applyFill="1" applyBorder="1" applyAlignment="1">
      <alignment horizontal="center" vertical="center" wrapText="1"/>
    </xf>
    <xf numFmtId="0" fontId="4" fillId="5" borderId="69" xfId="0" applyFont="1" applyFill="1" applyBorder="1" applyAlignment="1">
      <alignment horizontal="center" vertical="center" wrapText="1"/>
    </xf>
    <xf numFmtId="0" fontId="4" fillId="5" borderId="70" xfId="0" applyFont="1" applyFill="1" applyBorder="1" applyAlignment="1">
      <alignment horizontal="center" vertical="center" wrapText="1"/>
    </xf>
    <xf numFmtId="0" fontId="11" fillId="0" borderId="72" xfId="0" applyFont="1" applyBorder="1" applyAlignment="1" applyProtection="1">
      <alignment horizontal="center" vertical="center" wrapText="1"/>
      <protection locked="0"/>
    </xf>
    <xf numFmtId="0" fontId="11" fillId="0" borderId="68" xfId="0" applyFont="1" applyBorder="1" applyAlignment="1" applyProtection="1">
      <alignment horizontal="center" vertical="center" wrapText="1"/>
      <protection locked="0"/>
    </xf>
    <xf numFmtId="0" fontId="11" fillId="0" borderId="69" xfId="0" applyFont="1" applyBorder="1" applyAlignment="1" applyProtection="1">
      <alignment horizontal="center" vertical="center" wrapText="1"/>
      <protection locked="0"/>
    </xf>
    <xf numFmtId="0" fontId="11" fillId="0" borderId="73" xfId="0" applyFont="1" applyBorder="1" applyAlignment="1" applyProtection="1">
      <alignment horizontal="center" vertical="center" wrapText="1"/>
      <protection locked="0"/>
    </xf>
    <xf numFmtId="0" fontId="11" fillId="0" borderId="75" xfId="0" applyFont="1" applyBorder="1" applyAlignment="1" applyProtection="1">
      <alignment horizontal="center" vertical="center" wrapText="1"/>
      <protection locked="0"/>
    </xf>
    <xf numFmtId="0" fontId="11" fillId="0" borderId="76" xfId="0" applyFont="1" applyBorder="1" applyAlignment="1" applyProtection="1">
      <alignment horizontal="center" vertical="center" wrapText="1"/>
      <protection locked="0"/>
    </xf>
    <xf numFmtId="0" fontId="51" fillId="0" borderId="0" xfId="0" applyFont="1" applyAlignment="1">
      <alignment horizontal="left" vertical="center"/>
    </xf>
    <xf numFmtId="0" fontId="50" fillId="0" borderId="0" xfId="0" applyFont="1" applyAlignment="1">
      <alignment horizontal="left" vertical="center"/>
    </xf>
    <xf numFmtId="0" fontId="50" fillId="0" borderId="0" xfId="0" applyFont="1" applyAlignment="1">
      <alignment horizontal="left"/>
    </xf>
    <xf numFmtId="0" fontId="51" fillId="0" borderId="0" xfId="0" applyFont="1" applyAlignment="1">
      <alignment horizontal="left"/>
    </xf>
    <xf numFmtId="0" fontId="50" fillId="0" borderId="0" xfId="0" applyFont="1" applyAlignment="1">
      <alignment horizontal="left" vertical="center" wrapText="1"/>
    </xf>
    <xf numFmtId="0" fontId="54" fillId="55" borderId="12" xfId="0" applyFont="1" applyFill="1" applyBorder="1" applyAlignment="1">
      <alignment horizontal="center" vertical="center" wrapText="1"/>
    </xf>
    <xf numFmtId="0" fontId="54" fillId="55" borderId="15"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0" borderId="12" xfId="0" applyFont="1" applyBorder="1" applyAlignment="1" applyProtection="1">
      <alignment horizontal="justify" vertical="center" wrapText="1"/>
      <protection locked="0"/>
    </xf>
    <xf numFmtId="0" fontId="4" fillId="0" borderId="13" xfId="0" applyFont="1" applyBorder="1" applyAlignment="1" applyProtection="1">
      <alignment horizontal="justify" vertical="center" wrapText="1"/>
      <protection locked="0"/>
    </xf>
    <xf numFmtId="0" fontId="4" fillId="0" borderId="14" xfId="0" applyFont="1" applyBorder="1" applyAlignment="1" applyProtection="1">
      <alignment horizontal="justify" vertical="center" wrapText="1"/>
      <protection locked="0"/>
    </xf>
    <xf numFmtId="0" fontId="11" fillId="0" borderId="12" xfId="0" applyFont="1" applyBorder="1" applyAlignment="1">
      <alignment horizontal="justify" vertical="center" wrapText="1"/>
    </xf>
    <xf numFmtId="0" fontId="11" fillId="0" borderId="13" xfId="0" applyFont="1" applyBorder="1" applyAlignment="1">
      <alignment horizontal="justify" vertical="center" wrapText="1"/>
    </xf>
    <xf numFmtId="0" fontId="11" fillId="0" borderId="14" xfId="0" applyFont="1" applyBorder="1" applyAlignment="1">
      <alignment horizontal="justify"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0" fillId="0" borderId="0" xfId="0" applyFont="1" applyAlignment="1">
      <alignment horizontal="center" vertical="center" wrapText="1"/>
    </xf>
    <xf numFmtId="0" fontId="30" fillId="0" borderId="30" xfId="0" applyFont="1" applyBorder="1" applyAlignment="1">
      <alignment horizontal="center" vertical="center" wrapText="1"/>
    </xf>
    <xf numFmtId="0" fontId="11" fillId="0" borderId="0" xfId="0" applyFont="1" applyAlignment="1">
      <alignment horizontal="center" vertical="center" wrapText="1"/>
    </xf>
    <xf numFmtId="0" fontId="11" fillId="0" borderId="15" xfId="0" applyFont="1" applyBorder="1" applyAlignment="1" applyProtection="1">
      <alignment horizontal="center" vertical="center" wrapText="1"/>
      <protection locked="0"/>
    </xf>
    <xf numFmtId="0" fontId="17" fillId="0" borderId="16" xfId="0" applyFont="1" applyBorder="1" applyAlignment="1">
      <alignment horizontal="justify" vertical="center" wrapText="1"/>
    </xf>
    <xf numFmtId="0" fontId="4" fillId="0" borderId="15" xfId="0" applyFont="1" applyBorder="1" applyAlignment="1" applyProtection="1">
      <alignment horizontal="center" vertical="center" wrapText="1"/>
      <protection locked="0"/>
    </xf>
    <xf numFmtId="0" fontId="1"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0" fillId="41" borderId="15" xfId="0" applyFill="1" applyBorder="1" applyAlignment="1">
      <alignment horizontal="center" vertical="center"/>
    </xf>
    <xf numFmtId="0" fontId="52" fillId="34" borderId="15" xfId="0" applyFont="1" applyFill="1" applyBorder="1" applyAlignment="1">
      <alignment horizontal="center" vertical="center" wrapText="1"/>
    </xf>
    <xf numFmtId="0" fontId="49" fillId="34" borderId="15" xfId="0" applyFont="1" applyFill="1" applyBorder="1" applyAlignment="1">
      <alignment horizontal="center" vertical="center" wrapText="1"/>
    </xf>
    <xf numFmtId="0" fontId="53" fillId="29" borderId="15" xfId="0" applyFont="1" applyFill="1" applyBorder="1" applyAlignment="1">
      <alignment horizontal="center" vertical="center" wrapText="1"/>
    </xf>
    <xf numFmtId="0" fontId="0" fillId="29" borderId="15" xfId="0" applyFill="1" applyBorder="1" applyAlignment="1">
      <alignment horizontal="center" vertical="center" wrapText="1"/>
    </xf>
    <xf numFmtId="0" fontId="3" fillId="0" borderId="1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2" xfId="0" applyFont="1" applyBorder="1" applyAlignment="1">
      <alignment horizontal="justify" vertical="center" wrapText="1"/>
    </xf>
    <xf numFmtId="0" fontId="4" fillId="0" borderId="33" xfId="0" applyFont="1" applyBorder="1" applyAlignment="1">
      <alignment horizontal="center" vertical="center" textRotation="90" wrapText="1"/>
    </xf>
    <xf numFmtId="0" fontId="4" fillId="0" borderId="34"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4" fillId="0" borderId="30" xfId="0" applyFont="1" applyBorder="1" applyAlignment="1">
      <alignment horizontal="center" vertical="center" textRotation="90" wrapText="1"/>
    </xf>
    <xf numFmtId="0" fontId="4" fillId="0" borderId="31" xfId="0" applyFont="1" applyBorder="1" applyAlignment="1">
      <alignment horizontal="center" vertical="center" textRotation="90" wrapText="1"/>
    </xf>
    <xf numFmtId="0" fontId="4" fillId="0" borderId="32" xfId="0" applyFont="1" applyBorder="1" applyAlignment="1">
      <alignment horizontal="center" vertical="center" textRotation="90" wrapText="1"/>
    </xf>
    <xf numFmtId="49" fontId="1"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0" fontId="1" fillId="0" borderId="15" xfId="0" applyFont="1" applyBorder="1" applyAlignment="1" applyProtection="1">
      <alignment horizontal="justify" vertical="center"/>
      <protection locked="0"/>
    </xf>
    <xf numFmtId="0" fontId="4" fillId="0" borderId="15" xfId="0" applyFont="1" applyBorder="1" applyAlignment="1" applyProtection="1">
      <alignment horizontal="justify" vertical="center"/>
      <protection locked="0"/>
    </xf>
    <xf numFmtId="0" fontId="52" fillId="27" borderId="15" xfId="0" applyFont="1" applyFill="1" applyBorder="1" applyAlignment="1">
      <alignment horizontal="center" vertical="center" wrapText="1"/>
    </xf>
    <xf numFmtId="0" fontId="52" fillId="0" borderId="0" xfId="0" applyFont="1" applyAlignment="1">
      <alignment horizontal="center" vertical="center" wrapText="1"/>
    </xf>
    <xf numFmtId="0" fontId="0" fillId="20" borderId="15" xfId="0" applyFill="1" applyBorder="1" applyAlignment="1">
      <alignment horizontal="center" vertical="center"/>
    </xf>
    <xf numFmtId="0" fontId="0" fillId="20" borderId="12" xfId="0" applyFill="1" applyBorder="1" applyAlignment="1">
      <alignment horizontal="center" vertical="center"/>
    </xf>
    <xf numFmtId="0" fontId="0" fillId="20" borderId="0" xfId="0" applyFill="1" applyAlignment="1">
      <alignment horizontal="center" vertical="center"/>
    </xf>
    <xf numFmtId="0" fontId="1" fillId="0" borderId="13" xfId="0" applyFont="1" applyBorder="1" applyAlignment="1">
      <alignment horizontal="justify" vertical="center" wrapText="1"/>
    </xf>
    <xf numFmtId="0" fontId="1" fillId="0" borderId="14" xfId="0" applyFont="1" applyBorder="1" applyAlignment="1">
      <alignment horizontal="justify" vertical="center" wrapText="1"/>
    </xf>
    <xf numFmtId="0" fontId="49" fillId="15" borderId="15" xfId="0" applyFont="1" applyFill="1" applyBorder="1" applyAlignment="1">
      <alignment horizontal="center" vertical="center"/>
    </xf>
    <xf numFmtId="0" fontId="51" fillId="0" borderId="0" xfId="0" applyFont="1" applyAlignment="1">
      <alignment horizontal="left" vertical="center" wrapText="1"/>
    </xf>
    <xf numFmtId="0" fontId="53" fillId="20" borderId="15" xfId="0" applyFont="1" applyFill="1" applyBorder="1" applyAlignment="1">
      <alignment horizontal="center" vertical="center" wrapText="1"/>
    </xf>
    <xf numFmtId="0" fontId="53" fillId="20" borderId="43" xfId="0" applyFont="1" applyFill="1" applyBorder="1" applyAlignment="1">
      <alignment horizontal="center" vertical="center" wrapText="1"/>
    </xf>
    <xf numFmtId="0" fontId="11" fillId="0" borderId="15" xfId="0" applyFont="1" applyBorder="1" applyAlignment="1">
      <alignment horizontal="center" vertical="center" textRotation="90" wrapText="1"/>
    </xf>
    <xf numFmtId="0" fontId="11" fillId="0" borderId="15" xfId="0" applyFont="1" applyBorder="1" applyAlignment="1">
      <alignment horizontal="justify" vertical="center" wrapText="1"/>
    </xf>
    <xf numFmtId="0" fontId="3" fillId="0" borderId="0" xfId="0" applyFont="1" applyAlignment="1">
      <alignment horizontal="justify" vertical="top" wrapText="1"/>
    </xf>
    <xf numFmtId="0" fontId="17" fillId="0" borderId="0" xfId="0" applyFont="1" applyAlignment="1">
      <alignment horizontal="justify" vertical="center" wrapText="1"/>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11" fillId="0" borderId="12" xfId="0" applyFont="1" applyBorder="1" applyAlignment="1" applyProtection="1">
      <alignment horizontal="justify" vertical="center" wrapText="1"/>
      <protection locked="0"/>
    </xf>
    <xf numFmtId="0" fontId="11" fillId="0" borderId="13" xfId="0" applyFont="1" applyBorder="1" applyAlignment="1" applyProtection="1">
      <alignment horizontal="justify" vertical="center" wrapText="1"/>
      <protection locked="0"/>
    </xf>
    <xf numFmtId="0" fontId="11" fillId="0" borderId="14" xfId="0" applyFont="1" applyBorder="1" applyAlignment="1" applyProtection="1">
      <alignment horizontal="justify" vertical="center" wrapText="1"/>
      <protection locked="0"/>
    </xf>
    <xf numFmtId="0" fontId="1" fillId="0" borderId="12"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7" fillId="0" borderId="0" xfId="0" applyFont="1" applyAlignment="1">
      <alignment horizontal="justify" vertical="center"/>
    </xf>
    <xf numFmtId="0" fontId="17" fillId="0" borderId="30" xfId="0" applyFont="1" applyBorder="1" applyAlignment="1">
      <alignment horizontal="justify" vertical="center"/>
    </xf>
    <xf numFmtId="0" fontId="17" fillId="0" borderId="30" xfId="0" applyFont="1" applyBorder="1" applyAlignment="1">
      <alignment horizontal="justify" vertical="center" wrapText="1"/>
    </xf>
    <xf numFmtId="9" fontId="15" fillId="0" borderId="0" xfId="3" applyFont="1" applyAlignment="1">
      <alignment horizontal="justify" vertical="center" wrapText="1"/>
    </xf>
    <xf numFmtId="9" fontId="15" fillId="0" borderId="30" xfId="3" applyFont="1" applyBorder="1" applyAlignment="1">
      <alignment horizontal="justify"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21" fillId="0" borderId="29" xfId="0" applyFont="1" applyBorder="1" applyAlignment="1">
      <alignment horizontal="justify" vertical="center" wrapText="1"/>
    </xf>
    <xf numFmtId="0" fontId="21" fillId="0" borderId="0" xfId="0" applyFont="1" applyAlignment="1">
      <alignment horizontal="justify" vertical="center" wrapText="1"/>
    </xf>
    <xf numFmtId="0" fontId="21" fillId="0" borderId="30" xfId="0" applyFont="1" applyBorder="1" applyAlignment="1">
      <alignment horizontal="justify" vertical="center" wrapText="1"/>
    </xf>
    <xf numFmtId="0" fontId="17" fillId="0" borderId="32" xfId="0" applyFont="1" applyBorder="1" applyAlignment="1">
      <alignment horizontal="justify" vertical="center" wrapText="1"/>
    </xf>
    <xf numFmtId="0" fontId="21" fillId="0" borderId="29" xfId="0" applyFont="1" applyBorder="1" applyAlignment="1">
      <alignment horizontal="justify" vertical="center"/>
    </xf>
    <xf numFmtId="0" fontId="21" fillId="0" borderId="0" xfId="0" applyFont="1" applyAlignment="1">
      <alignment horizontal="justify" vertical="center"/>
    </xf>
    <xf numFmtId="0" fontId="21" fillId="0" borderId="30" xfId="0" applyFont="1" applyBorder="1" applyAlignment="1">
      <alignment horizontal="justify" vertical="center"/>
    </xf>
    <xf numFmtId="0" fontId="21" fillId="0" borderId="33" xfId="0" applyFont="1" applyBorder="1" applyAlignment="1">
      <alignment horizontal="justify" vertical="center"/>
    </xf>
    <xf numFmtId="0" fontId="21" fillId="0" borderId="25" xfId="0" applyFont="1" applyBorder="1" applyAlignment="1">
      <alignment horizontal="justify" vertical="center"/>
    </xf>
    <xf numFmtId="0" fontId="21" fillId="0" borderId="34" xfId="0" applyFont="1" applyBorder="1" applyAlignment="1">
      <alignment horizontal="justify" vertical="center"/>
    </xf>
    <xf numFmtId="0" fontId="15" fillId="0" borderId="35" xfId="0" applyFont="1" applyBorder="1" applyAlignment="1">
      <alignment horizontal="justify" vertical="center" wrapText="1"/>
    </xf>
    <xf numFmtId="0" fontId="15" fillId="0" borderId="0" xfId="0" applyFont="1" applyAlignment="1">
      <alignment horizontal="justify" vertical="center"/>
    </xf>
    <xf numFmtId="0" fontId="15" fillId="0" borderId="35" xfId="0" applyFont="1" applyBorder="1" applyAlignment="1">
      <alignment horizontal="justify" vertical="center"/>
    </xf>
    <xf numFmtId="0" fontId="17" fillId="0" borderId="16" xfId="0" applyFont="1" applyBorder="1" applyAlignment="1">
      <alignment horizontal="justify" vertical="center"/>
    </xf>
    <xf numFmtId="0" fontId="17" fillId="0" borderId="32" xfId="0" applyFont="1" applyBorder="1" applyAlignment="1">
      <alignment horizontal="justify" vertical="center"/>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2" xfId="0" applyFont="1" applyBorder="1" applyAlignment="1" applyProtection="1">
      <alignment horizontal="justify" vertical="center"/>
      <protection locked="0"/>
    </xf>
    <xf numFmtId="0" fontId="4" fillId="0" borderId="13" xfId="0" applyFont="1" applyBorder="1" applyAlignment="1" applyProtection="1">
      <alignment horizontal="justify" vertical="center"/>
      <protection locked="0"/>
    </xf>
    <xf numFmtId="0" fontId="4" fillId="0" borderId="14" xfId="0" applyFont="1" applyBorder="1" applyAlignment="1" applyProtection="1">
      <alignment horizontal="justify" vertical="center"/>
      <protection locked="0"/>
    </xf>
    <xf numFmtId="49" fontId="11" fillId="0" borderId="12" xfId="0" applyNumberFormat="1" applyFont="1" applyBorder="1" applyAlignment="1">
      <alignment horizontal="center" vertical="center" wrapText="1"/>
    </xf>
    <xf numFmtId="49" fontId="11" fillId="0" borderId="13" xfId="0" applyNumberFormat="1" applyFont="1" applyBorder="1" applyAlignment="1">
      <alignment horizontal="center" vertical="center" wrapText="1"/>
    </xf>
    <xf numFmtId="49" fontId="11" fillId="0" borderId="14" xfId="0" applyNumberFormat="1" applyFont="1" applyBorder="1" applyAlignment="1">
      <alignment horizontal="center" vertical="center" wrapText="1"/>
    </xf>
    <xf numFmtId="0" fontId="1" fillId="0" borderId="15" xfId="0" applyFont="1" applyBorder="1" applyAlignment="1">
      <alignment horizontal="justify" vertical="center" wrapText="1"/>
    </xf>
    <xf numFmtId="0" fontId="4" fillId="0" borderId="0" xfId="0" applyFont="1" applyAlignment="1">
      <alignment horizontal="center" vertical="center" wrapText="1"/>
    </xf>
    <xf numFmtId="0" fontId="4" fillId="0" borderId="30" xfId="0" applyFont="1" applyBorder="1" applyAlignment="1">
      <alignment horizontal="center" vertical="center" wrapText="1"/>
    </xf>
    <xf numFmtId="0" fontId="13" fillId="0" borderId="0" xfId="0" applyFont="1" applyAlignment="1">
      <alignment horizontal="justify" vertical="top" wrapText="1"/>
    </xf>
    <xf numFmtId="0" fontId="13" fillId="0" borderId="33"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32" xfId="0" applyFont="1" applyBorder="1" applyAlignment="1">
      <alignment horizontal="center" vertical="center" wrapText="1"/>
    </xf>
    <xf numFmtId="0" fontId="21" fillId="0" borderId="51" xfId="0" applyFont="1" applyBorder="1" applyAlignment="1">
      <alignment horizontal="justify" vertical="center" wrapText="1"/>
    </xf>
    <xf numFmtId="0" fontId="21" fillId="0" borderId="52" xfId="0" applyFont="1" applyBorder="1" applyAlignment="1">
      <alignment horizontal="justify" vertical="center" wrapText="1"/>
    </xf>
    <xf numFmtId="0" fontId="21" fillId="0" borderId="53" xfId="0" applyFont="1" applyBorder="1" applyAlignment="1">
      <alignment horizontal="justify" vertical="center" wrapText="1"/>
    </xf>
    <xf numFmtId="0" fontId="3" fillId="0" borderId="0" xfId="0" applyFont="1" applyAlignment="1">
      <alignment horizontal="justify" vertical="top"/>
    </xf>
    <xf numFmtId="0" fontId="10" fillId="3" borderId="45"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21" fillId="0" borderId="48" xfId="0" applyFont="1" applyBorder="1" applyAlignment="1">
      <alignment horizontal="justify" vertical="center"/>
    </xf>
    <xf numFmtId="0" fontId="21" fillId="0" borderId="49" xfId="0" applyFont="1" applyBorder="1" applyAlignment="1">
      <alignment horizontal="justify" vertical="center"/>
    </xf>
    <xf numFmtId="0" fontId="21" fillId="0" borderId="50" xfId="0" applyFont="1" applyBorder="1" applyAlignment="1">
      <alignment horizontal="justify" vertical="center"/>
    </xf>
    <xf numFmtId="0" fontId="10" fillId="4" borderId="45" xfId="0" applyFont="1" applyFill="1" applyBorder="1" applyAlignment="1">
      <alignment horizontal="center" vertical="center" wrapText="1"/>
    </xf>
    <xf numFmtId="0" fontId="10" fillId="4" borderId="46" xfId="0" applyFont="1" applyFill="1" applyBorder="1" applyAlignment="1">
      <alignment horizontal="center" vertical="center" wrapText="1"/>
    </xf>
    <xf numFmtId="0" fontId="10" fillId="4" borderId="47" xfId="0" applyFont="1" applyFill="1" applyBorder="1" applyAlignment="1">
      <alignment horizontal="center" vertical="center" wrapText="1"/>
    </xf>
    <xf numFmtId="0" fontId="26" fillId="0" borderId="0" xfId="0" applyFont="1" applyAlignment="1">
      <alignment horizontal="center" vertical="center" wrapText="1"/>
    </xf>
    <xf numFmtId="0" fontId="4" fillId="0" borderId="15" xfId="0" applyFont="1" applyBorder="1" applyAlignment="1">
      <alignment horizontal="center" vertical="center" wrapText="1"/>
    </xf>
    <xf numFmtId="49" fontId="1" fillId="0" borderId="15"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0" fontId="3" fillId="0" borderId="33" xfId="0" applyFont="1" applyBorder="1" applyAlignment="1">
      <alignment horizontal="center" vertical="center" textRotation="90" wrapText="1"/>
    </xf>
    <xf numFmtId="0" fontId="3" fillId="0" borderId="34" xfId="0" applyFont="1" applyBorder="1" applyAlignment="1">
      <alignment horizontal="center" vertical="center" textRotation="90" wrapText="1"/>
    </xf>
    <xf numFmtId="0" fontId="3" fillId="0" borderId="29" xfId="0" applyFont="1" applyBorder="1" applyAlignment="1">
      <alignment horizontal="center" vertical="center" textRotation="90" wrapText="1"/>
    </xf>
    <xf numFmtId="0" fontId="3" fillId="0" borderId="30" xfId="0" applyFont="1" applyBorder="1" applyAlignment="1">
      <alignment horizontal="center" vertical="center" textRotation="90" wrapText="1"/>
    </xf>
    <xf numFmtId="0" fontId="3" fillId="0" borderId="31" xfId="0" applyFont="1" applyBorder="1" applyAlignment="1">
      <alignment horizontal="center" vertical="center" textRotation="90" wrapText="1"/>
    </xf>
    <xf numFmtId="0" fontId="3" fillId="0" borderId="32" xfId="0" applyFont="1" applyBorder="1" applyAlignment="1">
      <alignment horizontal="center" vertical="center" textRotation="90" wrapText="1"/>
    </xf>
    <xf numFmtId="0" fontId="4" fillId="0" borderId="12" xfId="0" applyFont="1" applyBorder="1" applyAlignment="1">
      <alignment horizontal="justify" vertical="center"/>
    </xf>
    <xf numFmtId="0" fontId="4" fillId="0" borderId="13" xfId="0" applyFont="1" applyBorder="1" applyAlignment="1">
      <alignment horizontal="justify" vertical="center"/>
    </xf>
    <xf numFmtId="0" fontId="4" fillId="0" borderId="14" xfId="0" applyFont="1" applyBorder="1" applyAlignment="1">
      <alignment horizontal="justify" vertical="center"/>
    </xf>
    <xf numFmtId="0" fontId="27" fillId="0" borderId="0" xfId="0" applyFont="1" applyAlignment="1">
      <alignment horizontal="justify" vertical="center" wrapText="1"/>
    </xf>
    <xf numFmtId="0" fontId="11" fillId="0" borderId="15" xfId="0" applyFont="1" applyBorder="1" applyAlignment="1" applyProtection="1">
      <alignment horizontal="justify" vertical="center" wrapText="1"/>
      <protection locked="0"/>
    </xf>
    <xf numFmtId="0" fontId="1" fillId="0" borderId="15" xfId="0" applyFont="1" applyBorder="1" applyAlignment="1">
      <alignment horizontal="center" vertical="center" wrapText="1"/>
    </xf>
    <xf numFmtId="0" fontId="1" fillId="0" borderId="15" xfId="0" applyFont="1" applyBorder="1" applyAlignment="1">
      <alignment horizontal="center" vertical="center" textRotation="90" wrapText="1"/>
    </xf>
    <xf numFmtId="0" fontId="13" fillId="0" borderId="0" xfId="0" applyFont="1" applyAlignment="1">
      <alignment horizontal="justify" vertical="top"/>
    </xf>
    <xf numFmtId="0" fontId="4" fillId="0" borderId="15" xfId="0" applyFont="1" applyBorder="1" applyAlignment="1">
      <alignment horizontal="center" vertical="center" textRotation="90" wrapText="1"/>
    </xf>
    <xf numFmtId="0" fontId="20" fillId="0" borderId="48" xfId="0" applyFont="1" applyBorder="1" applyAlignment="1">
      <alignment horizontal="justify" vertical="center" wrapText="1"/>
    </xf>
    <xf numFmtId="0" fontId="20" fillId="0" borderId="49" xfId="0" applyFont="1" applyBorder="1" applyAlignment="1">
      <alignment horizontal="justify" vertical="center" wrapText="1"/>
    </xf>
    <xf numFmtId="0" fontId="20" fillId="0" borderId="50" xfId="0" applyFont="1" applyBorder="1" applyAlignment="1">
      <alignment horizontal="justify" vertical="center" wrapText="1"/>
    </xf>
    <xf numFmtId="49" fontId="4" fillId="0" borderId="12" xfId="0" applyNumberFormat="1" applyFont="1" applyBorder="1" applyAlignment="1">
      <alignment horizontal="center" vertical="center" wrapText="1"/>
    </xf>
    <xf numFmtId="49" fontId="4" fillId="0" borderId="12" xfId="0" quotePrefix="1" applyNumberFormat="1" applyFont="1" applyBorder="1" applyAlignment="1">
      <alignment horizontal="center" vertical="center" wrapText="1"/>
    </xf>
    <xf numFmtId="49" fontId="4" fillId="0" borderId="13" xfId="0" quotePrefix="1" applyNumberFormat="1" applyFont="1" applyBorder="1" applyAlignment="1">
      <alignment horizontal="center" vertical="center" wrapText="1"/>
    </xf>
    <xf numFmtId="49" fontId="4" fillId="0" borderId="14" xfId="0" quotePrefix="1"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3" xfId="0" applyFont="1" applyBorder="1" applyAlignment="1">
      <alignment horizontal="center" vertical="center" textRotation="90" wrapText="1"/>
    </xf>
    <xf numFmtId="0" fontId="1" fillId="0" borderId="34" xfId="0" applyFont="1" applyBorder="1" applyAlignment="1">
      <alignment horizontal="center" vertical="center" textRotation="90" wrapText="1"/>
    </xf>
    <xf numFmtId="0" fontId="1" fillId="0" borderId="29" xfId="0" applyFont="1" applyBorder="1" applyAlignment="1">
      <alignment horizontal="center" vertical="center" textRotation="90" wrapText="1"/>
    </xf>
    <xf numFmtId="0" fontId="1" fillId="0" borderId="30" xfId="0" applyFont="1" applyBorder="1" applyAlignment="1">
      <alignment horizontal="center" vertical="center" textRotation="90" wrapText="1"/>
    </xf>
    <xf numFmtId="0" fontId="20" fillId="0" borderId="33" xfId="0" applyFont="1" applyBorder="1" applyAlignment="1">
      <alignment horizontal="justify" vertical="center" wrapText="1"/>
    </xf>
    <xf numFmtId="0" fontId="20" fillId="0" borderId="25" xfId="0" applyFont="1" applyBorder="1" applyAlignment="1">
      <alignment horizontal="justify" vertical="center" wrapText="1"/>
    </xf>
    <xf numFmtId="0" fontId="20" fillId="0" borderId="34" xfId="0" applyFont="1" applyBorder="1" applyAlignment="1">
      <alignment horizontal="justify" vertical="center" wrapText="1"/>
    </xf>
    <xf numFmtId="0" fontId="11" fillId="0" borderId="12" xfId="0" applyFont="1" applyBorder="1" applyAlignment="1" applyProtection="1">
      <alignment horizontal="justify" vertical="center"/>
      <protection locked="0"/>
    </xf>
    <xf numFmtId="0" fontId="11" fillId="0" borderId="13" xfId="0" applyFont="1" applyBorder="1" applyAlignment="1" applyProtection="1">
      <alignment horizontal="justify" vertical="center"/>
      <protection locked="0"/>
    </xf>
    <xf numFmtId="0" fontId="11" fillId="0" borderId="14" xfId="0" applyFont="1" applyBorder="1" applyAlignment="1" applyProtection="1">
      <alignment horizontal="justify" vertical="center"/>
      <protection locked="0"/>
    </xf>
    <xf numFmtId="0" fontId="4" fillId="0" borderId="3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4"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0" xfId="0" applyFont="1" applyAlignment="1">
      <alignment horizontal="center" vertical="center" wrapText="1"/>
    </xf>
    <xf numFmtId="0" fontId="3" fillId="0" borderId="30" xfId="0" applyFont="1" applyBorder="1" applyAlignment="1">
      <alignment horizontal="center" vertical="center" wrapText="1"/>
    </xf>
    <xf numFmtId="0" fontId="45" fillId="0" borderId="0" xfId="2" applyNumberFormat="1" applyFont="1" applyFill="1" applyAlignment="1" applyProtection="1">
      <alignment horizontal="center" vertical="center" wrapText="1"/>
    </xf>
    <xf numFmtId="0" fontId="3" fillId="0" borderId="12" xfId="0" applyFont="1" applyBorder="1" applyAlignment="1">
      <alignment horizontal="center" vertical="center" textRotation="90" wrapText="1"/>
    </xf>
    <xf numFmtId="0" fontId="3" fillId="0" borderId="14" xfId="0" applyFont="1" applyBorder="1" applyAlignment="1">
      <alignment horizontal="center" vertical="center" textRotation="90" wrapText="1"/>
    </xf>
    <xf numFmtId="0" fontId="1" fillId="0" borderId="13" xfId="0" applyFont="1" applyBorder="1" applyAlignment="1" applyProtection="1">
      <alignment horizontal="justify" vertical="center"/>
      <protection locked="0"/>
    </xf>
    <xf numFmtId="0" fontId="1" fillId="0" borderId="14" xfId="0" applyFont="1" applyBorder="1" applyAlignment="1" applyProtection="1">
      <alignment horizontal="justify" vertical="center"/>
      <protection locked="0"/>
    </xf>
    <xf numFmtId="0" fontId="3" fillId="3" borderId="3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11" fillId="0" borderId="79" xfId="0" applyFont="1" applyBorder="1" applyAlignment="1">
      <alignment horizontal="justify" vertical="center" wrapText="1"/>
    </xf>
    <xf numFmtId="0" fontId="1" fillId="0" borderId="77" xfId="0" applyFont="1" applyBorder="1" applyAlignment="1" applyProtection="1">
      <alignment horizontal="justify" vertical="center" wrapText="1"/>
      <protection locked="0"/>
    </xf>
    <xf numFmtId="0" fontId="1" fillId="20" borderId="43" xfId="0" applyFont="1" applyFill="1" applyBorder="1" applyAlignment="1">
      <alignment horizontal="center" vertical="center" wrapText="1"/>
    </xf>
    <xf numFmtId="0" fontId="1" fillId="20" borderId="31" xfId="0" applyFont="1" applyFill="1" applyBorder="1" applyAlignment="1">
      <alignment horizontal="center" vertical="center" wrapText="1"/>
    </xf>
    <xf numFmtId="0" fontId="0" fillId="27" borderId="0" xfId="0" applyFill="1" applyAlignment="1">
      <alignment horizontal="center" vertical="center" wrapText="1"/>
    </xf>
    <xf numFmtId="0" fontId="0" fillId="34" borderId="0" xfId="0" applyFill="1" applyAlignment="1">
      <alignment horizontal="center" vertical="center" wrapText="1"/>
    </xf>
    <xf numFmtId="0" fontId="59" fillId="34" borderId="0" xfId="0" applyFont="1" applyFill="1" applyAlignment="1">
      <alignment horizontal="center" vertical="center" wrapText="1"/>
    </xf>
    <xf numFmtId="0" fontId="42" fillId="0" borderId="0" xfId="0" applyFont="1" applyAlignment="1">
      <alignment horizontal="center" wrapText="1"/>
    </xf>
    <xf numFmtId="0" fontId="42" fillId="0" borderId="0" xfId="0" applyFont="1" applyAlignment="1">
      <alignment horizontal="center" vertical="center" wrapText="1"/>
    </xf>
    <xf numFmtId="0" fontId="43" fillId="0" borderId="0" xfId="2" applyFont="1" applyFill="1" applyAlignment="1">
      <alignment horizontal="right" vertical="center" wrapText="1"/>
    </xf>
    <xf numFmtId="0" fontId="1" fillId="0" borderId="31" xfId="0" applyFont="1" applyBorder="1" applyAlignment="1">
      <alignment horizontal="center" vertical="center" textRotation="90" wrapText="1"/>
    </xf>
    <xf numFmtId="0" fontId="1" fillId="0" borderId="32" xfId="0" applyFont="1" applyBorder="1" applyAlignment="1">
      <alignment horizontal="center" vertical="center" textRotation="90" wrapText="1"/>
    </xf>
    <xf numFmtId="0" fontId="3" fillId="0" borderId="15" xfId="0" applyFont="1" applyBorder="1" applyAlignment="1">
      <alignment horizontal="center" vertical="center" textRotation="90" wrapText="1"/>
    </xf>
    <xf numFmtId="0" fontId="44" fillId="0" borderId="0" xfId="2" applyNumberFormat="1" applyFont="1" applyFill="1" applyAlignment="1" applyProtection="1">
      <alignment horizontal="right" vertical="center" wrapText="1"/>
      <protection locked="0"/>
    </xf>
    <xf numFmtId="0" fontId="21" fillId="0" borderId="33" xfId="0" applyFont="1" applyBorder="1" applyAlignment="1">
      <alignment horizontal="justify" vertical="center" wrapText="1"/>
    </xf>
    <xf numFmtId="0" fontId="21" fillId="0" borderId="25" xfId="0" applyFont="1" applyBorder="1" applyAlignment="1">
      <alignment horizontal="justify" vertical="center" wrapText="1"/>
    </xf>
    <xf numFmtId="0" fontId="21" fillId="0" borderId="34" xfId="0" applyFont="1" applyBorder="1" applyAlignment="1">
      <alignment horizontal="justify" vertical="center" wrapText="1"/>
    </xf>
    <xf numFmtId="0" fontId="50" fillId="0" borderId="0" xfId="0" applyFont="1" applyAlignment="1">
      <alignment horizontal="center"/>
    </xf>
    <xf numFmtId="0" fontId="51" fillId="0" borderId="0" xfId="0" applyFont="1" applyAlignment="1">
      <alignment horizontal="center"/>
    </xf>
    <xf numFmtId="0" fontId="1" fillId="0" borderId="0" xfId="0" applyFont="1" applyAlignment="1">
      <alignment horizontal="center" vertical="center" wrapText="1"/>
    </xf>
    <xf numFmtId="0" fontId="11" fillId="0" borderId="15" xfId="0" applyFont="1" applyBorder="1" applyAlignment="1" applyProtection="1">
      <alignment horizontal="justify" vertical="center"/>
      <protection locked="0"/>
    </xf>
    <xf numFmtId="0" fontId="11" fillId="0" borderId="0" xfId="0" applyFont="1" applyAlignment="1">
      <alignment horizontal="justify" vertical="center"/>
    </xf>
  </cellXfs>
  <cellStyles count="4">
    <cellStyle name="Hipervínculo" xfId="2" builtinId="8"/>
    <cellStyle name="Hipervínculo 2" xfId="1"/>
    <cellStyle name="Normal" xfId="0" builtinId="0"/>
    <cellStyle name="Porcentaje" xfId="3" builtinId="5"/>
  </cellStyles>
  <dxfs count="221">
    <dxf>
      <fill>
        <patternFill patternType="mediumGray"/>
      </fill>
    </dxf>
    <dxf>
      <fill>
        <patternFill>
          <bgColor rgb="FFFF0000"/>
        </patternFill>
      </fill>
    </dxf>
    <dxf>
      <fill>
        <patternFill patternType="mediumGray"/>
      </fill>
    </dxf>
    <dxf>
      <fill>
        <patternFill>
          <bgColor rgb="FFFFFF00"/>
        </patternFill>
      </fill>
    </dxf>
    <dxf>
      <fill>
        <patternFill>
          <bgColor rgb="FFFFFF00"/>
        </patternFill>
      </fill>
    </dxf>
    <dxf>
      <fill>
        <patternFill>
          <bgColor rgb="FFFFFF00"/>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bgColor rgb="FFFF0000"/>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bgColor rgb="FFFFFF00"/>
        </patternFill>
      </fill>
    </dxf>
    <dxf>
      <fill>
        <patternFill patternType="mediumGray"/>
      </fill>
    </dxf>
    <dxf>
      <fill>
        <patternFill>
          <bgColor rgb="FFFF0000"/>
        </patternFill>
      </fill>
    </dxf>
    <dxf>
      <fill>
        <patternFill>
          <bgColor rgb="FFFF0000"/>
        </patternFill>
      </fill>
    </dxf>
    <dxf>
      <fill>
        <patternFill patternType="mediumGray"/>
      </fill>
    </dxf>
    <dxf>
      <fill>
        <patternFill>
          <bgColor rgb="FFFF0000"/>
        </patternFill>
      </fill>
    </dxf>
    <dxf>
      <fill>
        <patternFill patternType="mediumGray"/>
      </fill>
    </dxf>
    <dxf>
      <fill>
        <patternFill>
          <bgColor rgb="FFFF0000"/>
        </patternFill>
      </fill>
    </dxf>
    <dxf>
      <fill>
        <patternFill patternType="mediumGray"/>
      </fill>
    </dxf>
    <dxf>
      <fill>
        <patternFill patternType="mediumGray"/>
      </fill>
    </dxf>
    <dxf>
      <fill>
        <patternFill>
          <bgColor rgb="FFFF0000"/>
        </patternFill>
      </fill>
    </dxf>
    <dxf>
      <fill>
        <patternFill>
          <bgColor rgb="FFFF0000"/>
        </patternFill>
      </fill>
    </dxf>
    <dxf>
      <fill>
        <patternFill patternType="mediumGray"/>
      </fill>
    </dxf>
    <dxf>
      <fill>
        <patternFill>
          <bgColor rgb="FFFF0000"/>
        </patternFill>
      </fill>
    </dxf>
    <dxf>
      <fill>
        <patternFill patternType="mediumGray"/>
      </fill>
    </dxf>
    <dxf>
      <fill>
        <patternFill>
          <bgColor rgb="FFFF0000"/>
        </patternFill>
      </fill>
    </dxf>
    <dxf>
      <fill>
        <patternFill patternType="mediumGray"/>
      </fill>
    </dxf>
    <dxf>
      <fill>
        <patternFill patternType="mediumGray"/>
      </fill>
    </dxf>
    <dxf>
      <fill>
        <patternFill>
          <bgColor rgb="FFFF0000"/>
        </patternFill>
      </fill>
    </dxf>
    <dxf>
      <fill>
        <patternFill>
          <bgColor rgb="FFFF0000"/>
        </patternFill>
      </fill>
    </dxf>
    <dxf>
      <fill>
        <patternFill patternType="mediumGray"/>
      </fill>
    </dxf>
    <dxf>
      <fill>
        <patternFill>
          <bgColor rgb="FFFF0000"/>
        </patternFill>
      </fill>
    </dxf>
    <dxf>
      <fill>
        <patternFill patternType="mediumGray"/>
      </fill>
    </dxf>
    <dxf>
      <fill>
        <patternFill>
          <bgColor rgb="FFFFFF00"/>
        </patternFill>
      </fill>
    </dxf>
    <dxf>
      <fill>
        <patternFill patternType="mediumGray"/>
      </fill>
    </dxf>
    <dxf>
      <fill>
        <patternFill>
          <bgColor rgb="FFFF0000"/>
        </patternFill>
      </fill>
    </dxf>
    <dxf>
      <fill>
        <patternFill>
          <bgColor rgb="FFFF0000"/>
        </patternFill>
      </fill>
    </dxf>
    <dxf>
      <fill>
        <patternFill patternType="mediumGray"/>
      </fill>
    </dxf>
    <dxf>
      <fill>
        <patternFill patternType="mediumGray"/>
      </fill>
    </dxf>
    <dxf>
      <fill>
        <patternFill>
          <bgColor rgb="FFFF0000"/>
        </patternFill>
      </fill>
    </dxf>
    <dxf>
      <fill>
        <patternFill>
          <bgColor rgb="FFFF0000"/>
        </patternFill>
      </fill>
    </dxf>
    <dxf>
      <fill>
        <patternFill patternType="mediumGray"/>
      </fill>
    </dxf>
    <dxf>
      <fill>
        <patternFill>
          <bgColor rgb="FFFF0000"/>
        </patternFill>
      </fill>
    </dxf>
    <dxf>
      <fill>
        <patternFill patternType="mediumGray"/>
      </fill>
    </dxf>
    <dxf>
      <fill>
        <patternFill>
          <bgColor rgb="FFFF0000"/>
        </patternFill>
      </fill>
    </dxf>
    <dxf>
      <fill>
        <patternFill patternType="mediumGray"/>
      </fill>
    </dxf>
    <dxf>
      <fill>
        <patternFill patternType="mediumGray"/>
      </fill>
    </dxf>
    <dxf>
      <fill>
        <patternFill>
          <bgColor rgb="FFFF0000"/>
        </patternFill>
      </fill>
    </dxf>
    <dxf>
      <fill>
        <patternFill>
          <bgColor rgb="FFFF0000"/>
        </patternFill>
      </fill>
    </dxf>
    <dxf>
      <fill>
        <patternFill patternType="mediumGray"/>
      </fill>
    </dxf>
    <dxf>
      <fill>
        <patternFill>
          <bgColor rgb="FFFF0000"/>
        </patternFill>
      </fill>
    </dxf>
    <dxf>
      <fill>
        <patternFill patternType="mediumGray"/>
      </fill>
    </dxf>
    <dxf>
      <fill>
        <patternFill>
          <bgColor rgb="FFFF0000"/>
        </patternFill>
      </fill>
    </dxf>
    <dxf>
      <fill>
        <patternFill patternType="mediumGray"/>
      </fill>
    </dxf>
    <dxf>
      <fill>
        <patternFill patternType="mediumGray"/>
      </fill>
    </dxf>
    <dxf>
      <fill>
        <patternFill>
          <bgColor rgb="FFFF0000"/>
        </patternFill>
      </fill>
    </dxf>
    <dxf>
      <fill>
        <patternFill patternType="mediumGray"/>
      </fill>
    </dxf>
    <dxf>
      <fill>
        <patternFill>
          <bgColor rgb="FFFF0000"/>
        </patternFill>
      </fill>
    </dxf>
    <dxf>
      <fill>
        <patternFill patternType="mediumGray"/>
      </fill>
    </dxf>
    <dxf>
      <fill>
        <patternFill>
          <bgColor rgb="FFFF0000"/>
        </patternFill>
      </fill>
    </dxf>
    <dxf>
      <fill>
        <patternFill>
          <bgColor rgb="FFFF0000"/>
        </patternFill>
      </fill>
    </dxf>
    <dxf>
      <fill>
        <patternFill patternType="mediumGray"/>
      </fill>
    </dxf>
    <dxf>
      <fill>
        <patternFill>
          <bgColor rgb="FFFF0000"/>
        </patternFill>
      </fill>
    </dxf>
    <dxf>
      <fill>
        <patternFill patternType="mediumGray"/>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mediumGray"/>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mediumGray"/>
      </fill>
    </dxf>
    <dxf>
      <fill>
        <patternFill patternType="mediumGray"/>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bgColor rgb="FFFFFF00"/>
        </patternFill>
      </fill>
    </dxf>
    <dxf>
      <fill>
        <patternFill patternType="mediumGray"/>
      </fill>
    </dxf>
    <dxf>
      <fill>
        <patternFill>
          <bgColor rgb="FFFF0000"/>
        </patternFill>
      </fill>
    </dxf>
    <dxf>
      <fill>
        <patternFill>
          <bgColor rgb="FFFFFF00"/>
        </patternFill>
      </fill>
    </dxf>
  </dxfs>
  <tableStyles count="1" defaultTableStyle="TableStyleMedium2" defaultPivotStyle="PivotStyleLight16">
    <tableStyle name="Invisible" pivot="0" table="0" count="0"/>
  </tableStyles>
  <colors>
    <mruColors>
      <color rgb="FFCC0066"/>
      <color rgb="FF33CC33"/>
      <color rgb="FFE0CCFF"/>
      <color rgb="FFFFCCFF"/>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3" name="Imagen 2">
          <a:extLst>
            <a:ext uri="{FF2B5EF4-FFF2-40B4-BE49-F238E27FC236}">
              <a16:creationId xmlns:a16="http://schemas.microsoft.com/office/drawing/2014/main" xmlns="" id="{3FF8215A-5361-4AF1-AD5C-0EC126796060}"/>
            </a:ext>
          </a:extLst>
        </xdr:cNvPr>
        <xdr:cNvPicPr preferRelativeResize="0">
          <a:picLocks/>
        </xdr:cNvPicPr>
      </xdr:nvPicPr>
      <xdr:blipFill>
        <a:blip xmlns:r="http://schemas.openxmlformats.org/officeDocument/2006/relationships" r:embed="rId1">
          <a:alphaModFix/>
        </a:blip>
        <a:stretch>
          <a:fillRect/>
        </a:stretch>
      </xdr:blipFill>
      <xdr:spPr>
        <a:xfrm>
          <a:off x="381000" y="0"/>
          <a:ext cx="1094400" cy="1011600"/>
        </a:xfrm>
        <a:prstGeom prst="rect">
          <a:avLst/>
        </a:prstGeom>
      </xdr:spPr>
    </xdr:pic>
    <xdr:clientData/>
  </xdr:twoCellAnchor>
  <xdr:twoCellAnchor editAs="oneCell">
    <xdr:from>
      <xdr:col>20</xdr:col>
      <xdr:colOff>219075</xdr:colOff>
      <xdr:row>0</xdr:row>
      <xdr:rowOff>0</xdr:rowOff>
    </xdr:from>
    <xdr:to>
      <xdr:col>30</xdr:col>
      <xdr:colOff>14175</xdr:colOff>
      <xdr:row>0</xdr:row>
      <xdr:rowOff>1140775</xdr:rowOff>
    </xdr:to>
    <xdr:pic>
      <xdr:nvPicPr>
        <xdr:cNvPr id="5" name="Imagen 4">
          <a:extLst>
            <a:ext uri="{FF2B5EF4-FFF2-40B4-BE49-F238E27FC236}">
              <a16:creationId xmlns:a16="http://schemas.microsoft.com/office/drawing/2014/main" xmlns="" id="{9FB78D93-653E-4F45-8476-443FC15FB741}"/>
            </a:ext>
          </a:extLst>
        </xdr:cNvPr>
        <xdr:cNvPicPr preferRelativeResize="0">
          <a:picLocks/>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5305425" y="0"/>
          <a:ext cx="2271600" cy="1140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2" name="Imagen 1">
          <a:extLst>
            <a:ext uri="{FF2B5EF4-FFF2-40B4-BE49-F238E27FC236}">
              <a16:creationId xmlns:a16="http://schemas.microsoft.com/office/drawing/2014/main" xmlns="" id="{7AF68877-D02C-4920-BADE-C7BFBD71AAD7}"/>
            </a:ext>
          </a:extLst>
        </xdr:cNvPr>
        <xdr:cNvPicPr preferRelativeResize="0">
          <a:picLocks/>
        </xdr:cNvPicPr>
      </xdr:nvPicPr>
      <xdr:blipFill>
        <a:blip xmlns:r="http://schemas.openxmlformats.org/officeDocument/2006/relationships" r:embed="rId1">
          <a:alphaModFix/>
        </a:blip>
        <a:stretch>
          <a:fillRect/>
        </a:stretch>
      </xdr:blipFill>
      <xdr:spPr>
        <a:xfrm>
          <a:off x="381000" y="0"/>
          <a:ext cx="1094400" cy="1011600"/>
        </a:xfrm>
        <a:prstGeom prst="rect">
          <a:avLst/>
        </a:prstGeom>
      </xdr:spPr>
    </xdr:pic>
    <xdr:clientData/>
  </xdr:twoCellAnchor>
  <xdr:twoCellAnchor editAs="oneCell">
    <xdr:from>
      <xdr:col>20</xdr:col>
      <xdr:colOff>219075</xdr:colOff>
      <xdr:row>0</xdr:row>
      <xdr:rowOff>0</xdr:rowOff>
    </xdr:from>
    <xdr:to>
      <xdr:col>30</xdr:col>
      <xdr:colOff>14175</xdr:colOff>
      <xdr:row>0</xdr:row>
      <xdr:rowOff>1140775</xdr:rowOff>
    </xdr:to>
    <xdr:pic>
      <xdr:nvPicPr>
        <xdr:cNvPr id="3" name="Imagen 2">
          <a:extLst>
            <a:ext uri="{FF2B5EF4-FFF2-40B4-BE49-F238E27FC236}">
              <a16:creationId xmlns:a16="http://schemas.microsoft.com/office/drawing/2014/main" xmlns="" id="{A1C5653A-AEB7-4620-8FCE-777820C57023}"/>
            </a:ext>
          </a:extLst>
        </xdr:cNvPr>
        <xdr:cNvPicPr preferRelativeResize="0">
          <a:picLocks/>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5305425" y="0"/>
          <a:ext cx="2271600" cy="1140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2" name="Imagen 1">
          <a:extLst>
            <a:ext uri="{FF2B5EF4-FFF2-40B4-BE49-F238E27FC236}">
              <a16:creationId xmlns:a16="http://schemas.microsoft.com/office/drawing/2014/main" xmlns="" id="{8E6D81CE-C1F1-4668-A362-C854305D1085}"/>
            </a:ext>
          </a:extLst>
        </xdr:cNvPr>
        <xdr:cNvPicPr preferRelativeResize="0">
          <a:picLocks/>
        </xdr:cNvPicPr>
      </xdr:nvPicPr>
      <xdr:blipFill>
        <a:blip xmlns:r="http://schemas.openxmlformats.org/officeDocument/2006/relationships" r:embed="rId1">
          <a:alphaModFix/>
        </a:blip>
        <a:stretch>
          <a:fillRect/>
        </a:stretch>
      </xdr:blipFill>
      <xdr:spPr>
        <a:xfrm>
          <a:off x="381000" y="0"/>
          <a:ext cx="1094400" cy="1011600"/>
        </a:xfrm>
        <a:prstGeom prst="rect">
          <a:avLst/>
        </a:prstGeom>
      </xdr:spPr>
    </xdr:pic>
    <xdr:clientData/>
  </xdr:twoCellAnchor>
  <xdr:twoCellAnchor editAs="oneCell">
    <xdr:from>
      <xdr:col>20</xdr:col>
      <xdr:colOff>219075</xdr:colOff>
      <xdr:row>0</xdr:row>
      <xdr:rowOff>0</xdr:rowOff>
    </xdr:from>
    <xdr:to>
      <xdr:col>30</xdr:col>
      <xdr:colOff>14175</xdr:colOff>
      <xdr:row>0</xdr:row>
      <xdr:rowOff>1140775</xdr:rowOff>
    </xdr:to>
    <xdr:pic>
      <xdr:nvPicPr>
        <xdr:cNvPr id="3" name="Imagen 2">
          <a:extLst>
            <a:ext uri="{FF2B5EF4-FFF2-40B4-BE49-F238E27FC236}">
              <a16:creationId xmlns:a16="http://schemas.microsoft.com/office/drawing/2014/main" xmlns="" id="{A4D0D49F-46E1-4106-9CD0-72946D5315B5}"/>
            </a:ext>
          </a:extLst>
        </xdr:cNvPr>
        <xdr:cNvPicPr preferRelativeResize="0">
          <a:picLocks/>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5305425" y="0"/>
          <a:ext cx="2271600" cy="1140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2" name="Imagen 1">
          <a:extLst>
            <a:ext uri="{FF2B5EF4-FFF2-40B4-BE49-F238E27FC236}">
              <a16:creationId xmlns:a16="http://schemas.microsoft.com/office/drawing/2014/main" xmlns="" id="{27B6F4E4-14F0-4C73-B5D8-A14A2B0A3AFA}"/>
            </a:ext>
          </a:extLst>
        </xdr:cNvPr>
        <xdr:cNvPicPr preferRelativeResize="0">
          <a:picLocks/>
        </xdr:cNvPicPr>
      </xdr:nvPicPr>
      <xdr:blipFill>
        <a:blip xmlns:r="http://schemas.openxmlformats.org/officeDocument/2006/relationships" r:embed="rId1">
          <a:alphaModFix/>
        </a:blip>
        <a:stretch>
          <a:fillRect/>
        </a:stretch>
      </xdr:blipFill>
      <xdr:spPr>
        <a:xfrm>
          <a:off x="381000" y="0"/>
          <a:ext cx="1094400" cy="1011600"/>
        </a:xfrm>
        <a:prstGeom prst="rect">
          <a:avLst/>
        </a:prstGeom>
      </xdr:spPr>
    </xdr:pic>
    <xdr:clientData/>
  </xdr:twoCellAnchor>
  <xdr:twoCellAnchor editAs="oneCell">
    <xdr:from>
      <xdr:col>51</xdr:col>
      <xdr:colOff>209550</xdr:colOff>
      <xdr:row>0</xdr:row>
      <xdr:rowOff>0</xdr:rowOff>
    </xdr:from>
    <xdr:to>
      <xdr:col>61</xdr:col>
      <xdr:colOff>4650</xdr:colOff>
      <xdr:row>0</xdr:row>
      <xdr:rowOff>1141200</xdr:rowOff>
    </xdr:to>
    <xdr:pic>
      <xdr:nvPicPr>
        <xdr:cNvPr id="3" name="Imagen 2">
          <a:extLst>
            <a:ext uri="{FF2B5EF4-FFF2-40B4-BE49-F238E27FC236}">
              <a16:creationId xmlns:a16="http://schemas.microsoft.com/office/drawing/2014/main" xmlns="" id="{725E6506-CD5B-4DCF-A9B1-EF25A874D12D}"/>
            </a:ext>
          </a:extLst>
        </xdr:cNvPr>
        <xdr:cNvPicPr preferRelativeResize="0">
          <a:picLocks/>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12973050" y="0"/>
          <a:ext cx="2271600" cy="1141200"/>
        </a:xfrm>
        <a:prstGeom prst="rect">
          <a:avLst/>
        </a:prstGeom>
      </xdr:spPr>
    </xdr:pic>
    <xdr:clientData/>
  </xdr:twoCellAnchor>
  <xdr:twoCellAnchor editAs="oneCell">
    <xdr:from>
      <xdr:col>1</xdr:col>
      <xdr:colOff>0</xdr:colOff>
      <xdr:row>0</xdr:row>
      <xdr:rowOff>0</xdr:rowOff>
    </xdr:from>
    <xdr:to>
      <xdr:col>5</xdr:col>
      <xdr:colOff>103800</xdr:colOff>
      <xdr:row>0</xdr:row>
      <xdr:rowOff>1011600</xdr:rowOff>
    </xdr:to>
    <xdr:pic>
      <xdr:nvPicPr>
        <xdr:cNvPr id="4" name="Imagen 3">
          <a:extLst>
            <a:ext uri="{FF2B5EF4-FFF2-40B4-BE49-F238E27FC236}">
              <a16:creationId xmlns:a16="http://schemas.microsoft.com/office/drawing/2014/main" xmlns="" id="{D9A7607A-2DA5-4F42-8A4F-0D1A8512B5C9}"/>
            </a:ext>
          </a:extLst>
        </xdr:cNvPr>
        <xdr:cNvPicPr preferRelativeResize="0">
          <a:picLocks/>
        </xdr:cNvPicPr>
      </xdr:nvPicPr>
      <xdr:blipFill>
        <a:blip xmlns:r="http://schemas.openxmlformats.org/officeDocument/2006/relationships" r:embed="rId1">
          <a:alphaModFix/>
        </a:blip>
        <a:stretch>
          <a:fillRect/>
        </a:stretch>
      </xdr:blipFill>
      <xdr:spPr>
        <a:xfrm>
          <a:off x="381000" y="0"/>
          <a:ext cx="1094400" cy="1011600"/>
        </a:xfrm>
        <a:prstGeom prst="rect">
          <a:avLst/>
        </a:prstGeom>
      </xdr:spPr>
    </xdr:pic>
    <xdr:clientData/>
  </xdr:twoCellAnchor>
  <xdr:twoCellAnchor editAs="oneCell">
    <xdr:from>
      <xdr:col>51</xdr:col>
      <xdr:colOff>209550</xdr:colOff>
      <xdr:row>0</xdr:row>
      <xdr:rowOff>0</xdr:rowOff>
    </xdr:from>
    <xdr:to>
      <xdr:col>61</xdr:col>
      <xdr:colOff>4650</xdr:colOff>
      <xdr:row>0</xdr:row>
      <xdr:rowOff>1141200</xdr:rowOff>
    </xdr:to>
    <xdr:pic>
      <xdr:nvPicPr>
        <xdr:cNvPr id="5" name="Imagen 4">
          <a:extLst>
            <a:ext uri="{FF2B5EF4-FFF2-40B4-BE49-F238E27FC236}">
              <a16:creationId xmlns:a16="http://schemas.microsoft.com/office/drawing/2014/main" xmlns="" id="{E282B377-CFE5-4875-B34E-3F212BA3A187}"/>
            </a:ext>
          </a:extLst>
        </xdr:cNvPr>
        <xdr:cNvPicPr preferRelativeResize="0">
          <a:picLocks/>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12973050" y="0"/>
          <a:ext cx="2271600" cy="1141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2" name="Imagen 1">
          <a:extLst>
            <a:ext uri="{FF2B5EF4-FFF2-40B4-BE49-F238E27FC236}">
              <a16:creationId xmlns:a16="http://schemas.microsoft.com/office/drawing/2014/main" xmlns="" id="{A2C668E1-E22B-44D1-806C-C906D3FC51A2}"/>
            </a:ext>
          </a:extLst>
        </xdr:cNvPr>
        <xdr:cNvPicPr preferRelativeResize="0">
          <a:picLocks/>
        </xdr:cNvPicPr>
      </xdr:nvPicPr>
      <xdr:blipFill>
        <a:blip xmlns:r="http://schemas.openxmlformats.org/officeDocument/2006/relationships" r:embed="rId1">
          <a:alphaModFix/>
        </a:blip>
        <a:stretch>
          <a:fillRect/>
        </a:stretch>
      </xdr:blipFill>
      <xdr:spPr>
        <a:xfrm>
          <a:off x="381000" y="0"/>
          <a:ext cx="1094400" cy="1011600"/>
        </a:xfrm>
        <a:prstGeom prst="rect">
          <a:avLst/>
        </a:prstGeom>
      </xdr:spPr>
    </xdr:pic>
    <xdr:clientData/>
  </xdr:twoCellAnchor>
  <xdr:twoCellAnchor editAs="oneCell">
    <xdr:from>
      <xdr:col>20</xdr:col>
      <xdr:colOff>219075</xdr:colOff>
      <xdr:row>0</xdr:row>
      <xdr:rowOff>0</xdr:rowOff>
    </xdr:from>
    <xdr:to>
      <xdr:col>30</xdr:col>
      <xdr:colOff>14175</xdr:colOff>
      <xdr:row>0</xdr:row>
      <xdr:rowOff>1140775</xdr:rowOff>
    </xdr:to>
    <xdr:pic>
      <xdr:nvPicPr>
        <xdr:cNvPr id="4" name="Imagen 3">
          <a:extLst>
            <a:ext uri="{FF2B5EF4-FFF2-40B4-BE49-F238E27FC236}">
              <a16:creationId xmlns:a16="http://schemas.microsoft.com/office/drawing/2014/main" xmlns="" id="{9AB75CFF-795F-4591-890D-EA39B63ADC47}"/>
            </a:ext>
          </a:extLst>
        </xdr:cNvPr>
        <xdr:cNvPicPr preferRelativeResize="0">
          <a:picLocks/>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5305425" y="0"/>
          <a:ext cx="2271600" cy="11407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4" name="Imagen 3">
          <a:extLst>
            <a:ext uri="{FF2B5EF4-FFF2-40B4-BE49-F238E27FC236}">
              <a16:creationId xmlns:a16="http://schemas.microsoft.com/office/drawing/2014/main" xmlns="" id="{DA8E78E1-7B7B-4820-ACBC-3E8A601E9D4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twoCellAnchor>
  <xdr:twoCellAnchor editAs="oneCell">
    <xdr:from>
      <xdr:col>122</xdr:col>
      <xdr:colOff>209550</xdr:colOff>
      <xdr:row>0</xdr:row>
      <xdr:rowOff>0</xdr:rowOff>
    </xdr:from>
    <xdr:to>
      <xdr:col>132</xdr:col>
      <xdr:colOff>4650</xdr:colOff>
      <xdr:row>0</xdr:row>
      <xdr:rowOff>1140775</xdr:rowOff>
    </xdr:to>
    <xdr:pic>
      <xdr:nvPicPr>
        <xdr:cNvPr id="6" name="Imagen 5">
          <a:extLst>
            <a:ext uri="{FF2B5EF4-FFF2-40B4-BE49-F238E27FC236}">
              <a16:creationId xmlns:a16="http://schemas.microsoft.com/office/drawing/2014/main" xmlns="" id="{363CA98B-365C-4053-99F2-ABAD79CB03CD}"/>
            </a:ext>
          </a:extLst>
        </xdr:cNvPr>
        <xdr:cNvPicPr preferRelativeResize="0">
          <a:picLocks/>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30556200" y="0"/>
          <a:ext cx="2271600" cy="11407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3" name="Imagen 2">
          <a:extLst>
            <a:ext uri="{FF2B5EF4-FFF2-40B4-BE49-F238E27FC236}">
              <a16:creationId xmlns:a16="http://schemas.microsoft.com/office/drawing/2014/main" xmlns="" id="{A1DC2D4B-B909-4718-A016-A41857EB020D}"/>
            </a:ext>
          </a:extLst>
        </xdr:cNvPr>
        <xdr:cNvPicPr preferRelativeResize="0">
          <a:picLocks/>
        </xdr:cNvPicPr>
      </xdr:nvPicPr>
      <xdr:blipFill>
        <a:blip xmlns:r="http://schemas.openxmlformats.org/officeDocument/2006/relationships" r:embed="rId1">
          <a:alphaModFix/>
        </a:blip>
        <a:stretch>
          <a:fillRect/>
        </a:stretch>
      </xdr:blipFill>
      <xdr:spPr>
        <a:xfrm>
          <a:off x="381000" y="0"/>
          <a:ext cx="1094400" cy="1011600"/>
        </a:xfrm>
        <a:prstGeom prst="rect">
          <a:avLst/>
        </a:prstGeom>
      </xdr:spPr>
    </xdr:pic>
    <xdr:clientData/>
  </xdr:twoCellAnchor>
  <xdr:twoCellAnchor editAs="oneCell">
    <xdr:from>
      <xdr:col>20</xdr:col>
      <xdr:colOff>219075</xdr:colOff>
      <xdr:row>0</xdr:row>
      <xdr:rowOff>0</xdr:rowOff>
    </xdr:from>
    <xdr:to>
      <xdr:col>30</xdr:col>
      <xdr:colOff>14175</xdr:colOff>
      <xdr:row>0</xdr:row>
      <xdr:rowOff>1140775</xdr:rowOff>
    </xdr:to>
    <xdr:pic>
      <xdr:nvPicPr>
        <xdr:cNvPr id="5" name="Imagen 4">
          <a:extLst>
            <a:ext uri="{FF2B5EF4-FFF2-40B4-BE49-F238E27FC236}">
              <a16:creationId xmlns:a16="http://schemas.microsoft.com/office/drawing/2014/main" xmlns="" id="{91EB4658-41F1-40A6-BA3B-127490F83C7D}"/>
            </a:ext>
          </a:extLst>
        </xdr:cNvPr>
        <xdr:cNvPicPr preferRelativeResize="0">
          <a:picLocks/>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5305425" y="0"/>
          <a:ext cx="2271600" cy="1140775"/>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hernandezg@dgsp.gob.m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showGridLines="0" tabSelected="1" view="pageBreakPreview" zoomScale="120" zoomScaleNormal="100" zoomScaleSheetLayoutView="120" workbookViewId="0"/>
  </sheetViews>
  <sheetFormatPr baseColWidth="10" defaultColWidth="0" defaultRowHeight="15" customHeight="1" zeroHeight="1"/>
  <cols>
    <col min="1" max="1" width="5.7109375" style="1" customWidth="1"/>
    <col min="2" max="30" width="3.7109375" style="1" customWidth="1"/>
    <col min="31" max="31" width="5.7109375" style="1" customWidth="1"/>
    <col min="32" max="16384" width="3.7109375" style="1" hidden="1"/>
  </cols>
  <sheetData>
    <row r="1" spans="2:31" ht="173.25" customHeight="1">
      <c r="B1" s="430" t="s">
        <v>0</v>
      </c>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row>
    <row r="2" spans="2:31" ht="15" customHeight="1"/>
    <row r="3" spans="2:31" ht="45" customHeight="1">
      <c r="B3" s="431" t="s">
        <v>1</v>
      </c>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row>
    <row r="4" spans="2:31" ht="15" customHeight="1"/>
    <row r="5" spans="2:31" ht="45" customHeight="1">
      <c r="B5" s="431" t="s">
        <v>9</v>
      </c>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432"/>
      <c r="AD5" s="432"/>
    </row>
    <row r="6" spans="2:31" ht="15" customHeight="1"/>
    <row r="7" spans="2:31" ht="60" customHeight="1">
      <c r="B7" s="431" t="s">
        <v>2</v>
      </c>
      <c r="C7" s="431"/>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row>
    <row r="8" spans="2:31" ht="15" customHeight="1" thickBot="1">
      <c r="B8" s="2" t="s">
        <v>3</v>
      </c>
      <c r="N8" s="2" t="s">
        <v>4</v>
      </c>
    </row>
    <row r="9" spans="2:31" ht="15" customHeight="1" thickBot="1">
      <c r="B9" s="433" t="str">
        <f>IF(Presentación!B10="","",Presentación!B10)</f>
        <v>Veracruz de Ignacio de la Llave</v>
      </c>
      <c r="C9" s="434"/>
      <c r="D9" s="434"/>
      <c r="E9" s="434"/>
      <c r="F9" s="434"/>
      <c r="G9" s="434"/>
      <c r="H9" s="434"/>
      <c r="I9" s="434"/>
      <c r="J9" s="434"/>
      <c r="K9" s="434"/>
      <c r="L9" s="435"/>
      <c r="N9" s="436" t="str">
        <f>IF(Presentación!N10="","",Presentación!N10)</f>
        <v>230</v>
      </c>
      <c r="O9" s="435"/>
    </row>
    <row r="10" spans="2:31" ht="15" customHeight="1"/>
    <row r="11" spans="2:31" ht="15" customHeight="1">
      <c r="B11" s="429" t="s">
        <v>5</v>
      </c>
      <c r="C11" s="429"/>
      <c r="D11" s="429"/>
      <c r="E11" s="429"/>
      <c r="F11" s="429"/>
      <c r="G11" s="429"/>
      <c r="H11" s="429"/>
      <c r="I11" s="429"/>
      <c r="J11" s="429"/>
      <c r="K11" s="429"/>
      <c r="L11" s="429"/>
      <c r="M11" s="429"/>
      <c r="N11" s="429"/>
      <c r="O11" s="429"/>
      <c r="P11" s="429"/>
      <c r="Q11" s="429"/>
      <c r="R11" s="429"/>
      <c r="S11" s="429"/>
      <c r="T11" s="429"/>
      <c r="U11" s="429"/>
      <c r="V11" s="154"/>
      <c r="W11" s="154"/>
      <c r="X11" s="154"/>
      <c r="Y11" s="154"/>
      <c r="Z11" s="154"/>
      <c r="AA11" s="154"/>
      <c r="AB11" s="154"/>
      <c r="AC11" s="154"/>
      <c r="AD11" s="154"/>
      <c r="AE11" s="154"/>
    </row>
    <row r="12" spans="2:31" ht="15" customHeight="1">
      <c r="B12" s="154"/>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row>
    <row r="13" spans="2:31" ht="15" customHeight="1">
      <c r="B13" s="429" t="s">
        <v>6</v>
      </c>
      <c r="C13" s="429"/>
      <c r="D13" s="429"/>
      <c r="E13" s="429"/>
      <c r="F13" s="429"/>
      <c r="G13" s="429"/>
      <c r="H13" s="429"/>
      <c r="I13" s="429"/>
      <c r="J13" s="429"/>
      <c r="K13" s="429"/>
      <c r="L13" s="429"/>
      <c r="M13" s="429"/>
      <c r="N13" s="429"/>
      <c r="O13" s="429"/>
      <c r="P13" s="429"/>
      <c r="Q13" s="429"/>
      <c r="R13" s="429"/>
      <c r="S13" s="429"/>
      <c r="T13" s="429"/>
      <c r="U13" s="429"/>
      <c r="V13" s="154"/>
      <c r="W13" s="154"/>
      <c r="X13" s="154"/>
      <c r="Y13" s="154"/>
      <c r="Z13" s="154"/>
      <c r="AA13" s="154"/>
      <c r="AB13" s="154"/>
      <c r="AC13" s="154"/>
      <c r="AD13" s="154"/>
      <c r="AE13" s="154"/>
    </row>
    <row r="14" spans="2:31" ht="15" customHeight="1">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row>
    <row r="15" spans="2:31" ht="15" customHeight="1">
      <c r="B15" s="429" t="s">
        <v>7</v>
      </c>
      <c r="C15" s="429"/>
      <c r="D15" s="429"/>
      <c r="E15" s="429"/>
      <c r="F15" s="429"/>
      <c r="G15" s="429"/>
      <c r="H15" s="429"/>
      <c r="I15" s="429"/>
      <c r="J15" s="429"/>
      <c r="K15" s="429"/>
      <c r="L15" s="429"/>
      <c r="M15" s="429"/>
      <c r="N15" s="429"/>
      <c r="O15" s="429"/>
      <c r="P15" s="429"/>
      <c r="Q15" s="429"/>
      <c r="R15" s="429"/>
      <c r="S15" s="429"/>
      <c r="T15" s="429"/>
      <c r="U15" s="429"/>
      <c r="V15" s="154"/>
      <c r="W15" s="154"/>
      <c r="X15" s="154"/>
      <c r="Y15" s="154"/>
      <c r="Z15" s="154"/>
      <c r="AA15" s="154"/>
      <c r="AB15" s="154"/>
      <c r="AC15" s="154"/>
      <c r="AD15" s="154"/>
      <c r="AE15" s="154"/>
    </row>
    <row r="16" spans="2:31" ht="15" customHeight="1">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row>
    <row r="17" spans="2:31" ht="30" customHeight="1">
      <c r="B17" s="429" t="s">
        <v>9</v>
      </c>
      <c r="C17" s="429"/>
      <c r="D17" s="429"/>
      <c r="E17" s="429"/>
      <c r="F17" s="429"/>
      <c r="G17" s="429"/>
      <c r="H17" s="429"/>
      <c r="I17" s="429"/>
      <c r="J17" s="429"/>
      <c r="K17" s="429"/>
      <c r="L17" s="429"/>
      <c r="M17" s="429"/>
      <c r="N17" s="429"/>
      <c r="O17" s="429"/>
      <c r="P17" s="429"/>
      <c r="Q17" s="429"/>
      <c r="R17" s="429"/>
      <c r="S17" s="429"/>
      <c r="T17" s="429"/>
      <c r="U17" s="429"/>
      <c r="V17" s="154"/>
      <c r="W17" s="154"/>
      <c r="X17" s="437" t="s">
        <v>730</v>
      </c>
      <c r="Y17" s="437"/>
      <c r="Z17" s="437"/>
      <c r="AA17" s="437"/>
      <c r="AB17" s="437"/>
      <c r="AC17" s="437"/>
      <c r="AD17" s="437"/>
      <c r="AE17" s="154"/>
    </row>
    <row r="18" spans="2:31" ht="15" customHeight="1">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row>
    <row r="19" spans="2:31" ht="15" customHeight="1">
      <c r="B19" s="438" t="s">
        <v>599</v>
      </c>
      <c r="C19" s="438"/>
      <c r="D19" s="438"/>
      <c r="E19" s="438"/>
      <c r="F19" s="438"/>
      <c r="G19" s="438"/>
      <c r="H19" s="438"/>
      <c r="I19" s="438"/>
      <c r="J19" s="438"/>
      <c r="K19" s="438"/>
      <c r="L19" s="438"/>
      <c r="M19" s="438"/>
      <c r="N19" s="438"/>
      <c r="O19" s="438"/>
      <c r="P19" s="438"/>
      <c r="Q19" s="438"/>
      <c r="R19" s="438"/>
      <c r="S19" s="438"/>
      <c r="T19" s="438"/>
      <c r="U19" s="438"/>
      <c r="V19" s="154"/>
      <c r="W19" s="154"/>
      <c r="X19" s="154"/>
      <c r="Y19" s="154"/>
      <c r="Z19" s="154"/>
      <c r="AA19" s="154"/>
      <c r="AB19" s="154"/>
      <c r="AC19" s="154"/>
      <c r="AD19" s="154"/>
      <c r="AE19" s="154"/>
    </row>
    <row r="20" spans="2:31" ht="15" customHeight="1">
      <c r="B20" s="154"/>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row>
    <row r="21" spans="2:31" ht="15" customHeight="1">
      <c r="B21" s="429" t="s">
        <v>8</v>
      </c>
      <c r="C21" s="429"/>
      <c r="D21" s="429"/>
      <c r="E21" s="429"/>
      <c r="F21" s="429"/>
      <c r="G21" s="429"/>
      <c r="H21" s="429"/>
      <c r="I21" s="429"/>
      <c r="J21" s="429"/>
      <c r="K21" s="429"/>
      <c r="L21" s="429"/>
      <c r="M21" s="429"/>
      <c r="N21" s="429"/>
      <c r="O21" s="429"/>
      <c r="P21" s="429"/>
      <c r="Q21" s="429"/>
      <c r="R21" s="429"/>
      <c r="S21" s="429"/>
      <c r="T21" s="429"/>
      <c r="U21" s="429"/>
      <c r="V21" s="154"/>
      <c r="W21" s="154"/>
      <c r="X21" s="154"/>
      <c r="Y21" s="154"/>
      <c r="Z21" s="154"/>
      <c r="AA21" s="154"/>
      <c r="AB21" s="154"/>
      <c r="AC21" s="154"/>
      <c r="AD21" s="154"/>
      <c r="AE21" s="154"/>
    </row>
    <row r="22" spans="2:31" ht="15" customHeight="1"/>
    <row r="23" spans="2:31" ht="15" customHeight="1"/>
    <row r="24" spans="2:31" ht="15" customHeight="1"/>
    <row r="25" spans="2:31" ht="15" customHeight="1"/>
    <row r="26" spans="2:31" ht="15" customHeight="1"/>
    <row r="27" spans="2:31" ht="15" customHeight="1"/>
  </sheetData>
  <sheetProtection algorithmName="SHA-512" hashValue="pbK42B9q3w53OLQWbM7z393aiK8+Ko2OwJSsRnmy4uvH6NZhZq+UuZpT/ljYYpkoUDwqwkfQxSInYIT2fth+1Q==" saltValue="adTwmeP9RlavkcqDBdPrEw==" spinCount="100000" sheet="1" objects="1" scenarios="1"/>
  <mergeCells count="13">
    <mergeCell ref="B21:U21"/>
    <mergeCell ref="B1:AD1"/>
    <mergeCell ref="B3:AD3"/>
    <mergeCell ref="B5:AD5"/>
    <mergeCell ref="B7:AD7"/>
    <mergeCell ref="B9:L9"/>
    <mergeCell ref="N9:O9"/>
    <mergeCell ref="B11:U11"/>
    <mergeCell ref="B13:U13"/>
    <mergeCell ref="B15:U15"/>
    <mergeCell ref="B17:U17"/>
    <mergeCell ref="X17:AD17"/>
    <mergeCell ref="B19:U19"/>
  </mergeCells>
  <hyperlinks>
    <hyperlink ref="B11:U11" location="Presentación!AA9" display="Presentación"/>
    <hyperlink ref="B13:U13" location="Informantes!AA9" display="Informantes"/>
    <hyperlink ref="B15:U15" location="Participantes!BF9" display="Participantes"/>
    <hyperlink ref="B17:U17" location="CNGE_2024_M1_Secc4!AA7" display="Sección IV. Transparencia, acceso a la información pública y protección de datos personales"/>
    <hyperlink ref="X17:AD17" location="CNGE_2024_M1_Secc4!AA7" display="Preguntas x.x a x.x"/>
    <hyperlink ref="B21:U21" location="Glosario!AA9" display="Glosario"/>
    <hyperlink ref="B19:U19" location="Complemento!DY9" display="Complemento. Competencia institucional de los comités de transparencia"/>
  </hyperlinks>
  <printOptions horizontalCentered="1" verticalCentered="1"/>
  <pageMargins left="0.70866141732283472" right="0.70866141732283472" top="0.74803149606299213" bottom="0.74803149606299213" header="0.31496062992125984" footer="0.31496062992125984"/>
  <pageSetup scale="75" orientation="portrait" r:id="rId1"/>
  <headerFooter>
    <oddHeader xml:space="preserve">&amp;CMódulo 1 Sección IV
Índice
</oddHeader>
    <oddFooter>&amp;LCenso Nacional de Gobiernos Estatales 2024&amp;R&amp;P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574"/>
  <sheetViews>
    <sheetView showGridLines="0" view="pageBreakPreview" zoomScale="120" zoomScaleNormal="85" zoomScaleSheetLayoutView="120" workbookViewId="0"/>
  </sheetViews>
  <sheetFormatPr baseColWidth="10" defaultColWidth="0" defaultRowHeight="15" customHeight="1" zeroHeight="1"/>
  <cols>
    <col min="1" max="1" width="5.7109375" customWidth="1"/>
    <col min="2" max="30" width="3.7109375" customWidth="1"/>
    <col min="31" max="31" width="5.7109375" customWidth="1"/>
    <col min="32" max="32" width="3.7109375" customWidth="1"/>
    <col min="33" max="33" width="11.42578125" style="147" hidden="1" customWidth="1"/>
    <col min="34" max="109" width="11.42578125" hidden="1" customWidth="1"/>
    <col min="110" max="16384" width="3.7109375" hidden="1"/>
  </cols>
  <sheetData>
    <row r="1" spans="1:109" ht="173.25" customHeight="1">
      <c r="A1" s="123"/>
      <c r="B1" s="430" t="s">
        <v>0</v>
      </c>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123"/>
    </row>
    <row r="2" spans="1:109" ht="15" customHeight="1">
      <c r="A2" s="123"/>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H2" s="185" t="s">
        <v>736</v>
      </c>
      <c r="AI2" s="186" t="s">
        <v>737</v>
      </c>
      <c r="AK2" s="187"/>
      <c r="AL2" s="185" t="s">
        <v>738</v>
      </c>
      <c r="AM2" s="186" t="s">
        <v>739</v>
      </c>
      <c r="AN2" s="186" t="s">
        <v>737</v>
      </c>
      <c r="AO2" s="187"/>
      <c r="AP2" s="187"/>
      <c r="BW2" s="188"/>
      <c r="BX2" s="187"/>
      <c r="BY2" s="187"/>
    </row>
    <row r="3" spans="1:109" ht="45" customHeight="1">
      <c r="A3" s="123"/>
      <c r="B3" s="431" t="s">
        <v>1</v>
      </c>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123"/>
      <c r="AH3" s="189"/>
      <c r="AI3" s="189"/>
      <c r="AK3" s="187"/>
      <c r="AL3" s="190"/>
      <c r="AM3" s="190"/>
      <c r="AN3" s="190"/>
      <c r="AO3" s="187"/>
      <c r="AP3" s="187">
        <v>1</v>
      </c>
      <c r="AQ3" s="191" t="s">
        <v>740</v>
      </c>
      <c r="AR3" s="191" t="s">
        <v>741</v>
      </c>
      <c r="AS3" s="191" t="s">
        <v>742</v>
      </c>
      <c r="AT3" s="191" t="s">
        <v>743</v>
      </c>
      <c r="AU3" s="191" t="s">
        <v>744</v>
      </c>
      <c r="AV3" s="191" t="s">
        <v>745</v>
      </c>
      <c r="AW3" s="191" t="s">
        <v>746</v>
      </c>
      <c r="AX3" s="191" t="s">
        <v>747</v>
      </c>
      <c r="AY3" s="191" t="s">
        <v>748</v>
      </c>
      <c r="AZ3" s="191" t="s">
        <v>749</v>
      </c>
      <c r="BA3" s="191" t="s">
        <v>750</v>
      </c>
      <c r="BB3" s="191" t="s">
        <v>751</v>
      </c>
      <c r="BC3" s="191" t="s">
        <v>752</v>
      </c>
      <c r="BD3" s="191" t="s">
        <v>753</v>
      </c>
      <c r="BE3" s="191" t="s">
        <v>754</v>
      </c>
      <c r="BF3" s="191" t="s">
        <v>755</v>
      </c>
      <c r="BG3" s="191" t="s">
        <v>756</v>
      </c>
      <c r="BH3" s="191" t="s">
        <v>757</v>
      </c>
      <c r="BI3" s="191" t="s">
        <v>758</v>
      </c>
      <c r="BJ3" s="191" t="s">
        <v>759</v>
      </c>
      <c r="BK3" s="191" t="s">
        <v>760</v>
      </c>
      <c r="BL3" s="191" t="s">
        <v>761</v>
      </c>
      <c r="BM3" s="191" t="s">
        <v>762</v>
      </c>
      <c r="BN3" s="191" t="s">
        <v>763</v>
      </c>
      <c r="BO3" s="191" t="s">
        <v>764</v>
      </c>
      <c r="BP3" s="191" t="s">
        <v>765</v>
      </c>
      <c r="BQ3" s="191" t="s">
        <v>766</v>
      </c>
      <c r="BR3" s="191" t="s">
        <v>767</v>
      </c>
      <c r="BS3" s="191" t="s">
        <v>768</v>
      </c>
      <c r="BT3" s="191" t="s">
        <v>769</v>
      </c>
      <c r="BU3" s="191" t="s">
        <v>770</v>
      </c>
      <c r="BV3" s="191" t="s">
        <v>771</v>
      </c>
      <c r="BW3" s="188"/>
      <c r="BX3" s="187"/>
      <c r="BY3" s="187"/>
      <c r="BZ3" s="191" t="s">
        <v>740</v>
      </c>
      <c r="CA3" s="191" t="s">
        <v>741</v>
      </c>
      <c r="CB3" s="191" t="s">
        <v>742</v>
      </c>
      <c r="CC3" s="191" t="s">
        <v>743</v>
      </c>
      <c r="CD3" s="191" t="s">
        <v>744</v>
      </c>
      <c r="CE3" s="191" t="s">
        <v>745</v>
      </c>
      <c r="CF3" s="191" t="s">
        <v>746</v>
      </c>
      <c r="CG3" s="191" t="s">
        <v>747</v>
      </c>
      <c r="CH3" s="191" t="s">
        <v>748</v>
      </c>
      <c r="CI3" s="191" t="s">
        <v>749</v>
      </c>
      <c r="CJ3" s="191" t="s">
        <v>750</v>
      </c>
      <c r="CK3" s="191" t="s">
        <v>751</v>
      </c>
      <c r="CL3" s="191" t="s">
        <v>752</v>
      </c>
      <c r="CM3" s="191" t="s">
        <v>753</v>
      </c>
      <c r="CN3" s="191" t="s">
        <v>754</v>
      </c>
      <c r="CO3" s="191" t="s">
        <v>755</v>
      </c>
      <c r="CP3" s="191" t="s">
        <v>756</v>
      </c>
      <c r="CQ3" s="191" t="s">
        <v>757</v>
      </c>
      <c r="CR3" s="191" t="s">
        <v>758</v>
      </c>
      <c r="CS3" s="191" t="s">
        <v>759</v>
      </c>
      <c r="CT3" s="191" t="s">
        <v>760</v>
      </c>
      <c r="CU3" s="191" t="s">
        <v>761</v>
      </c>
      <c r="CV3" s="191" t="s">
        <v>762</v>
      </c>
      <c r="CW3" s="191" t="s">
        <v>763</v>
      </c>
      <c r="CX3" s="191" t="s">
        <v>764</v>
      </c>
      <c r="CY3" s="191" t="s">
        <v>765</v>
      </c>
      <c r="CZ3" s="191" t="s">
        <v>766</v>
      </c>
      <c r="DA3" s="191" t="s">
        <v>767</v>
      </c>
      <c r="DB3" s="191" t="s">
        <v>768</v>
      </c>
      <c r="DC3" s="191" t="s">
        <v>769</v>
      </c>
      <c r="DD3" s="191" t="s">
        <v>770</v>
      </c>
      <c r="DE3" s="191" t="s">
        <v>771</v>
      </c>
    </row>
    <row r="4" spans="1:109" ht="15" customHeight="1">
      <c r="A4" s="123"/>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H4" s="192" t="s">
        <v>772</v>
      </c>
      <c r="AI4" s="190" t="s">
        <v>740</v>
      </c>
      <c r="AJ4" s="187"/>
      <c r="AK4" s="187"/>
      <c r="AL4" s="189" t="str">
        <f>IFERROR(IF(HLOOKUP($N$10, $BZ$3:$DE$574, $AP4, FALSE )="", "", HLOOKUP($N$10, $BZ$3:$DE$574, $AP4, FALSE)), "")</f>
        <v>Acajete</v>
      </c>
      <c r="AM4" s="189" t="str">
        <f>IFERROR(IF(AL4="", "", HLOOKUP($N$10, $AQ$3:$BV$574, AP4, FALSE)), "")</f>
        <v>30001</v>
      </c>
      <c r="AN4" s="190" t="str">
        <f>MID(AM4, 3, 3)</f>
        <v>001</v>
      </c>
      <c r="AO4" s="187"/>
      <c r="AP4" s="187">
        <v>2</v>
      </c>
      <c r="AQ4" s="193" t="s">
        <v>773</v>
      </c>
      <c r="AR4" s="193" t="s">
        <v>774</v>
      </c>
      <c r="AS4" s="193" t="s">
        <v>775</v>
      </c>
      <c r="AT4" s="193" t="s">
        <v>776</v>
      </c>
      <c r="AU4" s="193" t="s">
        <v>777</v>
      </c>
      <c r="AV4" s="193" t="s">
        <v>778</v>
      </c>
      <c r="AW4" s="193" t="s">
        <v>779</v>
      </c>
      <c r="AX4" s="193" t="s">
        <v>780</v>
      </c>
      <c r="AY4" s="193" t="s">
        <v>781</v>
      </c>
      <c r="AZ4" s="193" t="s">
        <v>782</v>
      </c>
      <c r="BA4" s="193" t="s">
        <v>783</v>
      </c>
      <c r="BB4" s="193" t="s">
        <v>784</v>
      </c>
      <c r="BC4" s="193" t="s">
        <v>785</v>
      </c>
      <c r="BD4" s="193" t="s">
        <v>786</v>
      </c>
      <c r="BE4" s="194" t="s">
        <v>787</v>
      </c>
      <c r="BF4" s="193" t="s">
        <v>788</v>
      </c>
      <c r="BG4" s="193" t="s">
        <v>789</v>
      </c>
      <c r="BH4" s="193" t="s">
        <v>790</v>
      </c>
      <c r="BI4" s="193" t="s">
        <v>791</v>
      </c>
      <c r="BJ4" s="193" t="s">
        <v>792</v>
      </c>
      <c r="BK4" s="193" t="s">
        <v>793</v>
      </c>
      <c r="BL4" s="193" t="s">
        <v>794</v>
      </c>
      <c r="BM4" s="193" t="s">
        <v>795</v>
      </c>
      <c r="BN4" s="193" t="s">
        <v>796</v>
      </c>
      <c r="BO4" s="193" t="s">
        <v>797</v>
      </c>
      <c r="BP4" s="193" t="s">
        <v>798</v>
      </c>
      <c r="BQ4" s="193" t="s">
        <v>799</v>
      </c>
      <c r="BR4" s="193" t="s">
        <v>800</v>
      </c>
      <c r="BS4" s="193" t="s">
        <v>801</v>
      </c>
      <c r="BT4" s="193" t="s">
        <v>802</v>
      </c>
      <c r="BU4" s="193" t="s">
        <v>803</v>
      </c>
      <c r="BV4" s="193" t="s">
        <v>804</v>
      </c>
      <c r="BW4" s="187"/>
      <c r="BX4" s="187"/>
      <c r="BY4" s="187"/>
      <c r="BZ4" s="195" t="s">
        <v>772</v>
      </c>
      <c r="CA4" s="195" t="s">
        <v>805</v>
      </c>
      <c r="CB4" s="195" t="s">
        <v>806</v>
      </c>
      <c r="CC4" s="195" t="s">
        <v>807</v>
      </c>
      <c r="CD4" s="195" t="s">
        <v>808</v>
      </c>
      <c r="CE4" s="195" t="s">
        <v>809</v>
      </c>
      <c r="CF4" s="195" t="s">
        <v>810</v>
      </c>
      <c r="CG4" s="195" t="s">
        <v>811</v>
      </c>
      <c r="CH4" s="195" t="s">
        <v>812</v>
      </c>
      <c r="CI4" s="195" t="s">
        <v>813</v>
      </c>
      <c r="CJ4" s="195" t="s">
        <v>808</v>
      </c>
      <c r="CK4" s="195" t="s">
        <v>814</v>
      </c>
      <c r="CL4" s="195" t="s">
        <v>815</v>
      </c>
      <c r="CM4" s="195" t="s">
        <v>816</v>
      </c>
      <c r="CN4" s="196" t="s">
        <v>817</v>
      </c>
      <c r="CO4" s="195" t="s">
        <v>818</v>
      </c>
      <c r="CP4" s="195" t="s">
        <v>819</v>
      </c>
      <c r="CQ4" s="195" t="s">
        <v>820</v>
      </c>
      <c r="CR4" s="195" t="s">
        <v>808</v>
      </c>
      <c r="CS4" s="195" t="s">
        <v>821</v>
      </c>
      <c r="CT4" s="195" t="s">
        <v>822</v>
      </c>
      <c r="CU4" s="195" t="s">
        <v>823</v>
      </c>
      <c r="CV4" s="195" t="s">
        <v>824</v>
      </c>
      <c r="CW4" s="197" t="s">
        <v>825</v>
      </c>
      <c r="CX4" s="195" t="s">
        <v>826</v>
      </c>
      <c r="CY4" s="195" t="s">
        <v>827</v>
      </c>
      <c r="CZ4" s="195" t="s">
        <v>828</v>
      </c>
      <c r="DA4" s="195" t="s">
        <v>808</v>
      </c>
      <c r="DB4" s="195" t="s">
        <v>829</v>
      </c>
      <c r="DC4" s="195" t="s">
        <v>822</v>
      </c>
      <c r="DD4" s="195" t="s">
        <v>830</v>
      </c>
      <c r="DE4" s="195" t="s">
        <v>831</v>
      </c>
    </row>
    <row r="5" spans="1:109" ht="45" customHeight="1">
      <c r="A5" s="123"/>
      <c r="B5" s="431" t="s">
        <v>9</v>
      </c>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432"/>
      <c r="AD5" s="432"/>
      <c r="AE5" s="123"/>
      <c r="AH5" s="192" t="s">
        <v>832</v>
      </c>
      <c r="AI5" s="190" t="s">
        <v>741</v>
      </c>
      <c r="AJ5" s="187"/>
      <c r="AK5" s="187"/>
      <c r="AL5" s="189" t="str">
        <f t="shared" ref="AL5:AL68" si="0">IFERROR(IF(HLOOKUP($N$10, $BZ$3:$DE$574, $AP5, FALSE )="", "", HLOOKUP($N$10, $BZ$3:$DE$574, $AP5, FALSE)), "")</f>
        <v>Acatlán</v>
      </c>
      <c r="AM5" s="189" t="str">
        <f t="shared" ref="AM5:AM68" si="1">IFERROR(IF(AL5="", "", HLOOKUP($N$10, $AQ$3:$BV$574, AP5, FALSE)), "")</f>
        <v>30002</v>
      </c>
      <c r="AN5" s="190" t="str">
        <f t="shared" ref="AN5:AN68" si="2">MID(AM5, 3, 3)</f>
        <v>002</v>
      </c>
      <c r="AO5" s="187"/>
      <c r="AP5" s="187">
        <v>3</v>
      </c>
      <c r="AQ5" s="193" t="s">
        <v>833</v>
      </c>
      <c r="AR5" s="193" t="s">
        <v>834</v>
      </c>
      <c r="AS5" s="193" t="s">
        <v>835</v>
      </c>
      <c r="AT5" s="193" t="s">
        <v>836</v>
      </c>
      <c r="AU5" s="193" t="s">
        <v>837</v>
      </c>
      <c r="AV5" s="193" t="s">
        <v>838</v>
      </c>
      <c r="AW5" s="193" t="s">
        <v>839</v>
      </c>
      <c r="AX5" s="193" t="s">
        <v>840</v>
      </c>
      <c r="AY5" s="193" t="s">
        <v>841</v>
      </c>
      <c r="AZ5" s="193" t="s">
        <v>842</v>
      </c>
      <c r="BA5" s="193" t="s">
        <v>843</v>
      </c>
      <c r="BB5" s="193" t="s">
        <v>844</v>
      </c>
      <c r="BC5" s="193" t="s">
        <v>845</v>
      </c>
      <c r="BD5" s="193" t="s">
        <v>846</v>
      </c>
      <c r="BE5" s="194" t="s">
        <v>847</v>
      </c>
      <c r="BF5" s="193" t="s">
        <v>848</v>
      </c>
      <c r="BG5" s="193" t="s">
        <v>849</v>
      </c>
      <c r="BH5" s="193" t="s">
        <v>850</v>
      </c>
      <c r="BI5" s="193" t="s">
        <v>851</v>
      </c>
      <c r="BJ5" s="193" t="s">
        <v>852</v>
      </c>
      <c r="BK5" s="193" t="s">
        <v>853</v>
      </c>
      <c r="BL5" s="193" t="s">
        <v>854</v>
      </c>
      <c r="BM5" s="193" t="s">
        <v>855</v>
      </c>
      <c r="BN5" s="193" t="s">
        <v>856</v>
      </c>
      <c r="BO5" s="193" t="s">
        <v>857</v>
      </c>
      <c r="BP5" s="193" t="s">
        <v>858</v>
      </c>
      <c r="BQ5" s="193" t="s">
        <v>859</v>
      </c>
      <c r="BR5" s="193" t="s">
        <v>860</v>
      </c>
      <c r="BS5" s="193" t="s">
        <v>861</v>
      </c>
      <c r="BT5" s="193" t="s">
        <v>862</v>
      </c>
      <c r="BU5" s="193" t="s">
        <v>863</v>
      </c>
      <c r="BV5" s="193" t="s">
        <v>864</v>
      </c>
      <c r="BW5" s="187"/>
      <c r="BX5" s="187"/>
      <c r="BY5" s="187"/>
      <c r="BZ5" s="195" t="s">
        <v>865</v>
      </c>
      <c r="CA5" s="195" t="s">
        <v>866</v>
      </c>
      <c r="CB5" s="195" t="s">
        <v>867</v>
      </c>
      <c r="CC5" s="195" t="s">
        <v>868</v>
      </c>
      <c r="CD5" s="195" t="s">
        <v>869</v>
      </c>
      <c r="CE5" s="195" t="s">
        <v>870</v>
      </c>
      <c r="CF5" s="195" t="s">
        <v>871</v>
      </c>
      <c r="CG5" s="195" t="s">
        <v>872</v>
      </c>
      <c r="CH5" s="195" t="s">
        <v>873</v>
      </c>
      <c r="CI5" s="195" t="s">
        <v>874</v>
      </c>
      <c r="CJ5" s="195" t="s">
        <v>875</v>
      </c>
      <c r="CK5" s="195" t="s">
        <v>876</v>
      </c>
      <c r="CL5" s="195" t="s">
        <v>877</v>
      </c>
      <c r="CM5" s="195" t="s">
        <v>878</v>
      </c>
      <c r="CN5" s="196" t="s">
        <v>879</v>
      </c>
      <c r="CO5" s="195" t="s">
        <v>880</v>
      </c>
      <c r="CP5" s="195" t="s">
        <v>881</v>
      </c>
      <c r="CQ5" s="195" t="s">
        <v>882</v>
      </c>
      <c r="CR5" s="195" t="s">
        <v>883</v>
      </c>
      <c r="CS5" s="195" t="s">
        <v>884</v>
      </c>
      <c r="CT5" s="195" t="s">
        <v>885</v>
      </c>
      <c r="CU5" s="195" t="s">
        <v>886</v>
      </c>
      <c r="CV5" s="195" t="s">
        <v>887</v>
      </c>
      <c r="CW5" s="195" t="s">
        <v>888</v>
      </c>
      <c r="CX5" s="195" t="s">
        <v>889</v>
      </c>
      <c r="CY5" s="195" t="s">
        <v>890</v>
      </c>
      <c r="CZ5" s="195" t="s">
        <v>891</v>
      </c>
      <c r="DA5" s="195" t="s">
        <v>872</v>
      </c>
      <c r="DB5" s="195" t="s">
        <v>892</v>
      </c>
      <c r="DC5" s="195" t="s">
        <v>815</v>
      </c>
      <c r="DD5" s="195" t="s">
        <v>893</v>
      </c>
      <c r="DE5" s="195" t="s">
        <v>894</v>
      </c>
    </row>
    <row r="6" spans="1:109" ht="15" customHeight="1">
      <c r="A6" s="123"/>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H6" s="192" t="s">
        <v>895</v>
      </c>
      <c r="AI6" s="190" t="s">
        <v>742</v>
      </c>
      <c r="AJ6" s="187"/>
      <c r="AK6" s="187"/>
      <c r="AL6" s="189" t="str">
        <f t="shared" si="0"/>
        <v>Acayucan</v>
      </c>
      <c r="AM6" s="189" t="str">
        <f t="shared" si="1"/>
        <v>30003</v>
      </c>
      <c r="AN6" s="190" t="str">
        <f t="shared" si="2"/>
        <v>003</v>
      </c>
      <c r="AO6" s="187"/>
      <c r="AP6" s="187">
        <v>4</v>
      </c>
      <c r="AQ6" s="193" t="s">
        <v>896</v>
      </c>
      <c r="AR6" s="193" t="s">
        <v>897</v>
      </c>
      <c r="AS6" s="193" t="s">
        <v>898</v>
      </c>
      <c r="AT6" s="193" t="s">
        <v>899</v>
      </c>
      <c r="AU6" s="193" t="s">
        <v>900</v>
      </c>
      <c r="AV6" s="193" t="s">
        <v>901</v>
      </c>
      <c r="AW6" s="193" t="s">
        <v>902</v>
      </c>
      <c r="AX6" s="193" t="s">
        <v>903</v>
      </c>
      <c r="AY6" s="193" t="s">
        <v>904</v>
      </c>
      <c r="AZ6" s="193" t="s">
        <v>905</v>
      </c>
      <c r="BA6" s="193" t="s">
        <v>906</v>
      </c>
      <c r="BB6" s="193" t="s">
        <v>907</v>
      </c>
      <c r="BC6" s="193" t="s">
        <v>908</v>
      </c>
      <c r="BD6" s="193" t="s">
        <v>909</v>
      </c>
      <c r="BE6" s="194" t="s">
        <v>910</v>
      </c>
      <c r="BF6" s="193" t="s">
        <v>911</v>
      </c>
      <c r="BG6" s="193" t="s">
        <v>912</v>
      </c>
      <c r="BH6" s="193" t="s">
        <v>913</v>
      </c>
      <c r="BI6" s="193" t="s">
        <v>914</v>
      </c>
      <c r="BJ6" s="193" t="s">
        <v>915</v>
      </c>
      <c r="BK6" s="193" t="s">
        <v>916</v>
      </c>
      <c r="BL6" s="193" t="s">
        <v>917</v>
      </c>
      <c r="BM6" s="193" t="s">
        <v>918</v>
      </c>
      <c r="BN6" s="193" t="s">
        <v>919</v>
      </c>
      <c r="BO6" s="193" t="s">
        <v>920</v>
      </c>
      <c r="BP6" s="193" t="s">
        <v>921</v>
      </c>
      <c r="BQ6" s="193" t="s">
        <v>922</v>
      </c>
      <c r="BR6" s="193" t="s">
        <v>923</v>
      </c>
      <c r="BS6" s="193" t="s">
        <v>924</v>
      </c>
      <c r="BT6" s="193" t="s">
        <v>925</v>
      </c>
      <c r="BU6" s="193" t="s">
        <v>926</v>
      </c>
      <c r="BV6" s="193" t="s">
        <v>927</v>
      </c>
      <c r="BW6" s="187"/>
      <c r="BX6" s="187"/>
      <c r="BY6" s="187"/>
      <c r="BZ6" s="195" t="s">
        <v>928</v>
      </c>
      <c r="CA6" s="195" t="s">
        <v>929</v>
      </c>
      <c r="CB6" s="195" t="s">
        <v>930</v>
      </c>
      <c r="CC6" s="195" t="s">
        <v>931</v>
      </c>
      <c r="CD6" s="195" t="s">
        <v>932</v>
      </c>
      <c r="CE6" s="195" t="s">
        <v>933</v>
      </c>
      <c r="CF6" s="195" t="s">
        <v>934</v>
      </c>
      <c r="CG6" s="195" t="s">
        <v>932</v>
      </c>
      <c r="CH6" s="195" t="s">
        <v>935</v>
      </c>
      <c r="CI6" s="195" t="s">
        <v>936</v>
      </c>
      <c r="CJ6" s="195" t="s">
        <v>937</v>
      </c>
      <c r="CK6" s="195" t="s">
        <v>938</v>
      </c>
      <c r="CL6" s="195" t="s">
        <v>939</v>
      </c>
      <c r="CM6" s="195" t="s">
        <v>940</v>
      </c>
      <c r="CN6" s="196" t="s">
        <v>941</v>
      </c>
      <c r="CO6" s="195" t="s">
        <v>942</v>
      </c>
      <c r="CP6" s="195" t="s">
        <v>943</v>
      </c>
      <c r="CQ6" s="195" t="s">
        <v>944</v>
      </c>
      <c r="CR6" s="195" t="s">
        <v>945</v>
      </c>
      <c r="CS6" s="195" t="s">
        <v>946</v>
      </c>
      <c r="CT6" s="195" t="s">
        <v>815</v>
      </c>
      <c r="CU6" s="195" t="s">
        <v>947</v>
      </c>
      <c r="CV6" s="195" t="s">
        <v>948</v>
      </c>
      <c r="CW6" s="195" t="s">
        <v>949</v>
      </c>
      <c r="CX6" s="195" t="s">
        <v>950</v>
      </c>
      <c r="CY6" s="197" t="s">
        <v>951</v>
      </c>
      <c r="CZ6" s="195" t="s">
        <v>952</v>
      </c>
      <c r="DA6" s="195" t="s">
        <v>953</v>
      </c>
      <c r="DB6" s="195" t="s">
        <v>954</v>
      </c>
      <c r="DC6" s="195" t="s">
        <v>955</v>
      </c>
      <c r="DD6" s="195" t="s">
        <v>956</v>
      </c>
      <c r="DE6" s="195" t="s">
        <v>957</v>
      </c>
    </row>
    <row r="7" spans="1:109" ht="60" customHeight="1">
      <c r="A7" s="123"/>
      <c r="B7" s="431" t="s">
        <v>5</v>
      </c>
      <c r="C7" s="431"/>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123"/>
      <c r="AH7" s="192" t="s">
        <v>868</v>
      </c>
      <c r="AI7" s="190" t="s">
        <v>743</v>
      </c>
      <c r="AJ7" s="187"/>
      <c r="AK7" s="187"/>
      <c r="AL7" s="189" t="str">
        <f t="shared" si="0"/>
        <v>Actopan</v>
      </c>
      <c r="AM7" s="189" t="str">
        <f t="shared" si="1"/>
        <v>30004</v>
      </c>
      <c r="AN7" s="190" t="str">
        <f t="shared" si="2"/>
        <v>004</v>
      </c>
      <c r="AO7" s="187"/>
      <c r="AP7" s="187">
        <v>5</v>
      </c>
      <c r="AQ7" s="193" t="s">
        <v>958</v>
      </c>
      <c r="AR7" s="193" t="s">
        <v>959</v>
      </c>
      <c r="AS7" s="193" t="s">
        <v>960</v>
      </c>
      <c r="AT7" s="193" t="s">
        <v>961</v>
      </c>
      <c r="AU7" s="193" t="s">
        <v>962</v>
      </c>
      <c r="AV7" s="193" t="s">
        <v>963</v>
      </c>
      <c r="AW7" s="193" t="s">
        <v>964</v>
      </c>
      <c r="AX7" s="193" t="s">
        <v>965</v>
      </c>
      <c r="AY7" s="193" t="s">
        <v>966</v>
      </c>
      <c r="AZ7" s="193" t="s">
        <v>967</v>
      </c>
      <c r="BA7" s="193" t="s">
        <v>968</v>
      </c>
      <c r="BB7" s="193" t="s">
        <v>969</v>
      </c>
      <c r="BC7" s="193" t="s">
        <v>970</v>
      </c>
      <c r="BD7" s="193" t="s">
        <v>971</v>
      </c>
      <c r="BE7" s="194" t="s">
        <v>972</v>
      </c>
      <c r="BF7" s="193" t="s">
        <v>973</v>
      </c>
      <c r="BG7" s="193" t="s">
        <v>974</v>
      </c>
      <c r="BH7" s="193" t="s">
        <v>975</v>
      </c>
      <c r="BI7" s="193" t="s">
        <v>976</v>
      </c>
      <c r="BJ7" s="193" t="s">
        <v>977</v>
      </c>
      <c r="BK7" s="193" t="s">
        <v>978</v>
      </c>
      <c r="BL7" s="193" t="s">
        <v>979</v>
      </c>
      <c r="BM7" s="193" t="s">
        <v>980</v>
      </c>
      <c r="BN7" s="193" t="s">
        <v>981</v>
      </c>
      <c r="BO7" s="193" t="s">
        <v>982</v>
      </c>
      <c r="BP7" s="193" t="s">
        <v>983</v>
      </c>
      <c r="BQ7" s="193" t="s">
        <v>984</v>
      </c>
      <c r="BR7" s="193" t="s">
        <v>985</v>
      </c>
      <c r="BS7" s="193" t="s">
        <v>986</v>
      </c>
      <c r="BT7" s="193" t="s">
        <v>987</v>
      </c>
      <c r="BU7" s="193" t="s">
        <v>988</v>
      </c>
      <c r="BV7" s="193" t="s">
        <v>989</v>
      </c>
      <c r="BW7" s="187"/>
      <c r="BX7" s="187"/>
      <c r="BY7" s="187"/>
      <c r="BZ7" s="195" t="s">
        <v>990</v>
      </c>
      <c r="CA7" s="195" t="s">
        <v>991</v>
      </c>
      <c r="CB7" s="195" t="s">
        <v>992</v>
      </c>
      <c r="CC7" s="195" t="s">
        <v>993</v>
      </c>
      <c r="CD7" s="195" t="s">
        <v>994</v>
      </c>
      <c r="CE7" s="195" t="s">
        <v>995</v>
      </c>
      <c r="CF7" s="195" t="s">
        <v>996</v>
      </c>
      <c r="CG7" s="195" t="s">
        <v>997</v>
      </c>
      <c r="CH7" s="195" t="s">
        <v>998</v>
      </c>
      <c r="CI7" s="195" t="s">
        <v>999</v>
      </c>
      <c r="CJ7" s="195" t="s">
        <v>1000</v>
      </c>
      <c r="CK7" s="195" t="s">
        <v>1001</v>
      </c>
      <c r="CL7" s="195" t="s">
        <v>1002</v>
      </c>
      <c r="CM7" s="195" t="s">
        <v>1003</v>
      </c>
      <c r="CN7" s="196" t="s">
        <v>1004</v>
      </c>
      <c r="CO7" s="195" t="s">
        <v>1005</v>
      </c>
      <c r="CP7" s="195" t="s">
        <v>1006</v>
      </c>
      <c r="CQ7" s="195" t="s">
        <v>1007</v>
      </c>
      <c r="CR7" s="195" t="s">
        <v>932</v>
      </c>
      <c r="CS7" s="195" t="s">
        <v>1008</v>
      </c>
      <c r="CT7" s="195" t="s">
        <v>1009</v>
      </c>
      <c r="CU7" s="195" t="s">
        <v>1010</v>
      </c>
      <c r="CV7" s="195" t="s">
        <v>1011</v>
      </c>
      <c r="CW7" s="195" t="s">
        <v>1012</v>
      </c>
      <c r="CX7" s="195" t="s">
        <v>1013</v>
      </c>
      <c r="CY7" s="195" t="s">
        <v>1014</v>
      </c>
      <c r="CZ7" s="195" t="s">
        <v>1015</v>
      </c>
      <c r="DA7" s="195" t="s">
        <v>1016</v>
      </c>
      <c r="DB7" s="195" t="s">
        <v>1017</v>
      </c>
      <c r="DC7" s="195" t="s">
        <v>939</v>
      </c>
      <c r="DD7" s="195" t="s">
        <v>1018</v>
      </c>
      <c r="DE7" s="195" t="s">
        <v>1019</v>
      </c>
    </row>
    <row r="8" spans="1:109" ht="15" customHeight="1">
      <c r="A8" s="123"/>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H8" s="192" t="s">
        <v>1020</v>
      </c>
      <c r="AI8" s="190" t="s">
        <v>744</v>
      </c>
      <c r="AJ8" s="187"/>
      <c r="AK8" s="187"/>
      <c r="AL8" s="189" t="str">
        <f t="shared" si="0"/>
        <v>Acula</v>
      </c>
      <c r="AM8" s="189" t="str">
        <f t="shared" si="1"/>
        <v>30005</v>
      </c>
      <c r="AN8" s="190" t="str">
        <f t="shared" si="2"/>
        <v>005</v>
      </c>
      <c r="AO8" s="187"/>
      <c r="AP8" s="187">
        <v>6</v>
      </c>
      <c r="AQ8" s="193" t="s">
        <v>1021</v>
      </c>
      <c r="AR8" s="193" t="s">
        <v>1022</v>
      </c>
      <c r="AS8" s="193" t="s">
        <v>1023</v>
      </c>
      <c r="AT8" s="193" t="s">
        <v>1024</v>
      </c>
      <c r="AU8" s="193" t="s">
        <v>1025</v>
      </c>
      <c r="AV8" s="193" t="s">
        <v>1026</v>
      </c>
      <c r="AW8" s="193" t="s">
        <v>1027</v>
      </c>
      <c r="AX8" s="193" t="s">
        <v>1028</v>
      </c>
      <c r="AY8" s="193" t="s">
        <v>1029</v>
      </c>
      <c r="AZ8" s="193" t="s">
        <v>1030</v>
      </c>
      <c r="BA8" s="193" t="s">
        <v>1031</v>
      </c>
      <c r="BB8" s="193" t="s">
        <v>1032</v>
      </c>
      <c r="BC8" s="193" t="s">
        <v>1033</v>
      </c>
      <c r="BD8" s="193" t="s">
        <v>1034</v>
      </c>
      <c r="BE8" s="194" t="s">
        <v>1035</v>
      </c>
      <c r="BF8" s="193" t="s">
        <v>1036</v>
      </c>
      <c r="BG8" s="193" t="s">
        <v>1037</v>
      </c>
      <c r="BH8" s="193" t="s">
        <v>1038</v>
      </c>
      <c r="BI8" s="193" t="s">
        <v>1039</v>
      </c>
      <c r="BJ8" s="193" t="s">
        <v>1040</v>
      </c>
      <c r="BK8" s="193" t="s">
        <v>1041</v>
      </c>
      <c r="BL8" s="193" t="s">
        <v>1042</v>
      </c>
      <c r="BM8" s="193" t="s">
        <v>1043</v>
      </c>
      <c r="BN8" s="193" t="s">
        <v>1044</v>
      </c>
      <c r="BO8" s="193" t="s">
        <v>1045</v>
      </c>
      <c r="BP8" s="193" t="s">
        <v>1046</v>
      </c>
      <c r="BQ8" s="193" t="s">
        <v>1047</v>
      </c>
      <c r="BR8" s="193" t="s">
        <v>1048</v>
      </c>
      <c r="BS8" s="193" t="s">
        <v>1049</v>
      </c>
      <c r="BT8" s="193" t="s">
        <v>1050</v>
      </c>
      <c r="BU8" s="193" t="s">
        <v>1051</v>
      </c>
      <c r="BV8" s="193" t="s">
        <v>1052</v>
      </c>
      <c r="BW8" s="187"/>
      <c r="BX8" s="187"/>
      <c r="BY8" s="187"/>
      <c r="BZ8" s="195" t="s">
        <v>1053</v>
      </c>
      <c r="CA8" s="195" t="s">
        <v>1054</v>
      </c>
      <c r="CB8" s="195" t="s">
        <v>1055</v>
      </c>
      <c r="CC8" s="195" t="s">
        <v>1056</v>
      </c>
      <c r="CD8" s="195" t="s">
        <v>1057</v>
      </c>
      <c r="CE8" s="195" t="s">
        <v>1058</v>
      </c>
      <c r="CF8" s="195" t="s">
        <v>1059</v>
      </c>
      <c r="CG8" s="195" t="s">
        <v>1060</v>
      </c>
      <c r="CH8" s="195" t="s">
        <v>1061</v>
      </c>
      <c r="CI8" s="195" t="s">
        <v>1062</v>
      </c>
      <c r="CJ8" s="195" t="s">
        <v>1063</v>
      </c>
      <c r="CK8" s="195" t="s">
        <v>1064</v>
      </c>
      <c r="CL8" s="195" t="s">
        <v>1065</v>
      </c>
      <c r="CM8" s="195" t="s">
        <v>1066</v>
      </c>
      <c r="CN8" s="196" t="s">
        <v>1067</v>
      </c>
      <c r="CO8" s="195" t="s">
        <v>1068</v>
      </c>
      <c r="CP8" s="195" t="s">
        <v>1069</v>
      </c>
      <c r="CQ8" s="195" t="s">
        <v>1070</v>
      </c>
      <c r="CR8" s="195" t="s">
        <v>1071</v>
      </c>
      <c r="CS8" s="195" t="s">
        <v>1072</v>
      </c>
      <c r="CT8" s="195" t="s">
        <v>1073</v>
      </c>
      <c r="CU8" s="195" t="s">
        <v>1074</v>
      </c>
      <c r="CV8" s="195" t="s">
        <v>1019</v>
      </c>
      <c r="CW8" s="195" t="s">
        <v>891</v>
      </c>
      <c r="CX8" s="195" t="s">
        <v>1075</v>
      </c>
      <c r="CY8" s="195" t="s">
        <v>1076</v>
      </c>
      <c r="CZ8" s="195" t="s">
        <v>1077</v>
      </c>
      <c r="DA8" s="195" t="s">
        <v>1078</v>
      </c>
      <c r="DB8" s="195" t="s">
        <v>1079</v>
      </c>
      <c r="DC8" s="195" t="s">
        <v>1080</v>
      </c>
      <c r="DD8" s="195" t="s">
        <v>1081</v>
      </c>
      <c r="DE8" s="195" t="s">
        <v>1082</v>
      </c>
    </row>
    <row r="9" spans="1:109" ht="15" customHeight="1" thickBot="1">
      <c r="A9" s="123"/>
      <c r="B9" s="2" t="s">
        <v>3</v>
      </c>
      <c r="C9" s="124"/>
      <c r="D9" s="124"/>
      <c r="E9" s="124"/>
      <c r="F9" s="124"/>
      <c r="G9" s="124"/>
      <c r="H9" s="124"/>
      <c r="I9" s="124"/>
      <c r="J9" s="124"/>
      <c r="K9" s="124"/>
      <c r="L9" s="124"/>
      <c r="M9" s="124"/>
      <c r="N9" s="2" t="s">
        <v>4</v>
      </c>
      <c r="O9" s="124"/>
      <c r="P9" s="123"/>
      <c r="Q9" s="123"/>
      <c r="R9" s="123"/>
      <c r="S9" s="123"/>
      <c r="T9" s="123"/>
      <c r="U9" s="123"/>
      <c r="V9" s="123"/>
      <c r="W9" s="123"/>
      <c r="X9" s="123"/>
      <c r="Y9" s="123"/>
      <c r="Z9" s="123"/>
      <c r="AA9" s="453" t="s">
        <v>2</v>
      </c>
      <c r="AB9" s="453"/>
      <c r="AC9" s="453"/>
      <c r="AD9" s="453"/>
      <c r="AE9" s="123"/>
      <c r="AH9" s="192" t="s">
        <v>870</v>
      </c>
      <c r="AI9" s="190" t="s">
        <v>745</v>
      </c>
      <c r="AJ9" s="187"/>
      <c r="AK9" s="187"/>
      <c r="AL9" s="189" t="str">
        <f t="shared" si="0"/>
        <v>Acultzingo</v>
      </c>
      <c r="AM9" s="189" t="str">
        <f t="shared" si="1"/>
        <v>30006</v>
      </c>
      <c r="AN9" s="190" t="str">
        <f t="shared" si="2"/>
        <v>006</v>
      </c>
      <c r="AO9" s="187"/>
      <c r="AP9" s="187">
        <v>7</v>
      </c>
      <c r="AQ9" s="193" t="s">
        <v>1083</v>
      </c>
      <c r="AR9" s="193" t="s">
        <v>1084</v>
      </c>
      <c r="AS9" s="198" t="s">
        <v>1085</v>
      </c>
      <c r="AT9" s="193" t="s">
        <v>1086</v>
      </c>
      <c r="AU9" s="193" t="s">
        <v>1087</v>
      </c>
      <c r="AV9" s="193" t="s">
        <v>1088</v>
      </c>
      <c r="AW9" s="193" t="s">
        <v>1089</v>
      </c>
      <c r="AX9" s="193" t="s">
        <v>1090</v>
      </c>
      <c r="AY9" s="193" t="s">
        <v>1091</v>
      </c>
      <c r="AZ9" s="193" t="s">
        <v>1092</v>
      </c>
      <c r="BA9" s="193" t="s">
        <v>1093</v>
      </c>
      <c r="BB9" s="193" t="s">
        <v>1094</v>
      </c>
      <c r="BC9" s="193" t="s">
        <v>1095</v>
      </c>
      <c r="BD9" s="193" t="s">
        <v>1096</v>
      </c>
      <c r="BE9" s="194" t="s">
        <v>1097</v>
      </c>
      <c r="BF9" s="193" t="s">
        <v>1098</v>
      </c>
      <c r="BG9" s="193" t="s">
        <v>1099</v>
      </c>
      <c r="BH9" s="193" t="s">
        <v>1100</v>
      </c>
      <c r="BI9" s="193" t="s">
        <v>1101</v>
      </c>
      <c r="BJ9" s="193" t="s">
        <v>1102</v>
      </c>
      <c r="BK9" s="193" t="s">
        <v>1103</v>
      </c>
      <c r="BL9" s="193" t="s">
        <v>1104</v>
      </c>
      <c r="BM9" s="193" t="s">
        <v>1105</v>
      </c>
      <c r="BN9" s="193" t="s">
        <v>1106</v>
      </c>
      <c r="BO9" s="193" t="s">
        <v>1107</v>
      </c>
      <c r="BP9" s="193" t="s">
        <v>1108</v>
      </c>
      <c r="BQ9" s="193" t="s">
        <v>1109</v>
      </c>
      <c r="BR9" s="193" t="s">
        <v>1110</v>
      </c>
      <c r="BS9" s="193" t="s">
        <v>1111</v>
      </c>
      <c r="BT9" s="193" t="s">
        <v>1112</v>
      </c>
      <c r="BU9" s="193" t="s">
        <v>1113</v>
      </c>
      <c r="BV9" s="193" t="s">
        <v>1114</v>
      </c>
      <c r="BW9" s="187"/>
      <c r="BX9" s="187"/>
      <c r="BY9" s="187"/>
      <c r="BZ9" s="195" t="s">
        <v>1115</v>
      </c>
      <c r="CA9" s="195" t="s">
        <v>1116</v>
      </c>
      <c r="CB9" s="195" t="s">
        <v>278</v>
      </c>
      <c r="CC9" s="195" t="s">
        <v>1117</v>
      </c>
      <c r="CD9" s="195" t="s">
        <v>1118</v>
      </c>
      <c r="CE9" s="195" t="s">
        <v>1119</v>
      </c>
      <c r="CF9" s="195" t="s">
        <v>1120</v>
      </c>
      <c r="CG9" s="195" t="s">
        <v>1121</v>
      </c>
      <c r="CH9" s="195" t="s">
        <v>1122</v>
      </c>
      <c r="CI9" s="195" t="s">
        <v>1123</v>
      </c>
      <c r="CJ9" s="195" t="s">
        <v>1124</v>
      </c>
      <c r="CK9" s="195" t="s">
        <v>1125</v>
      </c>
      <c r="CL9" s="195" t="s">
        <v>1126</v>
      </c>
      <c r="CM9" s="195" t="s">
        <v>1127</v>
      </c>
      <c r="CN9" s="196" t="s">
        <v>1128</v>
      </c>
      <c r="CO9" s="195" t="s">
        <v>1129</v>
      </c>
      <c r="CP9" s="195" t="s">
        <v>1130</v>
      </c>
      <c r="CQ9" s="195" t="s">
        <v>1131</v>
      </c>
      <c r="CR9" s="195" t="s">
        <v>1132</v>
      </c>
      <c r="CS9" s="195" t="s">
        <v>1133</v>
      </c>
      <c r="CT9" s="195" t="s">
        <v>882</v>
      </c>
      <c r="CU9" s="195" t="s">
        <v>1134</v>
      </c>
      <c r="CV9" s="195" t="s">
        <v>1135</v>
      </c>
      <c r="CW9" s="195" t="s">
        <v>1136</v>
      </c>
      <c r="CX9" s="195" t="s">
        <v>1137</v>
      </c>
      <c r="CY9" s="195" t="s">
        <v>1138</v>
      </c>
      <c r="CZ9" s="195" t="s">
        <v>1139</v>
      </c>
      <c r="DA9" s="195" t="s">
        <v>1140</v>
      </c>
      <c r="DB9" s="195" t="s">
        <v>1141</v>
      </c>
      <c r="DC9" s="195" t="s">
        <v>1142</v>
      </c>
      <c r="DD9" s="195" t="s">
        <v>1143</v>
      </c>
      <c r="DE9" s="195" t="s">
        <v>1144</v>
      </c>
    </row>
    <row r="10" spans="1:109" ht="15" customHeight="1" thickBot="1">
      <c r="A10" s="123"/>
      <c r="B10" s="433" t="s">
        <v>2257</v>
      </c>
      <c r="C10" s="454"/>
      <c r="D10" s="454"/>
      <c r="E10" s="454"/>
      <c r="F10" s="454"/>
      <c r="G10" s="454"/>
      <c r="H10" s="454"/>
      <c r="I10" s="454"/>
      <c r="J10" s="454"/>
      <c r="K10" s="454"/>
      <c r="L10" s="455"/>
      <c r="M10" s="124"/>
      <c r="N10" s="433" t="str">
        <f>IFERROR(VLOOKUP(B10, AH4:AI35, 2, FALSE), "")</f>
        <v>230</v>
      </c>
      <c r="O10" s="455"/>
      <c r="P10" s="123"/>
      <c r="Q10" s="123"/>
      <c r="R10" s="123"/>
      <c r="S10" s="123"/>
      <c r="T10" s="123"/>
      <c r="U10" s="123"/>
      <c r="V10" s="123"/>
      <c r="W10" s="123"/>
      <c r="X10" s="123"/>
      <c r="Y10" s="123"/>
      <c r="Z10" s="123"/>
      <c r="AA10" s="123"/>
      <c r="AB10" s="123"/>
      <c r="AC10" s="123"/>
      <c r="AD10" s="123"/>
      <c r="AE10" s="123"/>
      <c r="AH10" s="192" t="s">
        <v>1145</v>
      </c>
      <c r="AI10" s="190" t="s">
        <v>746</v>
      </c>
      <c r="AJ10" s="187"/>
      <c r="AK10" s="187"/>
      <c r="AL10" s="189" t="str">
        <f t="shared" si="0"/>
        <v>Camarón de Tejeda</v>
      </c>
      <c r="AM10" s="189" t="str">
        <f t="shared" si="1"/>
        <v>30007</v>
      </c>
      <c r="AN10" s="190" t="str">
        <f t="shared" si="2"/>
        <v>007</v>
      </c>
      <c r="AO10" s="187"/>
      <c r="AP10" s="187">
        <v>8</v>
      </c>
      <c r="AQ10" s="193" t="s">
        <v>1146</v>
      </c>
      <c r="AR10" s="193" t="s">
        <v>1147</v>
      </c>
      <c r="AS10" s="193"/>
      <c r="AT10" s="193" t="s">
        <v>1148</v>
      </c>
      <c r="AU10" s="193" t="s">
        <v>1149</v>
      </c>
      <c r="AV10" s="193" t="s">
        <v>1150</v>
      </c>
      <c r="AW10" s="193" t="s">
        <v>1151</v>
      </c>
      <c r="AX10" s="193" t="s">
        <v>1152</v>
      </c>
      <c r="AY10" s="193" t="s">
        <v>1153</v>
      </c>
      <c r="AZ10" s="193" t="s">
        <v>1154</v>
      </c>
      <c r="BA10" s="193" t="s">
        <v>1155</v>
      </c>
      <c r="BB10" s="193" t="s">
        <v>1156</v>
      </c>
      <c r="BC10" s="193" t="s">
        <v>1157</v>
      </c>
      <c r="BD10" s="193" t="s">
        <v>1158</v>
      </c>
      <c r="BE10" s="194" t="s">
        <v>1159</v>
      </c>
      <c r="BF10" s="193" t="s">
        <v>1160</v>
      </c>
      <c r="BG10" s="193" t="s">
        <v>1161</v>
      </c>
      <c r="BH10" s="193" t="s">
        <v>1162</v>
      </c>
      <c r="BI10" s="193" t="s">
        <v>1163</v>
      </c>
      <c r="BJ10" s="193" t="s">
        <v>1164</v>
      </c>
      <c r="BK10" s="193" t="s">
        <v>1165</v>
      </c>
      <c r="BL10" s="193" t="s">
        <v>1166</v>
      </c>
      <c r="BM10" s="193" t="s">
        <v>1167</v>
      </c>
      <c r="BN10" s="193" t="s">
        <v>1168</v>
      </c>
      <c r="BO10" s="193" t="s">
        <v>1169</v>
      </c>
      <c r="BP10" s="193" t="s">
        <v>1170</v>
      </c>
      <c r="BQ10" s="193" t="s">
        <v>1171</v>
      </c>
      <c r="BR10" s="193" t="s">
        <v>1172</v>
      </c>
      <c r="BS10" s="193" t="s">
        <v>1173</v>
      </c>
      <c r="BT10" s="193" t="s">
        <v>1174</v>
      </c>
      <c r="BU10" s="193" t="s">
        <v>1175</v>
      </c>
      <c r="BV10" s="193" t="s">
        <v>1176</v>
      </c>
      <c r="BW10" s="187"/>
      <c r="BX10" s="187"/>
      <c r="BY10" s="187"/>
      <c r="BZ10" s="195" t="s">
        <v>1177</v>
      </c>
      <c r="CA10" s="195" t="s">
        <v>1178</v>
      </c>
      <c r="CB10" s="195"/>
      <c r="CC10" s="195" t="s">
        <v>1179</v>
      </c>
      <c r="CD10" s="195" t="s">
        <v>1180</v>
      </c>
      <c r="CE10" s="195" t="s">
        <v>1181</v>
      </c>
      <c r="CF10" s="195" t="s">
        <v>1182</v>
      </c>
      <c r="CG10" s="195" t="s">
        <v>1183</v>
      </c>
      <c r="CH10" s="195" t="s">
        <v>1184</v>
      </c>
      <c r="CI10" s="195" t="s">
        <v>1185</v>
      </c>
      <c r="CJ10" s="195" t="s">
        <v>1186</v>
      </c>
      <c r="CK10" s="195" t="s">
        <v>1187</v>
      </c>
      <c r="CL10" s="195" t="s">
        <v>1188</v>
      </c>
      <c r="CM10" s="195" t="s">
        <v>1189</v>
      </c>
      <c r="CN10" s="196" t="s">
        <v>1190</v>
      </c>
      <c r="CO10" s="195" t="s">
        <v>1191</v>
      </c>
      <c r="CP10" s="195" t="s">
        <v>1192</v>
      </c>
      <c r="CQ10" s="195" t="s">
        <v>1193</v>
      </c>
      <c r="CR10" s="195" t="s">
        <v>1194</v>
      </c>
      <c r="CS10" s="195" t="s">
        <v>1195</v>
      </c>
      <c r="CT10" s="195" t="s">
        <v>1196</v>
      </c>
      <c r="CU10" s="195" t="s">
        <v>1197</v>
      </c>
      <c r="CV10" s="195" t="s">
        <v>1198</v>
      </c>
      <c r="CW10" s="195" t="s">
        <v>1199</v>
      </c>
      <c r="CX10" s="195" t="s">
        <v>1200</v>
      </c>
      <c r="CY10" s="195" t="s">
        <v>1201</v>
      </c>
      <c r="CZ10" s="195" t="s">
        <v>1202</v>
      </c>
      <c r="DA10" s="195" t="s">
        <v>1203</v>
      </c>
      <c r="DB10" s="195" t="s">
        <v>1204</v>
      </c>
      <c r="DC10" s="195" t="s">
        <v>1205</v>
      </c>
      <c r="DD10" s="195" t="s">
        <v>1206</v>
      </c>
      <c r="DE10" s="195" t="s">
        <v>1207</v>
      </c>
    </row>
    <row r="11" spans="1:109" ht="15" customHeight="1" thickBot="1">
      <c r="A11" s="123"/>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H11" s="192" t="s">
        <v>1208</v>
      </c>
      <c r="AI11" s="190" t="s">
        <v>747</v>
      </c>
      <c r="AJ11" s="187"/>
      <c r="AK11" s="187"/>
      <c r="AL11" s="189" t="str">
        <f t="shared" si="0"/>
        <v>Alpatláhuac</v>
      </c>
      <c r="AM11" s="189" t="str">
        <f t="shared" si="1"/>
        <v>30008</v>
      </c>
      <c r="AN11" s="190" t="str">
        <f t="shared" si="2"/>
        <v>008</v>
      </c>
      <c r="AO11" s="187"/>
      <c r="AP11" s="187">
        <v>9</v>
      </c>
      <c r="AQ11" s="193" t="s">
        <v>1209</v>
      </c>
      <c r="AR11" s="198" t="s">
        <v>1210</v>
      </c>
      <c r="AS11" s="193"/>
      <c r="AT11" s="193" t="s">
        <v>1211</v>
      </c>
      <c r="AU11" s="193" t="s">
        <v>1212</v>
      </c>
      <c r="AV11" s="193" t="s">
        <v>1213</v>
      </c>
      <c r="AW11" s="193" t="s">
        <v>1214</v>
      </c>
      <c r="AX11" s="193" t="s">
        <v>1215</v>
      </c>
      <c r="AY11" s="193" t="s">
        <v>1216</v>
      </c>
      <c r="AZ11" s="193" t="s">
        <v>1217</v>
      </c>
      <c r="BA11" s="193" t="s">
        <v>1218</v>
      </c>
      <c r="BB11" s="193" t="s">
        <v>1219</v>
      </c>
      <c r="BC11" s="193" t="s">
        <v>1220</v>
      </c>
      <c r="BD11" s="193" t="s">
        <v>1221</v>
      </c>
      <c r="BE11" s="194" t="s">
        <v>1222</v>
      </c>
      <c r="BF11" s="193" t="s">
        <v>1223</v>
      </c>
      <c r="BG11" s="193" t="s">
        <v>1224</v>
      </c>
      <c r="BH11" s="193" t="s">
        <v>1225</v>
      </c>
      <c r="BI11" s="193" t="s">
        <v>1226</v>
      </c>
      <c r="BJ11" s="193" t="s">
        <v>1227</v>
      </c>
      <c r="BK11" s="193" t="s">
        <v>1228</v>
      </c>
      <c r="BL11" s="193" t="s">
        <v>1229</v>
      </c>
      <c r="BM11" s="193" t="s">
        <v>1230</v>
      </c>
      <c r="BN11" s="193" t="s">
        <v>1231</v>
      </c>
      <c r="BO11" s="193" t="s">
        <v>1232</v>
      </c>
      <c r="BP11" s="193" t="s">
        <v>1233</v>
      </c>
      <c r="BQ11" s="193" t="s">
        <v>1234</v>
      </c>
      <c r="BR11" s="193" t="s">
        <v>1235</v>
      </c>
      <c r="BS11" s="193" t="s">
        <v>1236</v>
      </c>
      <c r="BT11" s="193" t="s">
        <v>1237</v>
      </c>
      <c r="BU11" s="193" t="s">
        <v>1238</v>
      </c>
      <c r="BV11" s="193" t="s">
        <v>1239</v>
      </c>
      <c r="BW11" s="187"/>
      <c r="BX11" s="187"/>
      <c r="BY11" s="187"/>
      <c r="BZ11" s="195" t="s">
        <v>1240</v>
      </c>
      <c r="CA11" s="195" t="s">
        <v>278</v>
      </c>
      <c r="CB11" s="195"/>
      <c r="CC11" s="195" t="s">
        <v>1241</v>
      </c>
      <c r="CD11" s="195" t="s">
        <v>1242</v>
      </c>
      <c r="CE11" s="195" t="s">
        <v>1243</v>
      </c>
      <c r="CF11" s="184" t="s">
        <v>1244</v>
      </c>
      <c r="CG11" s="197" t="s">
        <v>1245</v>
      </c>
      <c r="CH11" s="195" t="s">
        <v>1246</v>
      </c>
      <c r="CI11" s="195" t="s">
        <v>1247</v>
      </c>
      <c r="CJ11" s="195" t="s">
        <v>1248</v>
      </c>
      <c r="CK11" s="195" t="s">
        <v>1249</v>
      </c>
      <c r="CL11" s="195" t="s">
        <v>1250</v>
      </c>
      <c r="CM11" s="195" t="s">
        <v>1251</v>
      </c>
      <c r="CN11" s="196" t="s">
        <v>1252</v>
      </c>
      <c r="CO11" s="195" t="s">
        <v>1253</v>
      </c>
      <c r="CP11" s="195" t="s">
        <v>1202</v>
      </c>
      <c r="CQ11" s="195" t="s">
        <v>1254</v>
      </c>
      <c r="CR11" s="195" t="s">
        <v>1140</v>
      </c>
      <c r="CS11" s="195" t="s">
        <v>1255</v>
      </c>
      <c r="CT11" s="195" t="s">
        <v>1256</v>
      </c>
      <c r="CU11" s="195" t="s">
        <v>1257</v>
      </c>
      <c r="CV11" s="195" t="s">
        <v>1258</v>
      </c>
      <c r="CW11" s="195" t="s">
        <v>1259</v>
      </c>
      <c r="CX11" s="195" t="s">
        <v>1260</v>
      </c>
      <c r="CY11" s="195" t="s">
        <v>1261</v>
      </c>
      <c r="CZ11" s="195" t="s">
        <v>1262</v>
      </c>
      <c r="DA11" s="195" t="s">
        <v>1263</v>
      </c>
      <c r="DB11" s="195" t="s">
        <v>1264</v>
      </c>
      <c r="DC11" s="195" t="s">
        <v>1265</v>
      </c>
      <c r="DD11" s="195" t="s">
        <v>1266</v>
      </c>
      <c r="DE11" s="195" t="s">
        <v>1058</v>
      </c>
    </row>
    <row r="12" spans="1:109" ht="15" customHeight="1">
      <c r="A12" s="123"/>
      <c r="B12" s="4"/>
      <c r="C12" s="5" t="s">
        <v>10</v>
      </c>
      <c r="D12" s="6"/>
      <c r="E12" s="6"/>
      <c r="F12" s="6"/>
      <c r="G12" s="6"/>
      <c r="H12" s="6"/>
      <c r="I12" s="6"/>
      <c r="J12" s="6"/>
      <c r="K12" s="6"/>
      <c r="L12" s="7"/>
      <c r="M12" s="123"/>
      <c r="N12" s="125"/>
      <c r="O12" s="8" t="s">
        <v>11</v>
      </c>
      <c r="P12" s="126"/>
      <c r="Q12" s="126"/>
      <c r="R12" s="126"/>
      <c r="S12" s="126"/>
      <c r="T12" s="126"/>
      <c r="U12" s="126"/>
      <c r="V12" s="126"/>
      <c r="W12" s="126"/>
      <c r="X12" s="126"/>
      <c r="Y12" s="126"/>
      <c r="Z12" s="126"/>
      <c r="AA12" s="126"/>
      <c r="AB12" s="126"/>
      <c r="AC12" s="126"/>
      <c r="AD12" s="127"/>
      <c r="AE12" s="123"/>
      <c r="AH12" s="192" t="s">
        <v>1267</v>
      </c>
      <c r="AI12" s="190" t="s">
        <v>748</v>
      </c>
      <c r="AJ12" s="187"/>
      <c r="AK12" s="187"/>
      <c r="AL12" s="189" t="str">
        <f t="shared" si="0"/>
        <v>Alto Lucero de Gutiérrez Barrios</v>
      </c>
      <c r="AM12" s="189" t="str">
        <f t="shared" si="1"/>
        <v>30009</v>
      </c>
      <c r="AN12" s="190" t="str">
        <f t="shared" si="2"/>
        <v>009</v>
      </c>
      <c r="AO12" s="187"/>
      <c r="AP12" s="187">
        <v>10</v>
      </c>
      <c r="AQ12" s="193" t="s">
        <v>1268</v>
      </c>
      <c r="AR12" s="193"/>
      <c r="AS12" s="193"/>
      <c r="AT12" s="193" t="s">
        <v>1269</v>
      </c>
      <c r="AU12" s="193" t="s">
        <v>1270</v>
      </c>
      <c r="AV12" s="193" t="s">
        <v>1271</v>
      </c>
      <c r="AW12" s="193" t="s">
        <v>1272</v>
      </c>
      <c r="AX12" s="193" t="s">
        <v>1273</v>
      </c>
      <c r="AY12" s="193" t="s">
        <v>1274</v>
      </c>
      <c r="AZ12" s="193" t="s">
        <v>1275</v>
      </c>
      <c r="BA12" s="193" t="s">
        <v>1276</v>
      </c>
      <c r="BB12" s="193" t="s">
        <v>1277</v>
      </c>
      <c r="BC12" s="193" t="s">
        <v>1278</v>
      </c>
      <c r="BD12" s="193" t="s">
        <v>1279</v>
      </c>
      <c r="BE12" s="194" t="s">
        <v>1280</v>
      </c>
      <c r="BF12" s="193" t="s">
        <v>1281</v>
      </c>
      <c r="BG12" s="193" t="s">
        <v>1282</v>
      </c>
      <c r="BH12" s="193" t="s">
        <v>1283</v>
      </c>
      <c r="BI12" s="193" t="s">
        <v>1284</v>
      </c>
      <c r="BJ12" s="193" t="s">
        <v>1285</v>
      </c>
      <c r="BK12" s="193" t="s">
        <v>1286</v>
      </c>
      <c r="BL12" s="193" t="s">
        <v>1287</v>
      </c>
      <c r="BM12" s="193" t="s">
        <v>1288</v>
      </c>
      <c r="BN12" s="193" t="s">
        <v>1289</v>
      </c>
      <c r="BO12" s="193" t="s">
        <v>1290</v>
      </c>
      <c r="BP12" s="193" t="s">
        <v>1291</v>
      </c>
      <c r="BQ12" s="193" t="s">
        <v>1292</v>
      </c>
      <c r="BR12" s="193" t="s">
        <v>1293</v>
      </c>
      <c r="BS12" s="193" t="s">
        <v>1294</v>
      </c>
      <c r="BT12" s="193" t="s">
        <v>1295</v>
      </c>
      <c r="BU12" s="193" t="s">
        <v>1296</v>
      </c>
      <c r="BV12" s="193" t="s">
        <v>1297</v>
      </c>
      <c r="BW12" s="187"/>
      <c r="BX12" s="187"/>
      <c r="BY12" s="187"/>
      <c r="BZ12" s="195" t="s">
        <v>1298</v>
      </c>
      <c r="CA12" s="195"/>
      <c r="CB12" s="195"/>
      <c r="CC12" s="195" t="s">
        <v>1299</v>
      </c>
      <c r="CD12" s="195" t="s">
        <v>1300</v>
      </c>
      <c r="CE12" s="195" t="s">
        <v>1301</v>
      </c>
      <c r="CF12" s="195" t="s">
        <v>1302</v>
      </c>
      <c r="CG12" s="195" t="s">
        <v>1303</v>
      </c>
      <c r="CH12" s="195" t="s">
        <v>942</v>
      </c>
      <c r="CI12" s="195" t="s">
        <v>1304</v>
      </c>
      <c r="CJ12" s="195" t="s">
        <v>1305</v>
      </c>
      <c r="CK12" s="195" t="s">
        <v>1306</v>
      </c>
      <c r="CL12" s="195" t="s">
        <v>1307</v>
      </c>
      <c r="CM12" s="195" t="s">
        <v>1307</v>
      </c>
      <c r="CN12" s="196" t="s">
        <v>1308</v>
      </c>
      <c r="CO12" s="195" t="s">
        <v>1309</v>
      </c>
      <c r="CP12" s="195" t="s">
        <v>1310</v>
      </c>
      <c r="CQ12" s="195" t="s">
        <v>1311</v>
      </c>
      <c r="CR12" s="195" t="s">
        <v>1312</v>
      </c>
      <c r="CS12" s="195" t="s">
        <v>1313</v>
      </c>
      <c r="CT12" s="195" t="s">
        <v>1314</v>
      </c>
      <c r="CU12" s="195" t="s">
        <v>1315</v>
      </c>
      <c r="CV12" s="195" t="s">
        <v>1316</v>
      </c>
      <c r="CW12" s="195" t="s">
        <v>1317</v>
      </c>
      <c r="CX12" s="195" t="s">
        <v>1318</v>
      </c>
      <c r="CY12" s="195" t="s">
        <v>1319</v>
      </c>
      <c r="CZ12" s="195" t="s">
        <v>1320</v>
      </c>
      <c r="DA12" s="195" t="s">
        <v>1321</v>
      </c>
      <c r="DB12" s="195" t="s">
        <v>1322</v>
      </c>
      <c r="DC12" s="195" t="s">
        <v>1323</v>
      </c>
      <c r="DD12" s="195" t="s">
        <v>1324</v>
      </c>
      <c r="DE12" s="195" t="s">
        <v>1325</v>
      </c>
    </row>
    <row r="13" spans="1:109" ht="144" customHeight="1" thickBot="1">
      <c r="A13" s="123"/>
      <c r="B13" s="9"/>
      <c r="C13" s="456" t="s">
        <v>554</v>
      </c>
      <c r="D13" s="456"/>
      <c r="E13" s="456"/>
      <c r="F13" s="456"/>
      <c r="G13" s="456"/>
      <c r="H13" s="456"/>
      <c r="I13" s="456"/>
      <c r="J13" s="456"/>
      <c r="K13" s="456"/>
      <c r="L13" s="10"/>
      <c r="M13" s="123"/>
      <c r="N13" s="128"/>
      <c r="O13" s="456" t="s">
        <v>555</v>
      </c>
      <c r="P13" s="456"/>
      <c r="Q13" s="456"/>
      <c r="R13" s="456"/>
      <c r="S13" s="456"/>
      <c r="T13" s="456"/>
      <c r="U13" s="456"/>
      <c r="V13" s="456"/>
      <c r="W13" s="456"/>
      <c r="X13" s="456"/>
      <c r="Y13" s="456"/>
      <c r="Z13" s="456"/>
      <c r="AA13" s="456"/>
      <c r="AB13" s="456"/>
      <c r="AC13" s="456"/>
      <c r="AD13" s="129"/>
      <c r="AE13" s="123"/>
      <c r="AH13" s="192" t="s">
        <v>1062</v>
      </c>
      <c r="AI13" s="190" t="s">
        <v>749</v>
      </c>
      <c r="AJ13" s="187"/>
      <c r="AK13" s="187"/>
      <c r="AL13" s="189" t="str">
        <f t="shared" si="0"/>
        <v>Altotonga</v>
      </c>
      <c r="AM13" s="189" t="str">
        <f t="shared" si="1"/>
        <v>30010</v>
      </c>
      <c r="AN13" s="190" t="str">
        <f t="shared" si="2"/>
        <v>010</v>
      </c>
      <c r="AO13" s="187"/>
      <c r="AP13" s="187">
        <v>11</v>
      </c>
      <c r="AQ13" s="193" t="s">
        <v>1326</v>
      </c>
      <c r="AR13" s="193"/>
      <c r="AS13" s="193"/>
      <c r="AT13" s="193" t="s">
        <v>1327</v>
      </c>
      <c r="AU13" s="193" t="s">
        <v>1328</v>
      </c>
      <c r="AV13" s="193" t="s">
        <v>1329</v>
      </c>
      <c r="AW13" s="193" t="s">
        <v>1330</v>
      </c>
      <c r="AX13" s="193" t="s">
        <v>1331</v>
      </c>
      <c r="AY13" s="193" t="s">
        <v>1332</v>
      </c>
      <c r="AZ13" s="193" t="s">
        <v>1333</v>
      </c>
      <c r="BA13" s="193" t="s">
        <v>1334</v>
      </c>
      <c r="BB13" s="193" t="s">
        <v>1335</v>
      </c>
      <c r="BC13" s="193" t="s">
        <v>1336</v>
      </c>
      <c r="BD13" s="193" t="s">
        <v>1337</v>
      </c>
      <c r="BE13" s="194" t="s">
        <v>1338</v>
      </c>
      <c r="BF13" s="193" t="s">
        <v>1339</v>
      </c>
      <c r="BG13" s="193" t="s">
        <v>1340</v>
      </c>
      <c r="BH13" s="193" t="s">
        <v>1341</v>
      </c>
      <c r="BI13" s="193" t="s">
        <v>1342</v>
      </c>
      <c r="BJ13" s="193" t="s">
        <v>1343</v>
      </c>
      <c r="BK13" s="193" t="s">
        <v>1344</v>
      </c>
      <c r="BL13" s="193" t="s">
        <v>1345</v>
      </c>
      <c r="BM13" s="193" t="s">
        <v>1346</v>
      </c>
      <c r="BN13" s="193" t="s">
        <v>1347</v>
      </c>
      <c r="BO13" s="193" t="s">
        <v>1348</v>
      </c>
      <c r="BP13" s="193" t="s">
        <v>1349</v>
      </c>
      <c r="BQ13" s="193" t="s">
        <v>1350</v>
      </c>
      <c r="BR13" s="193" t="s">
        <v>1351</v>
      </c>
      <c r="BS13" s="193" t="s">
        <v>1352</v>
      </c>
      <c r="BT13" s="193" t="s">
        <v>1353</v>
      </c>
      <c r="BU13" s="193" t="s">
        <v>1354</v>
      </c>
      <c r="BV13" s="193" t="s">
        <v>1355</v>
      </c>
      <c r="BW13" s="187"/>
      <c r="BX13" s="187"/>
      <c r="BY13" s="187"/>
      <c r="BZ13" s="195" t="s">
        <v>1356</v>
      </c>
      <c r="CA13" s="195"/>
      <c r="CB13" s="195"/>
      <c r="CC13" s="195" t="s">
        <v>1357</v>
      </c>
      <c r="CD13" s="195" t="s">
        <v>1358</v>
      </c>
      <c r="CE13" s="195" t="s">
        <v>1359</v>
      </c>
      <c r="CF13" s="195" t="s">
        <v>1360</v>
      </c>
      <c r="CG13" s="195" t="s">
        <v>1361</v>
      </c>
      <c r="CH13" s="195" t="s">
        <v>1362</v>
      </c>
      <c r="CI13" s="195" t="s">
        <v>1363</v>
      </c>
      <c r="CJ13" s="195" t="s">
        <v>1364</v>
      </c>
      <c r="CK13" s="195" t="s">
        <v>1365</v>
      </c>
      <c r="CL13" s="195" t="s">
        <v>1366</v>
      </c>
      <c r="CM13" s="195" t="s">
        <v>1367</v>
      </c>
      <c r="CN13" s="196" t="s">
        <v>1368</v>
      </c>
      <c r="CO13" s="195" t="s">
        <v>994</v>
      </c>
      <c r="CP13" s="195" t="s">
        <v>1369</v>
      </c>
      <c r="CQ13" s="195" t="s">
        <v>1370</v>
      </c>
      <c r="CR13" s="195" t="s">
        <v>1371</v>
      </c>
      <c r="CS13" s="195" t="s">
        <v>1372</v>
      </c>
      <c r="CT13" s="195" t="s">
        <v>1373</v>
      </c>
      <c r="CU13" s="195" t="s">
        <v>1374</v>
      </c>
      <c r="CV13" s="195" t="s">
        <v>1375</v>
      </c>
      <c r="CW13" s="195" t="s">
        <v>1376</v>
      </c>
      <c r="CX13" s="195" t="s">
        <v>1377</v>
      </c>
      <c r="CY13" s="195" t="s">
        <v>1378</v>
      </c>
      <c r="CZ13" s="195" t="s">
        <v>1379</v>
      </c>
      <c r="DA13" s="195" t="s">
        <v>1380</v>
      </c>
      <c r="DB13" s="195" t="s">
        <v>1381</v>
      </c>
      <c r="DC13" s="195" t="s">
        <v>1382</v>
      </c>
      <c r="DD13" s="195" t="s">
        <v>1383</v>
      </c>
      <c r="DE13" s="195" t="s">
        <v>1384</v>
      </c>
    </row>
    <row r="14" spans="1:109" ht="15" customHeight="1" thickBo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H14" s="192" t="s">
        <v>1385</v>
      </c>
      <c r="AI14" s="190" t="s">
        <v>750</v>
      </c>
      <c r="AJ14" s="187"/>
      <c r="AK14" s="187"/>
      <c r="AL14" s="189" t="str">
        <f t="shared" si="0"/>
        <v>Alvarado</v>
      </c>
      <c r="AM14" s="189" t="str">
        <f t="shared" si="1"/>
        <v>30011</v>
      </c>
      <c r="AN14" s="190" t="str">
        <f t="shared" si="2"/>
        <v>011</v>
      </c>
      <c r="AO14" s="187"/>
      <c r="AP14" s="187">
        <v>12</v>
      </c>
      <c r="AQ14" s="193" t="s">
        <v>1386</v>
      </c>
      <c r="AR14" s="193"/>
      <c r="AS14" s="193"/>
      <c r="AT14" s="193" t="s">
        <v>1387</v>
      </c>
      <c r="AU14" s="193" t="s">
        <v>1388</v>
      </c>
      <c r="AV14" s="198" t="s">
        <v>1389</v>
      </c>
      <c r="AW14" s="193" t="s">
        <v>1390</v>
      </c>
      <c r="AX14" s="193" t="s">
        <v>1391</v>
      </c>
      <c r="AY14" s="193" t="s">
        <v>1392</v>
      </c>
      <c r="AZ14" s="193" t="s">
        <v>1393</v>
      </c>
      <c r="BA14" s="193" t="s">
        <v>1394</v>
      </c>
      <c r="BB14" s="193" t="s">
        <v>1395</v>
      </c>
      <c r="BC14" s="193" t="s">
        <v>1396</v>
      </c>
      <c r="BD14" s="193" t="s">
        <v>1397</v>
      </c>
      <c r="BE14" s="194" t="s">
        <v>1398</v>
      </c>
      <c r="BF14" s="193" t="s">
        <v>1399</v>
      </c>
      <c r="BG14" s="193" t="s">
        <v>1400</v>
      </c>
      <c r="BH14" s="193" t="s">
        <v>1401</v>
      </c>
      <c r="BI14" s="193" t="s">
        <v>1402</v>
      </c>
      <c r="BJ14" s="193" t="s">
        <v>1403</v>
      </c>
      <c r="BK14" s="193" t="s">
        <v>1404</v>
      </c>
      <c r="BL14" s="193" t="s">
        <v>1405</v>
      </c>
      <c r="BM14" s="199" t="s">
        <v>1406</v>
      </c>
      <c r="BN14" s="193" t="s">
        <v>1407</v>
      </c>
      <c r="BO14" s="193" t="s">
        <v>1408</v>
      </c>
      <c r="BP14" s="193" t="s">
        <v>1409</v>
      </c>
      <c r="BQ14" s="193" t="s">
        <v>1410</v>
      </c>
      <c r="BR14" s="193" t="s">
        <v>1411</v>
      </c>
      <c r="BS14" s="193" t="s">
        <v>1412</v>
      </c>
      <c r="BT14" s="193" t="s">
        <v>1413</v>
      </c>
      <c r="BU14" s="193" t="s">
        <v>1414</v>
      </c>
      <c r="BV14" s="193" t="s">
        <v>1415</v>
      </c>
      <c r="BW14" s="187"/>
      <c r="BX14" s="187"/>
      <c r="BY14" s="187"/>
      <c r="BZ14" s="195" t="s">
        <v>1416</v>
      </c>
      <c r="CA14" s="195"/>
      <c r="CB14" s="195"/>
      <c r="CC14" s="195" t="s">
        <v>1417</v>
      </c>
      <c r="CD14" s="195" t="s">
        <v>1418</v>
      </c>
      <c r="CE14" s="195" t="s">
        <v>278</v>
      </c>
      <c r="CF14" s="195" t="s">
        <v>1419</v>
      </c>
      <c r="CG14" s="195" t="s">
        <v>1203</v>
      </c>
      <c r="CH14" s="195" t="s">
        <v>1420</v>
      </c>
      <c r="CI14" s="195" t="s">
        <v>1421</v>
      </c>
      <c r="CJ14" s="195" t="s">
        <v>1422</v>
      </c>
      <c r="CK14" s="195" t="s">
        <v>1423</v>
      </c>
      <c r="CL14" s="195" t="s">
        <v>1424</v>
      </c>
      <c r="CM14" s="195" t="s">
        <v>1425</v>
      </c>
      <c r="CN14" s="196" t="s">
        <v>1426</v>
      </c>
      <c r="CO14" s="195" t="s">
        <v>1427</v>
      </c>
      <c r="CP14" s="195" t="s">
        <v>1428</v>
      </c>
      <c r="CQ14" s="195" t="s">
        <v>1429</v>
      </c>
      <c r="CR14" s="195" t="s">
        <v>1430</v>
      </c>
      <c r="CS14" s="195" t="s">
        <v>1431</v>
      </c>
      <c r="CT14" s="195" t="s">
        <v>1432</v>
      </c>
      <c r="CU14" s="195" t="s">
        <v>1433</v>
      </c>
      <c r="CV14" s="195" t="s">
        <v>1434</v>
      </c>
      <c r="CW14" s="195" t="s">
        <v>1435</v>
      </c>
      <c r="CX14" s="195" t="s">
        <v>1436</v>
      </c>
      <c r="CY14" s="195" t="s">
        <v>1437</v>
      </c>
      <c r="CZ14" s="195" t="s">
        <v>1438</v>
      </c>
      <c r="DA14" s="195" t="s">
        <v>1439</v>
      </c>
      <c r="DB14" s="195" t="s">
        <v>1440</v>
      </c>
      <c r="DC14" s="195" t="s">
        <v>1441</v>
      </c>
      <c r="DD14" s="195" t="s">
        <v>1442</v>
      </c>
      <c r="DE14" s="195" t="s">
        <v>1443</v>
      </c>
    </row>
    <row r="15" spans="1:109" ht="15" customHeight="1">
      <c r="A15" s="123"/>
      <c r="B15" s="4"/>
      <c r="C15" s="5" t="s">
        <v>12</v>
      </c>
      <c r="D15" s="6"/>
      <c r="E15" s="6"/>
      <c r="F15" s="6"/>
      <c r="G15" s="6"/>
      <c r="H15" s="6"/>
      <c r="I15" s="6"/>
      <c r="J15" s="6"/>
      <c r="K15" s="6"/>
      <c r="L15" s="6"/>
      <c r="M15" s="6"/>
      <c r="N15" s="6"/>
      <c r="O15" s="6"/>
      <c r="P15" s="6"/>
      <c r="Q15" s="6"/>
      <c r="R15" s="6"/>
      <c r="S15" s="6"/>
      <c r="T15" s="6"/>
      <c r="U15" s="6"/>
      <c r="V15" s="6"/>
      <c r="W15" s="6"/>
      <c r="X15" s="6"/>
      <c r="Y15" s="6"/>
      <c r="Z15" s="6"/>
      <c r="AA15" s="6"/>
      <c r="AB15" s="6"/>
      <c r="AC15" s="6"/>
      <c r="AD15" s="127"/>
      <c r="AE15" s="123"/>
      <c r="AH15" s="192" t="s">
        <v>1444</v>
      </c>
      <c r="AI15" s="190" t="s">
        <v>751</v>
      </c>
      <c r="AJ15" s="187"/>
      <c r="AK15" s="187"/>
      <c r="AL15" s="189" t="str">
        <f t="shared" si="0"/>
        <v>Amatitlán</v>
      </c>
      <c r="AM15" s="189" t="str">
        <f t="shared" si="1"/>
        <v>30012</v>
      </c>
      <c r="AN15" s="190" t="str">
        <f t="shared" si="2"/>
        <v>012</v>
      </c>
      <c r="AO15" s="187"/>
      <c r="AP15" s="187">
        <v>13</v>
      </c>
      <c r="AQ15" s="198" t="s">
        <v>1445</v>
      </c>
      <c r="AR15" s="193"/>
      <c r="AS15" s="193"/>
      <c r="AT15" s="193" t="s">
        <v>1446</v>
      </c>
      <c r="AU15" s="193" t="s">
        <v>1447</v>
      </c>
      <c r="AV15" s="193"/>
      <c r="AW15" s="193" t="s">
        <v>1448</v>
      </c>
      <c r="AX15" s="193" t="s">
        <v>1449</v>
      </c>
      <c r="AY15" s="193" t="s">
        <v>1450</v>
      </c>
      <c r="AZ15" s="193" t="s">
        <v>1451</v>
      </c>
      <c r="BA15" s="193" t="s">
        <v>1452</v>
      </c>
      <c r="BB15" s="193" t="s">
        <v>1453</v>
      </c>
      <c r="BC15" s="193" t="s">
        <v>1454</v>
      </c>
      <c r="BD15" s="193" t="s">
        <v>1455</v>
      </c>
      <c r="BE15" s="194" t="s">
        <v>1456</v>
      </c>
      <c r="BF15" s="193" t="s">
        <v>1457</v>
      </c>
      <c r="BG15" s="193" t="s">
        <v>1458</v>
      </c>
      <c r="BH15" s="193" t="s">
        <v>1459</v>
      </c>
      <c r="BI15" s="193" t="s">
        <v>1460</v>
      </c>
      <c r="BJ15" s="193" t="s">
        <v>1461</v>
      </c>
      <c r="BK15" s="193" t="s">
        <v>1462</v>
      </c>
      <c r="BL15" s="193" t="s">
        <v>1463</v>
      </c>
      <c r="BM15" s="193">
        <v>23099</v>
      </c>
      <c r="BN15" s="193" t="s">
        <v>1464</v>
      </c>
      <c r="BO15" s="193" t="s">
        <v>1465</v>
      </c>
      <c r="BP15" s="193" t="s">
        <v>1466</v>
      </c>
      <c r="BQ15" s="193" t="s">
        <v>1467</v>
      </c>
      <c r="BR15" s="193" t="s">
        <v>1468</v>
      </c>
      <c r="BS15" s="193" t="s">
        <v>1469</v>
      </c>
      <c r="BT15" s="193" t="s">
        <v>1470</v>
      </c>
      <c r="BU15" s="193" t="s">
        <v>1471</v>
      </c>
      <c r="BV15" s="193" t="s">
        <v>1472</v>
      </c>
      <c r="BW15" s="187"/>
      <c r="BY15" s="187"/>
      <c r="BZ15" s="195" t="s">
        <v>278</v>
      </c>
      <c r="CA15" s="195"/>
      <c r="CB15" s="195"/>
      <c r="CC15" s="195" t="s">
        <v>1473</v>
      </c>
      <c r="CD15" s="195" t="s">
        <v>1444</v>
      </c>
      <c r="CE15" s="195"/>
      <c r="CF15" s="195" t="s">
        <v>1474</v>
      </c>
      <c r="CG15" s="195" t="s">
        <v>1475</v>
      </c>
      <c r="CH15" s="195" t="s">
        <v>1476</v>
      </c>
      <c r="CI15" s="195" t="s">
        <v>1477</v>
      </c>
      <c r="CJ15" s="195" t="s">
        <v>1478</v>
      </c>
      <c r="CK15" s="195" t="s">
        <v>1479</v>
      </c>
      <c r="CL15" s="195" t="s">
        <v>1480</v>
      </c>
      <c r="CM15" s="195" t="s">
        <v>1481</v>
      </c>
      <c r="CN15" s="196" t="s">
        <v>1482</v>
      </c>
      <c r="CO15" s="195" t="s">
        <v>1483</v>
      </c>
      <c r="CP15" s="195" t="s">
        <v>1484</v>
      </c>
      <c r="CQ15" s="195" t="s">
        <v>1485</v>
      </c>
      <c r="CR15" s="195" t="s">
        <v>1486</v>
      </c>
      <c r="CS15" s="195" t="s">
        <v>1487</v>
      </c>
      <c r="CT15" s="195" t="s">
        <v>1488</v>
      </c>
      <c r="CU15" s="195" t="s">
        <v>1489</v>
      </c>
      <c r="CV15" s="195" t="s">
        <v>278</v>
      </c>
      <c r="CW15" s="195" t="s">
        <v>1490</v>
      </c>
      <c r="CX15" s="195" t="s">
        <v>1491</v>
      </c>
      <c r="CY15" s="195" t="s">
        <v>1492</v>
      </c>
      <c r="CZ15" s="195" t="s">
        <v>1493</v>
      </c>
      <c r="DA15" s="195" t="s">
        <v>1494</v>
      </c>
      <c r="DB15" s="195" t="s">
        <v>1495</v>
      </c>
      <c r="DC15" s="195" t="s">
        <v>1496</v>
      </c>
      <c r="DD15" s="195" t="s">
        <v>1497</v>
      </c>
      <c r="DE15" s="195" t="s">
        <v>1498</v>
      </c>
    </row>
    <row r="16" spans="1:109" ht="36" customHeight="1" thickBot="1">
      <c r="A16" s="123"/>
      <c r="B16" s="9"/>
      <c r="C16" s="457" t="s">
        <v>556</v>
      </c>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129"/>
      <c r="AE16" s="123"/>
      <c r="AH16" s="192" t="s">
        <v>1363</v>
      </c>
      <c r="AI16" s="190" t="s">
        <v>752</v>
      </c>
      <c r="AJ16" s="187"/>
      <c r="AK16" s="187"/>
      <c r="AL16" s="189" t="str">
        <f t="shared" si="0"/>
        <v>Naranjos Amatlán</v>
      </c>
      <c r="AM16" s="189" t="str">
        <f t="shared" si="1"/>
        <v>30013</v>
      </c>
      <c r="AN16" s="190" t="str">
        <f t="shared" si="2"/>
        <v>013</v>
      </c>
      <c r="AO16" s="187"/>
      <c r="AP16" s="187">
        <v>14</v>
      </c>
      <c r="AQ16" s="193"/>
      <c r="AR16" s="193"/>
      <c r="AS16" s="193"/>
      <c r="AT16" s="193" t="s">
        <v>1499</v>
      </c>
      <c r="AU16" s="193" t="s">
        <v>1500</v>
      </c>
      <c r="AV16" s="193"/>
      <c r="AW16" s="193" t="s">
        <v>1501</v>
      </c>
      <c r="AX16" s="193" t="s">
        <v>1502</v>
      </c>
      <c r="AY16" s="193" t="s">
        <v>1503</v>
      </c>
      <c r="AZ16" s="193" t="s">
        <v>1504</v>
      </c>
      <c r="BA16" s="193" t="s">
        <v>1505</v>
      </c>
      <c r="BB16" s="193" t="s">
        <v>1506</v>
      </c>
      <c r="BC16" s="193" t="s">
        <v>1507</v>
      </c>
      <c r="BD16" s="193" t="s">
        <v>1508</v>
      </c>
      <c r="BE16" s="194" t="s">
        <v>1509</v>
      </c>
      <c r="BF16" s="193" t="s">
        <v>1510</v>
      </c>
      <c r="BG16" s="193" t="s">
        <v>1511</v>
      </c>
      <c r="BH16" s="193" t="s">
        <v>1512</v>
      </c>
      <c r="BI16" s="193" t="s">
        <v>1513</v>
      </c>
      <c r="BJ16" s="193" t="s">
        <v>1514</v>
      </c>
      <c r="BK16" s="193" t="s">
        <v>1515</v>
      </c>
      <c r="BL16" s="193" t="s">
        <v>1516</v>
      </c>
      <c r="BM16" s="193"/>
      <c r="BN16" s="193" t="s">
        <v>1517</v>
      </c>
      <c r="BO16" s="193" t="s">
        <v>1518</v>
      </c>
      <c r="BP16" s="193" t="s">
        <v>1519</v>
      </c>
      <c r="BQ16" s="193" t="s">
        <v>1520</v>
      </c>
      <c r="BR16" s="193" t="s">
        <v>1521</v>
      </c>
      <c r="BS16" s="193" t="s">
        <v>1522</v>
      </c>
      <c r="BT16" s="193" t="s">
        <v>1523</v>
      </c>
      <c r="BU16" s="193" t="s">
        <v>1524</v>
      </c>
      <c r="BV16" s="193" t="s">
        <v>1525</v>
      </c>
      <c r="BW16" s="187"/>
      <c r="BX16" s="187"/>
      <c r="BY16" s="187"/>
      <c r="BZ16" s="195"/>
      <c r="CA16" s="195"/>
      <c r="CB16" s="195"/>
      <c r="CC16" s="195" t="s">
        <v>1526</v>
      </c>
      <c r="CD16" s="195" t="s">
        <v>1363</v>
      </c>
      <c r="CE16" s="195"/>
      <c r="CF16" s="195" t="s">
        <v>1527</v>
      </c>
      <c r="CG16" s="195" t="s">
        <v>1528</v>
      </c>
      <c r="CH16" s="195" t="s">
        <v>1019</v>
      </c>
      <c r="CI16" s="195" t="s">
        <v>1529</v>
      </c>
      <c r="CJ16" s="195" t="s">
        <v>1530</v>
      </c>
      <c r="CK16" s="195" t="s">
        <v>1531</v>
      </c>
      <c r="CL16" s="195" t="s">
        <v>1532</v>
      </c>
      <c r="CM16" s="195" t="s">
        <v>1533</v>
      </c>
      <c r="CN16" s="196" t="s">
        <v>1534</v>
      </c>
      <c r="CO16" s="195" t="s">
        <v>1535</v>
      </c>
      <c r="CP16" s="197" t="s">
        <v>1536</v>
      </c>
      <c r="CQ16" s="195" t="s">
        <v>1537</v>
      </c>
      <c r="CR16" s="195" t="s">
        <v>1538</v>
      </c>
      <c r="CS16" s="195" t="s">
        <v>1539</v>
      </c>
      <c r="CT16" s="195" t="s">
        <v>1540</v>
      </c>
      <c r="CU16" s="195" t="s">
        <v>1541</v>
      </c>
      <c r="CV16" s="195"/>
      <c r="CW16" s="195" t="s">
        <v>1542</v>
      </c>
      <c r="CX16" s="195" t="s">
        <v>1543</v>
      </c>
      <c r="CY16" s="195" t="s">
        <v>1544</v>
      </c>
      <c r="CZ16" s="195" t="s">
        <v>1545</v>
      </c>
      <c r="DA16" s="195" t="s">
        <v>1546</v>
      </c>
      <c r="DB16" s="195" t="s">
        <v>1547</v>
      </c>
      <c r="DC16" s="195" t="s">
        <v>1548</v>
      </c>
      <c r="DD16" s="195" t="s">
        <v>1549</v>
      </c>
      <c r="DE16" s="195" t="s">
        <v>1550</v>
      </c>
    </row>
    <row r="17" spans="1:109" ht="15" customHeight="1" thickBo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H17" s="192" t="s">
        <v>1551</v>
      </c>
      <c r="AI17" s="190" t="s">
        <v>753</v>
      </c>
      <c r="AJ17" s="187"/>
      <c r="AK17" s="187"/>
      <c r="AL17" s="189" t="str">
        <f t="shared" si="0"/>
        <v>Amatlán de los Reyes</v>
      </c>
      <c r="AM17" s="189" t="str">
        <f t="shared" si="1"/>
        <v>30014</v>
      </c>
      <c r="AN17" s="190" t="str">
        <f t="shared" si="2"/>
        <v>014</v>
      </c>
      <c r="AO17" s="187"/>
      <c r="AP17" s="187">
        <v>15</v>
      </c>
      <c r="AQ17" s="193"/>
      <c r="AR17" s="193"/>
      <c r="AS17" s="193"/>
      <c r="AT17" s="198" t="s">
        <v>1552</v>
      </c>
      <c r="AU17" s="193" t="s">
        <v>1553</v>
      </c>
      <c r="AV17" s="193"/>
      <c r="AW17" s="193" t="s">
        <v>1554</v>
      </c>
      <c r="AX17" s="193" t="s">
        <v>1555</v>
      </c>
      <c r="AY17" s="193" t="s">
        <v>1556</v>
      </c>
      <c r="AZ17" s="193" t="s">
        <v>1557</v>
      </c>
      <c r="BA17" s="193" t="s">
        <v>1558</v>
      </c>
      <c r="BB17" s="193" t="s">
        <v>1559</v>
      </c>
      <c r="BC17" s="193" t="s">
        <v>1560</v>
      </c>
      <c r="BD17" s="193" t="s">
        <v>1561</v>
      </c>
      <c r="BE17" s="194" t="s">
        <v>1562</v>
      </c>
      <c r="BF17" s="193" t="s">
        <v>1563</v>
      </c>
      <c r="BG17" s="193" t="s">
        <v>1564</v>
      </c>
      <c r="BH17" s="193" t="s">
        <v>1565</v>
      </c>
      <c r="BI17" s="193" t="s">
        <v>1566</v>
      </c>
      <c r="BJ17" s="193" t="s">
        <v>1567</v>
      </c>
      <c r="BK17" s="193" t="s">
        <v>1568</v>
      </c>
      <c r="BL17" s="193" t="s">
        <v>1569</v>
      </c>
      <c r="BM17" s="193"/>
      <c r="BN17" s="193" t="s">
        <v>1570</v>
      </c>
      <c r="BO17" s="193" t="s">
        <v>1571</v>
      </c>
      <c r="BP17" s="193" t="s">
        <v>1572</v>
      </c>
      <c r="BQ17" s="193" t="s">
        <v>1573</v>
      </c>
      <c r="BR17" s="193" t="s">
        <v>1574</v>
      </c>
      <c r="BS17" s="193" t="s">
        <v>1575</v>
      </c>
      <c r="BT17" s="193" t="s">
        <v>1576</v>
      </c>
      <c r="BU17" s="193" t="s">
        <v>1577</v>
      </c>
      <c r="BV17" s="193" t="s">
        <v>1578</v>
      </c>
      <c r="BW17" s="187"/>
      <c r="BX17" s="187"/>
      <c r="BY17" s="187"/>
      <c r="BZ17" s="195"/>
      <c r="CA17" s="195"/>
      <c r="CB17" s="195"/>
      <c r="CC17" s="195" t="s">
        <v>278</v>
      </c>
      <c r="CD17" s="195" t="s">
        <v>1579</v>
      </c>
      <c r="CE17" s="195"/>
      <c r="CF17" s="195" t="s">
        <v>1580</v>
      </c>
      <c r="CG17" s="195" t="s">
        <v>1581</v>
      </c>
      <c r="CH17" s="195" t="s">
        <v>1058</v>
      </c>
      <c r="CI17" s="195" t="s">
        <v>1582</v>
      </c>
      <c r="CJ17" s="195" t="s">
        <v>1583</v>
      </c>
      <c r="CK17" s="195" t="s">
        <v>1019</v>
      </c>
      <c r="CL17" s="195" t="s">
        <v>1584</v>
      </c>
      <c r="CM17" s="195" t="s">
        <v>1585</v>
      </c>
      <c r="CN17" s="196" t="s">
        <v>1586</v>
      </c>
      <c r="CO17" s="195" t="s">
        <v>1587</v>
      </c>
      <c r="CP17" s="195" t="s">
        <v>1588</v>
      </c>
      <c r="CQ17" s="195" t="s">
        <v>1589</v>
      </c>
      <c r="CR17" s="195" t="s">
        <v>1590</v>
      </c>
      <c r="CS17" s="195" t="s">
        <v>1591</v>
      </c>
      <c r="CT17" s="195" t="s">
        <v>1592</v>
      </c>
      <c r="CU17" s="195" t="s">
        <v>1593</v>
      </c>
      <c r="CV17" s="195"/>
      <c r="CW17" s="195" t="s">
        <v>1594</v>
      </c>
      <c r="CX17" s="195" t="s">
        <v>1595</v>
      </c>
      <c r="CY17" s="195" t="s">
        <v>1596</v>
      </c>
      <c r="CZ17" s="195" t="s">
        <v>1597</v>
      </c>
      <c r="DA17" s="195" t="s">
        <v>1444</v>
      </c>
      <c r="DB17" s="195" t="s">
        <v>1598</v>
      </c>
      <c r="DC17" s="195" t="s">
        <v>1599</v>
      </c>
      <c r="DD17" s="195" t="s">
        <v>1600</v>
      </c>
      <c r="DE17" s="195" t="s">
        <v>1601</v>
      </c>
    </row>
    <row r="18" spans="1:109" ht="15" customHeight="1">
      <c r="A18" s="123"/>
      <c r="B18" s="130"/>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2"/>
      <c r="AE18" s="123"/>
      <c r="AH18" s="192" t="s">
        <v>1602</v>
      </c>
      <c r="AI18" s="190" t="s">
        <v>754</v>
      </c>
      <c r="AJ18" s="187"/>
      <c r="AK18" s="187"/>
      <c r="AL18" s="189" t="str">
        <f t="shared" si="0"/>
        <v>Angel R. Cabada</v>
      </c>
      <c r="AM18" s="189" t="str">
        <f t="shared" si="1"/>
        <v>30015</v>
      </c>
      <c r="AN18" s="190" t="str">
        <f t="shared" si="2"/>
        <v>015</v>
      </c>
      <c r="AO18" s="187"/>
      <c r="AP18" s="187">
        <v>16</v>
      </c>
      <c r="AQ18" s="193"/>
      <c r="AR18" s="193"/>
      <c r="AS18" s="193"/>
      <c r="AT18" s="193"/>
      <c r="AU18" s="193" t="s">
        <v>1603</v>
      </c>
      <c r="AV18" s="193"/>
      <c r="AW18" s="193" t="s">
        <v>1604</v>
      </c>
      <c r="AX18" s="193" t="s">
        <v>1605</v>
      </c>
      <c r="AY18" s="193" t="s">
        <v>1606</v>
      </c>
      <c r="AZ18" s="193" t="s">
        <v>1607</v>
      </c>
      <c r="BA18" s="193" t="s">
        <v>1608</v>
      </c>
      <c r="BB18" s="193" t="s">
        <v>1609</v>
      </c>
      <c r="BC18" s="193" t="s">
        <v>1610</v>
      </c>
      <c r="BD18" s="193" t="s">
        <v>1611</v>
      </c>
      <c r="BE18" s="194" t="s">
        <v>1612</v>
      </c>
      <c r="BF18" s="193" t="s">
        <v>1613</v>
      </c>
      <c r="BG18" s="193" t="s">
        <v>1614</v>
      </c>
      <c r="BH18" s="193" t="s">
        <v>1615</v>
      </c>
      <c r="BI18" s="193" t="s">
        <v>1616</v>
      </c>
      <c r="BJ18" s="193" t="s">
        <v>1617</v>
      </c>
      <c r="BK18" s="193" t="s">
        <v>1618</v>
      </c>
      <c r="BL18" s="193" t="s">
        <v>1619</v>
      </c>
      <c r="BM18" s="193"/>
      <c r="BN18" s="193" t="s">
        <v>1620</v>
      </c>
      <c r="BO18" s="193" t="s">
        <v>1621</v>
      </c>
      <c r="BP18" s="193" t="s">
        <v>1622</v>
      </c>
      <c r="BQ18" s="193" t="s">
        <v>1623</v>
      </c>
      <c r="BR18" s="193" t="s">
        <v>1624</v>
      </c>
      <c r="BS18" s="193" t="s">
        <v>1625</v>
      </c>
      <c r="BT18" s="193" t="s">
        <v>1626</v>
      </c>
      <c r="BU18" s="193" t="s">
        <v>1627</v>
      </c>
      <c r="BV18" s="193" t="s">
        <v>1628</v>
      </c>
      <c r="BW18" s="187"/>
      <c r="BX18" s="187"/>
      <c r="BY18" s="187"/>
      <c r="BZ18" s="195"/>
      <c r="CA18" s="195"/>
      <c r="CB18" s="195"/>
      <c r="CC18" s="195"/>
      <c r="CD18" s="195" t="s">
        <v>1629</v>
      </c>
      <c r="CE18" s="195"/>
      <c r="CF18" s="195" t="s">
        <v>1630</v>
      </c>
      <c r="CG18" s="195" t="s">
        <v>1631</v>
      </c>
      <c r="CH18" s="195" t="s">
        <v>1632</v>
      </c>
      <c r="CI18" s="195" t="s">
        <v>1633</v>
      </c>
      <c r="CJ18" s="195" t="s">
        <v>1385</v>
      </c>
      <c r="CK18" s="195" t="s">
        <v>1634</v>
      </c>
      <c r="CL18" s="195" t="s">
        <v>1635</v>
      </c>
      <c r="CM18" s="195" t="s">
        <v>1636</v>
      </c>
      <c r="CN18" s="196" t="s">
        <v>1637</v>
      </c>
      <c r="CO18" s="195" t="s">
        <v>1638</v>
      </c>
      <c r="CP18" s="195" t="s">
        <v>1639</v>
      </c>
      <c r="CQ18" s="195" t="s">
        <v>1640</v>
      </c>
      <c r="CR18" s="195" t="s">
        <v>1641</v>
      </c>
      <c r="CS18" s="195" t="s">
        <v>1642</v>
      </c>
      <c r="CT18" s="195" t="s">
        <v>1643</v>
      </c>
      <c r="CU18" s="195" t="s">
        <v>1644</v>
      </c>
      <c r="CV18" s="195"/>
      <c r="CW18" s="195" t="s">
        <v>1645</v>
      </c>
      <c r="CX18" s="195" t="s">
        <v>1646</v>
      </c>
      <c r="CY18" s="195" t="s">
        <v>1647</v>
      </c>
      <c r="CZ18" s="195" t="s">
        <v>1648</v>
      </c>
      <c r="DA18" s="195" t="s">
        <v>1649</v>
      </c>
      <c r="DB18" s="195" t="s">
        <v>1650</v>
      </c>
      <c r="DC18" s="195" t="s">
        <v>1651</v>
      </c>
      <c r="DD18" s="195" t="s">
        <v>1652</v>
      </c>
      <c r="DE18" s="195" t="s">
        <v>1653</v>
      </c>
    </row>
    <row r="19" spans="1:109" ht="48" customHeight="1">
      <c r="A19" s="123"/>
      <c r="B19" s="133"/>
      <c r="C19" s="452" t="s">
        <v>13</v>
      </c>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134"/>
      <c r="AE19" s="123"/>
      <c r="AH19" s="192" t="s">
        <v>1654</v>
      </c>
      <c r="AI19" s="190" t="s">
        <v>755</v>
      </c>
      <c r="AJ19" s="187"/>
      <c r="AK19" s="187"/>
      <c r="AL19" s="189" t="str">
        <f t="shared" si="0"/>
        <v>La Antigua</v>
      </c>
      <c r="AM19" s="189" t="str">
        <f t="shared" si="1"/>
        <v>30016</v>
      </c>
      <c r="AN19" s="190" t="str">
        <f t="shared" si="2"/>
        <v>016</v>
      </c>
      <c r="AO19" s="187"/>
      <c r="AP19" s="187">
        <v>17</v>
      </c>
      <c r="AQ19" s="193"/>
      <c r="AR19" s="193"/>
      <c r="AS19" s="193"/>
      <c r="AT19" s="193"/>
      <c r="AU19" s="193" t="s">
        <v>1655</v>
      </c>
      <c r="AV19" s="193"/>
      <c r="AW19" s="193" t="s">
        <v>1656</v>
      </c>
      <c r="AX19" s="193" t="s">
        <v>1657</v>
      </c>
      <c r="AY19" s="193" t="s">
        <v>1658</v>
      </c>
      <c r="AZ19" s="193" t="s">
        <v>1659</v>
      </c>
      <c r="BA19" s="193" t="s">
        <v>1660</v>
      </c>
      <c r="BB19" s="193" t="s">
        <v>1661</v>
      </c>
      <c r="BC19" s="193" t="s">
        <v>1662</v>
      </c>
      <c r="BD19" s="193" t="s">
        <v>1663</v>
      </c>
      <c r="BE19" s="194" t="s">
        <v>1664</v>
      </c>
      <c r="BF19" s="193" t="s">
        <v>1665</v>
      </c>
      <c r="BG19" s="193" t="s">
        <v>1666</v>
      </c>
      <c r="BH19" s="193" t="s">
        <v>1667</v>
      </c>
      <c r="BI19" s="193" t="s">
        <v>1668</v>
      </c>
      <c r="BJ19" s="193" t="s">
        <v>1669</v>
      </c>
      <c r="BK19" s="193" t="s">
        <v>1670</v>
      </c>
      <c r="BL19" s="193" t="s">
        <v>1671</v>
      </c>
      <c r="BM19" s="193"/>
      <c r="BN19" s="193" t="s">
        <v>1672</v>
      </c>
      <c r="BO19" s="193" t="s">
        <v>1673</v>
      </c>
      <c r="BP19" s="193" t="s">
        <v>1674</v>
      </c>
      <c r="BQ19" s="193" t="s">
        <v>1675</v>
      </c>
      <c r="BR19" s="193" t="s">
        <v>1676</v>
      </c>
      <c r="BS19" s="193" t="s">
        <v>1677</v>
      </c>
      <c r="BT19" s="193" t="s">
        <v>1678</v>
      </c>
      <c r="BU19" s="193" t="s">
        <v>1679</v>
      </c>
      <c r="BV19" s="193" t="s">
        <v>1680</v>
      </c>
      <c r="BW19" s="187"/>
      <c r="BX19" s="187"/>
      <c r="BY19" s="187"/>
      <c r="BZ19" s="195"/>
      <c r="CA19" s="195"/>
      <c r="CB19" s="195"/>
      <c r="CC19" s="195"/>
      <c r="CD19" s="195" t="s">
        <v>1681</v>
      </c>
      <c r="CE19" s="195"/>
      <c r="CF19" s="195" t="s">
        <v>1682</v>
      </c>
      <c r="CG19" s="195" t="s">
        <v>1683</v>
      </c>
      <c r="CH19" s="195" t="s">
        <v>1684</v>
      </c>
      <c r="CI19" s="195" t="s">
        <v>1685</v>
      </c>
      <c r="CJ19" s="195" t="s">
        <v>1686</v>
      </c>
      <c r="CK19" s="195" t="s">
        <v>1687</v>
      </c>
      <c r="CL19" s="195" t="s">
        <v>1688</v>
      </c>
      <c r="CM19" s="195" t="s">
        <v>1689</v>
      </c>
      <c r="CN19" s="196" t="s">
        <v>1690</v>
      </c>
      <c r="CO19" s="195" t="s">
        <v>1691</v>
      </c>
      <c r="CP19" s="195" t="s">
        <v>1692</v>
      </c>
      <c r="CQ19" s="195" t="s">
        <v>1693</v>
      </c>
      <c r="CR19" s="195" t="s">
        <v>1694</v>
      </c>
      <c r="CS19" s="195" t="s">
        <v>1695</v>
      </c>
      <c r="CT19" s="195" t="s">
        <v>1696</v>
      </c>
      <c r="CU19" s="195" t="s">
        <v>1697</v>
      </c>
      <c r="CV19" s="195"/>
      <c r="CW19" s="195" t="s">
        <v>1698</v>
      </c>
      <c r="CX19" s="195" t="s">
        <v>1699</v>
      </c>
      <c r="CY19" s="195" t="s">
        <v>1700</v>
      </c>
      <c r="CZ19" s="195" t="s">
        <v>1701</v>
      </c>
      <c r="DA19" s="195" t="s">
        <v>1363</v>
      </c>
      <c r="DB19" s="195" t="s">
        <v>1702</v>
      </c>
      <c r="DC19" s="195" t="s">
        <v>1703</v>
      </c>
      <c r="DD19" s="195" t="s">
        <v>1704</v>
      </c>
      <c r="DE19" s="195" t="s">
        <v>1705</v>
      </c>
    </row>
    <row r="20" spans="1:109" ht="6.75" customHeight="1">
      <c r="A20" s="123"/>
      <c r="B20" s="13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4"/>
      <c r="AE20" s="123"/>
      <c r="AH20" s="192" t="s">
        <v>1706</v>
      </c>
      <c r="AI20" s="190" t="s">
        <v>756</v>
      </c>
      <c r="AJ20" s="187"/>
      <c r="AK20" s="187"/>
      <c r="AL20" s="189" t="str">
        <f t="shared" si="0"/>
        <v>Apazapan</v>
      </c>
      <c r="AM20" s="189" t="str">
        <f t="shared" si="1"/>
        <v>30017</v>
      </c>
      <c r="AN20" s="190" t="str">
        <f t="shared" si="2"/>
        <v>017</v>
      </c>
      <c r="AO20" s="187"/>
      <c r="AP20" s="187">
        <v>18</v>
      </c>
      <c r="AQ20" s="193"/>
      <c r="AR20" s="193"/>
      <c r="AS20" s="193"/>
      <c r="AT20" s="193"/>
      <c r="AU20" s="193" t="s">
        <v>1707</v>
      </c>
      <c r="AV20" s="193"/>
      <c r="AW20" s="193" t="s">
        <v>1708</v>
      </c>
      <c r="AX20" s="193" t="s">
        <v>1709</v>
      </c>
      <c r="AY20" s="198" t="s">
        <v>1710</v>
      </c>
      <c r="AZ20" s="193" t="s">
        <v>1711</v>
      </c>
      <c r="BA20" s="193" t="s">
        <v>1712</v>
      </c>
      <c r="BB20" s="193" t="s">
        <v>1713</v>
      </c>
      <c r="BC20" s="193" t="s">
        <v>1714</v>
      </c>
      <c r="BD20" s="193" t="s">
        <v>1715</v>
      </c>
      <c r="BE20" s="194" t="s">
        <v>1716</v>
      </c>
      <c r="BF20" s="193" t="s">
        <v>1717</v>
      </c>
      <c r="BG20" s="193" t="s">
        <v>1718</v>
      </c>
      <c r="BH20" s="193" t="s">
        <v>1719</v>
      </c>
      <c r="BI20" s="193" t="s">
        <v>1720</v>
      </c>
      <c r="BJ20" s="193" t="s">
        <v>1721</v>
      </c>
      <c r="BK20" s="193" t="s">
        <v>1722</v>
      </c>
      <c r="BL20" s="193" t="s">
        <v>1723</v>
      </c>
      <c r="BM20" s="193"/>
      <c r="BN20" s="193" t="s">
        <v>1724</v>
      </c>
      <c r="BO20" s="193" t="s">
        <v>1725</v>
      </c>
      <c r="BP20" s="193" t="s">
        <v>1726</v>
      </c>
      <c r="BQ20" s="193" t="s">
        <v>1727</v>
      </c>
      <c r="BR20" s="193" t="s">
        <v>1728</v>
      </c>
      <c r="BS20" s="193" t="s">
        <v>1729</v>
      </c>
      <c r="BT20" s="193" t="s">
        <v>1730</v>
      </c>
      <c r="BU20" s="193" t="s">
        <v>1731</v>
      </c>
      <c r="BV20" s="193" t="s">
        <v>1732</v>
      </c>
      <c r="BW20" s="187"/>
      <c r="BX20" s="187"/>
      <c r="BY20" s="187"/>
      <c r="BZ20" s="195"/>
      <c r="CA20" s="195"/>
      <c r="CB20" s="195"/>
      <c r="CC20" s="195"/>
      <c r="CD20" s="195" t="s">
        <v>1733</v>
      </c>
      <c r="CE20" s="195"/>
      <c r="CF20" s="195" t="s">
        <v>1734</v>
      </c>
      <c r="CG20" s="195" t="s">
        <v>1058</v>
      </c>
      <c r="CH20" s="195" t="s">
        <v>278</v>
      </c>
      <c r="CI20" s="195" t="s">
        <v>1735</v>
      </c>
      <c r="CJ20" s="195" t="s">
        <v>1736</v>
      </c>
      <c r="CK20" s="195" t="s">
        <v>1737</v>
      </c>
      <c r="CL20" s="195" t="s">
        <v>1738</v>
      </c>
      <c r="CM20" s="195" t="s">
        <v>1739</v>
      </c>
      <c r="CN20" s="196" t="s">
        <v>1740</v>
      </c>
      <c r="CO20" s="195" t="s">
        <v>1741</v>
      </c>
      <c r="CP20" s="195" t="s">
        <v>1742</v>
      </c>
      <c r="CQ20" s="195" t="s">
        <v>1743</v>
      </c>
      <c r="CR20" s="195" t="s">
        <v>1744</v>
      </c>
      <c r="CS20" s="195" t="s">
        <v>1745</v>
      </c>
      <c r="CT20" s="195" t="s">
        <v>1746</v>
      </c>
      <c r="CU20" s="195" t="s">
        <v>1747</v>
      </c>
      <c r="CV20" s="195"/>
      <c r="CW20" s="195" t="s">
        <v>1748</v>
      </c>
      <c r="CX20" s="195" t="s">
        <v>1749</v>
      </c>
      <c r="CY20" s="195" t="s">
        <v>1750</v>
      </c>
      <c r="CZ20" s="195" t="s">
        <v>1751</v>
      </c>
      <c r="DA20" s="195" t="s">
        <v>1752</v>
      </c>
      <c r="DB20" s="195" t="s">
        <v>1753</v>
      </c>
      <c r="DC20" s="195" t="s">
        <v>1754</v>
      </c>
      <c r="DD20" s="195" t="s">
        <v>1755</v>
      </c>
      <c r="DE20" s="195" t="s">
        <v>475</v>
      </c>
    </row>
    <row r="21" spans="1:109" ht="36" customHeight="1">
      <c r="A21" s="123"/>
      <c r="B21" s="133"/>
      <c r="C21" s="442" t="s">
        <v>14</v>
      </c>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134"/>
      <c r="AE21" s="123"/>
      <c r="AH21" s="192" t="s">
        <v>1756</v>
      </c>
      <c r="AI21" s="190" t="s">
        <v>757</v>
      </c>
      <c r="AJ21" s="187"/>
      <c r="AK21" s="187"/>
      <c r="AL21" s="189" t="str">
        <f t="shared" si="0"/>
        <v>Aquila</v>
      </c>
      <c r="AM21" s="189" t="str">
        <f t="shared" si="1"/>
        <v>30018</v>
      </c>
      <c r="AN21" s="190" t="str">
        <f t="shared" si="2"/>
        <v>018</v>
      </c>
      <c r="AO21" s="187"/>
      <c r="AP21" s="187">
        <v>19</v>
      </c>
      <c r="AQ21" s="193"/>
      <c r="AR21" s="193"/>
      <c r="AS21" s="193"/>
      <c r="AT21" s="193"/>
      <c r="AU21" s="193" t="s">
        <v>1757</v>
      </c>
      <c r="AV21" s="193"/>
      <c r="AW21" s="193" t="s">
        <v>1758</v>
      </c>
      <c r="AX21" s="193" t="s">
        <v>1759</v>
      </c>
      <c r="AY21" s="193"/>
      <c r="AZ21" s="193" t="s">
        <v>1760</v>
      </c>
      <c r="BA21" s="193" t="s">
        <v>1761</v>
      </c>
      <c r="BB21" s="193" t="s">
        <v>1762</v>
      </c>
      <c r="BC21" s="193" t="s">
        <v>1763</v>
      </c>
      <c r="BD21" s="193" t="s">
        <v>1764</v>
      </c>
      <c r="BE21" s="194" t="s">
        <v>1765</v>
      </c>
      <c r="BF21" s="193" t="s">
        <v>1766</v>
      </c>
      <c r="BG21" s="193" t="s">
        <v>1767</v>
      </c>
      <c r="BH21" s="193" t="s">
        <v>1768</v>
      </c>
      <c r="BI21" s="193" t="s">
        <v>1769</v>
      </c>
      <c r="BJ21" s="193" t="s">
        <v>1770</v>
      </c>
      <c r="BK21" s="193" t="s">
        <v>1771</v>
      </c>
      <c r="BL21" s="193" t="s">
        <v>1772</v>
      </c>
      <c r="BM21" s="193"/>
      <c r="BN21" s="193" t="s">
        <v>1773</v>
      </c>
      <c r="BO21" s="193" t="s">
        <v>1774</v>
      </c>
      <c r="BP21" s="193" t="s">
        <v>1775</v>
      </c>
      <c r="BQ21" s="193">
        <v>27099</v>
      </c>
      <c r="BR21" s="193" t="s">
        <v>1776</v>
      </c>
      <c r="BS21" s="193" t="s">
        <v>1777</v>
      </c>
      <c r="BT21" s="193" t="s">
        <v>1778</v>
      </c>
      <c r="BU21" s="193" t="s">
        <v>1779</v>
      </c>
      <c r="BV21" s="193" t="s">
        <v>1780</v>
      </c>
      <c r="BW21" s="187"/>
      <c r="BX21" s="187"/>
      <c r="BY21" s="187"/>
      <c r="BZ21" s="195"/>
      <c r="CA21" s="195"/>
      <c r="CB21" s="195"/>
      <c r="CC21" s="195"/>
      <c r="CD21" s="195" t="s">
        <v>1781</v>
      </c>
      <c r="CE21" s="195"/>
      <c r="CF21" s="195" t="s">
        <v>1782</v>
      </c>
      <c r="CG21" s="195" t="s">
        <v>1783</v>
      </c>
      <c r="CH21" s="195"/>
      <c r="CI21" s="195" t="s">
        <v>1784</v>
      </c>
      <c r="CJ21" s="195" t="s">
        <v>1785</v>
      </c>
      <c r="CK21" s="195" t="s">
        <v>1786</v>
      </c>
      <c r="CL21" s="195" t="s">
        <v>1787</v>
      </c>
      <c r="CM21" s="195" t="s">
        <v>1788</v>
      </c>
      <c r="CN21" s="196" t="s">
        <v>1789</v>
      </c>
      <c r="CO21" s="195" t="s">
        <v>1790</v>
      </c>
      <c r="CP21" s="195" t="s">
        <v>1791</v>
      </c>
      <c r="CQ21" s="195" t="s">
        <v>1792</v>
      </c>
      <c r="CR21" s="195" t="s">
        <v>477</v>
      </c>
      <c r="CS21" s="195" t="s">
        <v>1793</v>
      </c>
      <c r="CT21" s="195" t="s">
        <v>1794</v>
      </c>
      <c r="CU21" s="195" t="s">
        <v>1795</v>
      </c>
      <c r="CV21" s="195"/>
      <c r="CW21" s="195" t="s">
        <v>1796</v>
      </c>
      <c r="CX21" s="195" t="s">
        <v>1797</v>
      </c>
      <c r="CY21" s="195" t="s">
        <v>1798</v>
      </c>
      <c r="CZ21" s="195" t="s">
        <v>278</v>
      </c>
      <c r="DA21" s="195" t="s">
        <v>1579</v>
      </c>
      <c r="DB21" s="195" t="s">
        <v>1799</v>
      </c>
      <c r="DC21" s="195" t="s">
        <v>1253</v>
      </c>
      <c r="DD21" s="195" t="s">
        <v>1800</v>
      </c>
      <c r="DE21" s="195" t="s">
        <v>1801</v>
      </c>
    </row>
    <row r="22" spans="1:109" ht="6.75" customHeight="1">
      <c r="A22" s="123"/>
      <c r="B22" s="13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4"/>
      <c r="AE22" s="123"/>
      <c r="AH22" s="192" t="s">
        <v>1802</v>
      </c>
      <c r="AI22" s="190" t="s">
        <v>758</v>
      </c>
      <c r="AJ22" s="187"/>
      <c r="AK22" s="187"/>
      <c r="AL22" s="189" t="str">
        <f t="shared" si="0"/>
        <v>Astacinga</v>
      </c>
      <c r="AM22" s="189" t="str">
        <f t="shared" si="1"/>
        <v>30019</v>
      </c>
      <c r="AN22" s="190" t="str">
        <f t="shared" si="2"/>
        <v>019</v>
      </c>
      <c r="AO22" s="187"/>
      <c r="AP22" s="187">
        <v>20</v>
      </c>
      <c r="AQ22" s="193"/>
      <c r="AR22" s="193"/>
      <c r="AS22" s="193"/>
      <c r="AT22" s="193"/>
      <c r="AU22" s="193" t="s">
        <v>1803</v>
      </c>
      <c r="AV22" s="193"/>
      <c r="AW22" s="193" t="s">
        <v>1804</v>
      </c>
      <c r="AX22" s="193" t="s">
        <v>1805</v>
      </c>
      <c r="AY22" s="193"/>
      <c r="AZ22" s="193" t="s">
        <v>1806</v>
      </c>
      <c r="BA22" s="193" t="s">
        <v>1807</v>
      </c>
      <c r="BB22" s="193" t="s">
        <v>1808</v>
      </c>
      <c r="BC22" s="193" t="s">
        <v>1809</v>
      </c>
      <c r="BD22" s="193" t="s">
        <v>1810</v>
      </c>
      <c r="BE22" s="194" t="s">
        <v>1811</v>
      </c>
      <c r="BF22" s="193" t="s">
        <v>1812</v>
      </c>
      <c r="BG22" s="193" t="s">
        <v>1813</v>
      </c>
      <c r="BH22" s="193" t="s">
        <v>1814</v>
      </c>
      <c r="BI22" s="193" t="s">
        <v>1815</v>
      </c>
      <c r="BJ22" s="193" t="s">
        <v>1816</v>
      </c>
      <c r="BK22" s="193" t="s">
        <v>1817</v>
      </c>
      <c r="BL22" s="193">
        <v>22099</v>
      </c>
      <c r="BM22" s="193"/>
      <c r="BN22" s="193" t="s">
        <v>1818</v>
      </c>
      <c r="BO22" s="193">
        <v>25099</v>
      </c>
      <c r="BP22" s="193" t="s">
        <v>1819</v>
      </c>
      <c r="BQ22" s="193"/>
      <c r="BR22" s="193" t="s">
        <v>1820</v>
      </c>
      <c r="BS22" s="193" t="s">
        <v>1821</v>
      </c>
      <c r="BT22" s="193" t="s">
        <v>1822</v>
      </c>
      <c r="BU22" s="193" t="s">
        <v>1823</v>
      </c>
      <c r="BV22" s="193" t="s">
        <v>1824</v>
      </c>
      <c r="BW22" s="187"/>
      <c r="BX22" s="187"/>
      <c r="BY22" s="187"/>
      <c r="BZ22" s="195"/>
      <c r="CA22" s="195"/>
      <c r="CB22" s="195"/>
      <c r="CC22" s="195"/>
      <c r="CD22" s="195" t="s">
        <v>1706</v>
      </c>
      <c r="CE22" s="195"/>
      <c r="CF22" s="195" t="s">
        <v>1825</v>
      </c>
      <c r="CG22" s="195" t="s">
        <v>1208</v>
      </c>
      <c r="CH22" s="195"/>
      <c r="CI22" s="195" t="s">
        <v>1826</v>
      </c>
      <c r="CJ22" s="195" t="s">
        <v>1827</v>
      </c>
      <c r="CK22" s="195" t="s">
        <v>1828</v>
      </c>
      <c r="CL22" s="195" t="s">
        <v>1829</v>
      </c>
      <c r="CM22" s="195" t="s">
        <v>1830</v>
      </c>
      <c r="CN22" s="196" t="s">
        <v>1831</v>
      </c>
      <c r="CO22" s="195" t="s">
        <v>1832</v>
      </c>
      <c r="CP22" s="195" t="s">
        <v>1833</v>
      </c>
      <c r="CQ22" s="195" t="s">
        <v>1834</v>
      </c>
      <c r="CR22" s="195" t="s">
        <v>1835</v>
      </c>
      <c r="CS22" s="195" t="s">
        <v>1836</v>
      </c>
      <c r="CT22" s="195" t="s">
        <v>1837</v>
      </c>
      <c r="CU22" s="195" t="s">
        <v>278</v>
      </c>
      <c r="CV22" s="195"/>
      <c r="CW22" s="195" t="s">
        <v>1838</v>
      </c>
      <c r="CX22" s="195" t="s">
        <v>278</v>
      </c>
      <c r="CY22" s="195" t="s">
        <v>1839</v>
      </c>
      <c r="CZ22" s="195"/>
      <c r="DA22" s="195" t="s">
        <v>1840</v>
      </c>
      <c r="DB22" s="195" t="s">
        <v>1841</v>
      </c>
      <c r="DC22" s="195" t="s">
        <v>1842</v>
      </c>
      <c r="DD22" s="195" t="s">
        <v>1843</v>
      </c>
      <c r="DE22" s="195" t="s">
        <v>1844</v>
      </c>
    </row>
    <row r="23" spans="1:109" ht="15" customHeight="1">
      <c r="A23" s="123"/>
      <c r="B23" s="133"/>
      <c r="C23" s="442" t="s">
        <v>15</v>
      </c>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134"/>
      <c r="AE23" s="123"/>
      <c r="AH23" s="192" t="s">
        <v>1845</v>
      </c>
      <c r="AI23" s="190" t="s">
        <v>759</v>
      </c>
      <c r="AJ23" s="187"/>
      <c r="AK23" s="187"/>
      <c r="AL23" s="189" t="str">
        <f t="shared" si="0"/>
        <v>Atlahuilco</v>
      </c>
      <c r="AM23" s="189" t="str">
        <f t="shared" si="1"/>
        <v>30020</v>
      </c>
      <c r="AN23" s="190" t="str">
        <f t="shared" si="2"/>
        <v>020</v>
      </c>
      <c r="AO23" s="187"/>
      <c r="AP23" s="187">
        <v>21</v>
      </c>
      <c r="AQ23" s="193"/>
      <c r="AR23" s="193"/>
      <c r="AS23" s="193"/>
      <c r="AT23" s="193"/>
      <c r="AU23" s="193" t="s">
        <v>1846</v>
      </c>
      <c r="AV23" s="193"/>
      <c r="AW23" s="193" t="s">
        <v>1847</v>
      </c>
      <c r="AX23" s="193" t="s">
        <v>1848</v>
      </c>
      <c r="AY23" s="193"/>
      <c r="AZ23" s="193" t="s">
        <v>1849</v>
      </c>
      <c r="BA23" s="193" t="s">
        <v>1850</v>
      </c>
      <c r="BB23" s="193" t="s">
        <v>1851</v>
      </c>
      <c r="BC23" s="193" t="s">
        <v>1852</v>
      </c>
      <c r="BD23" s="193" t="s">
        <v>1853</v>
      </c>
      <c r="BE23" s="194" t="s">
        <v>1854</v>
      </c>
      <c r="BF23" s="193" t="s">
        <v>1855</v>
      </c>
      <c r="BG23" s="193" t="s">
        <v>1856</v>
      </c>
      <c r="BH23" s="193" t="s">
        <v>1857</v>
      </c>
      <c r="BI23" s="193" t="s">
        <v>1858</v>
      </c>
      <c r="BJ23" s="193" t="s">
        <v>1859</v>
      </c>
      <c r="BK23" s="193" t="s">
        <v>1860</v>
      </c>
      <c r="BL23" s="193"/>
      <c r="BM23" s="193"/>
      <c r="BN23" s="193" t="s">
        <v>1861</v>
      </c>
      <c r="BO23" s="193"/>
      <c r="BP23" s="193" t="s">
        <v>1862</v>
      </c>
      <c r="BQ23" s="193"/>
      <c r="BR23" s="193" t="s">
        <v>1863</v>
      </c>
      <c r="BS23" s="193" t="s">
        <v>1864</v>
      </c>
      <c r="BT23" s="193" t="s">
        <v>1865</v>
      </c>
      <c r="BU23" s="193" t="s">
        <v>1866</v>
      </c>
      <c r="BV23" s="193" t="s">
        <v>1867</v>
      </c>
      <c r="BW23" s="187"/>
      <c r="BX23" s="187"/>
      <c r="BY23" s="187"/>
      <c r="BZ23" s="195"/>
      <c r="CA23" s="195"/>
      <c r="CB23" s="195"/>
      <c r="CC23" s="195"/>
      <c r="CD23" s="195" t="s">
        <v>1868</v>
      </c>
      <c r="CE23" s="195"/>
      <c r="CF23" s="195" t="s">
        <v>1869</v>
      </c>
      <c r="CG23" s="195" t="s">
        <v>1870</v>
      </c>
      <c r="CH23" s="195"/>
      <c r="CI23" s="195" t="s">
        <v>1871</v>
      </c>
      <c r="CJ23" s="195" t="s">
        <v>1872</v>
      </c>
      <c r="CK23" s="195" t="s">
        <v>1873</v>
      </c>
      <c r="CL23" s="195" t="s">
        <v>1874</v>
      </c>
      <c r="CM23" s="195" t="s">
        <v>1875</v>
      </c>
      <c r="CN23" s="196" t="s">
        <v>1876</v>
      </c>
      <c r="CO23" s="195" t="s">
        <v>1877</v>
      </c>
      <c r="CP23" s="195" t="s">
        <v>1878</v>
      </c>
      <c r="CQ23" s="195" t="s">
        <v>1879</v>
      </c>
      <c r="CR23" s="195" t="s">
        <v>1880</v>
      </c>
      <c r="CS23" s="195" t="s">
        <v>1881</v>
      </c>
      <c r="CT23" s="195" t="s">
        <v>1882</v>
      </c>
      <c r="CU23" s="195"/>
      <c r="CV23" s="195"/>
      <c r="CW23" s="195" t="s">
        <v>1883</v>
      </c>
      <c r="CX23" s="195"/>
      <c r="CY23" s="195" t="s">
        <v>1884</v>
      </c>
      <c r="CZ23" s="195"/>
      <c r="DA23" s="195" t="s">
        <v>1885</v>
      </c>
      <c r="DB23" s="195" t="s">
        <v>1886</v>
      </c>
      <c r="DC23" s="195" t="s">
        <v>1887</v>
      </c>
      <c r="DD23" s="195" t="s">
        <v>1888</v>
      </c>
      <c r="DE23" s="195" t="s">
        <v>1889</v>
      </c>
    </row>
    <row r="24" spans="1:109" ht="6.75" customHeight="1">
      <c r="A24" s="123"/>
      <c r="B24" s="13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4"/>
      <c r="AE24" s="123"/>
      <c r="AH24" s="192" t="s">
        <v>1890</v>
      </c>
      <c r="AI24" s="190" t="s">
        <v>760</v>
      </c>
      <c r="AJ24" s="187"/>
      <c r="AK24" s="187"/>
      <c r="AL24" s="189" t="str">
        <f t="shared" si="0"/>
        <v>Atoyac</v>
      </c>
      <c r="AM24" s="189" t="str">
        <f t="shared" si="1"/>
        <v>30021</v>
      </c>
      <c r="AN24" s="190" t="str">
        <f t="shared" si="2"/>
        <v>021</v>
      </c>
      <c r="AO24" s="187"/>
      <c r="AP24" s="187">
        <v>22</v>
      </c>
      <c r="AQ24" s="193"/>
      <c r="AR24" s="193"/>
      <c r="AS24" s="193"/>
      <c r="AT24" s="193"/>
      <c r="AU24" s="193" t="s">
        <v>1891</v>
      </c>
      <c r="AV24" s="193"/>
      <c r="AW24" s="193" t="s">
        <v>1892</v>
      </c>
      <c r="AX24" s="193" t="s">
        <v>1893</v>
      </c>
      <c r="AY24" s="193"/>
      <c r="AZ24" s="193" t="s">
        <v>1894</v>
      </c>
      <c r="BA24" s="193" t="s">
        <v>1895</v>
      </c>
      <c r="BB24" s="193" t="s">
        <v>1896</v>
      </c>
      <c r="BC24" s="193" t="s">
        <v>1897</v>
      </c>
      <c r="BD24" s="193" t="s">
        <v>1898</v>
      </c>
      <c r="BE24" s="194" t="s">
        <v>1899</v>
      </c>
      <c r="BF24" s="193" t="s">
        <v>1900</v>
      </c>
      <c r="BG24" s="193" t="s">
        <v>1901</v>
      </c>
      <c r="BH24" s="193">
        <v>18099</v>
      </c>
      <c r="BI24" s="193" t="s">
        <v>1902</v>
      </c>
      <c r="BJ24" s="193" t="s">
        <v>1903</v>
      </c>
      <c r="BK24" s="193" t="s">
        <v>1904</v>
      </c>
      <c r="BL24" s="193"/>
      <c r="BM24" s="193"/>
      <c r="BN24" s="193" t="s">
        <v>1905</v>
      </c>
      <c r="BO24" s="193"/>
      <c r="BP24" s="193" t="s">
        <v>1906</v>
      </c>
      <c r="BQ24" s="193"/>
      <c r="BR24" s="193" t="s">
        <v>1907</v>
      </c>
      <c r="BS24" s="193" t="s">
        <v>1908</v>
      </c>
      <c r="BT24" s="193" t="s">
        <v>1909</v>
      </c>
      <c r="BU24" s="193" t="s">
        <v>1910</v>
      </c>
      <c r="BV24" s="193" t="s">
        <v>1911</v>
      </c>
      <c r="BW24" s="187"/>
      <c r="BX24" s="187"/>
      <c r="BY24" s="187"/>
      <c r="BZ24" s="195"/>
      <c r="CA24" s="195"/>
      <c r="CB24" s="195"/>
      <c r="CC24" s="195"/>
      <c r="CD24" s="195" t="s">
        <v>1912</v>
      </c>
      <c r="CE24" s="195"/>
      <c r="CF24" s="195" t="s">
        <v>1913</v>
      </c>
      <c r="CG24" s="195" t="s">
        <v>1914</v>
      </c>
      <c r="CH24" s="195"/>
      <c r="CI24" s="195" t="s">
        <v>1915</v>
      </c>
      <c r="CJ24" s="195" t="s">
        <v>1916</v>
      </c>
      <c r="CK24" s="195" t="s">
        <v>1917</v>
      </c>
      <c r="CL24" s="195" t="s">
        <v>1202</v>
      </c>
      <c r="CM24" s="195" t="s">
        <v>1918</v>
      </c>
      <c r="CN24" s="196" t="s">
        <v>1919</v>
      </c>
      <c r="CO24" s="195" t="s">
        <v>1920</v>
      </c>
      <c r="CP24" s="195" t="s">
        <v>1921</v>
      </c>
      <c r="CQ24" s="195" t="s">
        <v>278</v>
      </c>
      <c r="CR24" s="195" t="s">
        <v>1922</v>
      </c>
      <c r="CS24" s="195" t="s">
        <v>1923</v>
      </c>
      <c r="CT24" s="195" t="s">
        <v>1924</v>
      </c>
      <c r="CU24" s="195"/>
      <c r="CV24" s="195"/>
      <c r="CW24" s="195" t="s">
        <v>1925</v>
      </c>
      <c r="CX24" s="195"/>
      <c r="CY24" s="195" t="s">
        <v>1926</v>
      </c>
      <c r="CZ24" s="195"/>
      <c r="DA24" s="195" t="s">
        <v>1927</v>
      </c>
      <c r="DB24" s="195" t="s">
        <v>1928</v>
      </c>
      <c r="DC24" s="195" t="s">
        <v>1585</v>
      </c>
      <c r="DD24" s="195" t="s">
        <v>1929</v>
      </c>
      <c r="DE24" s="195" t="s">
        <v>1930</v>
      </c>
    </row>
    <row r="25" spans="1:109" ht="48" customHeight="1">
      <c r="A25" s="123"/>
      <c r="B25" s="133"/>
      <c r="C25" s="13"/>
      <c r="D25" s="452" t="s">
        <v>16</v>
      </c>
      <c r="E25" s="452"/>
      <c r="F25" s="452"/>
      <c r="G25" s="452"/>
      <c r="H25" s="452"/>
      <c r="I25" s="452"/>
      <c r="J25" s="452"/>
      <c r="K25" s="452"/>
      <c r="L25" s="452"/>
      <c r="M25" s="452"/>
      <c r="N25" s="452"/>
      <c r="O25" s="452"/>
      <c r="P25" s="452"/>
      <c r="Q25" s="452"/>
      <c r="R25" s="452"/>
      <c r="S25" s="452"/>
      <c r="T25" s="452"/>
      <c r="U25" s="452"/>
      <c r="V25" s="452"/>
      <c r="W25" s="452"/>
      <c r="X25" s="452"/>
      <c r="Y25" s="452"/>
      <c r="Z25" s="452"/>
      <c r="AA25" s="452"/>
      <c r="AB25" s="452"/>
      <c r="AC25" s="452"/>
      <c r="AD25" s="134"/>
      <c r="AE25" s="123"/>
      <c r="AH25" s="192" t="s">
        <v>1593</v>
      </c>
      <c r="AI25" s="190" t="s">
        <v>761</v>
      </c>
      <c r="AJ25" s="187"/>
      <c r="AK25" s="187"/>
      <c r="AL25" s="189" t="str">
        <f t="shared" si="0"/>
        <v>Atzacan</v>
      </c>
      <c r="AM25" s="189" t="str">
        <f t="shared" si="1"/>
        <v>30022</v>
      </c>
      <c r="AN25" s="190" t="str">
        <f t="shared" si="2"/>
        <v>022</v>
      </c>
      <c r="AO25" s="187"/>
      <c r="AP25" s="187">
        <v>23</v>
      </c>
      <c r="AQ25" s="193"/>
      <c r="AR25" s="193"/>
      <c r="AS25" s="193"/>
      <c r="AT25" s="193"/>
      <c r="AU25" s="193" t="s">
        <v>1931</v>
      </c>
      <c r="AV25" s="193"/>
      <c r="AW25" s="193" t="s">
        <v>1932</v>
      </c>
      <c r="AX25" s="193" t="s">
        <v>1933</v>
      </c>
      <c r="AY25" s="193"/>
      <c r="AZ25" s="193" t="s">
        <v>1934</v>
      </c>
      <c r="BA25" s="193" t="s">
        <v>1935</v>
      </c>
      <c r="BB25" s="193" t="s">
        <v>1936</v>
      </c>
      <c r="BC25" s="193" t="s">
        <v>1937</v>
      </c>
      <c r="BD25" s="193" t="s">
        <v>1938</v>
      </c>
      <c r="BE25" s="194" t="s">
        <v>1939</v>
      </c>
      <c r="BF25" s="193" t="s">
        <v>1940</v>
      </c>
      <c r="BG25" s="193" t="s">
        <v>1941</v>
      </c>
      <c r="BH25" s="193"/>
      <c r="BI25" s="193" t="s">
        <v>1942</v>
      </c>
      <c r="BJ25" s="193" t="s">
        <v>1943</v>
      </c>
      <c r="BK25" s="193" t="s">
        <v>1944</v>
      </c>
      <c r="BL25" s="193"/>
      <c r="BM25" s="193"/>
      <c r="BN25" s="193" t="s">
        <v>1945</v>
      </c>
      <c r="BO25" s="193"/>
      <c r="BP25" s="193" t="s">
        <v>1946</v>
      </c>
      <c r="BQ25" s="193"/>
      <c r="BR25" s="193" t="s">
        <v>1947</v>
      </c>
      <c r="BS25" s="193" t="s">
        <v>1948</v>
      </c>
      <c r="BT25" s="193" t="s">
        <v>1949</v>
      </c>
      <c r="BU25" s="193" t="s">
        <v>1950</v>
      </c>
      <c r="BV25" s="193" t="s">
        <v>1951</v>
      </c>
      <c r="BW25" s="187"/>
      <c r="BX25" s="187"/>
      <c r="BY25" s="187"/>
      <c r="BZ25" s="195"/>
      <c r="CA25" s="195"/>
      <c r="CB25" s="195"/>
      <c r="CC25" s="195"/>
      <c r="CD25" s="195" t="s">
        <v>1952</v>
      </c>
      <c r="CE25" s="195"/>
      <c r="CF25" s="195" t="s">
        <v>1953</v>
      </c>
      <c r="CG25" s="195" t="s">
        <v>1954</v>
      </c>
      <c r="CH25" s="195"/>
      <c r="CI25" s="195" t="s">
        <v>1955</v>
      </c>
      <c r="CJ25" s="195" t="s">
        <v>1735</v>
      </c>
      <c r="CK25" s="195" t="s">
        <v>1956</v>
      </c>
      <c r="CL25" s="195" t="s">
        <v>1957</v>
      </c>
      <c r="CM25" s="195" t="s">
        <v>1958</v>
      </c>
      <c r="CN25" s="196" t="s">
        <v>1959</v>
      </c>
      <c r="CO25" s="195" t="s">
        <v>1960</v>
      </c>
      <c r="CP25" s="195" t="s">
        <v>1961</v>
      </c>
      <c r="CQ25" s="195"/>
      <c r="CR25" s="195" t="s">
        <v>1962</v>
      </c>
      <c r="CS25" s="195" t="s">
        <v>1963</v>
      </c>
      <c r="CT25" s="195" t="s">
        <v>1964</v>
      </c>
      <c r="CU25" s="195"/>
      <c r="CV25" s="195"/>
      <c r="CW25" s="195" t="s">
        <v>1965</v>
      </c>
      <c r="CX25" s="195"/>
      <c r="CY25" s="195" t="s">
        <v>1966</v>
      </c>
      <c r="CZ25" s="195"/>
      <c r="DA25" s="195" t="s">
        <v>1733</v>
      </c>
      <c r="DB25" s="195" t="s">
        <v>1967</v>
      </c>
      <c r="DC25" s="195" t="s">
        <v>1968</v>
      </c>
      <c r="DD25" s="195" t="s">
        <v>1969</v>
      </c>
      <c r="DE25" s="195" t="s">
        <v>1970</v>
      </c>
    </row>
    <row r="26" spans="1:109" ht="6.75" customHeight="1">
      <c r="A26" s="123"/>
      <c r="B26" s="13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4"/>
      <c r="AE26" s="123"/>
      <c r="AH26" s="192" t="s">
        <v>1971</v>
      </c>
      <c r="AI26" s="190" t="s">
        <v>762</v>
      </c>
      <c r="AJ26" s="187"/>
      <c r="AK26" s="187"/>
      <c r="AL26" s="189" t="str">
        <f t="shared" si="0"/>
        <v>Atzalan</v>
      </c>
      <c r="AM26" s="189" t="str">
        <f t="shared" si="1"/>
        <v>30023</v>
      </c>
      <c r="AN26" s="190" t="str">
        <f t="shared" si="2"/>
        <v>023</v>
      </c>
      <c r="AO26" s="187"/>
      <c r="AP26" s="187">
        <v>24</v>
      </c>
      <c r="AQ26" s="193"/>
      <c r="AR26" s="193"/>
      <c r="AS26" s="193"/>
      <c r="AT26" s="193"/>
      <c r="AU26" s="193" t="s">
        <v>1972</v>
      </c>
      <c r="AV26" s="193"/>
      <c r="AW26" s="193" t="s">
        <v>1973</v>
      </c>
      <c r="AX26" s="193" t="s">
        <v>1974</v>
      </c>
      <c r="AY26" s="193"/>
      <c r="AZ26" s="193" t="s">
        <v>1975</v>
      </c>
      <c r="BA26" s="193" t="s">
        <v>1976</v>
      </c>
      <c r="BB26" s="193" t="s">
        <v>1977</v>
      </c>
      <c r="BC26" s="193" t="s">
        <v>1978</v>
      </c>
      <c r="BD26" s="193" t="s">
        <v>1979</v>
      </c>
      <c r="BE26" s="194" t="s">
        <v>1980</v>
      </c>
      <c r="BF26" s="193" t="s">
        <v>1981</v>
      </c>
      <c r="BG26" s="193" t="s">
        <v>1982</v>
      </c>
      <c r="BH26" s="193"/>
      <c r="BI26" s="193" t="s">
        <v>1983</v>
      </c>
      <c r="BJ26" s="193" t="s">
        <v>1984</v>
      </c>
      <c r="BK26" s="193" t="s">
        <v>1985</v>
      </c>
      <c r="BL26" s="193"/>
      <c r="BM26" s="193"/>
      <c r="BN26" s="193" t="s">
        <v>1986</v>
      </c>
      <c r="BO26" s="193"/>
      <c r="BP26" s="193" t="s">
        <v>1987</v>
      </c>
      <c r="BQ26" s="193"/>
      <c r="BR26" s="193" t="s">
        <v>1988</v>
      </c>
      <c r="BS26" s="193" t="s">
        <v>1989</v>
      </c>
      <c r="BT26" s="193" t="s">
        <v>1990</v>
      </c>
      <c r="BU26" s="193" t="s">
        <v>1991</v>
      </c>
      <c r="BV26" s="193" t="s">
        <v>1992</v>
      </c>
      <c r="BW26" s="187"/>
      <c r="BX26" s="187"/>
      <c r="BY26" s="187"/>
      <c r="BZ26" s="195"/>
      <c r="CA26" s="195"/>
      <c r="CB26" s="195"/>
      <c r="CC26" s="195"/>
      <c r="CD26" s="195" t="s">
        <v>1735</v>
      </c>
      <c r="CE26" s="195"/>
      <c r="CF26" s="195" t="s">
        <v>1993</v>
      </c>
      <c r="CG26" s="195" t="s">
        <v>1744</v>
      </c>
      <c r="CH26" s="195"/>
      <c r="CI26" s="195" t="s">
        <v>1994</v>
      </c>
      <c r="CJ26" s="195" t="s">
        <v>1995</v>
      </c>
      <c r="CK26" s="195" t="s">
        <v>1996</v>
      </c>
      <c r="CL26" s="195" t="s">
        <v>1300</v>
      </c>
      <c r="CM26" s="195" t="s">
        <v>1997</v>
      </c>
      <c r="CN26" s="196" t="s">
        <v>1998</v>
      </c>
      <c r="CO26" s="195" t="s">
        <v>1999</v>
      </c>
      <c r="CP26" s="195" t="s">
        <v>2000</v>
      </c>
      <c r="CQ26" s="195"/>
      <c r="CR26" s="195" t="s">
        <v>2001</v>
      </c>
      <c r="CS26" s="195" t="s">
        <v>2002</v>
      </c>
      <c r="CT26" s="195" t="s">
        <v>2003</v>
      </c>
      <c r="CU26" s="195"/>
      <c r="CV26" s="195"/>
      <c r="CW26" s="195" t="s">
        <v>2004</v>
      </c>
      <c r="CX26" s="195"/>
      <c r="CY26" s="195" t="s">
        <v>2005</v>
      </c>
      <c r="CZ26" s="195"/>
      <c r="DA26" s="195" t="s">
        <v>2006</v>
      </c>
      <c r="DB26" s="195" t="s">
        <v>2007</v>
      </c>
      <c r="DC26" s="195" t="s">
        <v>2008</v>
      </c>
      <c r="DD26" s="195" t="s">
        <v>2009</v>
      </c>
      <c r="DE26" s="195" t="s">
        <v>2010</v>
      </c>
    </row>
    <row r="27" spans="1:109" ht="36" customHeight="1">
      <c r="A27" s="123"/>
      <c r="B27" s="133"/>
      <c r="C27" s="442" t="s">
        <v>557</v>
      </c>
      <c r="D27" s="442"/>
      <c r="E27" s="442"/>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134"/>
      <c r="AE27" s="123"/>
      <c r="AH27" s="192" t="s">
        <v>2011</v>
      </c>
      <c r="AI27" s="190" t="s">
        <v>763</v>
      </c>
      <c r="AJ27" s="187"/>
      <c r="AK27" s="200"/>
      <c r="AL27" s="189" t="str">
        <f t="shared" si="0"/>
        <v>Tlaltetela</v>
      </c>
      <c r="AM27" s="189" t="str">
        <f t="shared" si="1"/>
        <v>30024</v>
      </c>
      <c r="AN27" s="190" t="str">
        <f t="shared" si="2"/>
        <v>024</v>
      </c>
      <c r="AO27" s="200"/>
      <c r="AP27" s="187">
        <v>25</v>
      </c>
      <c r="AQ27" s="201"/>
      <c r="AR27" s="201"/>
      <c r="AS27" s="201"/>
      <c r="AT27" s="201"/>
      <c r="AU27" s="193" t="s">
        <v>2012</v>
      </c>
      <c r="AV27" s="201"/>
      <c r="AW27" s="193" t="s">
        <v>2013</v>
      </c>
      <c r="AX27" s="193" t="s">
        <v>2014</v>
      </c>
      <c r="AY27" s="201"/>
      <c r="AZ27" s="193" t="s">
        <v>2015</v>
      </c>
      <c r="BA27" s="193" t="s">
        <v>2016</v>
      </c>
      <c r="BB27" s="193" t="s">
        <v>2017</v>
      </c>
      <c r="BC27" s="193" t="s">
        <v>2018</v>
      </c>
      <c r="BD27" s="193" t="s">
        <v>2019</v>
      </c>
      <c r="BE27" s="194" t="s">
        <v>2020</v>
      </c>
      <c r="BF27" s="193" t="s">
        <v>2021</v>
      </c>
      <c r="BG27" s="193" t="s">
        <v>2022</v>
      </c>
      <c r="BH27" s="201"/>
      <c r="BI27" s="193" t="s">
        <v>2023</v>
      </c>
      <c r="BJ27" s="193" t="s">
        <v>2024</v>
      </c>
      <c r="BK27" s="193" t="s">
        <v>2025</v>
      </c>
      <c r="BL27" s="201"/>
      <c r="BM27" s="201"/>
      <c r="BN27" s="193" t="s">
        <v>2026</v>
      </c>
      <c r="BO27" s="201"/>
      <c r="BP27" s="193" t="s">
        <v>2027</v>
      </c>
      <c r="BQ27" s="201"/>
      <c r="BR27" s="193" t="s">
        <v>2028</v>
      </c>
      <c r="BS27" s="193" t="s">
        <v>2029</v>
      </c>
      <c r="BT27" s="193" t="s">
        <v>2030</v>
      </c>
      <c r="BU27" s="193" t="s">
        <v>2031</v>
      </c>
      <c r="BV27" s="193" t="s">
        <v>2032</v>
      </c>
      <c r="BW27" s="200"/>
      <c r="BX27" s="200"/>
      <c r="BY27" s="200"/>
      <c r="BZ27" s="202"/>
      <c r="CA27" s="202"/>
      <c r="CB27" s="202"/>
      <c r="CC27" s="202"/>
      <c r="CD27" s="195" t="s">
        <v>2033</v>
      </c>
      <c r="CE27" s="202"/>
      <c r="CF27" s="195" t="s">
        <v>2034</v>
      </c>
      <c r="CG27" s="195" t="s">
        <v>2035</v>
      </c>
      <c r="CH27" s="202"/>
      <c r="CI27" s="195" t="s">
        <v>2036</v>
      </c>
      <c r="CJ27" s="195" t="s">
        <v>1994</v>
      </c>
      <c r="CK27" s="195" t="s">
        <v>2037</v>
      </c>
      <c r="CL27" s="195" t="s">
        <v>2038</v>
      </c>
      <c r="CM27" s="195" t="s">
        <v>1737</v>
      </c>
      <c r="CN27" s="196" t="s">
        <v>2039</v>
      </c>
      <c r="CO27" s="195" t="s">
        <v>2040</v>
      </c>
      <c r="CP27" s="195" t="s">
        <v>2041</v>
      </c>
      <c r="CQ27" s="202"/>
      <c r="CR27" s="195" t="s">
        <v>2042</v>
      </c>
      <c r="CS27" s="195" t="s">
        <v>2043</v>
      </c>
      <c r="CT27" s="195" t="s">
        <v>2044</v>
      </c>
      <c r="CU27" s="202"/>
      <c r="CV27" s="202"/>
      <c r="CW27" s="195" t="s">
        <v>2045</v>
      </c>
      <c r="CX27" s="202"/>
      <c r="CY27" s="195" t="s">
        <v>2046</v>
      </c>
      <c r="CZ27" s="202"/>
      <c r="DA27" s="195" t="s">
        <v>2047</v>
      </c>
      <c r="DB27" s="195" t="s">
        <v>2048</v>
      </c>
      <c r="DC27" s="195" t="s">
        <v>2049</v>
      </c>
      <c r="DD27" s="195" t="s">
        <v>2050</v>
      </c>
      <c r="DE27" s="195" t="s">
        <v>1055</v>
      </c>
    </row>
    <row r="28" spans="1:109" ht="6.75" customHeight="1">
      <c r="A28" s="123"/>
      <c r="B28" s="13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4"/>
      <c r="AE28" s="123"/>
      <c r="AH28" s="192" t="s">
        <v>1749</v>
      </c>
      <c r="AI28" s="190" t="s">
        <v>764</v>
      </c>
      <c r="AJ28" s="187"/>
      <c r="AK28" s="200"/>
      <c r="AL28" s="189" t="str">
        <f t="shared" si="0"/>
        <v>Ayahualulco</v>
      </c>
      <c r="AM28" s="189" t="str">
        <f t="shared" si="1"/>
        <v>30025</v>
      </c>
      <c r="AN28" s="190" t="str">
        <f t="shared" si="2"/>
        <v>025</v>
      </c>
      <c r="AO28" s="200"/>
      <c r="AP28" s="187">
        <v>26</v>
      </c>
      <c r="AQ28" s="201"/>
      <c r="AR28" s="201"/>
      <c r="AS28" s="201"/>
      <c r="AT28" s="201"/>
      <c r="AU28" s="193" t="s">
        <v>2051</v>
      </c>
      <c r="AV28" s="201"/>
      <c r="AW28" s="193" t="s">
        <v>2052</v>
      </c>
      <c r="AX28" s="193" t="s">
        <v>2053</v>
      </c>
      <c r="AY28" s="201"/>
      <c r="AZ28" s="193" t="s">
        <v>2054</v>
      </c>
      <c r="BA28" s="193" t="s">
        <v>2055</v>
      </c>
      <c r="BB28" s="193" t="s">
        <v>2056</v>
      </c>
      <c r="BC28" s="193" t="s">
        <v>2057</v>
      </c>
      <c r="BD28" s="193" t="s">
        <v>2058</v>
      </c>
      <c r="BE28" s="194" t="s">
        <v>2059</v>
      </c>
      <c r="BF28" s="193" t="s">
        <v>2060</v>
      </c>
      <c r="BG28" s="193" t="s">
        <v>2061</v>
      </c>
      <c r="BH28" s="201"/>
      <c r="BI28" s="193" t="s">
        <v>2062</v>
      </c>
      <c r="BJ28" s="193" t="s">
        <v>2063</v>
      </c>
      <c r="BK28" s="193" t="s">
        <v>2064</v>
      </c>
      <c r="BL28" s="201"/>
      <c r="BM28" s="201"/>
      <c r="BN28" s="193" t="s">
        <v>2065</v>
      </c>
      <c r="BO28" s="201"/>
      <c r="BP28" s="193" t="s">
        <v>2066</v>
      </c>
      <c r="BQ28" s="201"/>
      <c r="BR28" s="193" t="s">
        <v>2067</v>
      </c>
      <c r="BS28" s="193" t="s">
        <v>2068</v>
      </c>
      <c r="BT28" s="193" t="s">
        <v>2069</v>
      </c>
      <c r="BU28" s="193" t="s">
        <v>2070</v>
      </c>
      <c r="BV28" s="193" t="s">
        <v>2071</v>
      </c>
      <c r="BW28" s="200"/>
      <c r="BX28" s="200"/>
      <c r="BY28" s="200"/>
      <c r="BZ28" s="202"/>
      <c r="CA28" s="202"/>
      <c r="CB28" s="202"/>
      <c r="CC28" s="202"/>
      <c r="CD28" s="195" t="s">
        <v>2072</v>
      </c>
      <c r="CE28" s="202"/>
      <c r="CF28" s="195" t="s">
        <v>2073</v>
      </c>
      <c r="CG28" s="195" t="s">
        <v>1439</v>
      </c>
      <c r="CH28" s="202"/>
      <c r="CI28" s="195" t="s">
        <v>2074</v>
      </c>
      <c r="CJ28" s="195" t="s">
        <v>2075</v>
      </c>
      <c r="CK28" s="195" t="s">
        <v>2076</v>
      </c>
      <c r="CL28" s="195" t="s">
        <v>2077</v>
      </c>
      <c r="CM28" s="195" t="s">
        <v>2078</v>
      </c>
      <c r="CN28" s="196" t="s">
        <v>2079</v>
      </c>
      <c r="CO28" s="195" t="s">
        <v>2080</v>
      </c>
      <c r="CP28" s="195" t="s">
        <v>2081</v>
      </c>
      <c r="CQ28" s="202"/>
      <c r="CR28" s="195" t="s">
        <v>2082</v>
      </c>
      <c r="CS28" s="195" t="s">
        <v>2083</v>
      </c>
      <c r="CT28" s="195" t="s">
        <v>2084</v>
      </c>
      <c r="CU28" s="202"/>
      <c r="CV28" s="202"/>
      <c r="CW28" s="195" t="s">
        <v>2085</v>
      </c>
      <c r="CX28" s="202"/>
      <c r="CY28" s="195" t="s">
        <v>2086</v>
      </c>
      <c r="CZ28" s="202"/>
      <c r="DA28" s="195" t="s">
        <v>2087</v>
      </c>
      <c r="DB28" s="195" t="s">
        <v>2088</v>
      </c>
      <c r="DC28" s="195" t="s">
        <v>2089</v>
      </c>
      <c r="DD28" s="197" t="s">
        <v>2090</v>
      </c>
      <c r="DE28" s="195" t="s">
        <v>2091</v>
      </c>
    </row>
    <row r="29" spans="1:109" ht="60" customHeight="1">
      <c r="A29" s="123"/>
      <c r="B29" s="133"/>
      <c r="C29" s="442" t="s">
        <v>17</v>
      </c>
      <c r="D29" s="442"/>
      <c r="E29" s="442"/>
      <c r="F29" s="442"/>
      <c r="G29" s="442"/>
      <c r="H29" s="442"/>
      <c r="I29" s="442"/>
      <c r="J29" s="442"/>
      <c r="K29" s="442"/>
      <c r="L29" s="442"/>
      <c r="M29" s="442"/>
      <c r="N29" s="442"/>
      <c r="O29" s="442"/>
      <c r="P29" s="442"/>
      <c r="Q29" s="442"/>
      <c r="R29" s="442"/>
      <c r="S29" s="442"/>
      <c r="T29" s="442"/>
      <c r="U29" s="442"/>
      <c r="V29" s="442"/>
      <c r="W29" s="442"/>
      <c r="X29" s="442"/>
      <c r="Y29" s="442"/>
      <c r="Z29" s="442"/>
      <c r="AA29" s="442"/>
      <c r="AB29" s="442"/>
      <c r="AC29" s="442"/>
      <c r="AD29" s="134"/>
      <c r="AE29" s="123"/>
      <c r="AH29" s="192" t="s">
        <v>2092</v>
      </c>
      <c r="AI29" s="190" t="s">
        <v>765</v>
      </c>
      <c r="AJ29" s="187"/>
      <c r="AK29" s="200"/>
      <c r="AL29" s="189" t="str">
        <f t="shared" si="0"/>
        <v>Banderilla</v>
      </c>
      <c r="AM29" s="189" t="str">
        <f t="shared" si="1"/>
        <v>30026</v>
      </c>
      <c r="AN29" s="190" t="str">
        <f t="shared" si="2"/>
        <v>026</v>
      </c>
      <c r="AO29" s="200"/>
      <c r="AP29" s="187">
        <v>27</v>
      </c>
      <c r="AQ29" s="201"/>
      <c r="AR29" s="201"/>
      <c r="AS29" s="201"/>
      <c r="AT29" s="201"/>
      <c r="AU29" s="193" t="s">
        <v>2093</v>
      </c>
      <c r="AV29" s="201"/>
      <c r="AW29" s="193" t="s">
        <v>2094</v>
      </c>
      <c r="AX29" s="193" t="s">
        <v>2095</v>
      </c>
      <c r="AY29" s="201"/>
      <c r="AZ29" s="193" t="s">
        <v>2096</v>
      </c>
      <c r="BA29" s="193" t="s">
        <v>2097</v>
      </c>
      <c r="BB29" s="193" t="s">
        <v>2098</v>
      </c>
      <c r="BC29" s="193" t="s">
        <v>2099</v>
      </c>
      <c r="BD29" s="193" t="s">
        <v>2100</v>
      </c>
      <c r="BE29" s="194" t="s">
        <v>2101</v>
      </c>
      <c r="BF29" s="193" t="s">
        <v>2102</v>
      </c>
      <c r="BG29" s="193" t="s">
        <v>2103</v>
      </c>
      <c r="BH29" s="201"/>
      <c r="BI29" s="193" t="s">
        <v>2104</v>
      </c>
      <c r="BJ29" s="193" t="s">
        <v>2105</v>
      </c>
      <c r="BK29" s="193" t="s">
        <v>2106</v>
      </c>
      <c r="BL29" s="201"/>
      <c r="BM29" s="201"/>
      <c r="BN29" s="193" t="s">
        <v>2107</v>
      </c>
      <c r="BO29" s="201"/>
      <c r="BP29" s="193" t="s">
        <v>2108</v>
      </c>
      <c r="BQ29" s="201"/>
      <c r="BR29" s="193" t="s">
        <v>2109</v>
      </c>
      <c r="BS29" s="193" t="s">
        <v>2110</v>
      </c>
      <c r="BT29" s="193" t="s">
        <v>2111</v>
      </c>
      <c r="BU29" s="193" t="s">
        <v>2112</v>
      </c>
      <c r="BV29" s="193" t="s">
        <v>2113</v>
      </c>
      <c r="BW29" s="200"/>
      <c r="BX29" s="200"/>
      <c r="BY29" s="200"/>
      <c r="BZ29" s="202"/>
      <c r="CA29" s="202"/>
      <c r="CB29" s="202"/>
      <c r="CC29" s="202"/>
      <c r="CD29" s="195" t="s">
        <v>2114</v>
      </c>
      <c r="CE29" s="202"/>
      <c r="CF29" s="195" t="s">
        <v>2115</v>
      </c>
      <c r="CG29" s="195" t="s">
        <v>2116</v>
      </c>
      <c r="CH29" s="202"/>
      <c r="CI29" s="195" t="s">
        <v>2117</v>
      </c>
      <c r="CJ29" s="195" t="s">
        <v>2118</v>
      </c>
      <c r="CK29" s="195" t="s">
        <v>2119</v>
      </c>
      <c r="CL29" s="195" t="s">
        <v>2120</v>
      </c>
      <c r="CM29" s="195" t="s">
        <v>2121</v>
      </c>
      <c r="CN29" s="196" t="s">
        <v>2122</v>
      </c>
      <c r="CO29" s="195" t="s">
        <v>2123</v>
      </c>
      <c r="CP29" s="195" t="s">
        <v>2124</v>
      </c>
      <c r="CQ29" s="202"/>
      <c r="CR29" s="195" t="s">
        <v>475</v>
      </c>
      <c r="CS29" s="195" t="s">
        <v>2125</v>
      </c>
      <c r="CT29" s="195" t="s">
        <v>2126</v>
      </c>
      <c r="CU29" s="202"/>
      <c r="CV29" s="202"/>
      <c r="CW29" s="195" t="s">
        <v>2127</v>
      </c>
      <c r="CX29" s="202"/>
      <c r="CY29" s="195" t="s">
        <v>2128</v>
      </c>
      <c r="CZ29" s="202"/>
      <c r="DA29" s="195" t="s">
        <v>2129</v>
      </c>
      <c r="DB29" s="195" t="s">
        <v>2130</v>
      </c>
      <c r="DC29" s="195" t="s">
        <v>2131</v>
      </c>
      <c r="DD29" s="195" t="s">
        <v>2132</v>
      </c>
      <c r="DE29" s="195" t="s">
        <v>2133</v>
      </c>
    </row>
    <row r="30" spans="1:109" ht="6.75" customHeight="1">
      <c r="A30" s="123"/>
      <c r="B30" s="13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4"/>
      <c r="AE30" s="123"/>
      <c r="AH30" s="192" t="s">
        <v>2134</v>
      </c>
      <c r="AI30" s="190" t="s">
        <v>766</v>
      </c>
      <c r="AJ30" s="187"/>
      <c r="AK30" s="200"/>
      <c r="AL30" s="189" t="str">
        <f t="shared" si="0"/>
        <v>Benito Juárez</v>
      </c>
      <c r="AM30" s="189" t="str">
        <f t="shared" si="1"/>
        <v>30027</v>
      </c>
      <c r="AN30" s="190" t="str">
        <f t="shared" si="2"/>
        <v>027</v>
      </c>
      <c r="AO30" s="200"/>
      <c r="AP30" s="187">
        <v>28</v>
      </c>
      <c r="AQ30" s="201"/>
      <c r="AR30" s="201"/>
      <c r="AS30" s="201"/>
      <c r="AT30" s="201"/>
      <c r="AU30" s="193" t="s">
        <v>2135</v>
      </c>
      <c r="AV30" s="201"/>
      <c r="AW30" s="193" t="s">
        <v>2136</v>
      </c>
      <c r="AX30" s="193" t="s">
        <v>2137</v>
      </c>
      <c r="AY30" s="201"/>
      <c r="AZ30" s="193" t="s">
        <v>2138</v>
      </c>
      <c r="BA30" s="193" t="s">
        <v>2139</v>
      </c>
      <c r="BB30" s="193" t="s">
        <v>2140</v>
      </c>
      <c r="BC30" s="193" t="s">
        <v>2141</v>
      </c>
      <c r="BD30" s="193" t="s">
        <v>2142</v>
      </c>
      <c r="BE30" s="194" t="s">
        <v>2143</v>
      </c>
      <c r="BF30" s="193" t="s">
        <v>2144</v>
      </c>
      <c r="BG30" s="193" t="s">
        <v>2145</v>
      </c>
      <c r="BH30" s="201"/>
      <c r="BI30" s="193" t="s">
        <v>2146</v>
      </c>
      <c r="BJ30" s="193" t="s">
        <v>2147</v>
      </c>
      <c r="BK30" s="193" t="s">
        <v>2148</v>
      </c>
      <c r="BL30" s="201"/>
      <c r="BM30" s="201"/>
      <c r="BN30" s="193" t="s">
        <v>2149</v>
      </c>
      <c r="BO30" s="201"/>
      <c r="BP30" s="193" t="s">
        <v>2150</v>
      </c>
      <c r="BQ30" s="201"/>
      <c r="BR30" s="193" t="s">
        <v>2151</v>
      </c>
      <c r="BS30" s="193" t="s">
        <v>2152</v>
      </c>
      <c r="BT30" s="193" t="s">
        <v>2153</v>
      </c>
      <c r="BU30" s="193" t="s">
        <v>2154</v>
      </c>
      <c r="BV30" s="193" t="s">
        <v>2155</v>
      </c>
      <c r="BW30" s="200"/>
      <c r="BX30" s="200"/>
      <c r="BY30" s="200"/>
      <c r="BZ30" s="202"/>
      <c r="CA30" s="202"/>
      <c r="CB30" s="202"/>
      <c r="CC30" s="202"/>
      <c r="CD30" s="195" t="s">
        <v>2156</v>
      </c>
      <c r="CE30" s="202"/>
      <c r="CF30" s="195" t="s">
        <v>2157</v>
      </c>
      <c r="CG30" s="195" t="s">
        <v>2158</v>
      </c>
      <c r="CH30" s="202"/>
      <c r="CI30" s="195" t="s">
        <v>2159</v>
      </c>
      <c r="CJ30" s="195" t="s">
        <v>2160</v>
      </c>
      <c r="CK30" s="195" t="s">
        <v>2161</v>
      </c>
      <c r="CL30" s="195" t="s">
        <v>2162</v>
      </c>
      <c r="CM30" s="195" t="s">
        <v>2163</v>
      </c>
      <c r="CN30" s="196" t="s">
        <v>2164</v>
      </c>
      <c r="CO30" s="195" t="s">
        <v>2165</v>
      </c>
      <c r="CP30" s="195" t="s">
        <v>2166</v>
      </c>
      <c r="CQ30" s="202"/>
      <c r="CR30" s="195" t="s">
        <v>2167</v>
      </c>
      <c r="CS30" s="195" t="s">
        <v>2168</v>
      </c>
      <c r="CT30" s="195" t="s">
        <v>2169</v>
      </c>
      <c r="CU30" s="202"/>
      <c r="CV30" s="202"/>
      <c r="CW30" s="195" t="s">
        <v>2170</v>
      </c>
      <c r="CX30" s="202"/>
      <c r="CY30" s="195" t="s">
        <v>2171</v>
      </c>
      <c r="CZ30" s="202"/>
      <c r="DA30" s="195" t="s">
        <v>2172</v>
      </c>
      <c r="DB30" s="195" t="s">
        <v>2173</v>
      </c>
      <c r="DC30" s="195" t="s">
        <v>1019</v>
      </c>
      <c r="DD30" s="195" t="s">
        <v>2174</v>
      </c>
      <c r="DE30" s="195" t="s">
        <v>2175</v>
      </c>
    </row>
    <row r="31" spans="1:109" ht="48" customHeight="1">
      <c r="A31" s="123"/>
      <c r="B31" s="133"/>
      <c r="C31" s="452" t="s">
        <v>558</v>
      </c>
      <c r="D31" s="452"/>
      <c r="E31" s="452"/>
      <c r="F31" s="452"/>
      <c r="G31" s="452"/>
      <c r="H31" s="452"/>
      <c r="I31" s="452"/>
      <c r="J31" s="452"/>
      <c r="K31" s="452"/>
      <c r="L31" s="452"/>
      <c r="M31" s="452"/>
      <c r="N31" s="452"/>
      <c r="O31" s="452"/>
      <c r="P31" s="452"/>
      <c r="Q31" s="452"/>
      <c r="R31" s="452"/>
      <c r="S31" s="452"/>
      <c r="T31" s="452"/>
      <c r="U31" s="452"/>
      <c r="V31" s="452"/>
      <c r="W31" s="452"/>
      <c r="X31" s="452"/>
      <c r="Y31" s="452"/>
      <c r="Z31" s="452"/>
      <c r="AA31" s="452"/>
      <c r="AB31" s="452"/>
      <c r="AC31" s="452"/>
      <c r="AD31" s="134"/>
      <c r="AE31" s="123"/>
      <c r="AH31" s="192" t="s">
        <v>2176</v>
      </c>
      <c r="AI31" s="190" t="s">
        <v>767</v>
      </c>
      <c r="AJ31" s="187"/>
      <c r="AK31" s="200"/>
      <c r="AL31" s="189" t="str">
        <f t="shared" si="0"/>
        <v>Boca del Río</v>
      </c>
      <c r="AM31" s="189" t="str">
        <f t="shared" si="1"/>
        <v>30028</v>
      </c>
      <c r="AN31" s="190" t="str">
        <f t="shared" si="2"/>
        <v>028</v>
      </c>
      <c r="AO31" s="200"/>
      <c r="AP31" s="187">
        <v>29</v>
      </c>
      <c r="AQ31" s="201"/>
      <c r="AR31" s="201"/>
      <c r="AS31" s="201"/>
      <c r="AT31" s="201"/>
      <c r="AU31" s="193" t="s">
        <v>2177</v>
      </c>
      <c r="AV31" s="201"/>
      <c r="AW31" s="193" t="s">
        <v>2178</v>
      </c>
      <c r="AX31" s="193" t="s">
        <v>2179</v>
      </c>
      <c r="AY31" s="201"/>
      <c r="AZ31" s="193" t="s">
        <v>2180</v>
      </c>
      <c r="BA31" s="193" t="s">
        <v>2181</v>
      </c>
      <c r="BB31" s="193" t="s">
        <v>2182</v>
      </c>
      <c r="BC31" s="193" t="s">
        <v>2183</v>
      </c>
      <c r="BD31" s="193" t="s">
        <v>2184</v>
      </c>
      <c r="BE31" s="194" t="s">
        <v>2185</v>
      </c>
      <c r="BF31" s="193" t="s">
        <v>2186</v>
      </c>
      <c r="BG31" s="193" t="s">
        <v>2187</v>
      </c>
      <c r="BH31" s="201"/>
      <c r="BI31" s="193" t="s">
        <v>2188</v>
      </c>
      <c r="BJ31" s="193" t="s">
        <v>2189</v>
      </c>
      <c r="BK31" s="193" t="s">
        <v>2190</v>
      </c>
      <c r="BL31" s="201"/>
      <c r="BM31" s="201"/>
      <c r="BN31" s="193" t="s">
        <v>2191</v>
      </c>
      <c r="BO31" s="201"/>
      <c r="BP31" s="193" t="s">
        <v>2192</v>
      </c>
      <c r="BQ31" s="201"/>
      <c r="BR31" s="193" t="s">
        <v>2193</v>
      </c>
      <c r="BS31" s="193" t="s">
        <v>2194</v>
      </c>
      <c r="BT31" s="193" t="s">
        <v>2195</v>
      </c>
      <c r="BU31" s="193" t="s">
        <v>2196</v>
      </c>
      <c r="BV31" s="193" t="s">
        <v>2197</v>
      </c>
      <c r="BW31" s="200"/>
      <c r="BX31" s="200"/>
      <c r="BY31" s="200"/>
      <c r="BZ31" s="202"/>
      <c r="CA31" s="202"/>
      <c r="CB31" s="202"/>
      <c r="CC31" s="202"/>
      <c r="CD31" s="195" t="s">
        <v>2198</v>
      </c>
      <c r="CE31" s="202"/>
      <c r="CF31" s="195" t="s">
        <v>2199</v>
      </c>
      <c r="CG31" s="195" t="s">
        <v>475</v>
      </c>
      <c r="CH31" s="202"/>
      <c r="CI31" s="195" t="s">
        <v>1697</v>
      </c>
      <c r="CJ31" s="195" t="s">
        <v>2200</v>
      </c>
      <c r="CK31" s="195" t="s">
        <v>2201</v>
      </c>
      <c r="CL31" s="195" t="s">
        <v>2202</v>
      </c>
      <c r="CM31" s="195" t="s">
        <v>1130</v>
      </c>
      <c r="CN31" s="196" t="s">
        <v>2203</v>
      </c>
      <c r="CO31" s="195" t="s">
        <v>2204</v>
      </c>
      <c r="CP31" s="195" t="s">
        <v>2205</v>
      </c>
      <c r="CQ31" s="202"/>
      <c r="CR31" s="195" t="s">
        <v>2206</v>
      </c>
      <c r="CS31" s="195" t="s">
        <v>2207</v>
      </c>
      <c r="CT31" s="195" t="s">
        <v>2208</v>
      </c>
      <c r="CU31" s="202"/>
      <c r="CV31" s="202"/>
      <c r="CW31" s="195" t="s">
        <v>2011</v>
      </c>
      <c r="CX31" s="202"/>
      <c r="CY31" s="195" t="s">
        <v>2209</v>
      </c>
      <c r="CZ31" s="202"/>
      <c r="DA31" s="195" t="s">
        <v>2210</v>
      </c>
      <c r="DB31" s="195" t="s">
        <v>2211</v>
      </c>
      <c r="DC31" s="195" t="s">
        <v>2212</v>
      </c>
      <c r="DD31" s="195" t="s">
        <v>2213</v>
      </c>
      <c r="DE31" s="195" t="s">
        <v>2214</v>
      </c>
    </row>
    <row r="32" spans="1:109" ht="6.75" customHeight="1">
      <c r="A32" s="123"/>
      <c r="B32" s="133"/>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34"/>
      <c r="AE32" s="123"/>
      <c r="AH32" s="192" t="s">
        <v>2215</v>
      </c>
      <c r="AI32" s="190" t="s">
        <v>768</v>
      </c>
      <c r="AJ32" s="187"/>
      <c r="AK32" s="200"/>
      <c r="AL32" s="189" t="str">
        <f t="shared" si="0"/>
        <v>Calcahualco</v>
      </c>
      <c r="AM32" s="189" t="str">
        <f t="shared" si="1"/>
        <v>30029</v>
      </c>
      <c r="AN32" s="190" t="str">
        <f t="shared" si="2"/>
        <v>029</v>
      </c>
      <c r="AO32" s="200"/>
      <c r="AP32" s="187">
        <v>30</v>
      </c>
      <c r="AQ32" s="201"/>
      <c r="AR32" s="201"/>
      <c r="AS32" s="201"/>
      <c r="AT32" s="201"/>
      <c r="AU32" s="193" t="s">
        <v>2216</v>
      </c>
      <c r="AV32" s="201"/>
      <c r="AW32" s="193" t="s">
        <v>2217</v>
      </c>
      <c r="AX32" s="193" t="s">
        <v>2218</v>
      </c>
      <c r="AY32" s="201"/>
      <c r="AZ32" s="193" t="s">
        <v>2219</v>
      </c>
      <c r="BA32" s="193" t="s">
        <v>2220</v>
      </c>
      <c r="BB32" s="193" t="s">
        <v>2221</v>
      </c>
      <c r="BC32" s="193" t="s">
        <v>2222</v>
      </c>
      <c r="BD32" s="193" t="s">
        <v>2223</v>
      </c>
      <c r="BE32" s="194" t="s">
        <v>2224</v>
      </c>
      <c r="BF32" s="193" t="s">
        <v>2225</v>
      </c>
      <c r="BG32" s="193" t="s">
        <v>2226</v>
      </c>
      <c r="BH32" s="201"/>
      <c r="BI32" s="193" t="s">
        <v>2227</v>
      </c>
      <c r="BJ32" s="193" t="s">
        <v>2228</v>
      </c>
      <c r="BK32" s="193" t="s">
        <v>2229</v>
      </c>
      <c r="BL32" s="201"/>
      <c r="BM32" s="201"/>
      <c r="BN32" s="193" t="s">
        <v>2230</v>
      </c>
      <c r="BO32" s="201"/>
      <c r="BP32" s="193" t="s">
        <v>2231</v>
      </c>
      <c r="BQ32" s="201"/>
      <c r="BR32" s="193" t="s">
        <v>2232</v>
      </c>
      <c r="BS32" s="193" t="s">
        <v>2233</v>
      </c>
      <c r="BT32" s="193" t="s">
        <v>2234</v>
      </c>
      <c r="BU32" s="193" t="s">
        <v>2235</v>
      </c>
      <c r="BV32" s="193" t="s">
        <v>2236</v>
      </c>
      <c r="BW32" s="200"/>
      <c r="BX32" s="200"/>
      <c r="BY32" s="200"/>
      <c r="BZ32" s="202"/>
      <c r="CA32" s="202"/>
      <c r="CB32" s="202"/>
      <c r="CC32" s="202"/>
      <c r="CD32" s="195" t="s">
        <v>2237</v>
      </c>
      <c r="CE32" s="202"/>
      <c r="CF32" s="195" t="s">
        <v>2238</v>
      </c>
      <c r="CG32" s="195" t="s">
        <v>2239</v>
      </c>
      <c r="CH32" s="202"/>
      <c r="CI32" s="195" t="s">
        <v>2240</v>
      </c>
      <c r="CJ32" s="195" t="s">
        <v>2241</v>
      </c>
      <c r="CK32" s="195" t="s">
        <v>2242</v>
      </c>
      <c r="CL32" s="195" t="s">
        <v>2243</v>
      </c>
      <c r="CM32" s="195" t="s">
        <v>2244</v>
      </c>
      <c r="CN32" s="196" t="s">
        <v>2245</v>
      </c>
      <c r="CO32" s="195" t="s">
        <v>2246</v>
      </c>
      <c r="CP32" s="195" t="s">
        <v>2247</v>
      </c>
      <c r="CQ32" s="202"/>
      <c r="CR32" s="195" t="s">
        <v>2248</v>
      </c>
      <c r="CS32" s="195" t="s">
        <v>2249</v>
      </c>
      <c r="CT32" s="195" t="s">
        <v>2250</v>
      </c>
      <c r="CU32" s="202"/>
      <c r="CV32" s="202"/>
      <c r="CW32" s="195" t="s">
        <v>2251</v>
      </c>
      <c r="CX32" s="202"/>
      <c r="CY32" s="195" t="s">
        <v>2252</v>
      </c>
      <c r="CZ32" s="202"/>
      <c r="DA32" s="195" t="s">
        <v>1735</v>
      </c>
      <c r="DB32" s="195" t="s">
        <v>2253</v>
      </c>
      <c r="DC32" s="195" t="s">
        <v>2254</v>
      </c>
      <c r="DD32" s="195" t="s">
        <v>2255</v>
      </c>
      <c r="DE32" s="195" t="s">
        <v>2256</v>
      </c>
    </row>
    <row r="33" spans="1:109" ht="48" customHeight="1">
      <c r="A33" s="123"/>
      <c r="B33" s="133"/>
      <c r="C33" s="442" t="s">
        <v>18</v>
      </c>
      <c r="D33" s="442"/>
      <c r="E33" s="442"/>
      <c r="F33" s="442"/>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134"/>
      <c r="AE33" s="123"/>
      <c r="AH33" s="192" t="s">
        <v>2257</v>
      </c>
      <c r="AI33" s="190" t="s">
        <v>769</v>
      </c>
      <c r="AJ33" s="187"/>
      <c r="AK33" s="200"/>
      <c r="AL33" s="189" t="str">
        <f t="shared" si="0"/>
        <v>Camerino Z. Mendoza</v>
      </c>
      <c r="AM33" s="189" t="str">
        <f t="shared" si="1"/>
        <v>30030</v>
      </c>
      <c r="AN33" s="190" t="str">
        <f t="shared" si="2"/>
        <v>030</v>
      </c>
      <c r="AO33" s="200"/>
      <c r="AP33" s="187">
        <v>31</v>
      </c>
      <c r="AQ33" s="201"/>
      <c r="AR33" s="201"/>
      <c r="AS33" s="201"/>
      <c r="AT33" s="201"/>
      <c r="AU33" s="193" t="s">
        <v>2258</v>
      </c>
      <c r="AV33" s="201"/>
      <c r="AW33" s="193" t="s">
        <v>2259</v>
      </c>
      <c r="AX33" s="193" t="s">
        <v>2260</v>
      </c>
      <c r="AY33" s="201"/>
      <c r="AZ33" s="193" t="s">
        <v>2261</v>
      </c>
      <c r="BA33" s="193" t="s">
        <v>2262</v>
      </c>
      <c r="BB33" s="193" t="s">
        <v>2263</v>
      </c>
      <c r="BC33" s="193" t="s">
        <v>2264</v>
      </c>
      <c r="BD33" s="193" t="s">
        <v>2265</v>
      </c>
      <c r="BE33" s="194" t="s">
        <v>2266</v>
      </c>
      <c r="BF33" s="193" t="s">
        <v>2267</v>
      </c>
      <c r="BG33" s="193" t="s">
        <v>2268</v>
      </c>
      <c r="BH33" s="201"/>
      <c r="BI33" s="193" t="s">
        <v>2269</v>
      </c>
      <c r="BJ33" s="193" t="s">
        <v>2270</v>
      </c>
      <c r="BK33" s="193" t="s">
        <v>2271</v>
      </c>
      <c r="BL33" s="201"/>
      <c r="BM33" s="201"/>
      <c r="BN33" s="193" t="s">
        <v>2272</v>
      </c>
      <c r="BO33" s="201"/>
      <c r="BP33" s="193" t="s">
        <v>2273</v>
      </c>
      <c r="BQ33" s="201"/>
      <c r="BR33" s="193" t="s">
        <v>2274</v>
      </c>
      <c r="BS33" s="193" t="s">
        <v>2275</v>
      </c>
      <c r="BT33" s="193" t="s">
        <v>2276</v>
      </c>
      <c r="BU33" s="193" t="s">
        <v>2277</v>
      </c>
      <c r="BV33" s="193" t="s">
        <v>2278</v>
      </c>
      <c r="BW33" s="200"/>
      <c r="BX33" s="200"/>
      <c r="BY33" s="200"/>
      <c r="BZ33" s="202"/>
      <c r="CA33" s="202"/>
      <c r="CB33" s="202"/>
      <c r="CC33" s="202"/>
      <c r="CD33" s="195" t="s">
        <v>2279</v>
      </c>
      <c r="CE33" s="202"/>
      <c r="CF33" s="195" t="s">
        <v>2280</v>
      </c>
      <c r="CG33" s="195" t="s">
        <v>2281</v>
      </c>
      <c r="CH33" s="202"/>
      <c r="CI33" s="195" t="s">
        <v>2282</v>
      </c>
      <c r="CJ33" s="195" t="s">
        <v>1178</v>
      </c>
      <c r="CK33" s="195" t="s">
        <v>2283</v>
      </c>
      <c r="CL33" s="195" t="s">
        <v>2284</v>
      </c>
      <c r="CM33" s="195" t="s">
        <v>2285</v>
      </c>
      <c r="CN33" s="196" t="s">
        <v>2286</v>
      </c>
      <c r="CO33" s="195" t="s">
        <v>2287</v>
      </c>
      <c r="CP33" s="195" t="s">
        <v>2288</v>
      </c>
      <c r="CQ33" s="202"/>
      <c r="CR33" s="195" t="s">
        <v>2289</v>
      </c>
      <c r="CS33" s="195" t="s">
        <v>2290</v>
      </c>
      <c r="CT33" s="195" t="s">
        <v>2291</v>
      </c>
      <c r="CU33" s="202"/>
      <c r="CV33" s="202"/>
      <c r="CW33" s="195" t="s">
        <v>2292</v>
      </c>
      <c r="CX33" s="202"/>
      <c r="CY33" s="195" t="s">
        <v>2293</v>
      </c>
      <c r="CZ33" s="202"/>
      <c r="DA33" s="195" t="s">
        <v>2294</v>
      </c>
      <c r="DB33" s="195" t="s">
        <v>2295</v>
      </c>
      <c r="DC33" s="195" t="s">
        <v>2296</v>
      </c>
      <c r="DD33" s="195" t="s">
        <v>2297</v>
      </c>
      <c r="DE33" s="195" t="s">
        <v>2298</v>
      </c>
    </row>
    <row r="34" spans="1:109" ht="6.75" customHeight="1">
      <c r="A34" s="123"/>
      <c r="B34" s="13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4"/>
      <c r="AE34" s="123"/>
      <c r="AH34" s="192" t="s">
        <v>2299</v>
      </c>
      <c r="AI34" s="190" t="s">
        <v>770</v>
      </c>
      <c r="AJ34" s="187"/>
      <c r="AK34" s="200"/>
      <c r="AL34" s="189" t="str">
        <f t="shared" si="0"/>
        <v>Carrillo Puerto</v>
      </c>
      <c r="AM34" s="189" t="str">
        <f t="shared" si="1"/>
        <v>30031</v>
      </c>
      <c r="AN34" s="190" t="str">
        <f t="shared" si="2"/>
        <v>031</v>
      </c>
      <c r="AO34" s="200"/>
      <c r="AP34" s="187">
        <v>32</v>
      </c>
      <c r="AQ34" s="201"/>
      <c r="AR34" s="201"/>
      <c r="AS34" s="201"/>
      <c r="AT34" s="201"/>
      <c r="AU34" s="193" t="s">
        <v>2300</v>
      </c>
      <c r="AV34" s="201"/>
      <c r="AW34" s="193" t="s">
        <v>2301</v>
      </c>
      <c r="AX34" s="193" t="s">
        <v>2302</v>
      </c>
      <c r="AY34" s="201"/>
      <c r="AZ34" s="193" t="s">
        <v>2303</v>
      </c>
      <c r="BA34" s="193" t="s">
        <v>2304</v>
      </c>
      <c r="BB34" s="193" t="s">
        <v>2305</v>
      </c>
      <c r="BC34" s="193" t="s">
        <v>2306</v>
      </c>
      <c r="BD34" s="193" t="s">
        <v>2307</v>
      </c>
      <c r="BE34" s="194" t="s">
        <v>2308</v>
      </c>
      <c r="BF34" s="193" t="s">
        <v>2309</v>
      </c>
      <c r="BG34" s="193" t="s">
        <v>2310</v>
      </c>
      <c r="BH34" s="201"/>
      <c r="BI34" s="193" t="s">
        <v>2311</v>
      </c>
      <c r="BJ34" s="193" t="s">
        <v>2312</v>
      </c>
      <c r="BK34" s="193" t="s">
        <v>2313</v>
      </c>
      <c r="BL34" s="201"/>
      <c r="BM34" s="201"/>
      <c r="BN34" s="193" t="s">
        <v>2314</v>
      </c>
      <c r="BO34" s="201"/>
      <c r="BP34" s="193" t="s">
        <v>2315</v>
      </c>
      <c r="BQ34" s="201"/>
      <c r="BR34" s="193" t="s">
        <v>2316</v>
      </c>
      <c r="BS34" s="193" t="s">
        <v>2317</v>
      </c>
      <c r="BT34" s="193" t="s">
        <v>2318</v>
      </c>
      <c r="BU34" s="193" t="s">
        <v>2319</v>
      </c>
      <c r="BV34" s="193" t="s">
        <v>2320</v>
      </c>
      <c r="BW34" s="200"/>
      <c r="BX34" s="200"/>
      <c r="BY34" s="200"/>
      <c r="BZ34" s="202"/>
      <c r="CA34" s="202"/>
      <c r="CB34" s="202"/>
      <c r="CC34" s="202"/>
      <c r="CD34" s="195" t="s">
        <v>2321</v>
      </c>
      <c r="CE34" s="202"/>
      <c r="CF34" s="195" t="s">
        <v>2322</v>
      </c>
      <c r="CG34" s="195" t="s">
        <v>1444</v>
      </c>
      <c r="CH34" s="202"/>
      <c r="CI34" s="195" t="s">
        <v>2323</v>
      </c>
      <c r="CJ34" s="195" t="s">
        <v>2324</v>
      </c>
      <c r="CK34" s="195" t="s">
        <v>2325</v>
      </c>
      <c r="CL34" s="195" t="s">
        <v>2326</v>
      </c>
      <c r="CM34" s="195" t="s">
        <v>2327</v>
      </c>
      <c r="CN34" s="196" t="s">
        <v>2328</v>
      </c>
      <c r="CO34" s="195" t="s">
        <v>2329</v>
      </c>
      <c r="CP34" s="195" t="s">
        <v>2330</v>
      </c>
      <c r="CQ34" s="202"/>
      <c r="CR34" s="195" t="s">
        <v>1629</v>
      </c>
      <c r="CS34" s="195" t="s">
        <v>2331</v>
      </c>
      <c r="CT34" s="195" t="s">
        <v>2332</v>
      </c>
      <c r="CU34" s="202"/>
      <c r="CV34" s="202"/>
      <c r="CW34" s="195" t="s">
        <v>2333</v>
      </c>
      <c r="CX34" s="202"/>
      <c r="CY34" s="195" t="s">
        <v>2334</v>
      </c>
      <c r="CZ34" s="202"/>
      <c r="DA34" s="195" t="s">
        <v>2335</v>
      </c>
      <c r="DB34" s="195" t="s">
        <v>2336</v>
      </c>
      <c r="DC34" s="195" t="s">
        <v>2337</v>
      </c>
      <c r="DD34" s="195" t="s">
        <v>2338</v>
      </c>
      <c r="DE34" s="195" t="s">
        <v>2339</v>
      </c>
    </row>
    <row r="35" spans="1:109" ht="84" customHeight="1">
      <c r="A35" s="123"/>
      <c r="B35" s="133"/>
      <c r="C35" s="442" t="s">
        <v>19</v>
      </c>
      <c r="D35" s="442"/>
      <c r="E35" s="442"/>
      <c r="F35" s="442"/>
      <c r="G35" s="442"/>
      <c r="H35" s="442"/>
      <c r="I35" s="442"/>
      <c r="J35" s="442"/>
      <c r="K35" s="442"/>
      <c r="L35" s="442"/>
      <c r="M35" s="442"/>
      <c r="N35" s="442"/>
      <c r="O35" s="442"/>
      <c r="P35" s="442"/>
      <c r="Q35" s="442"/>
      <c r="R35" s="442"/>
      <c r="S35" s="442"/>
      <c r="T35" s="442"/>
      <c r="U35" s="442"/>
      <c r="V35" s="442"/>
      <c r="W35" s="442"/>
      <c r="X35" s="442"/>
      <c r="Y35" s="442"/>
      <c r="Z35" s="442"/>
      <c r="AA35" s="442"/>
      <c r="AB35" s="442"/>
      <c r="AC35" s="442"/>
      <c r="AD35" s="134"/>
      <c r="AE35" s="123"/>
      <c r="AH35" s="203" t="s">
        <v>2340</v>
      </c>
      <c r="AI35" s="204" t="s">
        <v>771</v>
      </c>
      <c r="AJ35" s="187"/>
      <c r="AK35" s="200"/>
      <c r="AL35" s="189" t="str">
        <f t="shared" si="0"/>
        <v>Catemaco</v>
      </c>
      <c r="AM35" s="189" t="str">
        <f t="shared" si="1"/>
        <v>30032</v>
      </c>
      <c r="AN35" s="190" t="str">
        <f t="shared" si="2"/>
        <v>032</v>
      </c>
      <c r="AO35" s="200"/>
      <c r="AP35" s="187">
        <v>33</v>
      </c>
      <c r="AQ35" s="201"/>
      <c r="AR35" s="201"/>
      <c r="AS35" s="201"/>
      <c r="AT35" s="201"/>
      <c r="AU35" s="193" t="s">
        <v>2341</v>
      </c>
      <c r="AV35" s="201"/>
      <c r="AW35" s="193" t="s">
        <v>2342</v>
      </c>
      <c r="AX35" s="193" t="s">
        <v>2343</v>
      </c>
      <c r="AY35" s="201"/>
      <c r="AZ35" s="193" t="s">
        <v>2344</v>
      </c>
      <c r="BA35" s="193" t="s">
        <v>2345</v>
      </c>
      <c r="BB35" s="193" t="s">
        <v>2346</v>
      </c>
      <c r="BC35" s="193" t="s">
        <v>2347</v>
      </c>
      <c r="BD35" s="193" t="s">
        <v>2348</v>
      </c>
      <c r="BE35" s="194" t="s">
        <v>2349</v>
      </c>
      <c r="BF35" s="193" t="s">
        <v>2350</v>
      </c>
      <c r="BG35" s="193" t="s">
        <v>2351</v>
      </c>
      <c r="BH35" s="201"/>
      <c r="BI35" s="193" t="s">
        <v>2352</v>
      </c>
      <c r="BJ35" s="193" t="s">
        <v>2353</v>
      </c>
      <c r="BK35" s="193" t="s">
        <v>2354</v>
      </c>
      <c r="BL35" s="201"/>
      <c r="BM35" s="201"/>
      <c r="BN35" s="193" t="s">
        <v>2355</v>
      </c>
      <c r="BO35" s="201"/>
      <c r="BP35" s="193" t="s">
        <v>2356</v>
      </c>
      <c r="BQ35" s="201"/>
      <c r="BR35" s="193" t="s">
        <v>2357</v>
      </c>
      <c r="BS35" s="193" t="s">
        <v>2358</v>
      </c>
      <c r="BT35" s="193" t="s">
        <v>2359</v>
      </c>
      <c r="BU35" s="193" t="s">
        <v>2360</v>
      </c>
      <c r="BV35" s="193" t="s">
        <v>2361</v>
      </c>
      <c r="BW35" s="200"/>
      <c r="BX35" s="200"/>
      <c r="BY35" s="200"/>
      <c r="BZ35" s="202"/>
      <c r="CA35" s="202"/>
      <c r="CB35" s="202"/>
      <c r="CC35" s="202"/>
      <c r="CD35" s="195" t="s">
        <v>2362</v>
      </c>
      <c r="CE35" s="202"/>
      <c r="CF35" s="195" t="s">
        <v>2363</v>
      </c>
      <c r="CG35" s="195" t="s">
        <v>2364</v>
      </c>
      <c r="CH35" s="202"/>
      <c r="CI35" s="195" t="s">
        <v>2365</v>
      </c>
      <c r="CJ35" s="195" t="s">
        <v>2366</v>
      </c>
      <c r="CK35" s="195" t="s">
        <v>2367</v>
      </c>
      <c r="CL35" s="195" t="s">
        <v>2368</v>
      </c>
      <c r="CM35" s="195" t="s">
        <v>2369</v>
      </c>
      <c r="CN35" s="196" t="s">
        <v>2370</v>
      </c>
      <c r="CO35" s="195" t="s">
        <v>2371</v>
      </c>
      <c r="CP35" s="195" t="s">
        <v>2372</v>
      </c>
      <c r="CQ35" s="202"/>
      <c r="CR35" s="195" t="s">
        <v>2373</v>
      </c>
      <c r="CS35" s="195" t="s">
        <v>2374</v>
      </c>
      <c r="CT35" s="195" t="s">
        <v>2375</v>
      </c>
      <c r="CU35" s="202"/>
      <c r="CV35" s="202"/>
      <c r="CW35" s="195" t="s">
        <v>2376</v>
      </c>
      <c r="CX35" s="202"/>
      <c r="CY35" s="195" t="s">
        <v>2377</v>
      </c>
      <c r="CZ35" s="202"/>
      <c r="DA35" s="195" t="s">
        <v>2378</v>
      </c>
      <c r="DB35" s="195" t="s">
        <v>2379</v>
      </c>
      <c r="DC35" s="195" t="s">
        <v>2380</v>
      </c>
      <c r="DD35" s="195" t="s">
        <v>2381</v>
      </c>
      <c r="DE35" s="195" t="s">
        <v>1706</v>
      </c>
    </row>
    <row r="36" spans="1:109" ht="6.75" customHeight="1">
      <c r="A36" s="123"/>
      <c r="B36" s="133"/>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34"/>
      <c r="AE36" s="123"/>
      <c r="AH36" s="200"/>
      <c r="AI36" s="200"/>
      <c r="AJ36" s="200"/>
      <c r="AK36" s="200"/>
      <c r="AL36" s="189" t="str">
        <f t="shared" si="0"/>
        <v>Cazones de Herrera</v>
      </c>
      <c r="AM36" s="189" t="str">
        <f t="shared" si="1"/>
        <v>30033</v>
      </c>
      <c r="AN36" s="190" t="str">
        <f t="shared" si="2"/>
        <v>033</v>
      </c>
      <c r="AO36" s="200"/>
      <c r="AP36" s="187">
        <v>34</v>
      </c>
      <c r="AQ36" s="201"/>
      <c r="AR36" s="201"/>
      <c r="AS36" s="201"/>
      <c r="AT36" s="201"/>
      <c r="AU36" s="193" t="s">
        <v>2382</v>
      </c>
      <c r="AV36" s="201"/>
      <c r="AW36" s="193" t="s">
        <v>2383</v>
      </c>
      <c r="AX36" s="193" t="s">
        <v>2384</v>
      </c>
      <c r="AY36" s="201"/>
      <c r="AZ36" s="193" t="s">
        <v>2385</v>
      </c>
      <c r="BA36" s="193" t="s">
        <v>2386</v>
      </c>
      <c r="BB36" s="193" t="s">
        <v>2387</v>
      </c>
      <c r="BC36" s="193" t="s">
        <v>2388</v>
      </c>
      <c r="BD36" s="193" t="s">
        <v>2389</v>
      </c>
      <c r="BE36" s="194" t="s">
        <v>2390</v>
      </c>
      <c r="BF36" s="193" t="s">
        <v>2391</v>
      </c>
      <c r="BG36" s="193" t="s">
        <v>2392</v>
      </c>
      <c r="BH36" s="201"/>
      <c r="BI36" s="193" t="s">
        <v>2393</v>
      </c>
      <c r="BJ36" s="193" t="s">
        <v>2394</v>
      </c>
      <c r="BK36" s="193" t="s">
        <v>2395</v>
      </c>
      <c r="BL36" s="201"/>
      <c r="BM36" s="201"/>
      <c r="BN36" s="193" t="s">
        <v>2396</v>
      </c>
      <c r="BO36" s="201"/>
      <c r="BP36" s="193" t="s">
        <v>2397</v>
      </c>
      <c r="BQ36" s="201"/>
      <c r="BR36" s="193" t="s">
        <v>2398</v>
      </c>
      <c r="BS36" s="193" t="s">
        <v>2399</v>
      </c>
      <c r="BT36" s="193" t="s">
        <v>2400</v>
      </c>
      <c r="BU36" s="193" t="s">
        <v>2401</v>
      </c>
      <c r="BV36" s="193" t="s">
        <v>2402</v>
      </c>
      <c r="BW36" s="200"/>
      <c r="BX36" s="200"/>
      <c r="BY36" s="200"/>
      <c r="BZ36" s="202"/>
      <c r="CA36" s="202"/>
      <c r="CB36" s="202"/>
      <c r="CC36" s="202"/>
      <c r="CD36" s="195" t="s">
        <v>2403</v>
      </c>
      <c r="CE36" s="202"/>
      <c r="CF36" s="195" t="s">
        <v>2404</v>
      </c>
      <c r="CG36" s="195" t="s">
        <v>2405</v>
      </c>
      <c r="CH36" s="202"/>
      <c r="CI36" s="195" t="s">
        <v>2406</v>
      </c>
      <c r="CJ36" s="195" t="s">
        <v>2407</v>
      </c>
      <c r="CK36" s="195" t="s">
        <v>2408</v>
      </c>
      <c r="CL36" s="195" t="s">
        <v>2409</v>
      </c>
      <c r="CM36" s="195" t="s">
        <v>2410</v>
      </c>
      <c r="CN36" s="196" t="s">
        <v>2411</v>
      </c>
      <c r="CO36" s="195" t="s">
        <v>2412</v>
      </c>
      <c r="CP36" s="195" t="s">
        <v>2413</v>
      </c>
      <c r="CQ36" s="202"/>
      <c r="CR36" s="195" t="s">
        <v>2414</v>
      </c>
      <c r="CS36" s="195" t="s">
        <v>2415</v>
      </c>
      <c r="CT36" s="195" t="s">
        <v>2416</v>
      </c>
      <c r="CU36" s="202"/>
      <c r="CV36" s="202"/>
      <c r="CW36" s="195" t="s">
        <v>2417</v>
      </c>
      <c r="CX36" s="202"/>
      <c r="CY36" s="195" t="s">
        <v>2418</v>
      </c>
      <c r="CZ36" s="202"/>
      <c r="DA36" s="195" t="s">
        <v>2419</v>
      </c>
      <c r="DB36" s="195" t="s">
        <v>2215</v>
      </c>
      <c r="DC36" s="195" t="s">
        <v>2420</v>
      </c>
      <c r="DD36" s="195" t="s">
        <v>2421</v>
      </c>
      <c r="DE36" s="195" t="s">
        <v>2422</v>
      </c>
    </row>
    <row r="37" spans="1:109" ht="36" customHeight="1">
      <c r="A37" s="123"/>
      <c r="B37" s="133"/>
      <c r="C37" s="442" t="s">
        <v>20</v>
      </c>
      <c r="D37" s="442"/>
      <c r="E37" s="442"/>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134"/>
      <c r="AE37" s="123"/>
      <c r="AH37" s="187"/>
      <c r="AI37" s="187"/>
      <c r="AJ37" s="187"/>
      <c r="AK37" s="187"/>
      <c r="AL37" s="189" t="str">
        <f t="shared" si="0"/>
        <v>Cerro Azul</v>
      </c>
      <c r="AM37" s="189" t="str">
        <f t="shared" si="1"/>
        <v>30034</v>
      </c>
      <c r="AN37" s="190" t="str">
        <f t="shared" si="2"/>
        <v>034</v>
      </c>
      <c r="AO37" s="187"/>
      <c r="AP37" s="187">
        <v>35</v>
      </c>
      <c r="AQ37" s="193"/>
      <c r="AR37" s="193"/>
      <c r="AS37" s="193"/>
      <c r="AT37" s="193"/>
      <c r="AU37" s="193" t="s">
        <v>2423</v>
      </c>
      <c r="AV37" s="193"/>
      <c r="AW37" s="193" t="s">
        <v>2424</v>
      </c>
      <c r="AX37" s="193" t="s">
        <v>2425</v>
      </c>
      <c r="AY37" s="193"/>
      <c r="AZ37" s="193" t="s">
        <v>2426</v>
      </c>
      <c r="BA37" s="193" t="s">
        <v>2427</v>
      </c>
      <c r="BB37" s="193" t="s">
        <v>2428</v>
      </c>
      <c r="BC37" s="193" t="s">
        <v>2429</v>
      </c>
      <c r="BD37" s="193" t="s">
        <v>2430</v>
      </c>
      <c r="BE37" s="194" t="s">
        <v>2431</v>
      </c>
      <c r="BF37" s="193" t="s">
        <v>2432</v>
      </c>
      <c r="BG37" s="199" t="s">
        <v>2433</v>
      </c>
      <c r="BH37" s="193"/>
      <c r="BI37" s="193" t="s">
        <v>2434</v>
      </c>
      <c r="BJ37" s="193" t="s">
        <v>2435</v>
      </c>
      <c r="BK37" s="193" t="s">
        <v>2436</v>
      </c>
      <c r="BL37" s="193"/>
      <c r="BM37" s="193"/>
      <c r="BN37" s="193" t="s">
        <v>2437</v>
      </c>
      <c r="BO37" s="193"/>
      <c r="BP37" s="193" t="s">
        <v>2438</v>
      </c>
      <c r="BQ37" s="193"/>
      <c r="BR37" s="193" t="s">
        <v>2439</v>
      </c>
      <c r="BS37" s="193" t="s">
        <v>2440</v>
      </c>
      <c r="BT37" s="193" t="s">
        <v>2441</v>
      </c>
      <c r="BU37" s="193" t="s">
        <v>2442</v>
      </c>
      <c r="BV37" s="193" t="s">
        <v>2443</v>
      </c>
      <c r="BW37" s="187"/>
      <c r="BX37" s="187"/>
      <c r="BY37" s="187"/>
      <c r="BZ37" s="195"/>
      <c r="CA37" s="195"/>
      <c r="CB37" s="195"/>
      <c r="CC37" s="195"/>
      <c r="CD37" s="195" t="s">
        <v>2444</v>
      </c>
      <c r="CE37" s="195"/>
      <c r="CF37" s="195" t="s">
        <v>2445</v>
      </c>
      <c r="CG37" s="195" t="s">
        <v>2446</v>
      </c>
      <c r="CH37" s="195"/>
      <c r="CI37" s="195" t="s">
        <v>2447</v>
      </c>
      <c r="CJ37" s="195" t="s">
        <v>2333</v>
      </c>
      <c r="CK37" s="195" t="s">
        <v>2448</v>
      </c>
      <c r="CL37" s="195" t="s">
        <v>2449</v>
      </c>
      <c r="CM37" s="195" t="s">
        <v>2450</v>
      </c>
      <c r="CN37" s="196" t="s">
        <v>2451</v>
      </c>
      <c r="CO37" s="195" t="s">
        <v>1363</v>
      </c>
      <c r="CP37" s="195" t="s">
        <v>2452</v>
      </c>
      <c r="CQ37" s="195"/>
      <c r="CR37" s="195" t="s">
        <v>2453</v>
      </c>
      <c r="CS37" s="195" t="s">
        <v>2454</v>
      </c>
      <c r="CT37" s="195" t="s">
        <v>2455</v>
      </c>
      <c r="CU37" s="195"/>
      <c r="CV37" s="195"/>
      <c r="CW37" s="195" t="s">
        <v>2456</v>
      </c>
      <c r="CX37" s="195"/>
      <c r="CY37" s="195" t="s">
        <v>2457</v>
      </c>
      <c r="CZ37" s="195"/>
      <c r="DA37" s="195" t="s">
        <v>2458</v>
      </c>
      <c r="DB37" s="195" t="s">
        <v>2459</v>
      </c>
      <c r="DC37" s="195" t="s">
        <v>2460</v>
      </c>
      <c r="DD37" s="195" t="s">
        <v>2461</v>
      </c>
      <c r="DE37" s="195" t="s">
        <v>2462</v>
      </c>
    </row>
    <row r="38" spans="1:109" ht="6.75" customHeight="1">
      <c r="A38" s="123"/>
      <c r="B38" s="133"/>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34"/>
      <c r="AE38" s="123"/>
      <c r="AH38" s="200"/>
      <c r="AI38" s="200"/>
      <c r="AJ38" s="200"/>
      <c r="AK38" s="200"/>
      <c r="AL38" s="189" t="str">
        <f t="shared" si="0"/>
        <v>Citlaltépetl</v>
      </c>
      <c r="AM38" s="189" t="str">
        <f t="shared" si="1"/>
        <v>30035</v>
      </c>
      <c r="AN38" s="190" t="str">
        <f t="shared" si="2"/>
        <v>035</v>
      </c>
      <c r="AO38" s="200"/>
      <c r="AP38" s="187">
        <v>36</v>
      </c>
      <c r="AQ38" s="201"/>
      <c r="AR38" s="201"/>
      <c r="AS38" s="201"/>
      <c r="AT38" s="201"/>
      <c r="AU38" s="193" t="s">
        <v>2463</v>
      </c>
      <c r="AV38" s="201"/>
      <c r="AW38" s="193" t="s">
        <v>2464</v>
      </c>
      <c r="AX38" s="193" t="s">
        <v>2465</v>
      </c>
      <c r="AY38" s="201"/>
      <c r="AZ38" s="193" t="s">
        <v>2466</v>
      </c>
      <c r="BA38" s="193" t="s">
        <v>2467</v>
      </c>
      <c r="BB38" s="193" t="s">
        <v>2468</v>
      </c>
      <c r="BC38" s="193" t="s">
        <v>2469</v>
      </c>
      <c r="BD38" s="193" t="s">
        <v>2470</v>
      </c>
      <c r="BE38" s="194" t="s">
        <v>2471</v>
      </c>
      <c r="BF38" s="193" t="s">
        <v>2472</v>
      </c>
      <c r="BG38" s="199" t="s">
        <v>2473</v>
      </c>
      <c r="BH38" s="201"/>
      <c r="BI38" s="193" t="s">
        <v>2474</v>
      </c>
      <c r="BJ38" s="193" t="s">
        <v>2475</v>
      </c>
      <c r="BK38" s="193" t="s">
        <v>2476</v>
      </c>
      <c r="BL38" s="201"/>
      <c r="BM38" s="201"/>
      <c r="BN38" s="193" t="s">
        <v>2477</v>
      </c>
      <c r="BO38" s="201"/>
      <c r="BP38" s="193" t="s">
        <v>2478</v>
      </c>
      <c r="BQ38" s="201"/>
      <c r="BR38" s="193" t="s">
        <v>2479</v>
      </c>
      <c r="BS38" s="193" t="s">
        <v>2480</v>
      </c>
      <c r="BT38" s="193" t="s">
        <v>2481</v>
      </c>
      <c r="BU38" s="193" t="s">
        <v>2482</v>
      </c>
      <c r="BV38" s="193" t="s">
        <v>2483</v>
      </c>
      <c r="BW38" s="200"/>
      <c r="BX38" s="200"/>
      <c r="BY38" s="200"/>
      <c r="BZ38" s="202"/>
      <c r="CA38" s="202"/>
      <c r="CB38" s="202"/>
      <c r="CC38" s="202"/>
      <c r="CD38" s="195" t="s">
        <v>2484</v>
      </c>
      <c r="CE38" s="202"/>
      <c r="CF38" s="195" t="s">
        <v>2485</v>
      </c>
      <c r="CG38" s="195" t="s">
        <v>2486</v>
      </c>
      <c r="CH38" s="202"/>
      <c r="CI38" s="195" t="s">
        <v>2487</v>
      </c>
      <c r="CJ38" s="195" t="s">
        <v>2488</v>
      </c>
      <c r="CK38" s="195" t="s">
        <v>2489</v>
      </c>
      <c r="CL38" s="195" t="s">
        <v>2490</v>
      </c>
      <c r="CM38" s="195" t="s">
        <v>2491</v>
      </c>
      <c r="CN38" s="196" t="s">
        <v>2492</v>
      </c>
      <c r="CO38" s="195" t="s">
        <v>2493</v>
      </c>
      <c r="CP38" s="195" t="s">
        <v>2494</v>
      </c>
      <c r="CQ38" s="202"/>
      <c r="CR38" s="195" t="s">
        <v>2175</v>
      </c>
      <c r="CS38" s="195" t="s">
        <v>2495</v>
      </c>
      <c r="CT38" s="195" t="s">
        <v>1594</v>
      </c>
      <c r="CU38" s="202"/>
      <c r="CV38" s="202"/>
      <c r="CW38" s="195" t="s">
        <v>2496</v>
      </c>
      <c r="CX38" s="202"/>
      <c r="CY38" s="195" t="s">
        <v>2497</v>
      </c>
      <c r="CZ38" s="202"/>
      <c r="DA38" s="195" t="s">
        <v>2498</v>
      </c>
      <c r="DB38" s="195" t="s">
        <v>2499</v>
      </c>
      <c r="DC38" s="195" t="s">
        <v>2500</v>
      </c>
      <c r="DD38" s="195" t="s">
        <v>2501</v>
      </c>
      <c r="DE38" s="195" t="s">
        <v>2502</v>
      </c>
    </row>
    <row r="39" spans="1:109" ht="36" customHeight="1">
      <c r="A39" s="123"/>
      <c r="B39" s="133"/>
      <c r="C39" s="124"/>
      <c r="D39" s="442" t="s">
        <v>21</v>
      </c>
      <c r="E39" s="442"/>
      <c r="F39" s="442"/>
      <c r="G39" s="442"/>
      <c r="H39" s="442"/>
      <c r="I39" s="442"/>
      <c r="J39" s="442"/>
      <c r="K39" s="442"/>
      <c r="L39" s="442"/>
      <c r="M39" s="442"/>
      <c r="N39" s="442"/>
      <c r="O39" s="442"/>
      <c r="P39" s="442"/>
      <c r="Q39" s="442"/>
      <c r="R39" s="442"/>
      <c r="S39" s="442"/>
      <c r="T39" s="442"/>
      <c r="U39" s="442"/>
      <c r="V39" s="442"/>
      <c r="W39" s="442"/>
      <c r="X39" s="442"/>
      <c r="Y39" s="442"/>
      <c r="Z39" s="442"/>
      <c r="AA39" s="442"/>
      <c r="AB39" s="442"/>
      <c r="AC39" s="442"/>
      <c r="AD39" s="134"/>
      <c r="AE39" s="123"/>
      <c r="AG39"/>
      <c r="AH39" s="200"/>
      <c r="AI39" s="200"/>
      <c r="AJ39" s="200"/>
      <c r="AK39" s="200"/>
      <c r="AL39" s="189" t="str">
        <f t="shared" si="0"/>
        <v>Coacoatzintla</v>
      </c>
      <c r="AM39" s="189" t="str">
        <f t="shared" si="1"/>
        <v>30036</v>
      </c>
      <c r="AN39" s="190" t="str">
        <f t="shared" si="2"/>
        <v>036</v>
      </c>
      <c r="AO39" s="200"/>
      <c r="AP39" s="187">
        <v>37</v>
      </c>
      <c r="AQ39" s="201"/>
      <c r="AR39" s="201"/>
      <c r="AS39" s="201"/>
      <c r="AT39" s="201"/>
      <c r="AU39" s="193" t="s">
        <v>2503</v>
      </c>
      <c r="AV39" s="201"/>
      <c r="AW39" s="193" t="s">
        <v>2504</v>
      </c>
      <c r="AX39" s="193" t="s">
        <v>2505</v>
      </c>
      <c r="AY39" s="201"/>
      <c r="AZ39" s="193" t="s">
        <v>2506</v>
      </c>
      <c r="BA39" s="193" t="s">
        <v>2507</v>
      </c>
      <c r="BB39" s="193" t="s">
        <v>2508</v>
      </c>
      <c r="BC39" s="193" t="s">
        <v>2509</v>
      </c>
      <c r="BD39" s="193" t="s">
        <v>2510</v>
      </c>
      <c r="BE39" s="194" t="s">
        <v>2511</v>
      </c>
      <c r="BF39" s="193" t="s">
        <v>2512</v>
      </c>
      <c r="BG39" s="199" t="s">
        <v>2513</v>
      </c>
      <c r="BH39" s="201"/>
      <c r="BI39" s="193" t="s">
        <v>2514</v>
      </c>
      <c r="BJ39" s="193" t="s">
        <v>2515</v>
      </c>
      <c r="BK39" s="193" t="s">
        <v>2516</v>
      </c>
      <c r="BL39" s="201"/>
      <c r="BM39" s="201"/>
      <c r="BN39" s="193" t="s">
        <v>2517</v>
      </c>
      <c r="BO39" s="201"/>
      <c r="BP39" s="193" t="s">
        <v>2518</v>
      </c>
      <c r="BQ39" s="201"/>
      <c r="BR39" s="193" t="s">
        <v>2519</v>
      </c>
      <c r="BS39" s="193" t="s">
        <v>2520</v>
      </c>
      <c r="BT39" s="193" t="s">
        <v>2521</v>
      </c>
      <c r="BU39" s="193" t="s">
        <v>2522</v>
      </c>
      <c r="BV39" s="193" t="s">
        <v>2523</v>
      </c>
      <c r="BW39" s="200"/>
      <c r="BX39" s="200"/>
      <c r="BY39" s="200"/>
      <c r="BZ39" s="202"/>
      <c r="CA39" s="202"/>
      <c r="CB39" s="202"/>
      <c r="CC39" s="202"/>
      <c r="CD39" s="195" t="s">
        <v>2524</v>
      </c>
      <c r="CE39" s="202"/>
      <c r="CF39" s="195" t="s">
        <v>2525</v>
      </c>
      <c r="CG39" s="195" t="s">
        <v>1579</v>
      </c>
      <c r="CH39" s="202"/>
      <c r="CI39" s="195" t="s">
        <v>2526</v>
      </c>
      <c r="CJ39" s="195" t="s">
        <v>2527</v>
      </c>
      <c r="CK39" s="195" t="s">
        <v>2528</v>
      </c>
      <c r="CL39" s="195" t="s">
        <v>2529</v>
      </c>
      <c r="CM39" s="195" t="s">
        <v>2530</v>
      </c>
      <c r="CN39" s="196" t="s">
        <v>2531</v>
      </c>
      <c r="CO39" s="195" t="s">
        <v>2532</v>
      </c>
      <c r="CP39" s="197" t="s">
        <v>2533</v>
      </c>
      <c r="CQ39" s="202"/>
      <c r="CR39" s="195" t="s">
        <v>2534</v>
      </c>
      <c r="CS39" s="195" t="s">
        <v>2535</v>
      </c>
      <c r="CT39" s="195" t="s">
        <v>2536</v>
      </c>
      <c r="CU39" s="202"/>
      <c r="CV39" s="202"/>
      <c r="CW39" s="195" t="s">
        <v>2537</v>
      </c>
      <c r="CX39" s="202"/>
      <c r="CY39" s="195" t="s">
        <v>2538</v>
      </c>
      <c r="CZ39" s="202"/>
      <c r="DA39" s="195" t="s">
        <v>2539</v>
      </c>
      <c r="DB39" s="195" t="s">
        <v>2540</v>
      </c>
      <c r="DC39" s="195" t="s">
        <v>2541</v>
      </c>
      <c r="DD39" s="195" t="s">
        <v>2542</v>
      </c>
      <c r="DE39" s="195" t="s">
        <v>2543</v>
      </c>
    </row>
    <row r="40" spans="1:109" ht="6.75" customHeight="1">
      <c r="A40" s="123"/>
      <c r="B40" s="133"/>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34"/>
      <c r="AE40" s="123"/>
      <c r="AG40"/>
      <c r="AH40" s="200"/>
      <c r="AI40" s="200"/>
      <c r="AJ40" s="200"/>
      <c r="AK40" s="200"/>
      <c r="AL40" s="189" t="str">
        <f t="shared" si="0"/>
        <v>Coahuitlán</v>
      </c>
      <c r="AM40" s="189" t="str">
        <f t="shared" si="1"/>
        <v>30037</v>
      </c>
      <c r="AN40" s="190" t="str">
        <f t="shared" si="2"/>
        <v>037</v>
      </c>
      <c r="AO40" s="200"/>
      <c r="AP40" s="187">
        <v>38</v>
      </c>
      <c r="AQ40" s="201"/>
      <c r="AR40" s="201"/>
      <c r="AS40" s="201"/>
      <c r="AT40" s="201"/>
      <c r="AU40" s="193" t="s">
        <v>2544</v>
      </c>
      <c r="AV40" s="201"/>
      <c r="AW40" s="193" t="s">
        <v>2545</v>
      </c>
      <c r="AX40" s="193" t="s">
        <v>2546</v>
      </c>
      <c r="AY40" s="201"/>
      <c r="AZ40" s="193" t="s">
        <v>2547</v>
      </c>
      <c r="BA40" s="193" t="s">
        <v>2548</v>
      </c>
      <c r="BB40" s="193" t="s">
        <v>2549</v>
      </c>
      <c r="BC40" s="193" t="s">
        <v>2550</v>
      </c>
      <c r="BD40" s="193" t="s">
        <v>2551</v>
      </c>
      <c r="BE40" s="194" t="s">
        <v>2552</v>
      </c>
      <c r="BF40" s="193" t="s">
        <v>2553</v>
      </c>
      <c r="BG40" s="193">
        <v>17099</v>
      </c>
      <c r="BH40" s="201"/>
      <c r="BI40" s="193" t="s">
        <v>2554</v>
      </c>
      <c r="BJ40" s="193" t="s">
        <v>2555</v>
      </c>
      <c r="BK40" s="193" t="s">
        <v>2556</v>
      </c>
      <c r="BL40" s="201"/>
      <c r="BM40" s="201"/>
      <c r="BN40" s="193" t="s">
        <v>2557</v>
      </c>
      <c r="BO40" s="201"/>
      <c r="BP40" s="193" t="s">
        <v>2558</v>
      </c>
      <c r="BQ40" s="201"/>
      <c r="BR40" s="193" t="s">
        <v>2559</v>
      </c>
      <c r="BS40" s="193" t="s">
        <v>2560</v>
      </c>
      <c r="BT40" s="193" t="s">
        <v>2561</v>
      </c>
      <c r="BU40" s="193" t="s">
        <v>2562</v>
      </c>
      <c r="BV40" s="193" t="s">
        <v>2563</v>
      </c>
      <c r="BW40" s="200"/>
      <c r="BX40" s="200"/>
      <c r="BY40" s="200"/>
      <c r="BZ40" s="202"/>
      <c r="CA40" s="202"/>
      <c r="CB40" s="202"/>
      <c r="CC40" s="202"/>
      <c r="CD40" s="195" t="s">
        <v>2564</v>
      </c>
      <c r="CE40" s="202"/>
      <c r="CF40" s="195" t="s">
        <v>2565</v>
      </c>
      <c r="CG40" s="195" t="s">
        <v>1629</v>
      </c>
      <c r="CH40" s="202"/>
      <c r="CI40" s="195" t="s">
        <v>2566</v>
      </c>
      <c r="CJ40" s="197" t="s">
        <v>2567</v>
      </c>
      <c r="CK40" s="195" t="s">
        <v>2568</v>
      </c>
      <c r="CL40" s="195" t="s">
        <v>2569</v>
      </c>
      <c r="CM40" s="195" t="s">
        <v>2570</v>
      </c>
      <c r="CN40" s="196" t="s">
        <v>2571</v>
      </c>
      <c r="CO40" s="195" t="s">
        <v>2572</v>
      </c>
      <c r="CP40" s="195" t="s">
        <v>278</v>
      </c>
      <c r="CQ40" s="202"/>
      <c r="CR40" s="195" t="s">
        <v>2573</v>
      </c>
      <c r="CS40" s="195" t="s">
        <v>2574</v>
      </c>
      <c r="CT40" s="195" t="s">
        <v>1998</v>
      </c>
      <c r="CU40" s="202"/>
      <c r="CV40" s="202"/>
      <c r="CW40" s="195" t="s">
        <v>2575</v>
      </c>
      <c r="CX40" s="202"/>
      <c r="CY40" s="195" t="s">
        <v>2576</v>
      </c>
      <c r="CZ40" s="202"/>
      <c r="DA40" s="195" t="s">
        <v>2577</v>
      </c>
      <c r="DB40" s="195" t="s">
        <v>2578</v>
      </c>
      <c r="DC40" s="195" t="s">
        <v>2579</v>
      </c>
      <c r="DD40" s="195" t="s">
        <v>2580</v>
      </c>
      <c r="DE40" s="195" t="s">
        <v>2581</v>
      </c>
    </row>
    <row r="41" spans="1:109" ht="72" customHeight="1">
      <c r="A41" s="123"/>
      <c r="B41" s="133"/>
      <c r="C41" s="442" t="s">
        <v>559</v>
      </c>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134"/>
      <c r="AE41" s="123"/>
      <c r="AG41"/>
      <c r="AH41" s="200"/>
      <c r="AI41" s="200"/>
      <c r="AJ41" s="200"/>
      <c r="AK41" s="200"/>
      <c r="AL41" s="189" t="str">
        <f t="shared" si="0"/>
        <v>Coatepec</v>
      </c>
      <c r="AM41" s="189" t="str">
        <f t="shared" si="1"/>
        <v>30038</v>
      </c>
      <c r="AN41" s="190" t="str">
        <f t="shared" si="2"/>
        <v>038</v>
      </c>
      <c r="AO41" s="200"/>
      <c r="AP41" s="187">
        <v>39</v>
      </c>
      <c r="AQ41" s="201"/>
      <c r="AR41" s="201"/>
      <c r="AS41" s="201"/>
      <c r="AT41" s="201"/>
      <c r="AU41" s="193" t="s">
        <v>2582</v>
      </c>
      <c r="AV41" s="201"/>
      <c r="AW41" s="193" t="s">
        <v>2583</v>
      </c>
      <c r="AX41" s="193" t="s">
        <v>2584</v>
      </c>
      <c r="AY41" s="201"/>
      <c r="AZ41" s="193" t="s">
        <v>2585</v>
      </c>
      <c r="BA41" s="193" t="s">
        <v>2586</v>
      </c>
      <c r="BB41" s="193" t="s">
        <v>2587</v>
      </c>
      <c r="BC41" s="193" t="s">
        <v>2588</v>
      </c>
      <c r="BD41" s="193" t="s">
        <v>2589</v>
      </c>
      <c r="BE41" s="194" t="s">
        <v>2590</v>
      </c>
      <c r="BF41" s="193" t="s">
        <v>2591</v>
      </c>
      <c r="BG41" s="201"/>
      <c r="BH41" s="201"/>
      <c r="BI41" s="193" t="s">
        <v>2592</v>
      </c>
      <c r="BJ41" s="193" t="s">
        <v>2593</v>
      </c>
      <c r="BK41" s="193" t="s">
        <v>2594</v>
      </c>
      <c r="BL41" s="201"/>
      <c r="BM41" s="201"/>
      <c r="BN41" s="193" t="s">
        <v>2595</v>
      </c>
      <c r="BO41" s="201"/>
      <c r="BP41" s="193" t="s">
        <v>2596</v>
      </c>
      <c r="BQ41" s="201"/>
      <c r="BR41" s="193" t="s">
        <v>2597</v>
      </c>
      <c r="BS41" s="193" t="s">
        <v>2598</v>
      </c>
      <c r="BT41" s="193" t="s">
        <v>2599</v>
      </c>
      <c r="BU41" s="193" t="s">
        <v>2600</v>
      </c>
      <c r="BV41" s="193" t="s">
        <v>2601</v>
      </c>
      <c r="BW41" s="200"/>
      <c r="BX41" s="200"/>
      <c r="BY41" s="200"/>
      <c r="BZ41" s="202"/>
      <c r="CA41" s="202"/>
      <c r="CB41" s="202"/>
      <c r="CC41" s="202"/>
      <c r="CD41" s="195" t="s">
        <v>2602</v>
      </c>
      <c r="CE41" s="202"/>
      <c r="CF41" s="195" t="s">
        <v>2603</v>
      </c>
      <c r="CG41" s="195" t="s">
        <v>2604</v>
      </c>
      <c r="CH41" s="202"/>
      <c r="CI41" s="195" t="s">
        <v>2605</v>
      </c>
      <c r="CJ41" s="195" t="s">
        <v>2606</v>
      </c>
      <c r="CK41" s="195" t="s">
        <v>2607</v>
      </c>
      <c r="CL41" s="195" t="s">
        <v>2608</v>
      </c>
      <c r="CM41" s="195" t="s">
        <v>2609</v>
      </c>
      <c r="CN41" s="196" t="s">
        <v>2610</v>
      </c>
      <c r="CO41" s="195" t="s">
        <v>2611</v>
      </c>
      <c r="CP41" s="202"/>
      <c r="CQ41" s="202"/>
      <c r="CR41" s="195" t="s">
        <v>2612</v>
      </c>
      <c r="CS41" s="195" t="s">
        <v>2613</v>
      </c>
      <c r="CT41" s="195" t="s">
        <v>2614</v>
      </c>
      <c r="CU41" s="202"/>
      <c r="CV41" s="202"/>
      <c r="CW41" s="195" t="s">
        <v>2615</v>
      </c>
      <c r="CX41" s="202"/>
      <c r="CY41" s="195" t="s">
        <v>1965</v>
      </c>
      <c r="CZ41" s="202"/>
      <c r="DA41" s="195" t="s">
        <v>2616</v>
      </c>
      <c r="DB41" s="195" t="s">
        <v>2617</v>
      </c>
      <c r="DC41" s="195" t="s">
        <v>2291</v>
      </c>
      <c r="DD41" s="195" t="s">
        <v>2618</v>
      </c>
      <c r="DE41" s="195" t="s">
        <v>2619</v>
      </c>
    </row>
    <row r="42" spans="1:109" ht="6.75" customHeight="1">
      <c r="A42" s="123"/>
      <c r="B42" s="133"/>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34"/>
      <c r="AE42" s="123"/>
      <c r="AH42" s="200"/>
      <c r="AI42" s="200"/>
      <c r="AJ42" s="200"/>
      <c r="AK42" s="200"/>
      <c r="AL42" s="189" t="str">
        <f t="shared" si="0"/>
        <v>Coatzacoalcos</v>
      </c>
      <c r="AM42" s="189" t="str">
        <f t="shared" si="1"/>
        <v>30039</v>
      </c>
      <c r="AN42" s="190" t="str">
        <f t="shared" si="2"/>
        <v>039</v>
      </c>
      <c r="AO42" s="200"/>
      <c r="AP42" s="187">
        <v>40</v>
      </c>
      <c r="AQ42" s="201"/>
      <c r="AR42" s="201"/>
      <c r="AS42" s="201"/>
      <c r="AT42" s="201"/>
      <c r="AU42" s="205" t="s">
        <v>2620</v>
      </c>
      <c r="AV42" s="201"/>
      <c r="AW42" s="193" t="s">
        <v>2621</v>
      </c>
      <c r="AX42" s="193" t="s">
        <v>2622</v>
      </c>
      <c r="AY42" s="201"/>
      <c r="AZ42" s="193" t="s">
        <v>2623</v>
      </c>
      <c r="BA42" s="193" t="s">
        <v>2624</v>
      </c>
      <c r="BB42" s="193" t="s">
        <v>2625</v>
      </c>
      <c r="BC42" s="193" t="s">
        <v>2626</v>
      </c>
      <c r="BD42" s="193" t="s">
        <v>2627</v>
      </c>
      <c r="BE42" s="194" t="s">
        <v>2628</v>
      </c>
      <c r="BF42" s="193" t="s">
        <v>2629</v>
      </c>
      <c r="BG42" s="201"/>
      <c r="BH42" s="201"/>
      <c r="BI42" s="193" t="s">
        <v>2630</v>
      </c>
      <c r="BJ42" s="193" t="s">
        <v>2631</v>
      </c>
      <c r="BK42" s="193" t="s">
        <v>2632</v>
      </c>
      <c r="BL42" s="201"/>
      <c r="BM42" s="201"/>
      <c r="BN42" s="193" t="s">
        <v>2633</v>
      </c>
      <c r="BO42" s="201"/>
      <c r="BP42" s="193" t="s">
        <v>2634</v>
      </c>
      <c r="BQ42" s="201"/>
      <c r="BR42" s="193" t="s">
        <v>2635</v>
      </c>
      <c r="BS42" s="193" t="s">
        <v>2636</v>
      </c>
      <c r="BT42" s="193" t="s">
        <v>2637</v>
      </c>
      <c r="BU42" s="193" t="s">
        <v>2638</v>
      </c>
      <c r="BV42" s="193" t="s">
        <v>2639</v>
      </c>
      <c r="BW42" s="200"/>
      <c r="BX42" s="200"/>
      <c r="BY42" s="200"/>
      <c r="BZ42" s="202"/>
      <c r="CA42" s="202"/>
      <c r="CB42" s="202"/>
      <c r="CC42" s="202"/>
      <c r="CD42" s="195" t="s">
        <v>278</v>
      </c>
      <c r="CE42" s="202"/>
      <c r="CF42" s="195" t="s">
        <v>2640</v>
      </c>
      <c r="CG42" s="195" t="s">
        <v>2641</v>
      </c>
      <c r="CH42" s="202"/>
      <c r="CI42" s="195" t="s">
        <v>2642</v>
      </c>
      <c r="CJ42" s="195" t="s">
        <v>2643</v>
      </c>
      <c r="CK42" s="195" t="s">
        <v>2644</v>
      </c>
      <c r="CL42" s="195" t="s">
        <v>2645</v>
      </c>
      <c r="CM42" s="195" t="s">
        <v>2646</v>
      </c>
      <c r="CN42" s="196" t="s">
        <v>2647</v>
      </c>
      <c r="CO42" s="195" t="s">
        <v>2648</v>
      </c>
      <c r="CP42" s="202"/>
      <c r="CQ42" s="202"/>
      <c r="CR42" s="195" t="s">
        <v>2649</v>
      </c>
      <c r="CS42" s="195" t="s">
        <v>2650</v>
      </c>
      <c r="CT42" s="195" t="s">
        <v>2651</v>
      </c>
      <c r="CU42" s="202"/>
      <c r="CV42" s="202"/>
      <c r="CW42" s="195" t="s">
        <v>2652</v>
      </c>
      <c r="CX42" s="202"/>
      <c r="CY42" s="195" t="s">
        <v>2653</v>
      </c>
      <c r="CZ42" s="202"/>
      <c r="DA42" s="195" t="s">
        <v>2654</v>
      </c>
      <c r="DB42" s="195" t="s">
        <v>2655</v>
      </c>
      <c r="DC42" s="195" t="s">
        <v>2656</v>
      </c>
      <c r="DD42" s="195" t="s">
        <v>2657</v>
      </c>
      <c r="DE42" s="195" t="s">
        <v>2658</v>
      </c>
    </row>
    <row r="43" spans="1:109" ht="60" customHeight="1">
      <c r="A43" s="123"/>
      <c r="B43" s="133"/>
      <c r="C43" s="442" t="s">
        <v>560</v>
      </c>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134"/>
      <c r="AE43" s="123"/>
      <c r="AH43" s="200"/>
      <c r="AI43" s="200"/>
      <c r="AJ43" s="200"/>
      <c r="AK43" s="200"/>
      <c r="AL43" s="189" t="str">
        <f t="shared" si="0"/>
        <v>Coatzintla</v>
      </c>
      <c r="AM43" s="189" t="str">
        <f t="shared" si="1"/>
        <v>30040</v>
      </c>
      <c r="AN43" s="190" t="str">
        <f t="shared" si="2"/>
        <v>040</v>
      </c>
      <c r="AO43" s="200"/>
      <c r="AP43" s="187">
        <v>41</v>
      </c>
      <c r="AQ43" s="201"/>
      <c r="AR43" s="201"/>
      <c r="AS43" s="201"/>
      <c r="AT43" s="201"/>
      <c r="AU43" s="201"/>
      <c r="AV43" s="201"/>
      <c r="AW43" s="193" t="s">
        <v>2659</v>
      </c>
      <c r="AX43" s="193" t="s">
        <v>2660</v>
      </c>
      <c r="AY43" s="201"/>
      <c r="AZ43" s="201">
        <v>10099</v>
      </c>
      <c r="BA43" s="193" t="s">
        <v>2661</v>
      </c>
      <c r="BB43" s="193" t="s">
        <v>2662</v>
      </c>
      <c r="BC43" s="193" t="s">
        <v>2663</v>
      </c>
      <c r="BD43" s="193" t="s">
        <v>2664</v>
      </c>
      <c r="BE43" s="194" t="s">
        <v>2665</v>
      </c>
      <c r="BF43" s="193" t="s">
        <v>2666</v>
      </c>
      <c r="BG43" s="201"/>
      <c r="BH43" s="201"/>
      <c r="BI43" s="193" t="s">
        <v>2667</v>
      </c>
      <c r="BJ43" s="193" t="s">
        <v>2668</v>
      </c>
      <c r="BK43" s="193" t="s">
        <v>2669</v>
      </c>
      <c r="BL43" s="201"/>
      <c r="BM43" s="201"/>
      <c r="BN43" s="193" t="s">
        <v>2670</v>
      </c>
      <c r="BO43" s="201"/>
      <c r="BP43" s="193" t="s">
        <v>2671</v>
      </c>
      <c r="BQ43" s="201"/>
      <c r="BR43" s="193" t="s">
        <v>2672</v>
      </c>
      <c r="BS43" s="193" t="s">
        <v>2673</v>
      </c>
      <c r="BT43" s="193" t="s">
        <v>2674</v>
      </c>
      <c r="BU43" s="193" t="s">
        <v>2675</v>
      </c>
      <c r="BV43" s="193" t="s">
        <v>2676</v>
      </c>
      <c r="BW43" s="200"/>
      <c r="BX43" s="200"/>
      <c r="BY43" s="200"/>
      <c r="BZ43" s="202"/>
      <c r="CA43" s="202"/>
      <c r="CB43" s="202"/>
      <c r="CC43" s="202"/>
      <c r="CD43" s="202"/>
      <c r="CE43" s="202"/>
      <c r="CF43" s="195" t="s">
        <v>2677</v>
      </c>
      <c r="CG43" s="195" t="s">
        <v>2678</v>
      </c>
      <c r="CH43" s="202"/>
      <c r="CI43" s="195" t="s">
        <v>278</v>
      </c>
      <c r="CJ43" s="195" t="s">
        <v>2679</v>
      </c>
      <c r="CK43" s="195" t="s">
        <v>2680</v>
      </c>
      <c r="CL43" s="195" t="s">
        <v>2681</v>
      </c>
      <c r="CM43" s="195" t="s">
        <v>2682</v>
      </c>
      <c r="CN43" s="196" t="s">
        <v>2683</v>
      </c>
      <c r="CO43" s="195" t="s">
        <v>2684</v>
      </c>
      <c r="CP43" s="202"/>
      <c r="CQ43" s="202"/>
      <c r="CR43" s="195" t="s">
        <v>2685</v>
      </c>
      <c r="CS43" s="195" t="s">
        <v>2686</v>
      </c>
      <c r="CT43" s="195" t="s">
        <v>2687</v>
      </c>
      <c r="CU43" s="202"/>
      <c r="CV43" s="202"/>
      <c r="CW43" s="195" t="s">
        <v>2688</v>
      </c>
      <c r="CX43" s="202"/>
      <c r="CY43" s="195" t="s">
        <v>2689</v>
      </c>
      <c r="CZ43" s="202"/>
      <c r="DA43" s="195" t="s">
        <v>2690</v>
      </c>
      <c r="DB43" s="195" t="s">
        <v>2691</v>
      </c>
      <c r="DC43" s="195" t="s">
        <v>2692</v>
      </c>
      <c r="DD43" s="195" t="s">
        <v>2693</v>
      </c>
      <c r="DE43" s="195" t="s">
        <v>2694</v>
      </c>
    </row>
    <row r="44" spans="1:109" ht="6.75" customHeight="1">
      <c r="A44" s="123"/>
      <c r="B44" s="133"/>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34"/>
      <c r="AE44" s="123"/>
      <c r="AH44" s="200"/>
      <c r="AI44" s="200"/>
      <c r="AJ44" s="200"/>
      <c r="AK44" s="200"/>
      <c r="AL44" s="189" t="str">
        <f t="shared" si="0"/>
        <v>Coetzala</v>
      </c>
      <c r="AM44" s="189" t="str">
        <f t="shared" si="1"/>
        <v>30041</v>
      </c>
      <c r="AN44" s="190" t="str">
        <f t="shared" si="2"/>
        <v>041</v>
      </c>
      <c r="AO44" s="200"/>
      <c r="AP44" s="187">
        <v>42</v>
      </c>
      <c r="AQ44" s="201"/>
      <c r="AR44" s="201"/>
      <c r="AS44" s="201"/>
      <c r="AT44" s="201"/>
      <c r="AU44" s="201"/>
      <c r="AV44" s="201"/>
      <c r="AW44" s="193" t="s">
        <v>2695</v>
      </c>
      <c r="AX44" s="193" t="s">
        <v>2696</v>
      </c>
      <c r="AY44" s="201"/>
      <c r="AZ44" s="201"/>
      <c r="BA44" s="193" t="s">
        <v>2697</v>
      </c>
      <c r="BB44" s="193" t="s">
        <v>2698</v>
      </c>
      <c r="BC44" s="193" t="s">
        <v>2699</v>
      </c>
      <c r="BD44" s="193" t="s">
        <v>2700</v>
      </c>
      <c r="BE44" s="194" t="s">
        <v>2701</v>
      </c>
      <c r="BF44" s="193" t="s">
        <v>2702</v>
      </c>
      <c r="BG44" s="201"/>
      <c r="BH44" s="201"/>
      <c r="BI44" s="193" t="s">
        <v>2703</v>
      </c>
      <c r="BJ44" s="193" t="s">
        <v>2704</v>
      </c>
      <c r="BK44" s="193" t="s">
        <v>2705</v>
      </c>
      <c r="BL44" s="201"/>
      <c r="BM44" s="201"/>
      <c r="BN44" s="193" t="s">
        <v>2706</v>
      </c>
      <c r="BO44" s="201"/>
      <c r="BP44" s="193" t="s">
        <v>2707</v>
      </c>
      <c r="BQ44" s="201"/>
      <c r="BR44" s="193" t="s">
        <v>2708</v>
      </c>
      <c r="BS44" s="193" t="s">
        <v>2709</v>
      </c>
      <c r="BT44" s="193" t="s">
        <v>2710</v>
      </c>
      <c r="BU44" s="193" t="s">
        <v>2711</v>
      </c>
      <c r="BV44" s="193" t="s">
        <v>2712</v>
      </c>
      <c r="BW44" s="200"/>
      <c r="BX44" s="200"/>
      <c r="BY44" s="200"/>
      <c r="BZ44" s="202"/>
      <c r="CA44" s="202"/>
      <c r="CB44" s="202"/>
      <c r="CC44" s="202"/>
      <c r="CD44" s="202"/>
      <c r="CE44" s="202"/>
      <c r="CF44" s="195" t="s">
        <v>2713</v>
      </c>
      <c r="CG44" s="195" t="s">
        <v>2714</v>
      </c>
      <c r="CH44" s="202"/>
      <c r="CI44" s="202"/>
      <c r="CJ44" s="195" t="s">
        <v>2715</v>
      </c>
      <c r="CK44" s="195" t="s">
        <v>2716</v>
      </c>
      <c r="CL44" s="195" t="s">
        <v>2717</v>
      </c>
      <c r="CM44" s="195" t="s">
        <v>2718</v>
      </c>
      <c r="CN44" s="196" t="s">
        <v>2719</v>
      </c>
      <c r="CO44" s="195" t="s">
        <v>2720</v>
      </c>
      <c r="CP44" s="202"/>
      <c r="CQ44" s="202"/>
      <c r="CR44" s="195" t="s">
        <v>2721</v>
      </c>
      <c r="CS44" s="195" t="s">
        <v>2722</v>
      </c>
      <c r="CT44" s="195" t="s">
        <v>2723</v>
      </c>
      <c r="CU44" s="202"/>
      <c r="CV44" s="202"/>
      <c r="CW44" s="195" t="s">
        <v>2724</v>
      </c>
      <c r="CX44" s="202"/>
      <c r="CY44" s="195" t="s">
        <v>2725</v>
      </c>
      <c r="CZ44" s="202"/>
      <c r="DA44" s="195" t="s">
        <v>2726</v>
      </c>
      <c r="DB44" s="195" t="s">
        <v>2727</v>
      </c>
      <c r="DC44" s="195" t="s">
        <v>2728</v>
      </c>
      <c r="DD44" s="195" t="s">
        <v>2729</v>
      </c>
      <c r="DE44" s="195" t="s">
        <v>2730</v>
      </c>
    </row>
    <row r="45" spans="1:109" ht="24" customHeight="1">
      <c r="A45" s="123"/>
      <c r="B45" s="133"/>
      <c r="C45" s="442" t="s">
        <v>561</v>
      </c>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134"/>
      <c r="AE45" s="123"/>
      <c r="AH45" s="200"/>
      <c r="AI45" s="200"/>
      <c r="AJ45" s="200"/>
      <c r="AK45" s="200"/>
      <c r="AL45" s="189" t="str">
        <f t="shared" si="0"/>
        <v>Colipa</v>
      </c>
      <c r="AM45" s="189" t="str">
        <f t="shared" si="1"/>
        <v>30042</v>
      </c>
      <c r="AN45" s="190" t="str">
        <f t="shared" si="2"/>
        <v>042</v>
      </c>
      <c r="AO45" s="200"/>
      <c r="AP45" s="187">
        <v>43</v>
      </c>
      <c r="AQ45" s="201"/>
      <c r="AR45" s="201"/>
      <c r="AS45" s="201"/>
      <c r="AT45" s="201"/>
      <c r="AU45" s="201"/>
      <c r="AV45" s="201"/>
      <c r="AW45" s="193" t="s">
        <v>2731</v>
      </c>
      <c r="AX45" s="193" t="s">
        <v>2732</v>
      </c>
      <c r="AY45" s="201"/>
      <c r="AZ45" s="201"/>
      <c r="BA45" s="193" t="s">
        <v>2733</v>
      </c>
      <c r="BB45" s="193" t="s">
        <v>2734</v>
      </c>
      <c r="BC45" s="193" t="s">
        <v>2735</v>
      </c>
      <c r="BD45" s="193" t="s">
        <v>2736</v>
      </c>
      <c r="BE45" s="194" t="s">
        <v>2737</v>
      </c>
      <c r="BF45" s="193" t="s">
        <v>2738</v>
      </c>
      <c r="BG45" s="201"/>
      <c r="BH45" s="201"/>
      <c r="BI45" s="193" t="s">
        <v>2739</v>
      </c>
      <c r="BJ45" s="193" t="s">
        <v>2740</v>
      </c>
      <c r="BK45" s="193" t="s">
        <v>2741</v>
      </c>
      <c r="BL45" s="201"/>
      <c r="BM45" s="201"/>
      <c r="BN45" s="193" t="s">
        <v>2742</v>
      </c>
      <c r="BO45" s="201"/>
      <c r="BP45" s="193" t="s">
        <v>2743</v>
      </c>
      <c r="BQ45" s="201"/>
      <c r="BR45" s="193" t="s">
        <v>2744</v>
      </c>
      <c r="BS45" s="193" t="s">
        <v>2745</v>
      </c>
      <c r="BT45" s="193" t="s">
        <v>2746</v>
      </c>
      <c r="BU45" s="193" t="s">
        <v>2747</v>
      </c>
      <c r="BV45" s="193" t="s">
        <v>2748</v>
      </c>
      <c r="BW45" s="200"/>
      <c r="BX45" s="200"/>
      <c r="BY45" s="200"/>
      <c r="BZ45" s="202"/>
      <c r="CA45" s="202"/>
      <c r="CB45" s="202"/>
      <c r="CC45" s="202"/>
      <c r="CD45" s="202"/>
      <c r="CE45" s="202"/>
      <c r="CF45" s="195" t="s">
        <v>2749</v>
      </c>
      <c r="CG45" s="195" t="s">
        <v>2750</v>
      </c>
      <c r="CH45" s="202"/>
      <c r="CI45" s="202"/>
      <c r="CJ45" s="195" t="s">
        <v>2751</v>
      </c>
      <c r="CK45" s="195" t="s">
        <v>2752</v>
      </c>
      <c r="CL45" s="195" t="s">
        <v>2753</v>
      </c>
      <c r="CM45" s="195" t="s">
        <v>2754</v>
      </c>
      <c r="CN45" s="196" t="s">
        <v>2755</v>
      </c>
      <c r="CO45" s="195" t="s">
        <v>2756</v>
      </c>
      <c r="CP45" s="202"/>
      <c r="CQ45" s="202"/>
      <c r="CR45" s="195" t="s">
        <v>2757</v>
      </c>
      <c r="CS45" s="195" t="s">
        <v>2758</v>
      </c>
      <c r="CT45" s="195" t="s">
        <v>2759</v>
      </c>
      <c r="CU45" s="202"/>
      <c r="CV45" s="202"/>
      <c r="CW45" s="195" t="s">
        <v>2760</v>
      </c>
      <c r="CX45" s="202"/>
      <c r="CY45" s="195" t="s">
        <v>2761</v>
      </c>
      <c r="CZ45" s="202"/>
      <c r="DA45" s="195" t="s">
        <v>2762</v>
      </c>
      <c r="DB45" s="195" t="s">
        <v>2763</v>
      </c>
      <c r="DC45" s="195" t="s">
        <v>2764</v>
      </c>
      <c r="DD45" s="195" t="s">
        <v>2765</v>
      </c>
      <c r="DE45" s="195" t="s">
        <v>2766</v>
      </c>
    </row>
    <row r="46" spans="1:109" ht="6.75" customHeight="1">
      <c r="A46" s="123"/>
      <c r="B46" s="133"/>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34"/>
      <c r="AE46" s="123"/>
      <c r="AH46" s="200"/>
      <c r="AI46" s="200"/>
      <c r="AJ46" s="200"/>
      <c r="AK46" s="200"/>
      <c r="AL46" s="189" t="str">
        <f t="shared" si="0"/>
        <v>Comapa</v>
      </c>
      <c r="AM46" s="189" t="str">
        <f t="shared" si="1"/>
        <v>30043</v>
      </c>
      <c r="AN46" s="190" t="str">
        <f t="shared" si="2"/>
        <v>043</v>
      </c>
      <c r="AO46" s="200"/>
      <c r="AP46" s="187">
        <v>44</v>
      </c>
      <c r="AQ46" s="201"/>
      <c r="AR46" s="201"/>
      <c r="AS46" s="201"/>
      <c r="AT46" s="201"/>
      <c r="AU46" s="201"/>
      <c r="AV46" s="201"/>
      <c r="AW46" s="193" t="s">
        <v>2767</v>
      </c>
      <c r="AX46" s="193" t="s">
        <v>2768</v>
      </c>
      <c r="AY46" s="201"/>
      <c r="AZ46" s="201"/>
      <c r="BA46" s="193" t="s">
        <v>2769</v>
      </c>
      <c r="BB46" s="193" t="s">
        <v>2770</v>
      </c>
      <c r="BC46" s="193" t="s">
        <v>2771</v>
      </c>
      <c r="BD46" s="193" t="s">
        <v>2772</v>
      </c>
      <c r="BE46" s="194" t="s">
        <v>2773</v>
      </c>
      <c r="BF46" s="193" t="s">
        <v>2774</v>
      </c>
      <c r="BG46" s="201"/>
      <c r="BH46" s="201"/>
      <c r="BI46" s="193" t="s">
        <v>2775</v>
      </c>
      <c r="BJ46" s="193" t="s">
        <v>2776</v>
      </c>
      <c r="BK46" s="193" t="s">
        <v>2777</v>
      </c>
      <c r="BL46" s="201"/>
      <c r="BM46" s="201"/>
      <c r="BN46" s="193" t="s">
        <v>2778</v>
      </c>
      <c r="BO46" s="201"/>
      <c r="BP46" s="193" t="s">
        <v>2779</v>
      </c>
      <c r="BQ46" s="201"/>
      <c r="BR46" s="193" t="s">
        <v>2780</v>
      </c>
      <c r="BS46" s="193" t="s">
        <v>2781</v>
      </c>
      <c r="BT46" s="193" t="s">
        <v>2782</v>
      </c>
      <c r="BU46" s="193" t="s">
        <v>2783</v>
      </c>
      <c r="BV46" s="193" t="s">
        <v>2784</v>
      </c>
      <c r="BW46" s="200"/>
      <c r="BX46" s="200"/>
      <c r="BY46" s="200"/>
      <c r="BZ46" s="202"/>
      <c r="CA46" s="202"/>
      <c r="CB46" s="202"/>
      <c r="CC46" s="202"/>
      <c r="CD46" s="202"/>
      <c r="CE46" s="202"/>
      <c r="CF46" s="195" t="s">
        <v>2785</v>
      </c>
      <c r="CG46" s="195" t="s">
        <v>2786</v>
      </c>
      <c r="CH46" s="202"/>
      <c r="CI46" s="202"/>
      <c r="CJ46" s="195" t="s">
        <v>2726</v>
      </c>
      <c r="CK46" s="195" t="s">
        <v>2787</v>
      </c>
      <c r="CL46" s="195" t="s">
        <v>2788</v>
      </c>
      <c r="CM46" s="195" t="s">
        <v>2789</v>
      </c>
      <c r="CN46" s="196" t="s">
        <v>2790</v>
      </c>
      <c r="CO46" s="195" t="s">
        <v>2791</v>
      </c>
      <c r="CP46" s="202"/>
      <c r="CQ46" s="202"/>
      <c r="CR46" s="195" t="s">
        <v>2792</v>
      </c>
      <c r="CS46" s="197" t="s">
        <v>2793</v>
      </c>
      <c r="CT46" s="195" t="s">
        <v>2794</v>
      </c>
      <c r="CU46" s="202"/>
      <c r="CV46" s="202"/>
      <c r="CW46" s="195" t="s">
        <v>2795</v>
      </c>
      <c r="CX46" s="202"/>
      <c r="CY46" s="195" t="s">
        <v>2796</v>
      </c>
      <c r="CZ46" s="202"/>
      <c r="DA46" s="195" t="s">
        <v>2797</v>
      </c>
      <c r="DB46" s="195" t="s">
        <v>2798</v>
      </c>
      <c r="DC46" s="195" t="s">
        <v>2799</v>
      </c>
      <c r="DD46" s="195" t="s">
        <v>2800</v>
      </c>
      <c r="DE46" s="195" t="s">
        <v>2801</v>
      </c>
    </row>
    <row r="47" spans="1:109" ht="84" customHeight="1">
      <c r="A47" s="123"/>
      <c r="B47" s="133"/>
      <c r="C47" s="452" t="s">
        <v>562</v>
      </c>
      <c r="D47" s="452"/>
      <c r="E47" s="452"/>
      <c r="F47" s="452"/>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134"/>
      <c r="AE47" s="123"/>
      <c r="AH47" s="200"/>
      <c r="AI47" s="200"/>
      <c r="AJ47" s="200"/>
      <c r="AK47" s="200"/>
      <c r="AL47" s="189" t="str">
        <f t="shared" si="0"/>
        <v>Córdoba</v>
      </c>
      <c r="AM47" s="189" t="str">
        <f t="shared" si="1"/>
        <v>30044</v>
      </c>
      <c r="AN47" s="190" t="str">
        <f t="shared" si="2"/>
        <v>044</v>
      </c>
      <c r="AO47" s="200"/>
      <c r="AP47" s="187">
        <v>45</v>
      </c>
      <c r="AQ47" s="201"/>
      <c r="AR47" s="201"/>
      <c r="AS47" s="201"/>
      <c r="AT47" s="201"/>
      <c r="AU47" s="201"/>
      <c r="AV47" s="201"/>
      <c r="AW47" s="193" t="s">
        <v>2802</v>
      </c>
      <c r="AX47" s="193" t="s">
        <v>2803</v>
      </c>
      <c r="AY47" s="201"/>
      <c r="AZ47" s="201"/>
      <c r="BA47" s="193" t="s">
        <v>2804</v>
      </c>
      <c r="BB47" s="193" t="s">
        <v>2805</v>
      </c>
      <c r="BC47" s="193" t="s">
        <v>2806</v>
      </c>
      <c r="BD47" s="193" t="s">
        <v>2807</v>
      </c>
      <c r="BE47" s="194" t="s">
        <v>2808</v>
      </c>
      <c r="BF47" s="193" t="s">
        <v>2809</v>
      </c>
      <c r="BG47" s="201"/>
      <c r="BH47" s="201"/>
      <c r="BI47" s="193" t="s">
        <v>2810</v>
      </c>
      <c r="BJ47" s="193" t="s">
        <v>2811</v>
      </c>
      <c r="BK47" s="193" t="s">
        <v>2812</v>
      </c>
      <c r="BL47" s="201"/>
      <c r="BM47" s="201"/>
      <c r="BN47" s="193" t="s">
        <v>2813</v>
      </c>
      <c r="BO47" s="201"/>
      <c r="BP47" s="193" t="s">
        <v>2814</v>
      </c>
      <c r="BQ47" s="201"/>
      <c r="BR47" s="201">
        <v>28099</v>
      </c>
      <c r="BS47" s="193" t="s">
        <v>2815</v>
      </c>
      <c r="BT47" s="193" t="s">
        <v>2816</v>
      </c>
      <c r="BU47" s="193" t="s">
        <v>2817</v>
      </c>
      <c r="BV47" s="193" t="s">
        <v>2818</v>
      </c>
      <c r="BW47" s="200"/>
      <c r="BX47" s="200"/>
      <c r="BY47" s="200"/>
      <c r="BZ47" s="202"/>
      <c r="CA47" s="202"/>
      <c r="CB47" s="202"/>
      <c r="CC47" s="202"/>
      <c r="CD47" s="202"/>
      <c r="CE47" s="202"/>
      <c r="CF47" s="195" t="s">
        <v>2819</v>
      </c>
      <c r="CG47" s="195" t="s">
        <v>1733</v>
      </c>
      <c r="CH47" s="202"/>
      <c r="CI47" s="202"/>
      <c r="CJ47" s="195" t="s">
        <v>2762</v>
      </c>
      <c r="CK47" s="195" t="s">
        <v>2820</v>
      </c>
      <c r="CL47" s="195" t="s">
        <v>2821</v>
      </c>
      <c r="CM47" s="195" t="s">
        <v>2822</v>
      </c>
      <c r="CN47" s="196" t="s">
        <v>2823</v>
      </c>
      <c r="CO47" s="195" t="s">
        <v>1579</v>
      </c>
      <c r="CP47" s="202"/>
      <c r="CQ47" s="202"/>
      <c r="CR47" s="195" t="s">
        <v>2824</v>
      </c>
      <c r="CS47" s="195" t="s">
        <v>2825</v>
      </c>
      <c r="CT47" s="195" t="s">
        <v>2826</v>
      </c>
      <c r="CU47" s="202"/>
      <c r="CV47" s="202"/>
      <c r="CW47" s="195" t="s">
        <v>2827</v>
      </c>
      <c r="CX47" s="202"/>
      <c r="CY47" s="197" t="s">
        <v>2828</v>
      </c>
      <c r="CZ47" s="202"/>
      <c r="DA47" s="195" t="s">
        <v>278</v>
      </c>
      <c r="DB47" s="195" t="s">
        <v>2829</v>
      </c>
      <c r="DC47" s="195" t="s">
        <v>2830</v>
      </c>
      <c r="DD47" s="195" t="s">
        <v>2831</v>
      </c>
      <c r="DE47" s="195" t="s">
        <v>2134</v>
      </c>
    </row>
    <row r="48" spans="1:109" ht="6.75" customHeight="1">
      <c r="A48" s="123"/>
      <c r="B48" s="133"/>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34"/>
      <c r="AE48" s="123"/>
      <c r="AH48" s="200"/>
      <c r="AI48" s="200"/>
      <c r="AJ48" s="200"/>
      <c r="AK48" s="200"/>
      <c r="AL48" s="189" t="str">
        <f t="shared" si="0"/>
        <v>Cosamaloapan de Carpio</v>
      </c>
      <c r="AM48" s="189" t="str">
        <f t="shared" si="1"/>
        <v>30045</v>
      </c>
      <c r="AN48" s="190" t="str">
        <f t="shared" si="2"/>
        <v>045</v>
      </c>
      <c r="AO48" s="200"/>
      <c r="AP48" s="187">
        <v>46</v>
      </c>
      <c r="AQ48" s="201"/>
      <c r="AR48" s="201"/>
      <c r="AS48" s="201"/>
      <c r="AT48" s="201"/>
      <c r="AU48" s="201"/>
      <c r="AV48" s="201"/>
      <c r="AW48" s="193" t="s">
        <v>2832</v>
      </c>
      <c r="AX48" s="193" t="s">
        <v>2833</v>
      </c>
      <c r="AY48" s="201"/>
      <c r="AZ48" s="201"/>
      <c r="BA48" s="193" t="s">
        <v>2834</v>
      </c>
      <c r="BB48" s="193" t="s">
        <v>2835</v>
      </c>
      <c r="BC48" s="193" t="s">
        <v>2836</v>
      </c>
      <c r="BD48" s="193" t="s">
        <v>2837</v>
      </c>
      <c r="BE48" s="194" t="s">
        <v>2838</v>
      </c>
      <c r="BF48" s="193" t="s">
        <v>2839</v>
      </c>
      <c r="BG48" s="201"/>
      <c r="BH48" s="201"/>
      <c r="BI48" s="193" t="s">
        <v>2840</v>
      </c>
      <c r="BJ48" s="193" t="s">
        <v>2841</v>
      </c>
      <c r="BK48" s="193" t="s">
        <v>2842</v>
      </c>
      <c r="BL48" s="201"/>
      <c r="BM48" s="201"/>
      <c r="BN48" s="193" t="s">
        <v>2843</v>
      </c>
      <c r="BO48" s="201"/>
      <c r="BP48" s="193" t="s">
        <v>2844</v>
      </c>
      <c r="BQ48" s="201"/>
      <c r="BR48" s="201"/>
      <c r="BS48" s="193" t="s">
        <v>2845</v>
      </c>
      <c r="BT48" s="193" t="s">
        <v>2846</v>
      </c>
      <c r="BU48" s="193" t="s">
        <v>2847</v>
      </c>
      <c r="BV48" s="193" t="s">
        <v>2848</v>
      </c>
      <c r="BW48" s="200"/>
      <c r="BX48" s="200"/>
      <c r="BY48" s="200"/>
      <c r="BZ48" s="202"/>
      <c r="CA48" s="202"/>
      <c r="CB48" s="202"/>
      <c r="CC48" s="202"/>
      <c r="CD48" s="202"/>
      <c r="CE48" s="202"/>
      <c r="CF48" s="195" t="s">
        <v>2849</v>
      </c>
      <c r="CG48" s="195" t="s">
        <v>2850</v>
      </c>
      <c r="CH48" s="202"/>
      <c r="CI48" s="202"/>
      <c r="CJ48" s="195" t="s">
        <v>2851</v>
      </c>
      <c r="CK48" s="195" t="s">
        <v>2852</v>
      </c>
      <c r="CL48" s="195" t="s">
        <v>2853</v>
      </c>
      <c r="CM48" s="195" t="s">
        <v>2854</v>
      </c>
      <c r="CN48" s="196" t="s">
        <v>2855</v>
      </c>
      <c r="CO48" s="195" t="s">
        <v>2856</v>
      </c>
      <c r="CP48" s="202"/>
      <c r="CQ48" s="202"/>
      <c r="CR48" s="195" t="s">
        <v>2857</v>
      </c>
      <c r="CS48" s="195" t="s">
        <v>2858</v>
      </c>
      <c r="CT48" s="195" t="s">
        <v>2859</v>
      </c>
      <c r="CU48" s="202"/>
      <c r="CV48" s="202"/>
      <c r="CW48" s="195" t="s">
        <v>2860</v>
      </c>
      <c r="CX48" s="202"/>
      <c r="CY48" s="195" t="s">
        <v>2861</v>
      </c>
      <c r="CZ48" s="202"/>
      <c r="DA48" s="202"/>
      <c r="DB48" s="195" t="s">
        <v>1019</v>
      </c>
      <c r="DC48" s="195" t="s">
        <v>2862</v>
      </c>
      <c r="DD48" s="195" t="s">
        <v>2863</v>
      </c>
      <c r="DE48" s="195" t="s">
        <v>2864</v>
      </c>
    </row>
    <row r="49" spans="1:109" ht="108" customHeight="1">
      <c r="A49" s="123"/>
      <c r="B49" s="133"/>
      <c r="C49" s="452" t="s">
        <v>563</v>
      </c>
      <c r="D49" s="452"/>
      <c r="E49" s="452"/>
      <c r="F49" s="452"/>
      <c r="G49" s="452"/>
      <c r="H49" s="452"/>
      <c r="I49" s="452"/>
      <c r="J49" s="452"/>
      <c r="K49" s="452"/>
      <c r="L49" s="452"/>
      <c r="M49" s="452"/>
      <c r="N49" s="452"/>
      <c r="O49" s="452"/>
      <c r="P49" s="452"/>
      <c r="Q49" s="452"/>
      <c r="R49" s="452"/>
      <c r="S49" s="452"/>
      <c r="T49" s="452"/>
      <c r="U49" s="452"/>
      <c r="V49" s="452"/>
      <c r="W49" s="452"/>
      <c r="X49" s="452"/>
      <c r="Y49" s="452"/>
      <c r="Z49" s="452"/>
      <c r="AA49" s="452"/>
      <c r="AB49" s="452"/>
      <c r="AC49" s="452"/>
      <c r="AD49" s="134"/>
      <c r="AE49" s="123"/>
      <c r="AH49" s="200"/>
      <c r="AI49" s="200"/>
      <c r="AJ49" s="200"/>
      <c r="AK49" s="200"/>
      <c r="AL49" s="189" t="str">
        <f t="shared" si="0"/>
        <v>Cosautlán de Carvajal</v>
      </c>
      <c r="AM49" s="189" t="str">
        <f t="shared" si="1"/>
        <v>30046</v>
      </c>
      <c r="AN49" s="190" t="str">
        <f t="shared" si="2"/>
        <v>046</v>
      </c>
      <c r="AO49" s="200"/>
      <c r="AP49" s="187">
        <v>47</v>
      </c>
      <c r="AQ49" s="201"/>
      <c r="AR49" s="201"/>
      <c r="AS49" s="201"/>
      <c r="AT49" s="201"/>
      <c r="AU49" s="201"/>
      <c r="AV49" s="201"/>
      <c r="AW49" s="193" t="s">
        <v>2865</v>
      </c>
      <c r="AX49" s="193" t="s">
        <v>2866</v>
      </c>
      <c r="AY49" s="201"/>
      <c r="AZ49" s="201"/>
      <c r="BA49" s="193" t="s">
        <v>2867</v>
      </c>
      <c r="BB49" s="193" t="s">
        <v>2868</v>
      </c>
      <c r="BC49" s="193" t="s">
        <v>2869</v>
      </c>
      <c r="BD49" s="193" t="s">
        <v>2870</v>
      </c>
      <c r="BE49" s="194" t="s">
        <v>2871</v>
      </c>
      <c r="BF49" s="193" t="s">
        <v>2872</v>
      </c>
      <c r="BG49" s="201"/>
      <c r="BH49" s="201"/>
      <c r="BI49" s="193" t="s">
        <v>2873</v>
      </c>
      <c r="BJ49" s="193" t="s">
        <v>2874</v>
      </c>
      <c r="BK49" s="193" t="s">
        <v>2875</v>
      </c>
      <c r="BL49" s="201"/>
      <c r="BM49" s="201"/>
      <c r="BN49" s="193" t="s">
        <v>2876</v>
      </c>
      <c r="BO49" s="201"/>
      <c r="BP49" s="193" t="s">
        <v>2877</v>
      </c>
      <c r="BQ49" s="201"/>
      <c r="BR49" s="201"/>
      <c r="BS49" s="193" t="s">
        <v>2878</v>
      </c>
      <c r="BT49" s="193" t="s">
        <v>2879</v>
      </c>
      <c r="BU49" s="193" t="s">
        <v>2880</v>
      </c>
      <c r="BV49" s="193" t="s">
        <v>2881</v>
      </c>
      <c r="BW49" s="200"/>
      <c r="BX49" s="200"/>
      <c r="BY49" s="200"/>
      <c r="BZ49" s="202"/>
      <c r="CA49" s="202"/>
      <c r="CB49" s="202"/>
      <c r="CC49" s="202"/>
      <c r="CD49" s="202"/>
      <c r="CE49" s="202"/>
      <c r="CF49" s="195" t="s">
        <v>2882</v>
      </c>
      <c r="CG49" s="195" t="s">
        <v>1706</v>
      </c>
      <c r="CH49" s="202"/>
      <c r="CI49" s="202"/>
      <c r="CJ49" s="195" t="s">
        <v>2883</v>
      </c>
      <c r="CK49" s="195" t="s">
        <v>2884</v>
      </c>
      <c r="CL49" s="195" t="s">
        <v>2885</v>
      </c>
      <c r="CM49" s="195" t="s">
        <v>2886</v>
      </c>
      <c r="CN49" s="196" t="s">
        <v>2887</v>
      </c>
      <c r="CO49" s="195" t="s">
        <v>1629</v>
      </c>
      <c r="CP49" s="202"/>
      <c r="CQ49" s="202"/>
      <c r="CR49" s="195" t="s">
        <v>2888</v>
      </c>
      <c r="CS49" s="195" t="s">
        <v>2889</v>
      </c>
      <c r="CT49" s="195" t="s">
        <v>2890</v>
      </c>
      <c r="CU49" s="202"/>
      <c r="CV49" s="202"/>
      <c r="CW49" s="195" t="s">
        <v>2891</v>
      </c>
      <c r="CX49" s="202"/>
      <c r="CY49" s="195" t="s">
        <v>2892</v>
      </c>
      <c r="CZ49" s="202"/>
      <c r="DA49" s="202"/>
      <c r="DB49" s="195" t="s">
        <v>1202</v>
      </c>
      <c r="DC49" s="195" t="s">
        <v>2893</v>
      </c>
      <c r="DD49" s="195" t="s">
        <v>2894</v>
      </c>
      <c r="DE49" s="195" t="s">
        <v>2895</v>
      </c>
    </row>
    <row r="50" spans="1:109" ht="6.75" customHeight="1">
      <c r="A50" s="123"/>
      <c r="B50" s="133"/>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34"/>
      <c r="AE50" s="123"/>
      <c r="AH50" s="200"/>
      <c r="AI50" s="200"/>
      <c r="AJ50" s="200"/>
      <c r="AK50" s="200"/>
      <c r="AL50" s="189" t="str">
        <f t="shared" si="0"/>
        <v>Coscomatepec</v>
      </c>
      <c r="AM50" s="189" t="str">
        <f t="shared" si="1"/>
        <v>30047</v>
      </c>
      <c r="AN50" s="190" t="str">
        <f t="shared" si="2"/>
        <v>047</v>
      </c>
      <c r="AO50" s="200"/>
      <c r="AP50" s="187">
        <v>48</v>
      </c>
      <c r="AQ50" s="201"/>
      <c r="AR50" s="201"/>
      <c r="AS50" s="201"/>
      <c r="AT50" s="201"/>
      <c r="AU50" s="201"/>
      <c r="AV50" s="201"/>
      <c r="AW50" s="193" t="s">
        <v>2896</v>
      </c>
      <c r="AX50" s="193" t="s">
        <v>2897</v>
      </c>
      <c r="AY50" s="201"/>
      <c r="AZ50" s="201"/>
      <c r="BA50" s="201">
        <v>11099</v>
      </c>
      <c r="BB50" s="193" t="s">
        <v>2898</v>
      </c>
      <c r="BC50" s="193" t="s">
        <v>2899</v>
      </c>
      <c r="BD50" s="193" t="s">
        <v>2900</v>
      </c>
      <c r="BE50" s="194" t="s">
        <v>2901</v>
      </c>
      <c r="BF50" s="193" t="s">
        <v>2902</v>
      </c>
      <c r="BG50" s="201"/>
      <c r="BH50" s="201"/>
      <c r="BI50" s="193" t="s">
        <v>2903</v>
      </c>
      <c r="BJ50" s="193" t="s">
        <v>2904</v>
      </c>
      <c r="BK50" s="193" t="s">
        <v>2905</v>
      </c>
      <c r="BL50" s="201"/>
      <c r="BM50" s="201"/>
      <c r="BN50" s="193" t="s">
        <v>2906</v>
      </c>
      <c r="BO50" s="201"/>
      <c r="BP50" s="193" t="s">
        <v>2907</v>
      </c>
      <c r="BQ50" s="201"/>
      <c r="BR50" s="201"/>
      <c r="BS50" s="193" t="s">
        <v>2908</v>
      </c>
      <c r="BT50" s="193" t="s">
        <v>2909</v>
      </c>
      <c r="BU50" s="193" t="s">
        <v>2910</v>
      </c>
      <c r="BV50" s="193" t="s">
        <v>2911</v>
      </c>
      <c r="BW50" s="200"/>
      <c r="BX50" s="200"/>
      <c r="BY50" s="200"/>
      <c r="BZ50" s="202"/>
      <c r="CA50" s="202"/>
      <c r="CB50" s="202"/>
      <c r="CC50" s="202"/>
      <c r="CD50" s="202"/>
      <c r="CE50" s="202"/>
      <c r="CF50" s="195" t="s">
        <v>2912</v>
      </c>
      <c r="CG50" s="195" t="s">
        <v>2913</v>
      </c>
      <c r="CH50" s="202"/>
      <c r="CI50" s="202"/>
      <c r="CJ50" s="195" t="s">
        <v>278</v>
      </c>
      <c r="CK50" s="195" t="s">
        <v>2914</v>
      </c>
      <c r="CL50" s="195" t="s">
        <v>2915</v>
      </c>
      <c r="CM50" s="195" t="s">
        <v>2916</v>
      </c>
      <c r="CN50" s="196" t="s">
        <v>2917</v>
      </c>
      <c r="CO50" s="195" t="s">
        <v>2918</v>
      </c>
      <c r="CP50" s="202"/>
      <c r="CQ50" s="202"/>
      <c r="CR50" s="195" t="s">
        <v>1363</v>
      </c>
      <c r="CS50" s="195" t="s">
        <v>2919</v>
      </c>
      <c r="CT50" s="195" t="s">
        <v>2203</v>
      </c>
      <c r="CU50" s="202"/>
      <c r="CV50" s="202"/>
      <c r="CW50" s="195" t="s">
        <v>2920</v>
      </c>
      <c r="CX50" s="202"/>
      <c r="CY50" s="195" t="s">
        <v>2921</v>
      </c>
      <c r="CZ50" s="202"/>
      <c r="DA50" s="202"/>
      <c r="DB50" s="195" t="s">
        <v>1198</v>
      </c>
      <c r="DC50" s="195" t="s">
        <v>2922</v>
      </c>
      <c r="DD50" s="195" t="s">
        <v>2923</v>
      </c>
      <c r="DE50" s="195" t="s">
        <v>2924</v>
      </c>
    </row>
    <row r="51" spans="1:109" ht="48" customHeight="1">
      <c r="A51" s="123"/>
      <c r="B51" s="133"/>
      <c r="C51" s="442" t="s">
        <v>564</v>
      </c>
      <c r="D51" s="442"/>
      <c r="E51" s="442"/>
      <c r="F51" s="442"/>
      <c r="G51" s="442"/>
      <c r="H51" s="442"/>
      <c r="I51" s="442"/>
      <c r="J51" s="442"/>
      <c r="K51" s="442"/>
      <c r="L51" s="442"/>
      <c r="M51" s="442"/>
      <c r="N51" s="442"/>
      <c r="O51" s="442"/>
      <c r="P51" s="442"/>
      <c r="Q51" s="442"/>
      <c r="R51" s="442"/>
      <c r="S51" s="442"/>
      <c r="T51" s="442"/>
      <c r="U51" s="442"/>
      <c r="V51" s="442"/>
      <c r="W51" s="442"/>
      <c r="X51" s="442"/>
      <c r="Y51" s="442"/>
      <c r="Z51" s="442"/>
      <c r="AA51" s="442"/>
      <c r="AB51" s="442"/>
      <c r="AC51" s="442"/>
      <c r="AD51" s="134"/>
      <c r="AE51" s="123"/>
      <c r="AH51" s="200"/>
      <c r="AI51" s="200"/>
      <c r="AJ51" s="200"/>
      <c r="AK51" s="200"/>
      <c r="AL51" s="189" t="str">
        <f t="shared" si="0"/>
        <v>Cosoleacaque</v>
      </c>
      <c r="AM51" s="189" t="str">
        <f t="shared" si="1"/>
        <v>30048</v>
      </c>
      <c r="AN51" s="190" t="str">
        <f t="shared" si="2"/>
        <v>048</v>
      </c>
      <c r="AO51" s="200"/>
      <c r="AP51" s="187">
        <v>49</v>
      </c>
      <c r="AQ51" s="201"/>
      <c r="AR51" s="201"/>
      <c r="AS51" s="201"/>
      <c r="AT51" s="201"/>
      <c r="AU51" s="201"/>
      <c r="AV51" s="201"/>
      <c r="AW51" s="193" t="s">
        <v>2925</v>
      </c>
      <c r="AX51" s="193" t="s">
        <v>2926</v>
      </c>
      <c r="AY51" s="201"/>
      <c r="AZ51" s="201"/>
      <c r="BA51" s="201"/>
      <c r="BB51" s="193" t="s">
        <v>2927</v>
      </c>
      <c r="BC51" s="193" t="s">
        <v>2928</v>
      </c>
      <c r="BD51" s="193" t="s">
        <v>2929</v>
      </c>
      <c r="BE51" s="194" t="s">
        <v>2930</v>
      </c>
      <c r="BF51" s="193" t="s">
        <v>2931</v>
      </c>
      <c r="BG51" s="201"/>
      <c r="BH51" s="201"/>
      <c r="BI51" s="193" t="s">
        <v>2932</v>
      </c>
      <c r="BJ51" s="193" t="s">
        <v>2933</v>
      </c>
      <c r="BK51" s="193" t="s">
        <v>2934</v>
      </c>
      <c r="BL51" s="201"/>
      <c r="BM51" s="201"/>
      <c r="BN51" s="193" t="s">
        <v>2935</v>
      </c>
      <c r="BO51" s="201"/>
      <c r="BP51" s="193" t="s">
        <v>2936</v>
      </c>
      <c r="BQ51" s="201"/>
      <c r="BR51" s="201"/>
      <c r="BS51" s="193" t="s">
        <v>2937</v>
      </c>
      <c r="BT51" s="193" t="s">
        <v>2938</v>
      </c>
      <c r="BU51" s="193" t="s">
        <v>2939</v>
      </c>
      <c r="BV51" s="193" t="s">
        <v>2940</v>
      </c>
      <c r="BW51" s="200"/>
      <c r="BX51" s="200"/>
      <c r="BY51" s="200"/>
      <c r="BZ51" s="202"/>
      <c r="CA51" s="202"/>
      <c r="CB51" s="202"/>
      <c r="CC51" s="202"/>
      <c r="CD51" s="202"/>
      <c r="CE51" s="202"/>
      <c r="CF51" s="195" t="s">
        <v>1629</v>
      </c>
      <c r="CG51" s="195" t="s">
        <v>2941</v>
      </c>
      <c r="CH51" s="202"/>
      <c r="CI51" s="202"/>
      <c r="CJ51" s="202"/>
      <c r="CK51" s="195" t="s">
        <v>2942</v>
      </c>
      <c r="CL51" s="195" t="s">
        <v>2943</v>
      </c>
      <c r="CM51" s="195" t="s">
        <v>1053</v>
      </c>
      <c r="CN51" s="196" t="s">
        <v>2944</v>
      </c>
      <c r="CO51" s="195" t="s">
        <v>1838</v>
      </c>
      <c r="CP51" s="202"/>
      <c r="CQ51" s="202"/>
      <c r="CR51" s="195" t="s">
        <v>2333</v>
      </c>
      <c r="CS51" s="195" t="s">
        <v>2945</v>
      </c>
      <c r="CT51" s="195" t="s">
        <v>2946</v>
      </c>
      <c r="CU51" s="202"/>
      <c r="CV51" s="202"/>
      <c r="CW51" s="195" t="s">
        <v>2947</v>
      </c>
      <c r="CX51" s="202"/>
      <c r="CY51" s="195" t="s">
        <v>2948</v>
      </c>
      <c r="CZ51" s="202"/>
      <c r="DA51" s="202"/>
      <c r="DB51" s="195" t="s">
        <v>2949</v>
      </c>
      <c r="DC51" s="195" t="s">
        <v>2950</v>
      </c>
      <c r="DD51" s="195" t="s">
        <v>2951</v>
      </c>
      <c r="DE51" s="195" t="s">
        <v>2952</v>
      </c>
    </row>
    <row r="52" spans="1:109" ht="6.75" customHeight="1">
      <c r="A52" s="123"/>
      <c r="B52" s="133"/>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34"/>
      <c r="AE52" s="123"/>
      <c r="AH52" s="200"/>
      <c r="AI52" s="200"/>
      <c r="AJ52" s="200"/>
      <c r="AK52" s="200"/>
      <c r="AL52" s="189" t="str">
        <f t="shared" si="0"/>
        <v>Cotaxtla</v>
      </c>
      <c r="AM52" s="189" t="str">
        <f t="shared" si="1"/>
        <v>30049</v>
      </c>
      <c r="AN52" s="190" t="str">
        <f t="shared" si="2"/>
        <v>049</v>
      </c>
      <c r="AO52" s="200"/>
      <c r="AP52" s="187">
        <v>50</v>
      </c>
      <c r="AQ52" s="201"/>
      <c r="AR52" s="201"/>
      <c r="AS52" s="201"/>
      <c r="AT52" s="201"/>
      <c r="AU52" s="201"/>
      <c r="AV52" s="201"/>
      <c r="AW52" s="193" t="s">
        <v>2953</v>
      </c>
      <c r="AX52" s="193" t="s">
        <v>2954</v>
      </c>
      <c r="AY52" s="201"/>
      <c r="AZ52" s="201"/>
      <c r="BA52" s="201"/>
      <c r="BB52" s="193" t="s">
        <v>2955</v>
      </c>
      <c r="BC52" s="193" t="s">
        <v>2956</v>
      </c>
      <c r="BD52" s="193" t="s">
        <v>2957</v>
      </c>
      <c r="BE52" s="194" t="s">
        <v>2958</v>
      </c>
      <c r="BF52" s="193" t="s">
        <v>2959</v>
      </c>
      <c r="BG52" s="201"/>
      <c r="BH52" s="201"/>
      <c r="BI52" s="193" t="s">
        <v>2960</v>
      </c>
      <c r="BJ52" s="193" t="s">
        <v>2961</v>
      </c>
      <c r="BK52" s="193" t="s">
        <v>2962</v>
      </c>
      <c r="BL52" s="201"/>
      <c r="BM52" s="201"/>
      <c r="BN52" s="193" t="s">
        <v>2963</v>
      </c>
      <c r="BO52" s="201"/>
      <c r="BP52" s="193" t="s">
        <v>2964</v>
      </c>
      <c r="BQ52" s="201"/>
      <c r="BR52" s="201"/>
      <c r="BS52" s="193" t="s">
        <v>2965</v>
      </c>
      <c r="BT52" s="193" t="s">
        <v>2966</v>
      </c>
      <c r="BU52" s="193" t="s">
        <v>2967</v>
      </c>
      <c r="BV52" s="193" t="s">
        <v>2968</v>
      </c>
      <c r="BW52" s="200"/>
      <c r="BX52" s="200"/>
      <c r="BY52" s="200"/>
      <c r="BZ52" s="202"/>
      <c r="CA52" s="202"/>
      <c r="CB52" s="202"/>
      <c r="CC52" s="202"/>
      <c r="CD52" s="202"/>
      <c r="CE52" s="202"/>
      <c r="CF52" s="195" t="s">
        <v>2969</v>
      </c>
      <c r="CG52" s="195" t="s">
        <v>2970</v>
      </c>
      <c r="CH52" s="202"/>
      <c r="CI52" s="202"/>
      <c r="CJ52" s="202"/>
      <c r="CK52" s="195" t="s">
        <v>2971</v>
      </c>
      <c r="CL52" s="195" t="s">
        <v>2972</v>
      </c>
      <c r="CM52" s="195" t="s">
        <v>2973</v>
      </c>
      <c r="CN52" s="196" t="s">
        <v>2974</v>
      </c>
      <c r="CO52" s="195" t="s">
        <v>2975</v>
      </c>
      <c r="CP52" s="202"/>
      <c r="CQ52" s="202"/>
      <c r="CR52" s="195" t="s">
        <v>2976</v>
      </c>
      <c r="CS52" s="195" t="s">
        <v>2977</v>
      </c>
      <c r="CT52" s="195" t="s">
        <v>2978</v>
      </c>
      <c r="CU52" s="202"/>
      <c r="CV52" s="202"/>
      <c r="CW52" s="195" t="s">
        <v>2979</v>
      </c>
      <c r="CX52" s="202"/>
      <c r="CY52" s="195" t="s">
        <v>2980</v>
      </c>
      <c r="CZ52" s="202"/>
      <c r="DA52" s="202"/>
      <c r="DB52" s="195" t="s">
        <v>2981</v>
      </c>
      <c r="DC52" s="195" t="s">
        <v>2982</v>
      </c>
      <c r="DD52" s="195" t="s">
        <v>2983</v>
      </c>
      <c r="DE52" s="195" t="s">
        <v>2984</v>
      </c>
    </row>
    <row r="53" spans="1:109" ht="60" customHeight="1">
      <c r="A53" s="123"/>
      <c r="B53" s="133"/>
      <c r="C53" s="442" t="s">
        <v>565</v>
      </c>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134"/>
      <c r="AE53" s="123"/>
      <c r="AH53" s="200"/>
      <c r="AI53" s="200"/>
      <c r="AJ53" s="200"/>
      <c r="AK53" s="200"/>
      <c r="AL53" s="189" t="str">
        <f t="shared" si="0"/>
        <v>Coxquihui</v>
      </c>
      <c r="AM53" s="189" t="str">
        <f t="shared" si="1"/>
        <v>30050</v>
      </c>
      <c r="AN53" s="190" t="str">
        <f t="shared" si="2"/>
        <v>050</v>
      </c>
      <c r="AO53" s="200"/>
      <c r="AP53" s="187">
        <v>51</v>
      </c>
      <c r="AQ53" s="201"/>
      <c r="AR53" s="201"/>
      <c r="AS53" s="201"/>
      <c r="AT53" s="201"/>
      <c r="AU53" s="201"/>
      <c r="AV53" s="201"/>
      <c r="AW53" s="193" t="s">
        <v>2985</v>
      </c>
      <c r="AX53" s="193" t="s">
        <v>2986</v>
      </c>
      <c r="AY53" s="201"/>
      <c r="AZ53" s="201"/>
      <c r="BA53" s="201"/>
      <c r="BB53" s="193" t="s">
        <v>2987</v>
      </c>
      <c r="BC53" s="193" t="s">
        <v>2988</v>
      </c>
      <c r="BD53" s="193" t="s">
        <v>2989</v>
      </c>
      <c r="BE53" s="194" t="s">
        <v>2990</v>
      </c>
      <c r="BF53" s="193" t="s">
        <v>2991</v>
      </c>
      <c r="BG53" s="201"/>
      <c r="BH53" s="201"/>
      <c r="BI53" s="193" t="s">
        <v>2992</v>
      </c>
      <c r="BJ53" s="193" t="s">
        <v>2993</v>
      </c>
      <c r="BK53" s="193" t="s">
        <v>2994</v>
      </c>
      <c r="BL53" s="201"/>
      <c r="BM53" s="201"/>
      <c r="BN53" s="193" t="s">
        <v>2995</v>
      </c>
      <c r="BO53" s="201"/>
      <c r="BP53" s="193" t="s">
        <v>2996</v>
      </c>
      <c r="BQ53" s="201"/>
      <c r="BR53" s="201"/>
      <c r="BS53" s="193" t="s">
        <v>2997</v>
      </c>
      <c r="BT53" s="193" t="s">
        <v>2998</v>
      </c>
      <c r="BU53" s="193" t="s">
        <v>2999</v>
      </c>
      <c r="BV53" s="193" t="s">
        <v>3000</v>
      </c>
      <c r="BW53" s="200"/>
      <c r="BX53" s="200"/>
      <c r="BY53" s="200"/>
      <c r="BZ53" s="202"/>
      <c r="CA53" s="202"/>
      <c r="CB53" s="202"/>
      <c r="CC53" s="202"/>
      <c r="CD53" s="202"/>
      <c r="CE53" s="202"/>
      <c r="CF53" s="195" t="s">
        <v>3001</v>
      </c>
      <c r="CG53" s="195" t="s">
        <v>3002</v>
      </c>
      <c r="CH53" s="202"/>
      <c r="CI53" s="202"/>
      <c r="CJ53" s="202"/>
      <c r="CK53" s="195" t="s">
        <v>3003</v>
      </c>
      <c r="CL53" s="195" t="s">
        <v>3004</v>
      </c>
      <c r="CM53" s="195" t="s">
        <v>3005</v>
      </c>
      <c r="CN53" s="196" t="s">
        <v>3006</v>
      </c>
      <c r="CO53" s="195" t="s">
        <v>3007</v>
      </c>
      <c r="CP53" s="202"/>
      <c r="CQ53" s="202"/>
      <c r="CR53" s="195" t="s">
        <v>3008</v>
      </c>
      <c r="CS53" s="195" t="s">
        <v>3009</v>
      </c>
      <c r="CT53" s="195" t="s">
        <v>3010</v>
      </c>
      <c r="CU53" s="202"/>
      <c r="CV53" s="202"/>
      <c r="CW53" s="195" t="s">
        <v>3011</v>
      </c>
      <c r="CX53" s="202"/>
      <c r="CY53" s="195" t="s">
        <v>2004</v>
      </c>
      <c r="CZ53" s="202"/>
      <c r="DA53" s="202"/>
      <c r="DB53" s="195" t="s">
        <v>3012</v>
      </c>
      <c r="DC53" s="195" t="s">
        <v>3013</v>
      </c>
      <c r="DD53" s="195" t="s">
        <v>3014</v>
      </c>
      <c r="DE53" s="195" t="s">
        <v>3015</v>
      </c>
    </row>
    <row r="54" spans="1:109" ht="6.75" customHeight="1">
      <c r="A54" s="123"/>
      <c r="B54" s="133"/>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4"/>
      <c r="AE54" s="123"/>
      <c r="AH54" s="200"/>
      <c r="AI54" s="200"/>
      <c r="AJ54" s="200"/>
      <c r="AK54" s="200"/>
      <c r="AL54" s="189" t="str">
        <f t="shared" si="0"/>
        <v>Coyutla</v>
      </c>
      <c r="AM54" s="189" t="str">
        <f t="shared" si="1"/>
        <v>30051</v>
      </c>
      <c r="AN54" s="190" t="str">
        <f t="shared" si="2"/>
        <v>051</v>
      </c>
      <c r="AO54" s="200"/>
      <c r="AP54" s="187">
        <v>52</v>
      </c>
      <c r="AQ54" s="201"/>
      <c r="AR54" s="201"/>
      <c r="AS54" s="201"/>
      <c r="AT54" s="201"/>
      <c r="AU54" s="201"/>
      <c r="AV54" s="201"/>
      <c r="AW54" s="193" t="s">
        <v>3016</v>
      </c>
      <c r="AX54" s="193" t="s">
        <v>3017</v>
      </c>
      <c r="AY54" s="201"/>
      <c r="AZ54" s="201"/>
      <c r="BA54" s="201"/>
      <c r="BB54" s="193" t="s">
        <v>3018</v>
      </c>
      <c r="BC54" s="193" t="s">
        <v>3019</v>
      </c>
      <c r="BD54" s="193" t="s">
        <v>3020</v>
      </c>
      <c r="BE54" s="194" t="s">
        <v>3021</v>
      </c>
      <c r="BF54" s="193" t="s">
        <v>3022</v>
      </c>
      <c r="BG54" s="201"/>
      <c r="BH54" s="201"/>
      <c r="BI54" s="193" t="s">
        <v>3023</v>
      </c>
      <c r="BJ54" s="193" t="s">
        <v>3024</v>
      </c>
      <c r="BK54" s="193" t="s">
        <v>3025</v>
      </c>
      <c r="BL54" s="201"/>
      <c r="BM54" s="201"/>
      <c r="BN54" s="193" t="s">
        <v>3026</v>
      </c>
      <c r="BO54" s="201"/>
      <c r="BP54" s="193" t="s">
        <v>3027</v>
      </c>
      <c r="BQ54" s="201"/>
      <c r="BR54" s="201"/>
      <c r="BS54" s="193" t="s">
        <v>3028</v>
      </c>
      <c r="BT54" s="193" t="s">
        <v>3029</v>
      </c>
      <c r="BU54" s="193" t="s">
        <v>3030</v>
      </c>
      <c r="BV54" s="193" t="s">
        <v>3031</v>
      </c>
      <c r="BW54" s="200"/>
      <c r="BX54" s="200"/>
      <c r="BY54" s="200"/>
      <c r="BZ54" s="202"/>
      <c r="CA54" s="202"/>
      <c r="CB54" s="202"/>
      <c r="CC54" s="202"/>
      <c r="CD54" s="202"/>
      <c r="CE54" s="202"/>
      <c r="CF54" s="195" t="s">
        <v>3032</v>
      </c>
      <c r="CG54" s="195" t="s">
        <v>1735</v>
      </c>
      <c r="CH54" s="202"/>
      <c r="CI54" s="202"/>
      <c r="CJ54" s="202"/>
      <c r="CK54" s="195" t="s">
        <v>3033</v>
      </c>
      <c r="CL54" s="195" t="s">
        <v>3034</v>
      </c>
      <c r="CM54" s="195" t="s">
        <v>3035</v>
      </c>
      <c r="CN54" s="196" t="s">
        <v>3036</v>
      </c>
      <c r="CO54" s="195" t="s">
        <v>3037</v>
      </c>
      <c r="CP54" s="202"/>
      <c r="CQ54" s="202"/>
      <c r="CR54" s="195" t="s">
        <v>3038</v>
      </c>
      <c r="CS54" s="195" t="s">
        <v>3039</v>
      </c>
      <c r="CT54" s="195" t="s">
        <v>3040</v>
      </c>
      <c r="CU54" s="202"/>
      <c r="CV54" s="202"/>
      <c r="CW54" s="195" t="s">
        <v>2613</v>
      </c>
      <c r="CX54" s="202"/>
      <c r="CY54" s="195" t="s">
        <v>1595</v>
      </c>
      <c r="CZ54" s="202"/>
      <c r="DA54" s="202"/>
      <c r="DB54" s="195" t="s">
        <v>3041</v>
      </c>
      <c r="DC54" s="195" t="s">
        <v>3042</v>
      </c>
      <c r="DD54" s="195" t="s">
        <v>3043</v>
      </c>
      <c r="DE54" s="195" t="s">
        <v>3044</v>
      </c>
    </row>
    <row r="55" spans="1:109" ht="15" customHeight="1">
      <c r="A55" s="123"/>
      <c r="B55" s="133"/>
      <c r="C55" s="442" t="s">
        <v>22</v>
      </c>
      <c r="D55" s="442"/>
      <c r="E55" s="442"/>
      <c r="F55" s="442"/>
      <c r="G55" s="442"/>
      <c r="H55" s="442"/>
      <c r="I55" s="442"/>
      <c r="J55" s="442"/>
      <c r="K55" s="442"/>
      <c r="L55" s="442"/>
      <c r="M55" s="442"/>
      <c r="N55" s="442"/>
      <c r="O55" s="442"/>
      <c r="P55" s="442"/>
      <c r="Q55" s="442"/>
      <c r="R55" s="442"/>
      <c r="S55" s="442"/>
      <c r="T55" s="442"/>
      <c r="U55" s="442"/>
      <c r="V55" s="442"/>
      <c r="W55" s="442"/>
      <c r="X55" s="442"/>
      <c r="Y55" s="442"/>
      <c r="Z55" s="442"/>
      <c r="AA55" s="442"/>
      <c r="AB55" s="442"/>
      <c r="AC55" s="442"/>
      <c r="AD55" s="134"/>
      <c r="AE55" s="123"/>
      <c r="AH55" s="200"/>
      <c r="AI55" s="200"/>
      <c r="AJ55" s="200"/>
      <c r="AK55" s="200"/>
      <c r="AL55" s="189" t="str">
        <f t="shared" si="0"/>
        <v>Cuichapa</v>
      </c>
      <c r="AM55" s="189" t="str">
        <f t="shared" si="1"/>
        <v>30052</v>
      </c>
      <c r="AN55" s="190" t="str">
        <f t="shared" si="2"/>
        <v>052</v>
      </c>
      <c r="AO55" s="200"/>
      <c r="AP55" s="187">
        <v>53</v>
      </c>
      <c r="AQ55" s="201"/>
      <c r="AR55" s="201"/>
      <c r="AS55" s="201"/>
      <c r="AT55" s="201"/>
      <c r="AU55" s="201"/>
      <c r="AV55" s="201"/>
      <c r="AW55" s="193" t="s">
        <v>3045</v>
      </c>
      <c r="AX55" s="193" t="s">
        <v>3046</v>
      </c>
      <c r="AY55" s="201"/>
      <c r="AZ55" s="201"/>
      <c r="BA55" s="201"/>
      <c r="BB55" s="193" t="s">
        <v>3047</v>
      </c>
      <c r="BC55" s="193" t="s">
        <v>3048</v>
      </c>
      <c r="BD55" s="193" t="s">
        <v>3049</v>
      </c>
      <c r="BE55" s="194" t="s">
        <v>3050</v>
      </c>
      <c r="BF55" s="193" t="s">
        <v>3051</v>
      </c>
      <c r="BG55" s="201"/>
      <c r="BH55" s="201"/>
      <c r="BI55" s="201">
        <v>19099</v>
      </c>
      <c r="BJ55" s="193" t="s">
        <v>3052</v>
      </c>
      <c r="BK55" s="193" t="s">
        <v>3053</v>
      </c>
      <c r="BL55" s="201"/>
      <c r="BM55" s="201"/>
      <c r="BN55" s="193" t="s">
        <v>3054</v>
      </c>
      <c r="BO55" s="201"/>
      <c r="BP55" s="193" t="s">
        <v>3055</v>
      </c>
      <c r="BQ55" s="201"/>
      <c r="BR55" s="201"/>
      <c r="BS55" s="193" t="s">
        <v>3056</v>
      </c>
      <c r="BT55" s="193" t="s">
        <v>3057</v>
      </c>
      <c r="BU55" s="193" t="s">
        <v>3058</v>
      </c>
      <c r="BV55" s="193" t="s">
        <v>3059</v>
      </c>
      <c r="BW55" s="200"/>
      <c r="BX55" s="200"/>
      <c r="BY55" s="200"/>
      <c r="BZ55" s="202"/>
      <c r="CA55" s="202"/>
      <c r="CB55" s="202"/>
      <c r="CC55" s="202"/>
      <c r="CD55" s="202"/>
      <c r="CE55" s="202"/>
      <c r="CF55" s="195" t="s">
        <v>3060</v>
      </c>
      <c r="CG55" s="195" t="s">
        <v>3061</v>
      </c>
      <c r="CH55" s="202"/>
      <c r="CI55" s="202"/>
      <c r="CJ55" s="202"/>
      <c r="CK55" s="195" t="s">
        <v>3062</v>
      </c>
      <c r="CL55" s="195" t="s">
        <v>3063</v>
      </c>
      <c r="CM55" s="195" t="s">
        <v>3064</v>
      </c>
      <c r="CN55" s="196" t="s">
        <v>3065</v>
      </c>
      <c r="CO55" s="195" t="s">
        <v>1198</v>
      </c>
      <c r="CP55" s="202"/>
      <c r="CQ55" s="202"/>
      <c r="CR55" s="195" t="s">
        <v>278</v>
      </c>
      <c r="CS55" s="195" t="s">
        <v>3066</v>
      </c>
      <c r="CT55" s="195" t="s">
        <v>3067</v>
      </c>
      <c r="CU55" s="202"/>
      <c r="CV55" s="202"/>
      <c r="CW55" s="195" t="s">
        <v>3068</v>
      </c>
      <c r="CX55" s="202"/>
      <c r="CY55" s="195" t="s">
        <v>3069</v>
      </c>
      <c r="CZ55" s="202"/>
      <c r="DA55" s="202"/>
      <c r="DB55" s="195" t="s">
        <v>3070</v>
      </c>
      <c r="DC55" s="195" t="s">
        <v>3071</v>
      </c>
      <c r="DD55" s="195" t="s">
        <v>3072</v>
      </c>
      <c r="DE55" s="195" t="s">
        <v>3073</v>
      </c>
    </row>
    <row r="56" spans="1:109" ht="6.75" customHeight="1">
      <c r="A56" s="123"/>
      <c r="B56" s="133"/>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34"/>
      <c r="AE56" s="123"/>
      <c r="AH56" s="200"/>
      <c r="AI56" s="200"/>
      <c r="AJ56" s="200"/>
      <c r="AK56" s="200"/>
      <c r="AL56" s="189" t="str">
        <f t="shared" si="0"/>
        <v>Cuitláhuac</v>
      </c>
      <c r="AM56" s="189" t="str">
        <f t="shared" si="1"/>
        <v>30053</v>
      </c>
      <c r="AN56" s="190" t="str">
        <f t="shared" si="2"/>
        <v>053</v>
      </c>
      <c r="AO56" s="200"/>
      <c r="AP56" s="187">
        <v>54</v>
      </c>
      <c r="AQ56" s="201"/>
      <c r="AR56" s="201"/>
      <c r="AS56" s="201"/>
      <c r="AT56" s="201"/>
      <c r="AU56" s="201"/>
      <c r="AV56" s="201"/>
      <c r="AW56" s="193" t="s">
        <v>3074</v>
      </c>
      <c r="AX56" s="193" t="s">
        <v>3075</v>
      </c>
      <c r="AY56" s="201"/>
      <c r="AZ56" s="201"/>
      <c r="BA56" s="201"/>
      <c r="BB56" s="193" t="s">
        <v>3076</v>
      </c>
      <c r="BC56" s="193" t="s">
        <v>3077</v>
      </c>
      <c r="BD56" s="193" t="s">
        <v>3078</v>
      </c>
      <c r="BE56" s="194" t="s">
        <v>3079</v>
      </c>
      <c r="BF56" s="193" t="s">
        <v>3080</v>
      </c>
      <c r="BG56" s="201"/>
      <c r="BH56" s="201"/>
      <c r="BI56" s="201"/>
      <c r="BJ56" s="193" t="s">
        <v>3081</v>
      </c>
      <c r="BK56" s="193" t="s">
        <v>3082</v>
      </c>
      <c r="BL56" s="201"/>
      <c r="BM56" s="201"/>
      <c r="BN56" s="193" t="s">
        <v>3083</v>
      </c>
      <c r="BO56" s="201"/>
      <c r="BP56" s="193" t="s">
        <v>3084</v>
      </c>
      <c r="BQ56" s="201"/>
      <c r="BR56" s="201"/>
      <c r="BS56" s="193" t="s">
        <v>3085</v>
      </c>
      <c r="BT56" s="193" t="s">
        <v>3086</v>
      </c>
      <c r="BU56" s="193" t="s">
        <v>3087</v>
      </c>
      <c r="BV56" s="193" t="s">
        <v>3088</v>
      </c>
      <c r="BW56" s="200"/>
      <c r="BX56" s="200"/>
      <c r="BY56" s="200"/>
      <c r="BZ56" s="202"/>
      <c r="CA56" s="202"/>
      <c r="CB56" s="202"/>
      <c r="CC56" s="202"/>
      <c r="CD56" s="202"/>
      <c r="CE56" s="202"/>
      <c r="CF56" s="195" t="s">
        <v>3089</v>
      </c>
      <c r="CG56" s="195" t="s">
        <v>3090</v>
      </c>
      <c r="CH56" s="202"/>
      <c r="CI56" s="202"/>
      <c r="CJ56" s="202"/>
      <c r="CK56" s="195" t="s">
        <v>3091</v>
      </c>
      <c r="CL56" s="195" t="s">
        <v>3092</v>
      </c>
      <c r="CM56" s="195" t="s">
        <v>3093</v>
      </c>
      <c r="CN56" s="196" t="s">
        <v>2175</v>
      </c>
      <c r="CO56" s="195" t="s">
        <v>3094</v>
      </c>
      <c r="CP56" s="202"/>
      <c r="CQ56" s="202"/>
      <c r="CR56" s="202"/>
      <c r="CS56" s="195" t="s">
        <v>3095</v>
      </c>
      <c r="CT56" s="195" t="s">
        <v>3096</v>
      </c>
      <c r="CU56" s="202"/>
      <c r="CV56" s="202"/>
      <c r="CW56" s="195" t="s">
        <v>3097</v>
      </c>
      <c r="CX56" s="202"/>
      <c r="CY56" s="195" t="s">
        <v>3098</v>
      </c>
      <c r="CZ56" s="202"/>
      <c r="DA56" s="202"/>
      <c r="DB56" s="195" t="s">
        <v>3099</v>
      </c>
      <c r="DC56" s="195" t="s">
        <v>3100</v>
      </c>
      <c r="DD56" s="195" t="s">
        <v>3101</v>
      </c>
      <c r="DE56" s="195" t="s">
        <v>3102</v>
      </c>
    </row>
    <row r="57" spans="1:109" ht="72" customHeight="1">
      <c r="A57" s="123"/>
      <c r="B57" s="133"/>
      <c r="C57" s="124"/>
      <c r="D57" s="452" t="s">
        <v>566</v>
      </c>
      <c r="E57" s="452"/>
      <c r="F57" s="452"/>
      <c r="G57" s="452"/>
      <c r="H57" s="452"/>
      <c r="I57" s="452"/>
      <c r="J57" s="452"/>
      <c r="K57" s="452"/>
      <c r="L57" s="452"/>
      <c r="M57" s="452"/>
      <c r="N57" s="452"/>
      <c r="O57" s="452"/>
      <c r="P57" s="452"/>
      <c r="Q57" s="452"/>
      <c r="R57" s="452"/>
      <c r="S57" s="452"/>
      <c r="T57" s="452"/>
      <c r="U57" s="452"/>
      <c r="V57" s="452"/>
      <c r="W57" s="452"/>
      <c r="X57" s="452"/>
      <c r="Y57" s="452"/>
      <c r="Z57" s="452"/>
      <c r="AA57" s="452"/>
      <c r="AB57" s="452"/>
      <c r="AC57" s="452"/>
      <c r="AD57" s="134"/>
      <c r="AE57" s="123"/>
      <c r="AH57" s="200"/>
      <c r="AI57" s="200"/>
      <c r="AJ57" s="200"/>
      <c r="AK57" s="200"/>
      <c r="AL57" s="189" t="str">
        <f t="shared" si="0"/>
        <v>Chacaltianguis</v>
      </c>
      <c r="AM57" s="189" t="str">
        <f t="shared" si="1"/>
        <v>30054</v>
      </c>
      <c r="AN57" s="190" t="str">
        <f t="shared" si="2"/>
        <v>054</v>
      </c>
      <c r="AO57" s="200"/>
      <c r="AP57" s="187">
        <v>55</v>
      </c>
      <c r="AQ57" s="201"/>
      <c r="AR57" s="201"/>
      <c r="AS57" s="201"/>
      <c r="AT57" s="201"/>
      <c r="AU57" s="201"/>
      <c r="AV57" s="201"/>
      <c r="AW57" s="193" t="s">
        <v>3103</v>
      </c>
      <c r="AX57" s="193" t="s">
        <v>3104</v>
      </c>
      <c r="AY57" s="201"/>
      <c r="AZ57" s="201"/>
      <c r="BA57" s="201"/>
      <c r="BB57" s="193" t="s">
        <v>3105</v>
      </c>
      <c r="BC57" s="193" t="s">
        <v>3106</v>
      </c>
      <c r="BD57" s="193" t="s">
        <v>3107</v>
      </c>
      <c r="BE57" s="194" t="s">
        <v>3108</v>
      </c>
      <c r="BF57" s="193" t="s">
        <v>3109</v>
      </c>
      <c r="BG57" s="201"/>
      <c r="BH57" s="201"/>
      <c r="BI57" s="201"/>
      <c r="BJ57" s="193" t="s">
        <v>3110</v>
      </c>
      <c r="BK57" s="193" t="s">
        <v>3111</v>
      </c>
      <c r="BL57" s="201"/>
      <c r="BM57" s="201"/>
      <c r="BN57" s="193" t="s">
        <v>3112</v>
      </c>
      <c r="BO57" s="201"/>
      <c r="BP57" s="193" t="s">
        <v>3113</v>
      </c>
      <c r="BQ57" s="201"/>
      <c r="BR57" s="201"/>
      <c r="BS57" s="193" t="s">
        <v>3114</v>
      </c>
      <c r="BT57" s="193" t="s">
        <v>3115</v>
      </c>
      <c r="BU57" s="193" t="s">
        <v>3116</v>
      </c>
      <c r="BV57" s="193" t="s">
        <v>3117</v>
      </c>
      <c r="BW57" s="200"/>
      <c r="BX57" s="200"/>
      <c r="BY57" s="200"/>
      <c r="BZ57" s="202"/>
      <c r="CA57" s="202"/>
      <c r="CB57" s="202"/>
      <c r="CC57" s="202"/>
      <c r="CD57" s="202"/>
      <c r="CE57" s="202"/>
      <c r="CF57" s="195" t="s">
        <v>2576</v>
      </c>
      <c r="CG57" s="195" t="s">
        <v>3118</v>
      </c>
      <c r="CH57" s="202"/>
      <c r="CI57" s="202"/>
      <c r="CJ57" s="202"/>
      <c r="CK57" s="195" t="s">
        <v>3119</v>
      </c>
      <c r="CL57" s="195" t="s">
        <v>3120</v>
      </c>
      <c r="CM57" s="195" t="s">
        <v>3121</v>
      </c>
      <c r="CN57" s="196" t="s">
        <v>2490</v>
      </c>
      <c r="CO57" s="195" t="s">
        <v>1706</v>
      </c>
      <c r="CP57" s="202"/>
      <c r="CQ57" s="202"/>
      <c r="CR57" s="202"/>
      <c r="CS57" s="195" t="s">
        <v>3122</v>
      </c>
      <c r="CT57" s="195" t="s">
        <v>3123</v>
      </c>
      <c r="CU57" s="202"/>
      <c r="CV57" s="202"/>
      <c r="CW57" s="195" t="s">
        <v>3124</v>
      </c>
      <c r="CX57" s="202"/>
      <c r="CY57" s="195" t="s">
        <v>3125</v>
      </c>
      <c r="CZ57" s="202"/>
      <c r="DA57" s="202"/>
      <c r="DB57" s="195" t="s">
        <v>3126</v>
      </c>
      <c r="DC57" s="195" t="s">
        <v>3127</v>
      </c>
      <c r="DD57" s="195" t="s">
        <v>3128</v>
      </c>
      <c r="DE57" s="195" t="s">
        <v>2613</v>
      </c>
    </row>
    <row r="58" spans="1:109" ht="6.75" customHeight="1">
      <c r="A58" s="123"/>
      <c r="B58" s="133"/>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34"/>
      <c r="AE58" s="123"/>
      <c r="AH58" s="200"/>
      <c r="AI58" s="200"/>
      <c r="AJ58" s="200"/>
      <c r="AK58" s="200"/>
      <c r="AL58" s="189" t="str">
        <f t="shared" si="0"/>
        <v>Chalma</v>
      </c>
      <c r="AM58" s="189" t="str">
        <f t="shared" si="1"/>
        <v>30055</v>
      </c>
      <c r="AN58" s="190" t="str">
        <f t="shared" si="2"/>
        <v>055</v>
      </c>
      <c r="AO58" s="200"/>
      <c r="AP58" s="187">
        <v>56</v>
      </c>
      <c r="AQ58" s="201"/>
      <c r="AR58" s="201"/>
      <c r="AS58" s="201"/>
      <c r="AT58" s="201"/>
      <c r="AU58" s="201"/>
      <c r="AV58" s="201"/>
      <c r="AW58" s="193" t="s">
        <v>3129</v>
      </c>
      <c r="AX58" s="193" t="s">
        <v>3130</v>
      </c>
      <c r="AY58" s="201"/>
      <c r="AZ58" s="201"/>
      <c r="BA58" s="201"/>
      <c r="BB58" s="193" t="s">
        <v>3131</v>
      </c>
      <c r="BC58" s="193" t="s">
        <v>3132</v>
      </c>
      <c r="BD58" s="193" t="s">
        <v>3133</v>
      </c>
      <c r="BE58" s="194" t="s">
        <v>3134</v>
      </c>
      <c r="BF58" s="193" t="s">
        <v>3135</v>
      </c>
      <c r="BG58" s="201"/>
      <c r="BH58" s="201"/>
      <c r="BI58" s="201"/>
      <c r="BJ58" s="193" t="s">
        <v>3136</v>
      </c>
      <c r="BK58" s="193" t="s">
        <v>3137</v>
      </c>
      <c r="BL58" s="201"/>
      <c r="BM58" s="201"/>
      <c r="BN58" s="193" t="s">
        <v>3138</v>
      </c>
      <c r="BO58" s="201"/>
      <c r="BP58" s="193" t="s">
        <v>3139</v>
      </c>
      <c r="BQ58" s="201"/>
      <c r="BR58" s="201"/>
      <c r="BS58" s="193" t="s">
        <v>3140</v>
      </c>
      <c r="BT58" s="193" t="s">
        <v>3141</v>
      </c>
      <c r="BU58" s="193" t="s">
        <v>3142</v>
      </c>
      <c r="BV58" s="193" t="s">
        <v>3143</v>
      </c>
      <c r="BW58" s="200"/>
      <c r="BX58" s="200"/>
      <c r="BY58" s="200"/>
      <c r="BZ58" s="202"/>
      <c r="CA58" s="202"/>
      <c r="CB58" s="202"/>
      <c r="CC58" s="202"/>
      <c r="CD58" s="202"/>
      <c r="CE58" s="202"/>
      <c r="CF58" s="195" t="s">
        <v>3144</v>
      </c>
      <c r="CG58" s="195" t="s">
        <v>3145</v>
      </c>
      <c r="CH58" s="202"/>
      <c r="CI58" s="202"/>
      <c r="CJ58" s="202"/>
      <c r="CK58" s="195" t="s">
        <v>3146</v>
      </c>
      <c r="CL58" s="195" t="s">
        <v>3147</v>
      </c>
      <c r="CM58" s="195" t="s">
        <v>2538</v>
      </c>
      <c r="CN58" s="196" t="s">
        <v>3148</v>
      </c>
      <c r="CO58" s="195" t="s">
        <v>3149</v>
      </c>
      <c r="CP58" s="202"/>
      <c r="CQ58" s="202"/>
      <c r="CR58" s="202"/>
      <c r="CS58" s="195" t="s">
        <v>3150</v>
      </c>
      <c r="CT58" s="195" t="s">
        <v>3151</v>
      </c>
      <c r="CU58" s="202"/>
      <c r="CV58" s="202"/>
      <c r="CW58" s="195" t="s">
        <v>2602</v>
      </c>
      <c r="CX58" s="202"/>
      <c r="CY58" s="195" t="s">
        <v>3152</v>
      </c>
      <c r="CZ58" s="202"/>
      <c r="DA58" s="202"/>
      <c r="DB58" s="195" t="s">
        <v>3153</v>
      </c>
      <c r="DC58" s="195" t="s">
        <v>3154</v>
      </c>
      <c r="DD58" s="195" t="s">
        <v>3155</v>
      </c>
      <c r="DE58" s="195" t="s">
        <v>3156</v>
      </c>
    </row>
    <row r="59" spans="1:109" ht="15" customHeight="1">
      <c r="A59" s="123"/>
      <c r="B59" s="133"/>
      <c r="C59" s="442" t="s">
        <v>23</v>
      </c>
      <c r="D59" s="442"/>
      <c r="E59" s="442"/>
      <c r="F59" s="442"/>
      <c r="G59" s="442"/>
      <c r="H59" s="442"/>
      <c r="I59" s="442"/>
      <c r="J59" s="442"/>
      <c r="K59" s="442"/>
      <c r="L59" s="442"/>
      <c r="M59" s="442"/>
      <c r="N59" s="442"/>
      <c r="O59" s="442"/>
      <c r="P59" s="442"/>
      <c r="Q59" s="442"/>
      <c r="R59" s="442"/>
      <c r="S59" s="442"/>
      <c r="T59" s="442"/>
      <c r="U59" s="442"/>
      <c r="V59" s="442"/>
      <c r="W59" s="442"/>
      <c r="X59" s="442"/>
      <c r="Y59" s="442"/>
      <c r="Z59" s="442"/>
      <c r="AA59" s="442"/>
      <c r="AB59" s="442"/>
      <c r="AC59" s="442"/>
      <c r="AD59" s="134"/>
      <c r="AE59" s="123"/>
      <c r="AH59" s="200"/>
      <c r="AI59" s="200"/>
      <c r="AJ59" s="200"/>
      <c r="AK59" s="200"/>
      <c r="AL59" s="189" t="str">
        <f t="shared" si="0"/>
        <v>Chiconamel</v>
      </c>
      <c r="AM59" s="189" t="str">
        <f t="shared" si="1"/>
        <v>30056</v>
      </c>
      <c r="AN59" s="190" t="str">
        <f t="shared" si="2"/>
        <v>056</v>
      </c>
      <c r="AO59" s="200"/>
      <c r="AP59" s="187">
        <v>57</v>
      </c>
      <c r="AQ59" s="201"/>
      <c r="AR59" s="201"/>
      <c r="AS59" s="201"/>
      <c r="AT59" s="201"/>
      <c r="AU59" s="201"/>
      <c r="AV59" s="201"/>
      <c r="AW59" s="193" t="s">
        <v>3157</v>
      </c>
      <c r="AX59" s="193" t="s">
        <v>3158</v>
      </c>
      <c r="AY59" s="201"/>
      <c r="AZ59" s="201"/>
      <c r="BA59" s="201"/>
      <c r="BB59" s="193" t="s">
        <v>3159</v>
      </c>
      <c r="BC59" s="193" t="s">
        <v>3160</v>
      </c>
      <c r="BD59" s="193" t="s">
        <v>3161</v>
      </c>
      <c r="BE59" s="194" t="s">
        <v>3162</v>
      </c>
      <c r="BF59" s="193" t="s">
        <v>3163</v>
      </c>
      <c r="BG59" s="201"/>
      <c r="BH59" s="201"/>
      <c r="BI59" s="201"/>
      <c r="BJ59" s="193" t="s">
        <v>3164</v>
      </c>
      <c r="BK59" s="193" t="s">
        <v>3165</v>
      </c>
      <c r="BL59" s="201"/>
      <c r="BM59" s="201"/>
      <c r="BN59" s="193" t="s">
        <v>3166</v>
      </c>
      <c r="BO59" s="201"/>
      <c r="BP59" s="193" t="s">
        <v>3167</v>
      </c>
      <c r="BQ59" s="201"/>
      <c r="BR59" s="201"/>
      <c r="BS59" s="193" t="s">
        <v>3168</v>
      </c>
      <c r="BT59" s="193" t="s">
        <v>3169</v>
      </c>
      <c r="BU59" s="193" t="s">
        <v>3170</v>
      </c>
      <c r="BV59" s="193" t="s">
        <v>3171</v>
      </c>
      <c r="BW59" s="200"/>
      <c r="BX59" s="200"/>
      <c r="BY59" s="200"/>
      <c r="BZ59" s="202"/>
      <c r="CA59" s="202"/>
      <c r="CB59" s="202"/>
      <c r="CC59" s="202"/>
      <c r="CD59" s="202"/>
      <c r="CE59" s="202"/>
      <c r="CF59" s="195" t="s">
        <v>3172</v>
      </c>
      <c r="CG59" s="195" t="s">
        <v>1595</v>
      </c>
      <c r="CH59" s="202"/>
      <c r="CI59" s="202"/>
      <c r="CJ59" s="202"/>
      <c r="CK59" s="195" t="s">
        <v>3173</v>
      </c>
      <c r="CL59" s="195" t="s">
        <v>3174</v>
      </c>
      <c r="CM59" s="195" t="s">
        <v>1589</v>
      </c>
      <c r="CN59" s="196" t="s">
        <v>1706</v>
      </c>
      <c r="CO59" s="195" t="s">
        <v>3175</v>
      </c>
      <c r="CP59" s="202"/>
      <c r="CQ59" s="202"/>
      <c r="CR59" s="202"/>
      <c r="CS59" s="195" t="s">
        <v>3176</v>
      </c>
      <c r="CT59" s="195" t="s">
        <v>3177</v>
      </c>
      <c r="CU59" s="202"/>
      <c r="CV59" s="202"/>
      <c r="CW59" s="195" t="s">
        <v>3178</v>
      </c>
      <c r="CX59" s="202"/>
      <c r="CY59" s="195" t="s">
        <v>3179</v>
      </c>
      <c r="CZ59" s="202"/>
      <c r="DA59" s="202"/>
      <c r="DB59" s="195" t="s">
        <v>3180</v>
      </c>
      <c r="DC59" s="195" t="s">
        <v>3181</v>
      </c>
      <c r="DD59" s="195" t="s">
        <v>3182</v>
      </c>
      <c r="DE59" s="195" t="s">
        <v>2340</v>
      </c>
    </row>
    <row r="60" spans="1:109" ht="6.75" customHeight="1">
      <c r="A60" s="123"/>
      <c r="B60" s="133"/>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34"/>
      <c r="AE60" s="123"/>
      <c r="AH60" s="200"/>
      <c r="AI60" s="200"/>
      <c r="AJ60" s="200"/>
      <c r="AK60" s="200"/>
      <c r="AL60" s="189" t="str">
        <f t="shared" si="0"/>
        <v>Chiconquiaco</v>
      </c>
      <c r="AM60" s="189" t="str">
        <f t="shared" si="1"/>
        <v>30057</v>
      </c>
      <c r="AN60" s="190" t="str">
        <f t="shared" si="2"/>
        <v>057</v>
      </c>
      <c r="AO60" s="200"/>
      <c r="AP60" s="187">
        <v>58</v>
      </c>
      <c r="AQ60" s="201"/>
      <c r="AR60" s="201"/>
      <c r="AS60" s="201"/>
      <c r="AT60" s="201"/>
      <c r="AU60" s="201"/>
      <c r="AV60" s="201"/>
      <c r="AW60" s="193" t="s">
        <v>3183</v>
      </c>
      <c r="AX60" s="193" t="s">
        <v>3184</v>
      </c>
      <c r="AY60" s="201"/>
      <c r="AZ60" s="201"/>
      <c r="BA60" s="201"/>
      <c r="BB60" s="193" t="s">
        <v>3185</v>
      </c>
      <c r="BC60" s="193" t="s">
        <v>3186</v>
      </c>
      <c r="BD60" s="193" t="s">
        <v>3187</v>
      </c>
      <c r="BE60" s="194" t="s">
        <v>3188</v>
      </c>
      <c r="BF60" s="193" t="s">
        <v>3189</v>
      </c>
      <c r="BG60" s="201"/>
      <c r="BH60" s="201"/>
      <c r="BI60" s="201"/>
      <c r="BJ60" s="193" t="s">
        <v>3190</v>
      </c>
      <c r="BK60" s="193" t="s">
        <v>3191</v>
      </c>
      <c r="BL60" s="201"/>
      <c r="BM60" s="201"/>
      <c r="BN60" s="193" t="s">
        <v>3192</v>
      </c>
      <c r="BO60" s="201"/>
      <c r="BP60" s="193" t="s">
        <v>3193</v>
      </c>
      <c r="BQ60" s="201"/>
      <c r="BR60" s="201"/>
      <c r="BS60" s="193" t="s">
        <v>3194</v>
      </c>
      <c r="BT60" s="193" t="s">
        <v>3195</v>
      </c>
      <c r="BU60" s="193" t="s">
        <v>3196</v>
      </c>
      <c r="BV60" s="193" t="s">
        <v>3197</v>
      </c>
      <c r="BW60" s="200"/>
      <c r="BX60" s="200"/>
      <c r="BY60" s="200"/>
      <c r="BZ60" s="202"/>
      <c r="CA60" s="202"/>
      <c r="CB60" s="202"/>
      <c r="CC60" s="202"/>
      <c r="CD60" s="202"/>
      <c r="CE60" s="202"/>
      <c r="CF60" s="195" t="s">
        <v>3198</v>
      </c>
      <c r="CG60" s="195" t="s">
        <v>3199</v>
      </c>
      <c r="CH60" s="202"/>
      <c r="CI60" s="202"/>
      <c r="CJ60" s="202"/>
      <c r="CK60" s="195" t="s">
        <v>3200</v>
      </c>
      <c r="CL60" s="195" t="s">
        <v>3201</v>
      </c>
      <c r="CM60" s="195" t="s">
        <v>3202</v>
      </c>
      <c r="CN60" s="196" t="s">
        <v>3203</v>
      </c>
      <c r="CO60" s="195" t="s">
        <v>3204</v>
      </c>
      <c r="CP60" s="202"/>
      <c r="CQ60" s="202"/>
      <c r="CR60" s="202"/>
      <c r="CS60" s="195" t="s">
        <v>3205</v>
      </c>
      <c r="CT60" s="195" t="s">
        <v>3206</v>
      </c>
      <c r="CU60" s="202"/>
      <c r="CV60" s="202"/>
      <c r="CW60" s="195" t="s">
        <v>3207</v>
      </c>
      <c r="CX60" s="202"/>
      <c r="CY60" s="195" t="s">
        <v>3208</v>
      </c>
      <c r="CZ60" s="202"/>
      <c r="DA60" s="202"/>
      <c r="DB60" s="195" t="s">
        <v>3209</v>
      </c>
      <c r="DC60" s="195" t="s">
        <v>3210</v>
      </c>
      <c r="DD60" s="195" t="s">
        <v>3211</v>
      </c>
      <c r="DE60" s="195" t="s">
        <v>3212</v>
      </c>
    </row>
    <row r="61" spans="1:109" ht="24" customHeight="1">
      <c r="A61" s="123"/>
      <c r="B61" s="133"/>
      <c r="C61" s="124"/>
      <c r="D61" s="442" t="s">
        <v>24</v>
      </c>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134"/>
      <c r="AE61" s="123"/>
      <c r="AH61" s="200"/>
      <c r="AI61" s="200"/>
      <c r="AJ61" s="200"/>
      <c r="AK61" s="200"/>
      <c r="AL61" s="189" t="str">
        <f t="shared" si="0"/>
        <v>Chicontepec</v>
      </c>
      <c r="AM61" s="189" t="str">
        <f t="shared" si="1"/>
        <v>30058</v>
      </c>
      <c r="AN61" s="190" t="str">
        <f t="shared" si="2"/>
        <v>058</v>
      </c>
      <c r="AO61" s="200"/>
      <c r="AP61" s="187">
        <v>59</v>
      </c>
      <c r="AQ61" s="201"/>
      <c r="AR61" s="201"/>
      <c r="AS61" s="201"/>
      <c r="AT61" s="201"/>
      <c r="AU61" s="201"/>
      <c r="AV61" s="201"/>
      <c r="AW61" s="193" t="s">
        <v>3213</v>
      </c>
      <c r="AX61" s="193" t="s">
        <v>3214</v>
      </c>
      <c r="AY61" s="201"/>
      <c r="AZ61" s="201"/>
      <c r="BA61" s="201"/>
      <c r="BB61" s="193" t="s">
        <v>3215</v>
      </c>
      <c r="BC61" s="193" t="s">
        <v>3216</v>
      </c>
      <c r="BD61" s="193" t="s">
        <v>3217</v>
      </c>
      <c r="BE61" s="194" t="s">
        <v>3218</v>
      </c>
      <c r="BF61" s="193" t="s">
        <v>3219</v>
      </c>
      <c r="BG61" s="201"/>
      <c r="BH61" s="201"/>
      <c r="BI61" s="201"/>
      <c r="BJ61" s="193" t="s">
        <v>3220</v>
      </c>
      <c r="BK61" s="193" t="s">
        <v>3221</v>
      </c>
      <c r="BL61" s="201"/>
      <c r="BM61" s="201"/>
      <c r="BN61" s="193" t="s">
        <v>3222</v>
      </c>
      <c r="BO61" s="201"/>
      <c r="BP61" s="193" t="s">
        <v>3223</v>
      </c>
      <c r="BQ61" s="201"/>
      <c r="BR61" s="201"/>
      <c r="BS61" s="193" t="s">
        <v>3224</v>
      </c>
      <c r="BT61" s="193" t="s">
        <v>3225</v>
      </c>
      <c r="BU61" s="193" t="s">
        <v>3226</v>
      </c>
      <c r="BV61" s="193" t="s">
        <v>3227</v>
      </c>
      <c r="BW61" s="200"/>
      <c r="BX61" s="200"/>
      <c r="BY61" s="200"/>
      <c r="BZ61" s="202"/>
      <c r="CA61" s="202"/>
      <c r="CB61" s="202"/>
      <c r="CC61" s="202"/>
      <c r="CD61" s="202"/>
      <c r="CE61" s="202"/>
      <c r="CF61" s="195" t="s">
        <v>3228</v>
      </c>
      <c r="CG61" s="195" t="s">
        <v>3229</v>
      </c>
      <c r="CH61" s="202"/>
      <c r="CI61" s="202"/>
      <c r="CJ61" s="202"/>
      <c r="CK61" s="195" t="s">
        <v>3230</v>
      </c>
      <c r="CL61" s="195" t="s">
        <v>3231</v>
      </c>
      <c r="CM61" s="195" t="s">
        <v>3232</v>
      </c>
      <c r="CN61" s="196" t="s">
        <v>3233</v>
      </c>
      <c r="CO61" s="195" t="s">
        <v>3234</v>
      </c>
      <c r="CP61" s="202"/>
      <c r="CQ61" s="202"/>
      <c r="CR61" s="202"/>
      <c r="CS61" s="195" t="s">
        <v>3235</v>
      </c>
      <c r="CT61" s="195" t="s">
        <v>3236</v>
      </c>
      <c r="CU61" s="202"/>
      <c r="CV61" s="202"/>
      <c r="CW61" s="195" t="s">
        <v>3237</v>
      </c>
      <c r="CX61" s="202"/>
      <c r="CY61" s="195" t="s">
        <v>3238</v>
      </c>
      <c r="CZ61" s="202"/>
      <c r="DA61" s="202"/>
      <c r="DB61" s="195" t="s">
        <v>3239</v>
      </c>
      <c r="DC61" s="195" t="s">
        <v>3240</v>
      </c>
      <c r="DD61" s="195" t="s">
        <v>3241</v>
      </c>
      <c r="DE61" s="195" t="s">
        <v>3242</v>
      </c>
    </row>
    <row r="62" spans="1:109" ht="6.75" customHeight="1">
      <c r="A62" s="123"/>
      <c r="B62" s="133"/>
      <c r="C62" s="124"/>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4"/>
      <c r="AE62" s="123"/>
      <c r="AH62" s="200"/>
      <c r="AI62" s="200"/>
      <c r="AJ62" s="200"/>
      <c r="AK62" s="200"/>
      <c r="AL62" s="189" t="str">
        <f t="shared" si="0"/>
        <v>Chinameca</v>
      </c>
      <c r="AM62" s="189" t="str">
        <f t="shared" si="1"/>
        <v>30059</v>
      </c>
      <c r="AN62" s="190" t="str">
        <f t="shared" si="2"/>
        <v>059</v>
      </c>
      <c r="AO62" s="200"/>
      <c r="AP62" s="187">
        <v>60</v>
      </c>
      <c r="AQ62" s="201"/>
      <c r="AR62" s="201"/>
      <c r="AS62" s="201"/>
      <c r="AT62" s="201"/>
      <c r="AU62" s="201"/>
      <c r="AV62" s="201"/>
      <c r="AW62" s="193" t="s">
        <v>3243</v>
      </c>
      <c r="AX62" s="193" t="s">
        <v>3244</v>
      </c>
      <c r="AY62" s="201"/>
      <c r="AZ62" s="201"/>
      <c r="BA62" s="201"/>
      <c r="BB62" s="193" t="s">
        <v>3245</v>
      </c>
      <c r="BC62" s="193" t="s">
        <v>3246</v>
      </c>
      <c r="BD62" s="193" t="s">
        <v>3247</v>
      </c>
      <c r="BE62" s="194" t="s">
        <v>3248</v>
      </c>
      <c r="BF62" s="193" t="s">
        <v>3249</v>
      </c>
      <c r="BG62" s="201"/>
      <c r="BH62" s="201"/>
      <c r="BI62" s="201"/>
      <c r="BJ62" s="193" t="s">
        <v>3250</v>
      </c>
      <c r="BK62" s="193" t="s">
        <v>3251</v>
      </c>
      <c r="BL62" s="201"/>
      <c r="BM62" s="201"/>
      <c r="BN62" s="201">
        <v>24099</v>
      </c>
      <c r="BO62" s="201"/>
      <c r="BP62" s="193" t="s">
        <v>3252</v>
      </c>
      <c r="BQ62" s="201"/>
      <c r="BR62" s="201"/>
      <c r="BS62" s="193" t="s">
        <v>3253</v>
      </c>
      <c r="BT62" s="193" t="s">
        <v>3254</v>
      </c>
      <c r="BU62" s="193" t="s">
        <v>3255</v>
      </c>
      <c r="BV62" s="201">
        <v>32099</v>
      </c>
      <c r="BW62" s="200"/>
      <c r="BX62" s="200"/>
      <c r="BY62" s="200"/>
      <c r="BZ62" s="202"/>
      <c r="CA62" s="202"/>
      <c r="CB62" s="202"/>
      <c r="CC62" s="202"/>
      <c r="CD62" s="202"/>
      <c r="CE62" s="202"/>
      <c r="CF62" s="195" t="s">
        <v>3256</v>
      </c>
      <c r="CG62" s="195" t="s">
        <v>3257</v>
      </c>
      <c r="CH62" s="202"/>
      <c r="CI62" s="202"/>
      <c r="CJ62" s="202"/>
      <c r="CK62" s="195" t="s">
        <v>3258</v>
      </c>
      <c r="CL62" s="195" t="s">
        <v>3259</v>
      </c>
      <c r="CM62" s="195" t="s">
        <v>3260</v>
      </c>
      <c r="CN62" s="196" t="s">
        <v>3261</v>
      </c>
      <c r="CO62" s="195" t="s">
        <v>3262</v>
      </c>
      <c r="CP62" s="202"/>
      <c r="CQ62" s="202"/>
      <c r="CR62" s="202"/>
      <c r="CS62" s="195" t="s">
        <v>3263</v>
      </c>
      <c r="CT62" s="195" t="s">
        <v>3264</v>
      </c>
      <c r="CU62" s="202"/>
      <c r="CV62" s="202"/>
      <c r="CW62" s="195" t="s">
        <v>278</v>
      </c>
      <c r="CX62" s="202"/>
      <c r="CY62" s="195" t="s">
        <v>3265</v>
      </c>
      <c r="CZ62" s="202"/>
      <c r="DA62" s="202"/>
      <c r="DB62" s="195" t="s">
        <v>3266</v>
      </c>
      <c r="DC62" s="195" t="s">
        <v>3267</v>
      </c>
      <c r="DD62" s="195" t="s">
        <v>2114</v>
      </c>
      <c r="DE62" s="195" t="s">
        <v>278</v>
      </c>
    </row>
    <row r="63" spans="1:109" ht="24" customHeight="1">
      <c r="A63" s="123"/>
      <c r="B63" s="133"/>
      <c r="C63" s="124"/>
      <c r="D63" s="442" t="s">
        <v>25</v>
      </c>
      <c r="E63" s="442"/>
      <c r="F63" s="442"/>
      <c r="G63" s="442"/>
      <c r="H63" s="442"/>
      <c r="I63" s="442"/>
      <c r="J63" s="442"/>
      <c r="K63" s="442"/>
      <c r="L63" s="442"/>
      <c r="M63" s="442"/>
      <c r="N63" s="442"/>
      <c r="O63" s="442"/>
      <c r="P63" s="442"/>
      <c r="Q63" s="442"/>
      <c r="R63" s="442"/>
      <c r="S63" s="442"/>
      <c r="T63" s="442"/>
      <c r="U63" s="442"/>
      <c r="V63" s="442"/>
      <c r="W63" s="442"/>
      <c r="X63" s="442"/>
      <c r="Y63" s="442"/>
      <c r="Z63" s="442"/>
      <c r="AA63" s="442"/>
      <c r="AB63" s="442"/>
      <c r="AC63" s="442"/>
      <c r="AD63" s="134"/>
      <c r="AE63" s="123"/>
      <c r="AH63" s="200"/>
      <c r="AI63" s="200"/>
      <c r="AJ63" s="200"/>
      <c r="AK63" s="200"/>
      <c r="AL63" s="189" t="str">
        <f t="shared" si="0"/>
        <v>Chinampa de Gorostiza</v>
      </c>
      <c r="AM63" s="189" t="str">
        <f t="shared" si="1"/>
        <v>30060</v>
      </c>
      <c r="AN63" s="190" t="str">
        <f t="shared" si="2"/>
        <v>060</v>
      </c>
      <c r="AO63" s="200"/>
      <c r="AP63" s="187">
        <v>61</v>
      </c>
      <c r="AQ63" s="201"/>
      <c r="AR63" s="201"/>
      <c r="AS63" s="201"/>
      <c r="AT63" s="201"/>
      <c r="AU63" s="201"/>
      <c r="AV63" s="201"/>
      <c r="AW63" s="193" t="s">
        <v>3268</v>
      </c>
      <c r="AX63" s="193" t="s">
        <v>3269</v>
      </c>
      <c r="AY63" s="201"/>
      <c r="AZ63" s="201"/>
      <c r="BA63" s="201"/>
      <c r="BB63" s="193" t="s">
        <v>3270</v>
      </c>
      <c r="BC63" s="193" t="s">
        <v>3271</v>
      </c>
      <c r="BD63" s="193" t="s">
        <v>3272</v>
      </c>
      <c r="BE63" s="194" t="s">
        <v>3273</v>
      </c>
      <c r="BF63" s="193" t="s">
        <v>3274</v>
      </c>
      <c r="BG63" s="201"/>
      <c r="BH63" s="201"/>
      <c r="BI63" s="201"/>
      <c r="BJ63" s="193" t="s">
        <v>3275</v>
      </c>
      <c r="BK63" s="193" t="s">
        <v>3276</v>
      </c>
      <c r="BL63" s="201"/>
      <c r="BM63" s="201"/>
      <c r="BN63" s="201"/>
      <c r="BO63" s="201"/>
      <c r="BP63" s="193" t="s">
        <v>3277</v>
      </c>
      <c r="BQ63" s="201"/>
      <c r="BR63" s="201"/>
      <c r="BS63" s="193" t="s">
        <v>3278</v>
      </c>
      <c r="BT63" s="193" t="s">
        <v>3279</v>
      </c>
      <c r="BU63" s="193" t="s">
        <v>3280</v>
      </c>
      <c r="BV63" s="201"/>
      <c r="BW63" s="200"/>
      <c r="BX63" s="200"/>
      <c r="BY63" s="200"/>
      <c r="BZ63" s="202"/>
      <c r="CA63" s="202"/>
      <c r="CB63" s="202"/>
      <c r="CC63" s="202"/>
      <c r="CD63" s="202"/>
      <c r="CE63" s="202"/>
      <c r="CF63" s="195" t="s">
        <v>3281</v>
      </c>
      <c r="CG63" s="195" t="s">
        <v>3282</v>
      </c>
      <c r="CH63" s="202"/>
      <c r="CI63" s="202"/>
      <c r="CJ63" s="202"/>
      <c r="CK63" s="195" t="s">
        <v>3283</v>
      </c>
      <c r="CL63" s="195" t="s">
        <v>3284</v>
      </c>
      <c r="CM63" s="195" t="s">
        <v>3285</v>
      </c>
      <c r="CN63" s="196" t="s">
        <v>3286</v>
      </c>
      <c r="CO63" s="195" t="s">
        <v>3287</v>
      </c>
      <c r="CP63" s="202"/>
      <c r="CQ63" s="202"/>
      <c r="CR63" s="202"/>
      <c r="CS63" s="195" t="s">
        <v>3288</v>
      </c>
      <c r="CT63" s="195" t="s">
        <v>3289</v>
      </c>
      <c r="CU63" s="202"/>
      <c r="CV63" s="202"/>
      <c r="CW63" s="202"/>
      <c r="CX63" s="202"/>
      <c r="CY63" s="195" t="s">
        <v>3290</v>
      </c>
      <c r="CZ63" s="202"/>
      <c r="DA63" s="202"/>
      <c r="DB63" s="195" t="s">
        <v>3291</v>
      </c>
      <c r="DC63" s="195" t="s">
        <v>3292</v>
      </c>
      <c r="DD63" s="195" t="s">
        <v>1971</v>
      </c>
      <c r="DE63" s="202"/>
    </row>
    <row r="64" spans="1:109" ht="6.75" customHeight="1">
      <c r="A64" s="123"/>
      <c r="B64" s="133"/>
      <c r="C64" s="124"/>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4"/>
      <c r="AE64" s="123"/>
      <c r="AH64" s="200"/>
      <c r="AI64" s="200"/>
      <c r="AJ64" s="200"/>
      <c r="AK64" s="200"/>
      <c r="AL64" s="189" t="str">
        <f t="shared" si="0"/>
        <v>Las Choapas</v>
      </c>
      <c r="AM64" s="189" t="str">
        <f t="shared" si="1"/>
        <v>30061</v>
      </c>
      <c r="AN64" s="190" t="str">
        <f t="shared" si="2"/>
        <v>061</v>
      </c>
      <c r="AO64" s="200"/>
      <c r="AP64" s="187">
        <v>62</v>
      </c>
      <c r="AQ64" s="201"/>
      <c r="AR64" s="201"/>
      <c r="AS64" s="201"/>
      <c r="AT64" s="201"/>
      <c r="AU64" s="201"/>
      <c r="AV64" s="201"/>
      <c r="AW64" s="193" t="s">
        <v>3293</v>
      </c>
      <c r="AX64" s="193" t="s">
        <v>3294</v>
      </c>
      <c r="AY64" s="201"/>
      <c r="AZ64" s="201"/>
      <c r="BA64" s="201"/>
      <c r="BB64" s="193" t="s">
        <v>3295</v>
      </c>
      <c r="BC64" s="193" t="s">
        <v>3296</v>
      </c>
      <c r="BD64" s="193" t="s">
        <v>3297</v>
      </c>
      <c r="BE64" s="194" t="s">
        <v>3298</v>
      </c>
      <c r="BF64" s="193" t="s">
        <v>3299</v>
      </c>
      <c r="BG64" s="201"/>
      <c r="BH64" s="201"/>
      <c r="BI64" s="201"/>
      <c r="BJ64" s="193" t="s">
        <v>3300</v>
      </c>
      <c r="BK64" s="193" t="s">
        <v>3301</v>
      </c>
      <c r="BL64" s="201"/>
      <c r="BM64" s="201"/>
      <c r="BN64" s="201"/>
      <c r="BO64" s="201"/>
      <c r="BP64" s="193" t="s">
        <v>3302</v>
      </c>
      <c r="BQ64" s="201"/>
      <c r="BR64" s="201"/>
      <c r="BS64" s="201">
        <v>29099</v>
      </c>
      <c r="BT64" s="193" t="s">
        <v>3303</v>
      </c>
      <c r="BU64" s="193" t="s">
        <v>3304</v>
      </c>
      <c r="BV64" s="201"/>
      <c r="BW64" s="200"/>
      <c r="BX64" s="200"/>
      <c r="BY64" s="200"/>
      <c r="BZ64" s="202"/>
      <c r="CA64" s="202"/>
      <c r="CB64" s="202"/>
      <c r="CC64" s="202"/>
      <c r="CD64" s="202"/>
      <c r="CE64" s="202"/>
      <c r="CF64" s="195" t="s">
        <v>3305</v>
      </c>
      <c r="CG64" s="195" t="s">
        <v>3306</v>
      </c>
      <c r="CH64" s="202"/>
      <c r="CI64" s="202"/>
      <c r="CJ64" s="202"/>
      <c r="CK64" s="195" t="s">
        <v>3307</v>
      </c>
      <c r="CL64" s="195" t="s">
        <v>3308</v>
      </c>
      <c r="CM64" s="195" t="s">
        <v>3309</v>
      </c>
      <c r="CN64" s="196" t="s">
        <v>3310</v>
      </c>
      <c r="CO64" s="195" t="s">
        <v>1735</v>
      </c>
      <c r="CP64" s="202"/>
      <c r="CQ64" s="202"/>
      <c r="CR64" s="202"/>
      <c r="CS64" s="195" t="s">
        <v>3311</v>
      </c>
      <c r="CT64" s="195" t="s">
        <v>1874</v>
      </c>
      <c r="CU64" s="202"/>
      <c r="CV64" s="202"/>
      <c r="CW64" s="202"/>
      <c r="CX64" s="202"/>
      <c r="CY64" s="195" t="s">
        <v>3312</v>
      </c>
      <c r="CZ64" s="202"/>
      <c r="DA64" s="202"/>
      <c r="DB64" s="195" t="s">
        <v>278</v>
      </c>
      <c r="DC64" s="195" t="s">
        <v>3313</v>
      </c>
      <c r="DD64" s="195" t="s">
        <v>3314</v>
      </c>
      <c r="DE64" s="202"/>
    </row>
    <row r="65" spans="1:109" ht="24" customHeight="1">
      <c r="A65" s="123"/>
      <c r="B65" s="133"/>
      <c r="C65" s="124"/>
      <c r="D65" s="442" t="s">
        <v>567</v>
      </c>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c r="AD65" s="134"/>
      <c r="AE65" s="123"/>
      <c r="AH65" s="200"/>
      <c r="AI65" s="200"/>
      <c r="AJ65" s="200"/>
      <c r="AK65" s="200"/>
      <c r="AL65" s="189" t="str">
        <f t="shared" si="0"/>
        <v>Chocamán</v>
      </c>
      <c r="AM65" s="189" t="str">
        <f t="shared" si="1"/>
        <v>30062</v>
      </c>
      <c r="AN65" s="190" t="str">
        <f t="shared" si="2"/>
        <v>062</v>
      </c>
      <c r="AO65" s="200"/>
      <c r="AP65" s="187">
        <v>63</v>
      </c>
      <c r="AQ65" s="201"/>
      <c r="AR65" s="201"/>
      <c r="AS65" s="201"/>
      <c r="AT65" s="201"/>
      <c r="AU65" s="201"/>
      <c r="AV65" s="201"/>
      <c r="AW65" s="193" t="s">
        <v>3315</v>
      </c>
      <c r="AX65" s="193" t="s">
        <v>3316</v>
      </c>
      <c r="AY65" s="201"/>
      <c r="AZ65" s="201"/>
      <c r="BA65" s="201"/>
      <c r="BB65" s="193" t="s">
        <v>3317</v>
      </c>
      <c r="BC65" s="193" t="s">
        <v>3318</v>
      </c>
      <c r="BD65" s="193" t="s">
        <v>3319</v>
      </c>
      <c r="BE65" s="194" t="s">
        <v>3320</v>
      </c>
      <c r="BF65" s="193" t="s">
        <v>3321</v>
      </c>
      <c r="BG65" s="201"/>
      <c r="BH65" s="201"/>
      <c r="BI65" s="201"/>
      <c r="BJ65" s="193" t="s">
        <v>3322</v>
      </c>
      <c r="BK65" s="193" t="s">
        <v>3323</v>
      </c>
      <c r="BL65" s="201"/>
      <c r="BM65" s="201"/>
      <c r="BN65" s="201"/>
      <c r="BO65" s="201"/>
      <c r="BP65" s="193" t="s">
        <v>3324</v>
      </c>
      <c r="BQ65" s="201"/>
      <c r="BR65" s="201"/>
      <c r="BS65" s="201"/>
      <c r="BT65" s="193" t="s">
        <v>3325</v>
      </c>
      <c r="BU65" s="193" t="s">
        <v>3326</v>
      </c>
      <c r="BV65" s="201"/>
      <c r="BW65" s="200"/>
      <c r="BX65" s="200"/>
      <c r="BY65" s="200"/>
      <c r="BZ65" s="202"/>
      <c r="CA65" s="202"/>
      <c r="CB65" s="202"/>
      <c r="CC65" s="202"/>
      <c r="CD65" s="202"/>
      <c r="CE65" s="202"/>
      <c r="CF65" s="195" t="s">
        <v>3327</v>
      </c>
      <c r="CG65" s="195" t="s">
        <v>3328</v>
      </c>
      <c r="CH65" s="202"/>
      <c r="CI65" s="202"/>
      <c r="CJ65" s="202"/>
      <c r="CK65" s="195" t="s">
        <v>3329</v>
      </c>
      <c r="CL65" s="195" t="s">
        <v>3330</v>
      </c>
      <c r="CM65" s="195" t="s">
        <v>3331</v>
      </c>
      <c r="CN65" s="196" t="s">
        <v>3332</v>
      </c>
      <c r="CO65" s="195" t="s">
        <v>3333</v>
      </c>
      <c r="CP65" s="202"/>
      <c r="CQ65" s="202"/>
      <c r="CR65" s="202"/>
      <c r="CS65" s="195" t="s">
        <v>3334</v>
      </c>
      <c r="CT65" s="195" t="s">
        <v>3335</v>
      </c>
      <c r="CU65" s="202"/>
      <c r="CV65" s="202"/>
      <c r="CW65" s="202"/>
      <c r="CX65" s="202"/>
      <c r="CY65" s="195" t="s">
        <v>3336</v>
      </c>
      <c r="CZ65" s="202"/>
      <c r="DA65" s="202"/>
      <c r="DB65" s="202"/>
      <c r="DC65" s="195" t="s">
        <v>3337</v>
      </c>
      <c r="DD65" s="195" t="s">
        <v>3338</v>
      </c>
      <c r="DE65" s="202"/>
    </row>
    <row r="66" spans="1:109" ht="6.75" customHeight="1">
      <c r="A66" s="123"/>
      <c r="B66" s="133"/>
      <c r="C66" s="124"/>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4"/>
      <c r="AE66" s="123"/>
      <c r="AH66" s="200"/>
      <c r="AI66" s="200"/>
      <c r="AJ66" s="200"/>
      <c r="AK66" s="200"/>
      <c r="AL66" s="189" t="str">
        <f t="shared" si="0"/>
        <v>Chontla</v>
      </c>
      <c r="AM66" s="189" t="str">
        <f t="shared" si="1"/>
        <v>30063</v>
      </c>
      <c r="AN66" s="190" t="str">
        <f t="shared" si="2"/>
        <v>063</v>
      </c>
      <c r="AO66" s="200"/>
      <c r="AP66" s="187">
        <v>64</v>
      </c>
      <c r="AQ66" s="201"/>
      <c r="AR66" s="201"/>
      <c r="AS66" s="201"/>
      <c r="AT66" s="201"/>
      <c r="AU66" s="201"/>
      <c r="AV66" s="201"/>
      <c r="AW66" s="193" t="s">
        <v>3339</v>
      </c>
      <c r="AX66" s="193" t="s">
        <v>3340</v>
      </c>
      <c r="AY66" s="201"/>
      <c r="AZ66" s="201"/>
      <c r="BA66" s="201"/>
      <c r="BB66" s="193" t="s">
        <v>3341</v>
      </c>
      <c r="BC66" s="193" t="s">
        <v>3342</v>
      </c>
      <c r="BD66" s="193" t="s">
        <v>3343</v>
      </c>
      <c r="BE66" s="194" t="s">
        <v>3344</v>
      </c>
      <c r="BF66" s="193" t="s">
        <v>3345</v>
      </c>
      <c r="BG66" s="201"/>
      <c r="BH66" s="201"/>
      <c r="BI66" s="201"/>
      <c r="BJ66" s="193" t="s">
        <v>3346</v>
      </c>
      <c r="BK66" s="193" t="s">
        <v>3347</v>
      </c>
      <c r="BL66" s="201"/>
      <c r="BM66" s="201"/>
      <c r="BN66" s="201"/>
      <c r="BO66" s="201"/>
      <c r="BP66" s="193" t="s">
        <v>3348</v>
      </c>
      <c r="BQ66" s="201"/>
      <c r="BR66" s="201"/>
      <c r="BS66" s="201"/>
      <c r="BT66" s="193" t="s">
        <v>3349</v>
      </c>
      <c r="BU66" s="193" t="s">
        <v>3350</v>
      </c>
      <c r="BV66" s="201"/>
      <c r="BW66" s="200"/>
      <c r="BX66" s="200"/>
      <c r="BY66" s="200"/>
      <c r="BZ66" s="202"/>
      <c r="CA66" s="202"/>
      <c r="CB66" s="202"/>
      <c r="CC66" s="202"/>
      <c r="CD66" s="202"/>
      <c r="CE66" s="202"/>
      <c r="CF66" s="195" t="s">
        <v>3351</v>
      </c>
      <c r="CG66" s="195" t="s">
        <v>3352</v>
      </c>
      <c r="CH66" s="202"/>
      <c r="CI66" s="202"/>
      <c r="CJ66" s="202"/>
      <c r="CK66" s="195" t="s">
        <v>3353</v>
      </c>
      <c r="CL66" s="195" t="s">
        <v>3354</v>
      </c>
      <c r="CM66" s="195" t="s">
        <v>3355</v>
      </c>
      <c r="CN66" s="196" t="s">
        <v>3356</v>
      </c>
      <c r="CO66" s="195" t="s">
        <v>3357</v>
      </c>
      <c r="CP66" s="202"/>
      <c r="CQ66" s="202"/>
      <c r="CR66" s="202"/>
      <c r="CS66" s="195" t="s">
        <v>3358</v>
      </c>
      <c r="CT66" s="195" t="s">
        <v>3359</v>
      </c>
      <c r="CU66" s="202"/>
      <c r="CV66" s="202"/>
      <c r="CW66" s="202"/>
      <c r="CX66" s="202"/>
      <c r="CY66" s="195" t="s">
        <v>3360</v>
      </c>
      <c r="CZ66" s="202"/>
      <c r="DA66" s="202"/>
      <c r="DB66" s="202"/>
      <c r="DC66" s="195" t="s">
        <v>3361</v>
      </c>
      <c r="DD66" s="195" t="s">
        <v>3362</v>
      </c>
      <c r="DE66" s="202"/>
    </row>
    <row r="67" spans="1:109" ht="36" customHeight="1">
      <c r="A67" s="123"/>
      <c r="B67" s="133"/>
      <c r="C67" s="124"/>
      <c r="D67" s="442" t="s">
        <v>26</v>
      </c>
      <c r="E67" s="442"/>
      <c r="F67" s="442"/>
      <c r="G67" s="442"/>
      <c r="H67" s="442"/>
      <c r="I67" s="442"/>
      <c r="J67" s="442"/>
      <c r="K67" s="442"/>
      <c r="L67" s="442"/>
      <c r="M67" s="442"/>
      <c r="N67" s="442"/>
      <c r="O67" s="442"/>
      <c r="P67" s="442"/>
      <c r="Q67" s="442"/>
      <c r="R67" s="442"/>
      <c r="S67" s="442"/>
      <c r="T67" s="442"/>
      <c r="U67" s="442"/>
      <c r="V67" s="442"/>
      <c r="W67" s="442"/>
      <c r="X67" s="442"/>
      <c r="Y67" s="442"/>
      <c r="Z67" s="442"/>
      <c r="AA67" s="442"/>
      <c r="AB67" s="442"/>
      <c r="AC67" s="442"/>
      <c r="AD67" s="134"/>
      <c r="AE67" s="123"/>
      <c r="AH67" s="200"/>
      <c r="AI67" s="200"/>
      <c r="AJ67" s="200"/>
      <c r="AK67" s="200"/>
      <c r="AL67" s="189" t="str">
        <f t="shared" si="0"/>
        <v>Chumatlán</v>
      </c>
      <c r="AM67" s="189" t="str">
        <f t="shared" si="1"/>
        <v>30064</v>
      </c>
      <c r="AN67" s="190" t="str">
        <f t="shared" si="2"/>
        <v>064</v>
      </c>
      <c r="AO67" s="200"/>
      <c r="AP67" s="187">
        <v>65</v>
      </c>
      <c r="AQ67" s="201"/>
      <c r="AR67" s="201"/>
      <c r="AS67" s="201"/>
      <c r="AT67" s="201"/>
      <c r="AU67" s="201"/>
      <c r="AV67" s="201"/>
      <c r="AW67" s="193" t="s">
        <v>3363</v>
      </c>
      <c r="AX67" s="193" t="s">
        <v>3364</v>
      </c>
      <c r="AY67" s="201"/>
      <c r="AZ67" s="201"/>
      <c r="BA67" s="201"/>
      <c r="BB67" s="193" t="s">
        <v>3365</v>
      </c>
      <c r="BC67" s="193" t="s">
        <v>3366</v>
      </c>
      <c r="BD67" s="193" t="s">
        <v>3367</v>
      </c>
      <c r="BE67" s="194" t="s">
        <v>3368</v>
      </c>
      <c r="BF67" s="193" t="s">
        <v>3369</v>
      </c>
      <c r="BG67" s="201"/>
      <c r="BH67" s="201"/>
      <c r="BI67" s="201"/>
      <c r="BJ67" s="193" t="s">
        <v>3370</v>
      </c>
      <c r="BK67" s="193" t="s">
        <v>3371</v>
      </c>
      <c r="BL67" s="201"/>
      <c r="BM67" s="201"/>
      <c r="BN67" s="201"/>
      <c r="BO67" s="201"/>
      <c r="BP67" s="193" t="s">
        <v>3372</v>
      </c>
      <c r="BQ67" s="201"/>
      <c r="BR67" s="201"/>
      <c r="BS67" s="201"/>
      <c r="BT67" s="193" t="s">
        <v>3373</v>
      </c>
      <c r="BU67" s="193" t="s">
        <v>3374</v>
      </c>
      <c r="BV67" s="201"/>
      <c r="BW67" s="200"/>
      <c r="BX67" s="200"/>
      <c r="BY67" s="200"/>
      <c r="BZ67" s="202"/>
      <c r="CA67" s="202"/>
      <c r="CB67" s="202"/>
      <c r="CC67" s="202"/>
      <c r="CD67" s="202"/>
      <c r="CE67" s="202"/>
      <c r="CF67" s="195" t="s">
        <v>3375</v>
      </c>
      <c r="CG67" s="195" t="s">
        <v>3376</v>
      </c>
      <c r="CH67" s="202"/>
      <c r="CI67" s="202"/>
      <c r="CJ67" s="202"/>
      <c r="CK67" s="195" t="s">
        <v>3377</v>
      </c>
      <c r="CL67" s="195" t="s">
        <v>3378</v>
      </c>
      <c r="CM67" s="195" t="s">
        <v>3379</v>
      </c>
      <c r="CN67" s="196" t="s">
        <v>1784</v>
      </c>
      <c r="CO67" s="195" t="s">
        <v>3380</v>
      </c>
      <c r="CP67" s="202"/>
      <c r="CQ67" s="202"/>
      <c r="CR67" s="202"/>
      <c r="CS67" s="195" t="s">
        <v>3381</v>
      </c>
      <c r="CT67" s="195" t="s">
        <v>3382</v>
      </c>
      <c r="CU67" s="202"/>
      <c r="CV67" s="202"/>
      <c r="CW67" s="202"/>
      <c r="CX67" s="202"/>
      <c r="CY67" s="195" t="s">
        <v>3383</v>
      </c>
      <c r="CZ67" s="202"/>
      <c r="DA67" s="202"/>
      <c r="DB67" s="202"/>
      <c r="DC67" s="195" t="s">
        <v>3384</v>
      </c>
      <c r="DD67" s="195" t="s">
        <v>3385</v>
      </c>
      <c r="DE67" s="202"/>
    </row>
    <row r="68" spans="1:109" ht="6.75" customHeight="1">
      <c r="A68" s="123"/>
      <c r="B68" s="133"/>
      <c r="C68" s="124"/>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4"/>
      <c r="AE68" s="123"/>
      <c r="AH68" s="200"/>
      <c r="AI68" s="200"/>
      <c r="AJ68" s="200"/>
      <c r="AK68" s="200"/>
      <c r="AL68" s="189" t="str">
        <f t="shared" si="0"/>
        <v>Emiliano Zapata</v>
      </c>
      <c r="AM68" s="189" t="str">
        <f t="shared" si="1"/>
        <v>30065</v>
      </c>
      <c r="AN68" s="190" t="str">
        <f t="shared" si="2"/>
        <v>065</v>
      </c>
      <c r="AO68" s="200"/>
      <c r="AP68" s="187">
        <v>66</v>
      </c>
      <c r="AQ68" s="201"/>
      <c r="AR68" s="201"/>
      <c r="AS68" s="201"/>
      <c r="AT68" s="201"/>
      <c r="AU68" s="201"/>
      <c r="AV68" s="201"/>
      <c r="AW68" s="193" t="s">
        <v>3386</v>
      </c>
      <c r="AX68" s="193" t="s">
        <v>3387</v>
      </c>
      <c r="AY68" s="201"/>
      <c r="AZ68" s="201"/>
      <c r="BA68" s="201"/>
      <c r="BB68" s="193" t="s">
        <v>3388</v>
      </c>
      <c r="BC68" s="193" t="s">
        <v>3389</v>
      </c>
      <c r="BD68" s="193" t="s">
        <v>3390</v>
      </c>
      <c r="BE68" s="194" t="s">
        <v>3391</v>
      </c>
      <c r="BF68" s="193" t="s">
        <v>3392</v>
      </c>
      <c r="BG68" s="201"/>
      <c r="BH68" s="201"/>
      <c r="BI68" s="201"/>
      <c r="BJ68" s="193" t="s">
        <v>3393</v>
      </c>
      <c r="BK68" s="193" t="s">
        <v>3394</v>
      </c>
      <c r="BL68" s="201"/>
      <c r="BM68" s="201"/>
      <c r="BN68" s="201"/>
      <c r="BO68" s="201"/>
      <c r="BP68" s="193" t="s">
        <v>3395</v>
      </c>
      <c r="BQ68" s="201"/>
      <c r="BR68" s="201"/>
      <c r="BS68" s="201"/>
      <c r="BT68" s="193" t="s">
        <v>3396</v>
      </c>
      <c r="BU68" s="193" t="s">
        <v>3397</v>
      </c>
      <c r="BV68" s="201"/>
      <c r="BW68" s="200"/>
      <c r="BX68" s="200"/>
      <c r="BY68" s="200"/>
      <c r="BZ68" s="202"/>
      <c r="CA68" s="202"/>
      <c r="CB68" s="202"/>
      <c r="CC68" s="202"/>
      <c r="CD68" s="202"/>
      <c r="CE68" s="202"/>
      <c r="CF68" s="195" t="s">
        <v>3398</v>
      </c>
      <c r="CG68" s="195" t="s">
        <v>3399</v>
      </c>
      <c r="CH68" s="202"/>
      <c r="CI68" s="202"/>
      <c r="CJ68" s="202"/>
      <c r="CK68" s="195" t="s">
        <v>3400</v>
      </c>
      <c r="CL68" s="195" t="s">
        <v>3401</v>
      </c>
      <c r="CM68" s="195" t="s">
        <v>3402</v>
      </c>
      <c r="CN68" s="196" t="s">
        <v>3403</v>
      </c>
      <c r="CO68" s="195" t="s">
        <v>3404</v>
      </c>
      <c r="CP68" s="202"/>
      <c r="CQ68" s="202"/>
      <c r="CR68" s="202"/>
      <c r="CS68" s="195" t="s">
        <v>3405</v>
      </c>
      <c r="CT68" s="195" t="s">
        <v>3406</v>
      </c>
      <c r="CU68" s="202"/>
      <c r="CV68" s="202"/>
      <c r="CW68" s="202"/>
      <c r="CX68" s="202"/>
      <c r="CY68" s="195" t="s">
        <v>3407</v>
      </c>
      <c r="CZ68" s="202"/>
      <c r="DA68" s="202"/>
      <c r="DB68" s="202"/>
      <c r="DC68" s="195" t="s">
        <v>1202</v>
      </c>
      <c r="DD68" s="195" t="s">
        <v>1178</v>
      </c>
      <c r="DE68" s="202"/>
    </row>
    <row r="69" spans="1:109" ht="15" customHeight="1">
      <c r="A69" s="123"/>
      <c r="B69" s="133"/>
      <c r="C69" s="124"/>
      <c r="D69" s="442" t="s">
        <v>27</v>
      </c>
      <c r="E69" s="442"/>
      <c r="F69" s="442"/>
      <c r="G69" s="442"/>
      <c r="H69" s="442"/>
      <c r="I69" s="442"/>
      <c r="J69" s="442"/>
      <c r="K69" s="442"/>
      <c r="L69" s="442"/>
      <c r="M69" s="442"/>
      <c r="N69" s="442"/>
      <c r="O69" s="442"/>
      <c r="P69" s="442"/>
      <c r="Q69" s="442"/>
      <c r="R69" s="442"/>
      <c r="S69" s="442"/>
      <c r="T69" s="442"/>
      <c r="U69" s="442"/>
      <c r="V69" s="442"/>
      <c r="W69" s="442"/>
      <c r="X69" s="442"/>
      <c r="Y69" s="442"/>
      <c r="Z69" s="442"/>
      <c r="AA69" s="442"/>
      <c r="AB69" s="442"/>
      <c r="AC69" s="442"/>
      <c r="AD69" s="134"/>
      <c r="AE69" s="123"/>
      <c r="AH69" s="200"/>
      <c r="AI69" s="200"/>
      <c r="AJ69" s="200"/>
      <c r="AK69" s="200"/>
      <c r="AL69" s="189" t="str">
        <f t="shared" ref="AL69:AL132" si="3">IFERROR(IF(HLOOKUP($N$10, $BZ$3:$DE$574, $AP69, FALSE )="", "", HLOOKUP($N$10, $BZ$3:$DE$574, $AP69, FALSE)), "")</f>
        <v>Espinal</v>
      </c>
      <c r="AM69" s="189" t="str">
        <f t="shared" ref="AM69:AM132" si="4">IFERROR(IF(AL69="", "", HLOOKUP($N$10, $AQ$3:$BV$574, AP69, FALSE)), "")</f>
        <v>30066</v>
      </c>
      <c r="AN69" s="190" t="str">
        <f t="shared" ref="AN69:AN132" si="5">MID(AM69, 3, 3)</f>
        <v>066</v>
      </c>
      <c r="AO69" s="200"/>
      <c r="AP69" s="187">
        <v>67</v>
      </c>
      <c r="AQ69" s="201"/>
      <c r="AR69" s="201"/>
      <c r="AS69" s="201"/>
      <c r="AT69" s="201"/>
      <c r="AU69" s="201"/>
      <c r="AV69" s="201"/>
      <c r="AW69" s="193" t="s">
        <v>3408</v>
      </c>
      <c r="AX69" s="193" t="s">
        <v>3409</v>
      </c>
      <c r="AY69" s="201"/>
      <c r="AZ69" s="201"/>
      <c r="BA69" s="201"/>
      <c r="BB69" s="193" t="s">
        <v>3410</v>
      </c>
      <c r="BC69" s="193" t="s">
        <v>3411</v>
      </c>
      <c r="BD69" s="193" t="s">
        <v>3412</v>
      </c>
      <c r="BE69" s="194" t="s">
        <v>3413</v>
      </c>
      <c r="BF69" s="193" t="s">
        <v>3414</v>
      </c>
      <c r="BG69" s="201"/>
      <c r="BH69" s="201"/>
      <c r="BI69" s="201"/>
      <c r="BJ69" s="193" t="s">
        <v>3415</v>
      </c>
      <c r="BK69" s="193" t="s">
        <v>3416</v>
      </c>
      <c r="BL69" s="201"/>
      <c r="BM69" s="201"/>
      <c r="BN69" s="201"/>
      <c r="BO69" s="201"/>
      <c r="BP69" s="193" t="s">
        <v>3417</v>
      </c>
      <c r="BQ69" s="201"/>
      <c r="BR69" s="201"/>
      <c r="BS69" s="201"/>
      <c r="BT69" s="193" t="s">
        <v>3418</v>
      </c>
      <c r="BU69" s="193" t="s">
        <v>3419</v>
      </c>
      <c r="BV69" s="201"/>
      <c r="BW69" s="200"/>
      <c r="BX69" s="200"/>
      <c r="BY69" s="200"/>
      <c r="BZ69" s="202"/>
      <c r="CA69" s="202"/>
      <c r="CB69" s="202"/>
      <c r="CC69" s="202"/>
      <c r="CD69" s="202"/>
      <c r="CE69" s="202"/>
      <c r="CF69" s="195" t="s">
        <v>3420</v>
      </c>
      <c r="CG69" s="195" t="s">
        <v>3421</v>
      </c>
      <c r="CH69" s="202"/>
      <c r="CI69" s="202"/>
      <c r="CJ69" s="202"/>
      <c r="CK69" s="195" t="s">
        <v>3422</v>
      </c>
      <c r="CL69" s="195" t="s">
        <v>3423</v>
      </c>
      <c r="CM69" s="195" t="s">
        <v>3424</v>
      </c>
      <c r="CN69" s="196" t="s">
        <v>3425</v>
      </c>
      <c r="CO69" s="195" t="s">
        <v>3426</v>
      </c>
      <c r="CP69" s="202"/>
      <c r="CQ69" s="202"/>
      <c r="CR69" s="202"/>
      <c r="CS69" s="195" t="s">
        <v>3427</v>
      </c>
      <c r="CT69" s="195" t="s">
        <v>475</v>
      </c>
      <c r="CU69" s="202"/>
      <c r="CV69" s="202"/>
      <c r="CW69" s="202"/>
      <c r="CX69" s="202"/>
      <c r="CY69" s="195" t="s">
        <v>3428</v>
      </c>
      <c r="CZ69" s="202"/>
      <c r="DA69" s="202"/>
      <c r="DB69" s="202"/>
      <c r="DC69" s="195" t="s">
        <v>3429</v>
      </c>
      <c r="DD69" s="195" t="s">
        <v>3430</v>
      </c>
      <c r="DE69" s="202"/>
    </row>
    <row r="70" spans="1:109" ht="6.75" customHeight="1">
      <c r="A70" s="123"/>
      <c r="B70" s="133"/>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4"/>
      <c r="AE70" s="123"/>
      <c r="AH70" s="200"/>
      <c r="AI70" s="200"/>
      <c r="AJ70" s="200"/>
      <c r="AK70" s="200"/>
      <c r="AL70" s="189" t="str">
        <f t="shared" si="3"/>
        <v>Filomeno Mata</v>
      </c>
      <c r="AM70" s="189" t="str">
        <f t="shared" si="4"/>
        <v>30067</v>
      </c>
      <c r="AN70" s="190" t="str">
        <f t="shared" si="5"/>
        <v>067</v>
      </c>
      <c r="AO70" s="200"/>
      <c r="AP70" s="187">
        <v>68</v>
      </c>
      <c r="AQ70" s="201"/>
      <c r="AR70" s="201"/>
      <c r="AS70" s="201"/>
      <c r="AT70" s="201"/>
      <c r="AU70" s="201"/>
      <c r="AV70" s="201"/>
      <c r="AW70" s="193" t="s">
        <v>3431</v>
      </c>
      <c r="AX70" s="193" t="s">
        <v>3432</v>
      </c>
      <c r="AY70" s="201"/>
      <c r="AZ70" s="201"/>
      <c r="BA70" s="201"/>
      <c r="BB70" s="193" t="s">
        <v>3433</v>
      </c>
      <c r="BC70" s="193" t="s">
        <v>3434</v>
      </c>
      <c r="BD70" s="193" t="s">
        <v>3435</v>
      </c>
      <c r="BE70" s="194" t="s">
        <v>3436</v>
      </c>
      <c r="BF70" s="193" t="s">
        <v>3437</v>
      </c>
      <c r="BG70" s="201"/>
      <c r="BH70" s="201"/>
      <c r="BI70" s="201"/>
      <c r="BJ70" s="193" t="s">
        <v>3438</v>
      </c>
      <c r="BK70" s="193" t="s">
        <v>3439</v>
      </c>
      <c r="BL70" s="201"/>
      <c r="BM70" s="201"/>
      <c r="BN70" s="201"/>
      <c r="BO70" s="201"/>
      <c r="BP70" s="193" t="s">
        <v>3440</v>
      </c>
      <c r="BQ70" s="201"/>
      <c r="BR70" s="201"/>
      <c r="BS70" s="201"/>
      <c r="BT70" s="193" t="s">
        <v>3441</v>
      </c>
      <c r="BU70" s="193" t="s">
        <v>3442</v>
      </c>
      <c r="BV70" s="201"/>
      <c r="BW70" s="200"/>
      <c r="BX70" s="200"/>
      <c r="BY70" s="200"/>
      <c r="BZ70" s="202"/>
      <c r="CA70" s="202"/>
      <c r="CB70" s="202"/>
      <c r="CC70" s="202"/>
      <c r="CD70" s="202"/>
      <c r="CE70" s="202"/>
      <c r="CF70" s="195" t="s">
        <v>3443</v>
      </c>
      <c r="CG70" s="195" t="s">
        <v>3444</v>
      </c>
      <c r="CH70" s="202"/>
      <c r="CI70" s="202"/>
      <c r="CJ70" s="202"/>
      <c r="CK70" s="195" t="s">
        <v>3445</v>
      </c>
      <c r="CL70" s="195" t="s">
        <v>3446</v>
      </c>
      <c r="CM70" s="195" t="s">
        <v>3447</v>
      </c>
      <c r="CN70" s="196" t="s">
        <v>3448</v>
      </c>
      <c r="CO70" s="195" t="s">
        <v>3449</v>
      </c>
      <c r="CP70" s="202"/>
      <c r="CQ70" s="202"/>
      <c r="CR70" s="202"/>
      <c r="CS70" s="195" t="s">
        <v>3450</v>
      </c>
      <c r="CT70" s="195" t="s">
        <v>1247</v>
      </c>
      <c r="CU70" s="202"/>
      <c r="CV70" s="202"/>
      <c r="CW70" s="202"/>
      <c r="CX70" s="202"/>
      <c r="CY70" s="195" t="s">
        <v>2613</v>
      </c>
      <c r="CZ70" s="202"/>
      <c r="DA70" s="202"/>
      <c r="DB70" s="202"/>
      <c r="DC70" s="195" t="s">
        <v>3451</v>
      </c>
      <c r="DD70" s="195" t="s">
        <v>3452</v>
      </c>
      <c r="DE70" s="202"/>
    </row>
    <row r="71" spans="1:109" ht="36" customHeight="1">
      <c r="A71" s="123"/>
      <c r="B71" s="133"/>
      <c r="C71" s="442" t="s">
        <v>28</v>
      </c>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134"/>
      <c r="AE71" s="123"/>
      <c r="AH71" s="200"/>
      <c r="AI71" s="200"/>
      <c r="AJ71" s="200"/>
      <c r="AK71" s="200"/>
      <c r="AL71" s="189" t="str">
        <f t="shared" si="3"/>
        <v>Fortín</v>
      </c>
      <c r="AM71" s="189" t="str">
        <f t="shared" si="4"/>
        <v>30068</v>
      </c>
      <c r="AN71" s="190" t="str">
        <f t="shared" si="5"/>
        <v>068</v>
      </c>
      <c r="AO71" s="200"/>
      <c r="AP71" s="187">
        <v>69</v>
      </c>
      <c r="AQ71" s="201"/>
      <c r="AR71" s="201"/>
      <c r="AS71" s="201"/>
      <c r="AT71" s="201"/>
      <c r="AU71" s="201"/>
      <c r="AV71" s="201"/>
      <c r="AW71" s="193" t="s">
        <v>3453</v>
      </c>
      <c r="AX71" s="205" t="s">
        <v>3454</v>
      </c>
      <c r="AY71" s="201"/>
      <c r="AZ71" s="201"/>
      <c r="BA71" s="201"/>
      <c r="BB71" s="193" t="s">
        <v>3455</v>
      </c>
      <c r="BC71" s="193" t="s">
        <v>3456</v>
      </c>
      <c r="BD71" s="193" t="s">
        <v>3457</v>
      </c>
      <c r="BE71" s="194" t="s">
        <v>3458</v>
      </c>
      <c r="BF71" s="193" t="s">
        <v>3459</v>
      </c>
      <c r="BG71" s="201"/>
      <c r="BH71" s="201"/>
      <c r="BI71" s="201"/>
      <c r="BJ71" s="193" t="s">
        <v>3460</v>
      </c>
      <c r="BK71" s="193" t="s">
        <v>3461</v>
      </c>
      <c r="BL71" s="201"/>
      <c r="BM71" s="201"/>
      <c r="BN71" s="201"/>
      <c r="BO71" s="201"/>
      <c r="BP71" s="193" t="s">
        <v>3462</v>
      </c>
      <c r="BQ71" s="201"/>
      <c r="BR71" s="201"/>
      <c r="BS71" s="201"/>
      <c r="BT71" s="193" t="s">
        <v>3463</v>
      </c>
      <c r="BU71" s="193" t="s">
        <v>3464</v>
      </c>
      <c r="BV71" s="201"/>
      <c r="BW71" s="200"/>
      <c r="BX71" s="200"/>
      <c r="BY71" s="200"/>
      <c r="BZ71" s="202"/>
      <c r="CA71" s="202"/>
      <c r="CB71" s="202"/>
      <c r="CC71" s="202"/>
      <c r="CD71" s="202"/>
      <c r="CE71" s="202"/>
      <c r="CF71" s="195" t="s">
        <v>3465</v>
      </c>
      <c r="CG71" s="195" t="s">
        <v>278</v>
      </c>
      <c r="CH71" s="202"/>
      <c r="CI71" s="202"/>
      <c r="CJ71" s="202"/>
      <c r="CK71" s="195" t="s">
        <v>3466</v>
      </c>
      <c r="CL71" s="195" t="s">
        <v>3467</v>
      </c>
      <c r="CM71" s="195" t="s">
        <v>3468</v>
      </c>
      <c r="CN71" s="196" t="s">
        <v>3469</v>
      </c>
      <c r="CO71" s="195" t="s">
        <v>3470</v>
      </c>
      <c r="CP71" s="202"/>
      <c r="CQ71" s="202"/>
      <c r="CR71" s="202"/>
      <c r="CS71" s="195" t="s">
        <v>3471</v>
      </c>
      <c r="CT71" s="195" t="s">
        <v>3472</v>
      </c>
      <c r="CU71" s="202"/>
      <c r="CV71" s="202"/>
      <c r="CW71" s="202"/>
      <c r="CX71" s="202"/>
      <c r="CY71" s="195" t="s">
        <v>3473</v>
      </c>
      <c r="CZ71" s="202"/>
      <c r="DA71" s="202"/>
      <c r="DB71" s="202"/>
      <c r="DC71" s="195" t="s">
        <v>3474</v>
      </c>
      <c r="DD71" s="195" t="s">
        <v>3475</v>
      </c>
      <c r="DE71" s="202"/>
    </row>
    <row r="72" spans="1:109" ht="6.75" customHeight="1">
      <c r="A72" s="123"/>
      <c r="B72" s="133"/>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34"/>
      <c r="AE72" s="123"/>
      <c r="AH72" s="200"/>
      <c r="AI72" s="200"/>
      <c r="AJ72" s="200"/>
      <c r="AK72" s="200"/>
      <c r="AL72" s="189" t="str">
        <f t="shared" si="3"/>
        <v>Gutiérrez Zamora</v>
      </c>
      <c r="AM72" s="189" t="str">
        <f t="shared" si="4"/>
        <v>30069</v>
      </c>
      <c r="AN72" s="190" t="str">
        <f t="shared" si="5"/>
        <v>069</v>
      </c>
      <c r="AO72" s="200"/>
      <c r="AP72" s="187">
        <v>70</v>
      </c>
      <c r="AQ72" s="201"/>
      <c r="AR72" s="201"/>
      <c r="AS72" s="201"/>
      <c r="AT72" s="201"/>
      <c r="AU72" s="201"/>
      <c r="AV72" s="201"/>
      <c r="AW72" s="193" t="s">
        <v>3476</v>
      </c>
      <c r="AX72" s="201"/>
      <c r="AY72" s="201"/>
      <c r="AZ72" s="201"/>
      <c r="BA72" s="201"/>
      <c r="BB72" s="193" t="s">
        <v>3477</v>
      </c>
      <c r="BC72" s="193" t="s">
        <v>3478</v>
      </c>
      <c r="BD72" s="193" t="s">
        <v>3479</v>
      </c>
      <c r="BE72" s="194" t="s">
        <v>3480</v>
      </c>
      <c r="BF72" s="193" t="s">
        <v>3481</v>
      </c>
      <c r="BG72" s="201"/>
      <c r="BH72" s="201"/>
      <c r="BI72" s="201"/>
      <c r="BJ72" s="193" t="s">
        <v>3482</v>
      </c>
      <c r="BK72" s="193" t="s">
        <v>3483</v>
      </c>
      <c r="BL72" s="201"/>
      <c r="BM72" s="201"/>
      <c r="BN72" s="201"/>
      <c r="BO72" s="201"/>
      <c r="BP72" s="193" t="s">
        <v>3484</v>
      </c>
      <c r="BQ72" s="201"/>
      <c r="BR72" s="201"/>
      <c r="BS72" s="201"/>
      <c r="BT72" s="193" t="s">
        <v>3485</v>
      </c>
      <c r="BU72" s="193" t="s">
        <v>3486</v>
      </c>
      <c r="BV72" s="201"/>
      <c r="BW72" s="200"/>
      <c r="BX72" s="200"/>
      <c r="BY72" s="200"/>
      <c r="BZ72" s="202"/>
      <c r="CA72" s="202"/>
      <c r="CB72" s="202"/>
      <c r="CC72" s="202"/>
      <c r="CD72" s="202"/>
      <c r="CE72" s="202"/>
      <c r="CF72" s="195" t="s">
        <v>3487</v>
      </c>
      <c r="CG72" s="202"/>
      <c r="CH72" s="202"/>
      <c r="CI72" s="202"/>
      <c r="CJ72" s="202"/>
      <c r="CK72" s="195" t="s">
        <v>3488</v>
      </c>
      <c r="CL72" s="195" t="s">
        <v>3489</v>
      </c>
      <c r="CM72" s="195" t="s">
        <v>3490</v>
      </c>
      <c r="CN72" s="196" t="s">
        <v>3491</v>
      </c>
      <c r="CO72" s="195" t="s">
        <v>3492</v>
      </c>
      <c r="CP72" s="202"/>
      <c r="CQ72" s="202"/>
      <c r="CR72" s="202"/>
      <c r="CS72" s="195" t="s">
        <v>3493</v>
      </c>
      <c r="CT72" s="195" t="s">
        <v>3494</v>
      </c>
      <c r="CU72" s="202"/>
      <c r="CV72" s="202"/>
      <c r="CW72" s="202"/>
      <c r="CX72" s="202"/>
      <c r="CY72" s="195" t="s">
        <v>3495</v>
      </c>
      <c r="CZ72" s="202"/>
      <c r="DA72" s="202"/>
      <c r="DB72" s="202"/>
      <c r="DC72" s="195" t="s">
        <v>3496</v>
      </c>
      <c r="DD72" s="195" t="s">
        <v>3497</v>
      </c>
      <c r="DE72" s="202"/>
    </row>
    <row r="73" spans="1:109" ht="72" customHeight="1">
      <c r="A73" s="123"/>
      <c r="B73" s="133"/>
      <c r="C73" s="452" t="s">
        <v>590</v>
      </c>
      <c r="D73" s="452"/>
      <c r="E73" s="452"/>
      <c r="F73" s="452"/>
      <c r="G73" s="452"/>
      <c r="H73" s="452"/>
      <c r="I73" s="452"/>
      <c r="J73" s="452"/>
      <c r="K73" s="452"/>
      <c r="L73" s="452"/>
      <c r="M73" s="452"/>
      <c r="N73" s="452"/>
      <c r="O73" s="452"/>
      <c r="P73" s="452"/>
      <c r="Q73" s="452"/>
      <c r="R73" s="452"/>
      <c r="S73" s="452"/>
      <c r="T73" s="452"/>
      <c r="U73" s="452"/>
      <c r="V73" s="452"/>
      <c r="W73" s="452"/>
      <c r="X73" s="452"/>
      <c r="Y73" s="452"/>
      <c r="Z73" s="452"/>
      <c r="AA73" s="452"/>
      <c r="AB73" s="452"/>
      <c r="AC73" s="452"/>
      <c r="AD73" s="134"/>
      <c r="AE73" s="123"/>
      <c r="AH73" s="200"/>
      <c r="AI73" s="200"/>
      <c r="AJ73" s="200"/>
      <c r="AK73" s="200"/>
      <c r="AL73" s="189" t="str">
        <f t="shared" si="3"/>
        <v>Hidalgotitlán</v>
      </c>
      <c r="AM73" s="189" t="str">
        <f t="shared" si="4"/>
        <v>30070</v>
      </c>
      <c r="AN73" s="190" t="str">
        <f t="shared" si="5"/>
        <v>070</v>
      </c>
      <c r="AO73" s="200"/>
      <c r="AP73" s="187">
        <v>71</v>
      </c>
      <c r="AQ73" s="201"/>
      <c r="AR73" s="201"/>
      <c r="AS73" s="201"/>
      <c r="AT73" s="201"/>
      <c r="AU73" s="201"/>
      <c r="AV73" s="201"/>
      <c r="AW73" s="193" t="s">
        <v>3498</v>
      </c>
      <c r="AX73" s="201"/>
      <c r="AY73" s="201"/>
      <c r="AZ73" s="201"/>
      <c r="BA73" s="201"/>
      <c r="BB73" s="193" t="s">
        <v>3499</v>
      </c>
      <c r="BC73" s="193" t="s">
        <v>3500</v>
      </c>
      <c r="BD73" s="193" t="s">
        <v>3501</v>
      </c>
      <c r="BE73" s="194" t="s">
        <v>3502</v>
      </c>
      <c r="BF73" s="193" t="s">
        <v>3503</v>
      </c>
      <c r="BG73" s="201"/>
      <c r="BH73" s="201"/>
      <c r="BI73" s="201"/>
      <c r="BJ73" s="193" t="s">
        <v>3504</v>
      </c>
      <c r="BK73" s="193" t="s">
        <v>3505</v>
      </c>
      <c r="BL73" s="201"/>
      <c r="BM73" s="201"/>
      <c r="BN73" s="201"/>
      <c r="BO73" s="201"/>
      <c r="BP73" s="193" t="s">
        <v>3506</v>
      </c>
      <c r="BQ73" s="201"/>
      <c r="BR73" s="201"/>
      <c r="BS73" s="201"/>
      <c r="BT73" s="193" t="s">
        <v>3507</v>
      </c>
      <c r="BU73" s="193" t="s">
        <v>3508</v>
      </c>
      <c r="BV73" s="201"/>
      <c r="BW73" s="200"/>
      <c r="BX73" s="200"/>
      <c r="BY73" s="200"/>
      <c r="BZ73" s="202"/>
      <c r="CA73" s="202"/>
      <c r="CB73" s="202"/>
      <c r="CC73" s="202"/>
      <c r="CD73" s="202"/>
      <c r="CE73" s="202"/>
      <c r="CF73" s="195" t="s">
        <v>3509</v>
      </c>
      <c r="CG73" s="202"/>
      <c r="CH73" s="202"/>
      <c r="CI73" s="202"/>
      <c r="CJ73" s="202"/>
      <c r="CK73" s="195" t="s">
        <v>3510</v>
      </c>
      <c r="CL73" s="195" t="s">
        <v>3511</v>
      </c>
      <c r="CM73" s="195" t="s">
        <v>3512</v>
      </c>
      <c r="CN73" s="196" t="s">
        <v>930</v>
      </c>
      <c r="CO73" s="195" t="s">
        <v>3513</v>
      </c>
      <c r="CP73" s="202"/>
      <c r="CQ73" s="202"/>
      <c r="CR73" s="202"/>
      <c r="CS73" s="195" t="s">
        <v>3514</v>
      </c>
      <c r="CT73" s="195" t="s">
        <v>3515</v>
      </c>
      <c r="CU73" s="202"/>
      <c r="CV73" s="202"/>
      <c r="CW73" s="202"/>
      <c r="CX73" s="202"/>
      <c r="CY73" s="195" t="s">
        <v>3516</v>
      </c>
      <c r="CZ73" s="202"/>
      <c r="DA73" s="202"/>
      <c r="DB73" s="202"/>
      <c r="DC73" s="195" t="s">
        <v>3517</v>
      </c>
      <c r="DD73" s="195" t="s">
        <v>3518</v>
      </c>
      <c r="DE73" s="202"/>
    </row>
    <row r="74" spans="1:109" ht="6.75" customHeight="1">
      <c r="A74" s="123"/>
      <c r="B74" s="133"/>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34"/>
      <c r="AE74" s="123"/>
      <c r="AH74" s="200"/>
      <c r="AI74" s="200"/>
      <c r="AJ74" s="200"/>
      <c r="AK74" s="200"/>
      <c r="AL74" s="189" t="str">
        <f t="shared" si="3"/>
        <v>Huatusco</v>
      </c>
      <c r="AM74" s="189" t="str">
        <f t="shared" si="4"/>
        <v>30071</v>
      </c>
      <c r="AN74" s="190" t="str">
        <f t="shared" si="5"/>
        <v>071</v>
      </c>
      <c r="AO74" s="200"/>
      <c r="AP74" s="187">
        <v>72</v>
      </c>
      <c r="AQ74" s="201"/>
      <c r="AR74" s="201"/>
      <c r="AS74" s="201"/>
      <c r="AT74" s="201"/>
      <c r="AU74" s="201"/>
      <c r="AV74" s="201"/>
      <c r="AW74" s="193" t="s">
        <v>3519</v>
      </c>
      <c r="AX74" s="201"/>
      <c r="AY74" s="201"/>
      <c r="AZ74" s="201"/>
      <c r="BA74" s="201"/>
      <c r="BB74" s="193" t="s">
        <v>3520</v>
      </c>
      <c r="BC74" s="193" t="s">
        <v>3521</v>
      </c>
      <c r="BD74" s="193" t="s">
        <v>3522</v>
      </c>
      <c r="BE74" s="194" t="s">
        <v>3523</v>
      </c>
      <c r="BF74" s="193" t="s">
        <v>3524</v>
      </c>
      <c r="BG74" s="201"/>
      <c r="BH74" s="201"/>
      <c r="BI74" s="201"/>
      <c r="BJ74" s="193" t="s">
        <v>3525</v>
      </c>
      <c r="BK74" s="193" t="s">
        <v>3526</v>
      </c>
      <c r="BL74" s="201"/>
      <c r="BM74" s="201"/>
      <c r="BN74" s="201"/>
      <c r="BO74" s="201"/>
      <c r="BP74" s="193" t="s">
        <v>3527</v>
      </c>
      <c r="BQ74" s="201"/>
      <c r="BR74" s="201"/>
      <c r="BS74" s="201"/>
      <c r="BT74" s="193" t="s">
        <v>3528</v>
      </c>
      <c r="BU74" s="193" t="s">
        <v>3529</v>
      </c>
      <c r="BV74" s="201"/>
      <c r="BW74" s="200"/>
      <c r="BX74" s="200"/>
      <c r="BY74" s="200"/>
      <c r="BZ74" s="202"/>
      <c r="CA74" s="202"/>
      <c r="CB74" s="202"/>
      <c r="CC74" s="202"/>
      <c r="CD74" s="202"/>
      <c r="CE74" s="202"/>
      <c r="CF74" s="195" t="s">
        <v>3530</v>
      </c>
      <c r="CG74" s="202"/>
      <c r="CH74" s="202"/>
      <c r="CI74" s="202"/>
      <c r="CJ74" s="202"/>
      <c r="CK74" s="195" t="s">
        <v>3531</v>
      </c>
      <c r="CL74" s="195" t="s">
        <v>3532</v>
      </c>
      <c r="CM74" s="195" t="s">
        <v>3533</v>
      </c>
      <c r="CN74" s="196" t="s">
        <v>3534</v>
      </c>
      <c r="CO74" s="195" t="s">
        <v>3535</v>
      </c>
      <c r="CP74" s="202"/>
      <c r="CQ74" s="202"/>
      <c r="CR74" s="202"/>
      <c r="CS74" s="195" t="s">
        <v>3536</v>
      </c>
      <c r="CT74" s="195" t="s">
        <v>3537</v>
      </c>
      <c r="CU74" s="202"/>
      <c r="CV74" s="202"/>
      <c r="CW74" s="202"/>
      <c r="CX74" s="202"/>
      <c r="CY74" s="195" t="s">
        <v>1019</v>
      </c>
      <c r="CZ74" s="202"/>
      <c r="DA74" s="202"/>
      <c r="DB74" s="202"/>
      <c r="DC74" s="195" t="s">
        <v>3538</v>
      </c>
      <c r="DD74" s="195" t="s">
        <v>3539</v>
      </c>
      <c r="DE74" s="202"/>
    </row>
    <row r="75" spans="1:109" ht="15" customHeight="1">
      <c r="A75" s="123"/>
      <c r="B75" s="133"/>
      <c r="C75" s="452" t="s">
        <v>5698</v>
      </c>
      <c r="D75" s="452"/>
      <c r="E75" s="452"/>
      <c r="F75" s="452"/>
      <c r="G75" s="452"/>
      <c r="H75" s="452"/>
      <c r="I75" s="452"/>
      <c r="J75" s="452"/>
      <c r="K75" s="452"/>
      <c r="L75" s="452"/>
      <c r="M75" s="452"/>
      <c r="N75" s="452"/>
      <c r="O75" s="452"/>
      <c r="P75" s="452"/>
      <c r="Q75" s="452"/>
      <c r="R75" s="452"/>
      <c r="S75" s="452"/>
      <c r="T75" s="452"/>
      <c r="U75" s="452"/>
      <c r="V75" s="452"/>
      <c r="W75" s="452"/>
      <c r="X75" s="452"/>
      <c r="Y75" s="452"/>
      <c r="Z75" s="452"/>
      <c r="AA75" s="452"/>
      <c r="AB75" s="452"/>
      <c r="AC75" s="452"/>
      <c r="AD75" s="134"/>
      <c r="AE75" s="123"/>
      <c r="AH75" s="200"/>
      <c r="AI75" s="200"/>
      <c r="AJ75" s="200"/>
      <c r="AK75" s="200"/>
      <c r="AL75" s="189" t="str">
        <f t="shared" si="3"/>
        <v>Huayacocotla</v>
      </c>
      <c r="AM75" s="189" t="str">
        <f t="shared" si="4"/>
        <v>30072</v>
      </c>
      <c r="AN75" s="190" t="str">
        <f t="shared" si="5"/>
        <v>072</v>
      </c>
      <c r="AO75" s="200"/>
      <c r="AP75" s="187">
        <v>73</v>
      </c>
      <c r="AQ75" s="201"/>
      <c r="AR75" s="201"/>
      <c r="AS75" s="201"/>
      <c r="AT75" s="201"/>
      <c r="AU75" s="201"/>
      <c r="AV75" s="201"/>
      <c r="AW75" s="193" t="s">
        <v>3540</v>
      </c>
      <c r="AX75" s="201"/>
      <c r="AY75" s="201"/>
      <c r="AZ75" s="201"/>
      <c r="BA75" s="201"/>
      <c r="BB75" s="193" t="s">
        <v>3541</v>
      </c>
      <c r="BC75" s="193" t="s">
        <v>3542</v>
      </c>
      <c r="BD75" s="193" t="s">
        <v>3543</v>
      </c>
      <c r="BE75" s="194" t="s">
        <v>3544</v>
      </c>
      <c r="BF75" s="193" t="s">
        <v>3545</v>
      </c>
      <c r="BG75" s="201"/>
      <c r="BH75" s="201"/>
      <c r="BI75" s="201"/>
      <c r="BJ75" s="193" t="s">
        <v>3546</v>
      </c>
      <c r="BK75" s="193" t="s">
        <v>3547</v>
      </c>
      <c r="BL75" s="201"/>
      <c r="BM75" s="201"/>
      <c r="BN75" s="201"/>
      <c r="BO75" s="201"/>
      <c r="BP75" s="193" t="s">
        <v>3548</v>
      </c>
      <c r="BQ75" s="201"/>
      <c r="BR75" s="201"/>
      <c r="BS75" s="201"/>
      <c r="BT75" s="193" t="s">
        <v>3549</v>
      </c>
      <c r="BU75" s="193" t="s">
        <v>3550</v>
      </c>
      <c r="BV75" s="201"/>
      <c r="BW75" s="200"/>
      <c r="BX75" s="200"/>
      <c r="BY75" s="200"/>
      <c r="BZ75" s="202"/>
      <c r="CA75" s="202"/>
      <c r="CB75" s="202"/>
      <c r="CC75" s="202"/>
      <c r="CD75" s="202"/>
      <c r="CE75" s="202"/>
      <c r="CF75" s="195" t="s">
        <v>3551</v>
      </c>
      <c r="CG75" s="202"/>
      <c r="CH75" s="202"/>
      <c r="CI75" s="202"/>
      <c r="CJ75" s="202"/>
      <c r="CK75" s="195" t="s">
        <v>3552</v>
      </c>
      <c r="CL75" s="195" t="s">
        <v>3553</v>
      </c>
      <c r="CM75" s="195" t="s">
        <v>3554</v>
      </c>
      <c r="CN75" s="196" t="s">
        <v>2004</v>
      </c>
      <c r="CO75" s="195" t="s">
        <v>3555</v>
      </c>
      <c r="CP75" s="202"/>
      <c r="CQ75" s="202"/>
      <c r="CR75" s="202"/>
      <c r="CS75" s="195" t="s">
        <v>3556</v>
      </c>
      <c r="CT75" s="195" t="s">
        <v>2162</v>
      </c>
      <c r="CU75" s="202"/>
      <c r="CV75" s="202"/>
      <c r="CW75" s="202"/>
      <c r="CX75" s="202"/>
      <c r="CY75" s="195" t="s">
        <v>3557</v>
      </c>
      <c r="CZ75" s="202"/>
      <c r="DA75" s="202"/>
      <c r="DB75" s="202"/>
      <c r="DC75" s="195" t="s">
        <v>3558</v>
      </c>
      <c r="DD75" s="195" t="s">
        <v>3559</v>
      </c>
      <c r="DE75" s="202"/>
    </row>
    <row r="76" spans="1:109" ht="6.75" customHeight="1">
      <c r="A76" s="123"/>
      <c r="B76" s="133"/>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34"/>
      <c r="AE76" s="123"/>
      <c r="AH76" s="200"/>
      <c r="AI76" s="200"/>
      <c r="AJ76" s="200"/>
      <c r="AK76" s="200"/>
      <c r="AL76" s="189" t="str">
        <f t="shared" si="3"/>
        <v>Hueyapan de Ocampo</v>
      </c>
      <c r="AM76" s="189" t="str">
        <f t="shared" si="4"/>
        <v>30073</v>
      </c>
      <c r="AN76" s="190" t="str">
        <f t="shared" si="5"/>
        <v>073</v>
      </c>
      <c r="AO76" s="200"/>
      <c r="AP76" s="187">
        <v>74</v>
      </c>
      <c r="AQ76" s="201"/>
      <c r="AR76" s="201"/>
      <c r="AS76" s="201"/>
      <c r="AT76" s="201"/>
      <c r="AU76" s="201"/>
      <c r="AV76" s="201"/>
      <c r="AW76" s="193" t="s">
        <v>3560</v>
      </c>
      <c r="AX76" s="201"/>
      <c r="AY76" s="201"/>
      <c r="AZ76" s="201"/>
      <c r="BA76" s="201"/>
      <c r="BB76" s="193" t="s">
        <v>3561</v>
      </c>
      <c r="BC76" s="193" t="s">
        <v>3562</v>
      </c>
      <c r="BD76" s="193" t="s">
        <v>3563</v>
      </c>
      <c r="BE76" s="194" t="s">
        <v>3564</v>
      </c>
      <c r="BF76" s="193" t="s">
        <v>3565</v>
      </c>
      <c r="BG76" s="201"/>
      <c r="BH76" s="201"/>
      <c r="BI76" s="201"/>
      <c r="BJ76" s="193" t="s">
        <v>3566</v>
      </c>
      <c r="BK76" s="193" t="s">
        <v>3567</v>
      </c>
      <c r="BL76" s="201"/>
      <c r="BM76" s="201"/>
      <c r="BN76" s="201"/>
      <c r="BO76" s="201"/>
      <c r="BP76" s="201">
        <v>26099</v>
      </c>
      <c r="BQ76" s="201"/>
      <c r="BR76" s="201"/>
      <c r="BS76" s="201"/>
      <c r="BT76" s="193" t="s">
        <v>3568</v>
      </c>
      <c r="BU76" s="193" t="s">
        <v>3569</v>
      </c>
      <c r="BV76" s="201"/>
      <c r="BW76" s="200"/>
      <c r="BX76" s="200"/>
      <c r="BY76" s="200"/>
      <c r="BZ76" s="202"/>
      <c r="CA76" s="202"/>
      <c r="CB76" s="202"/>
      <c r="CC76" s="202"/>
      <c r="CD76" s="202"/>
      <c r="CE76" s="202"/>
      <c r="CF76" s="195" t="s">
        <v>2004</v>
      </c>
      <c r="CG76" s="202"/>
      <c r="CH76" s="202"/>
      <c r="CI76" s="202"/>
      <c r="CJ76" s="202"/>
      <c r="CK76" s="195" t="s">
        <v>3570</v>
      </c>
      <c r="CL76" s="195" t="s">
        <v>3571</v>
      </c>
      <c r="CM76" s="195" t="s">
        <v>3572</v>
      </c>
      <c r="CN76" s="196" t="s">
        <v>3573</v>
      </c>
      <c r="CO76" s="195" t="s">
        <v>3574</v>
      </c>
      <c r="CP76" s="202"/>
      <c r="CQ76" s="202"/>
      <c r="CR76" s="202"/>
      <c r="CS76" s="195" t="s">
        <v>3575</v>
      </c>
      <c r="CT76" s="195" t="s">
        <v>3576</v>
      </c>
      <c r="CU76" s="202"/>
      <c r="CV76" s="202"/>
      <c r="CW76" s="202"/>
      <c r="CX76" s="202"/>
      <c r="CY76" s="195" t="s">
        <v>278</v>
      </c>
      <c r="CZ76" s="202"/>
      <c r="DA76" s="202"/>
      <c r="DB76" s="202"/>
      <c r="DC76" s="195" t="s">
        <v>3577</v>
      </c>
      <c r="DD76" s="195" t="s">
        <v>3578</v>
      </c>
      <c r="DE76" s="202"/>
    </row>
    <row r="77" spans="1:109" ht="132" customHeight="1">
      <c r="A77" s="123"/>
      <c r="B77" s="133"/>
      <c r="C77" s="124"/>
      <c r="D77" s="452" t="s">
        <v>591</v>
      </c>
      <c r="E77" s="452"/>
      <c r="F77" s="452"/>
      <c r="G77" s="452"/>
      <c r="H77" s="452"/>
      <c r="I77" s="452"/>
      <c r="J77" s="452"/>
      <c r="K77" s="452"/>
      <c r="L77" s="452"/>
      <c r="M77" s="452"/>
      <c r="N77" s="452"/>
      <c r="O77" s="452"/>
      <c r="P77" s="452"/>
      <c r="Q77" s="452"/>
      <c r="R77" s="452"/>
      <c r="S77" s="452"/>
      <c r="T77" s="452"/>
      <c r="U77" s="452"/>
      <c r="V77" s="452"/>
      <c r="W77" s="452"/>
      <c r="X77" s="452"/>
      <c r="Y77" s="452"/>
      <c r="Z77" s="452"/>
      <c r="AA77" s="452"/>
      <c r="AB77" s="452"/>
      <c r="AC77" s="452"/>
      <c r="AD77" s="134"/>
      <c r="AE77" s="123"/>
      <c r="AH77" s="200"/>
      <c r="AI77" s="200"/>
      <c r="AJ77" s="200"/>
      <c r="AK77" s="200"/>
      <c r="AL77" s="189" t="str">
        <f t="shared" si="3"/>
        <v>Huiloapan de Cuauhtémoc</v>
      </c>
      <c r="AM77" s="189" t="str">
        <f t="shared" si="4"/>
        <v>30074</v>
      </c>
      <c r="AN77" s="190" t="str">
        <f t="shared" si="5"/>
        <v>074</v>
      </c>
      <c r="AO77" s="200"/>
      <c r="AP77" s="187">
        <v>75</v>
      </c>
      <c r="AQ77" s="201"/>
      <c r="AR77" s="201"/>
      <c r="AS77" s="201"/>
      <c r="AT77" s="201"/>
      <c r="AU77" s="201"/>
      <c r="AV77" s="201"/>
      <c r="AW77" s="193" t="s">
        <v>3579</v>
      </c>
      <c r="AX77" s="201"/>
      <c r="AY77" s="201"/>
      <c r="AZ77" s="201"/>
      <c r="BA77" s="201"/>
      <c r="BB77" s="193" t="s">
        <v>3580</v>
      </c>
      <c r="BC77" s="193" t="s">
        <v>3581</v>
      </c>
      <c r="BD77" s="193" t="s">
        <v>3582</v>
      </c>
      <c r="BE77" s="194" t="s">
        <v>3583</v>
      </c>
      <c r="BF77" s="193" t="s">
        <v>3584</v>
      </c>
      <c r="BG77" s="201"/>
      <c r="BH77" s="201"/>
      <c r="BI77" s="201"/>
      <c r="BJ77" s="193" t="s">
        <v>3585</v>
      </c>
      <c r="BK77" s="193" t="s">
        <v>3586</v>
      </c>
      <c r="BL77" s="201"/>
      <c r="BM77" s="201"/>
      <c r="BN77" s="201"/>
      <c r="BO77" s="201"/>
      <c r="BP77" s="201"/>
      <c r="BQ77" s="201"/>
      <c r="BR77" s="201"/>
      <c r="BS77" s="201"/>
      <c r="BT77" s="193" t="s">
        <v>3587</v>
      </c>
      <c r="BU77" s="193" t="s">
        <v>3588</v>
      </c>
      <c r="BV77" s="201"/>
      <c r="BW77" s="200"/>
      <c r="BX77" s="200"/>
      <c r="BY77" s="200"/>
      <c r="BZ77" s="202"/>
      <c r="CA77" s="202"/>
      <c r="CB77" s="202"/>
      <c r="CC77" s="202"/>
      <c r="CD77" s="202"/>
      <c r="CE77" s="202"/>
      <c r="CF77" s="195" t="s">
        <v>3589</v>
      </c>
      <c r="CG77" s="202"/>
      <c r="CH77" s="202"/>
      <c r="CI77" s="202"/>
      <c r="CJ77" s="202"/>
      <c r="CK77" s="195" t="s">
        <v>3590</v>
      </c>
      <c r="CL77" s="195" t="s">
        <v>3591</v>
      </c>
      <c r="CM77" s="195" t="s">
        <v>3592</v>
      </c>
      <c r="CN77" s="196" t="s">
        <v>3593</v>
      </c>
      <c r="CO77" s="195" t="s">
        <v>3594</v>
      </c>
      <c r="CP77" s="202"/>
      <c r="CQ77" s="202"/>
      <c r="CR77" s="202"/>
      <c r="CS77" s="195" t="s">
        <v>3595</v>
      </c>
      <c r="CT77" s="195" t="s">
        <v>3596</v>
      </c>
      <c r="CU77" s="202"/>
      <c r="CV77" s="202"/>
      <c r="CW77" s="202"/>
      <c r="CX77" s="202"/>
      <c r="CY77" s="202"/>
      <c r="CZ77" s="202"/>
      <c r="DA77" s="202"/>
      <c r="DB77" s="202"/>
      <c r="DC77" s="195" t="s">
        <v>3597</v>
      </c>
      <c r="DD77" s="195" t="s">
        <v>3598</v>
      </c>
      <c r="DE77" s="202"/>
    </row>
    <row r="78" spans="1:109" ht="6.75" customHeight="1">
      <c r="A78" s="123"/>
      <c r="B78" s="133"/>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34"/>
      <c r="AE78" s="123"/>
      <c r="AH78" s="200"/>
      <c r="AI78" s="200"/>
      <c r="AJ78" s="200"/>
      <c r="AK78" s="200"/>
      <c r="AL78" s="189" t="str">
        <f t="shared" si="3"/>
        <v>Ignacio de la Llave</v>
      </c>
      <c r="AM78" s="189" t="str">
        <f t="shared" si="4"/>
        <v>30075</v>
      </c>
      <c r="AN78" s="190" t="str">
        <f t="shared" si="5"/>
        <v>075</v>
      </c>
      <c r="AO78" s="200"/>
      <c r="AP78" s="187">
        <v>76</v>
      </c>
      <c r="AQ78" s="201"/>
      <c r="AR78" s="201"/>
      <c r="AS78" s="201"/>
      <c r="AT78" s="201"/>
      <c r="AU78" s="201"/>
      <c r="AV78" s="201"/>
      <c r="AW78" s="193" t="s">
        <v>3599</v>
      </c>
      <c r="AX78" s="201"/>
      <c r="AY78" s="201"/>
      <c r="AZ78" s="201"/>
      <c r="BA78" s="201"/>
      <c r="BB78" s="193" t="s">
        <v>3600</v>
      </c>
      <c r="BC78" s="193" t="s">
        <v>3601</v>
      </c>
      <c r="BD78" s="193" t="s">
        <v>3602</v>
      </c>
      <c r="BE78" s="194" t="s">
        <v>3603</v>
      </c>
      <c r="BF78" s="193" t="s">
        <v>3604</v>
      </c>
      <c r="BG78" s="201"/>
      <c r="BH78" s="201"/>
      <c r="BI78" s="201"/>
      <c r="BJ78" s="193" t="s">
        <v>3605</v>
      </c>
      <c r="BK78" s="193" t="s">
        <v>3606</v>
      </c>
      <c r="BL78" s="201"/>
      <c r="BM78" s="201"/>
      <c r="BN78" s="201"/>
      <c r="BO78" s="201"/>
      <c r="BP78" s="201"/>
      <c r="BQ78" s="201"/>
      <c r="BR78" s="201"/>
      <c r="BS78" s="201"/>
      <c r="BT78" s="193" t="s">
        <v>3607</v>
      </c>
      <c r="BU78" s="193" t="s">
        <v>3608</v>
      </c>
      <c r="BV78" s="201"/>
      <c r="BW78" s="200"/>
      <c r="BX78" s="200"/>
      <c r="BY78" s="200"/>
      <c r="BZ78" s="202"/>
      <c r="CA78" s="202"/>
      <c r="CB78" s="202"/>
      <c r="CC78" s="202"/>
      <c r="CD78" s="202"/>
      <c r="CE78" s="202"/>
      <c r="CF78" s="195" t="s">
        <v>3609</v>
      </c>
      <c r="CG78" s="202"/>
      <c r="CH78" s="202"/>
      <c r="CI78" s="202"/>
      <c r="CJ78" s="202"/>
      <c r="CK78" s="195" t="s">
        <v>3610</v>
      </c>
      <c r="CL78" s="195" t="s">
        <v>3611</v>
      </c>
      <c r="CM78" s="195" t="s">
        <v>3091</v>
      </c>
      <c r="CN78" s="196" t="s">
        <v>3612</v>
      </c>
      <c r="CO78" s="195" t="s">
        <v>3613</v>
      </c>
      <c r="CP78" s="202"/>
      <c r="CQ78" s="202"/>
      <c r="CR78" s="202"/>
      <c r="CS78" s="195" t="s">
        <v>3614</v>
      </c>
      <c r="CT78" s="195" t="s">
        <v>2533</v>
      </c>
      <c r="CU78" s="202"/>
      <c r="CV78" s="202"/>
      <c r="CW78" s="202"/>
      <c r="CX78" s="202"/>
      <c r="CY78" s="202"/>
      <c r="CZ78" s="202"/>
      <c r="DA78" s="202"/>
      <c r="DB78" s="202"/>
      <c r="DC78" s="195" t="s">
        <v>3615</v>
      </c>
      <c r="DD78" s="195" t="s">
        <v>3616</v>
      </c>
      <c r="DE78" s="202"/>
    </row>
    <row r="79" spans="1:109" ht="60" customHeight="1">
      <c r="A79" s="123"/>
      <c r="B79" s="133"/>
      <c r="C79" s="442" t="s">
        <v>432</v>
      </c>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134"/>
      <c r="AE79" s="123"/>
      <c r="AH79" s="200"/>
      <c r="AI79" s="200"/>
      <c r="AJ79" s="200"/>
      <c r="AK79" s="200"/>
      <c r="AL79" s="189" t="str">
        <f t="shared" si="3"/>
        <v>Ilamatlán</v>
      </c>
      <c r="AM79" s="189" t="str">
        <f t="shared" si="4"/>
        <v>30076</v>
      </c>
      <c r="AN79" s="190" t="str">
        <f t="shared" si="5"/>
        <v>076</v>
      </c>
      <c r="AO79" s="200"/>
      <c r="AP79" s="187">
        <v>77</v>
      </c>
      <c r="AQ79" s="201"/>
      <c r="AR79" s="201"/>
      <c r="AS79" s="201"/>
      <c r="AT79" s="201"/>
      <c r="AU79" s="201"/>
      <c r="AV79" s="201"/>
      <c r="AW79" s="193" t="s">
        <v>3617</v>
      </c>
      <c r="AX79" s="201"/>
      <c r="AY79" s="201"/>
      <c r="AZ79" s="201"/>
      <c r="BA79" s="201"/>
      <c r="BB79" s="193" t="s">
        <v>3618</v>
      </c>
      <c r="BC79" s="193" t="s">
        <v>3619</v>
      </c>
      <c r="BD79" s="193" t="s">
        <v>3620</v>
      </c>
      <c r="BE79" s="194" t="s">
        <v>3621</v>
      </c>
      <c r="BF79" s="193" t="s">
        <v>3622</v>
      </c>
      <c r="BG79" s="201"/>
      <c r="BH79" s="201"/>
      <c r="BI79" s="201"/>
      <c r="BJ79" s="193" t="s">
        <v>3623</v>
      </c>
      <c r="BK79" s="193" t="s">
        <v>3624</v>
      </c>
      <c r="BL79" s="201"/>
      <c r="BM79" s="201"/>
      <c r="BN79" s="201"/>
      <c r="BO79" s="201"/>
      <c r="BP79" s="201"/>
      <c r="BQ79" s="201"/>
      <c r="BR79" s="201"/>
      <c r="BS79" s="201"/>
      <c r="BT79" s="193" t="s">
        <v>3625</v>
      </c>
      <c r="BU79" s="193" t="s">
        <v>3626</v>
      </c>
      <c r="BV79" s="201"/>
      <c r="BW79" s="200"/>
      <c r="BX79" s="200"/>
      <c r="BY79" s="200"/>
      <c r="BZ79" s="202"/>
      <c r="CA79" s="202"/>
      <c r="CB79" s="202"/>
      <c r="CC79" s="202"/>
      <c r="CD79" s="202"/>
      <c r="CE79" s="202"/>
      <c r="CF79" s="195" t="s">
        <v>3627</v>
      </c>
      <c r="CG79" s="202"/>
      <c r="CH79" s="202"/>
      <c r="CI79" s="202"/>
      <c r="CJ79" s="202"/>
      <c r="CK79" s="195" t="s">
        <v>3628</v>
      </c>
      <c r="CL79" s="195" t="s">
        <v>3629</v>
      </c>
      <c r="CM79" s="195" t="s">
        <v>3630</v>
      </c>
      <c r="CN79" s="196" t="s">
        <v>3631</v>
      </c>
      <c r="CO79" s="195" t="s">
        <v>3632</v>
      </c>
      <c r="CP79" s="202"/>
      <c r="CQ79" s="202"/>
      <c r="CR79" s="202"/>
      <c r="CS79" s="195" t="s">
        <v>3633</v>
      </c>
      <c r="CT79" s="195" t="s">
        <v>3634</v>
      </c>
      <c r="CU79" s="202"/>
      <c r="CV79" s="202"/>
      <c r="CW79" s="202"/>
      <c r="CX79" s="202"/>
      <c r="CY79" s="202"/>
      <c r="CZ79" s="202"/>
      <c r="DA79" s="202"/>
      <c r="DB79" s="202"/>
      <c r="DC79" s="195" t="s">
        <v>3635</v>
      </c>
      <c r="DD79" s="195" t="s">
        <v>3636</v>
      </c>
      <c r="DE79" s="202"/>
    </row>
    <row r="80" spans="1:109" ht="6.75" customHeight="1">
      <c r="A80" s="123"/>
      <c r="B80" s="13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4"/>
      <c r="AE80" s="123"/>
      <c r="AH80" s="200"/>
      <c r="AI80" s="200"/>
      <c r="AJ80" s="200"/>
      <c r="AK80" s="200"/>
      <c r="AL80" s="189" t="str">
        <f t="shared" si="3"/>
        <v>Isla</v>
      </c>
      <c r="AM80" s="189" t="str">
        <f t="shared" si="4"/>
        <v>30077</v>
      </c>
      <c r="AN80" s="190" t="str">
        <f t="shared" si="5"/>
        <v>077</v>
      </c>
      <c r="AO80" s="200"/>
      <c r="AP80" s="187">
        <v>78</v>
      </c>
      <c r="AQ80" s="201"/>
      <c r="AR80" s="201"/>
      <c r="AS80" s="201"/>
      <c r="AT80" s="201"/>
      <c r="AU80" s="201"/>
      <c r="AV80" s="201"/>
      <c r="AW80" s="193" t="s">
        <v>3637</v>
      </c>
      <c r="AX80" s="201"/>
      <c r="AY80" s="201"/>
      <c r="AZ80" s="201"/>
      <c r="BA80" s="201"/>
      <c r="BB80" s="193" t="s">
        <v>3638</v>
      </c>
      <c r="BC80" s="193" t="s">
        <v>3639</v>
      </c>
      <c r="BD80" s="193" t="s">
        <v>3640</v>
      </c>
      <c r="BE80" s="194" t="s">
        <v>3641</v>
      </c>
      <c r="BF80" s="193" t="s">
        <v>3642</v>
      </c>
      <c r="BG80" s="201"/>
      <c r="BH80" s="201"/>
      <c r="BI80" s="201"/>
      <c r="BJ80" s="193" t="s">
        <v>3643</v>
      </c>
      <c r="BK80" s="193" t="s">
        <v>3644</v>
      </c>
      <c r="BL80" s="201"/>
      <c r="BM80" s="201"/>
      <c r="BN80" s="201"/>
      <c r="BO80" s="201"/>
      <c r="BP80" s="201"/>
      <c r="BQ80" s="201"/>
      <c r="BR80" s="201"/>
      <c r="BS80" s="201"/>
      <c r="BT80" s="193" t="s">
        <v>3645</v>
      </c>
      <c r="BU80" s="193" t="s">
        <v>3646</v>
      </c>
      <c r="BV80" s="201"/>
      <c r="BW80" s="200"/>
      <c r="BX80" s="200"/>
      <c r="BY80" s="200"/>
      <c r="BZ80" s="202"/>
      <c r="CA80" s="202"/>
      <c r="CB80" s="202"/>
      <c r="CC80" s="202"/>
      <c r="CD80" s="202"/>
      <c r="CE80" s="202"/>
      <c r="CF80" s="195" t="s">
        <v>3647</v>
      </c>
      <c r="CG80" s="202"/>
      <c r="CH80" s="202"/>
      <c r="CI80" s="202"/>
      <c r="CJ80" s="202"/>
      <c r="CK80" s="195" t="s">
        <v>3648</v>
      </c>
      <c r="CL80" s="195" t="s">
        <v>3649</v>
      </c>
      <c r="CM80" s="195" t="s">
        <v>3650</v>
      </c>
      <c r="CN80" s="196" t="s">
        <v>3651</v>
      </c>
      <c r="CO80" s="195" t="s">
        <v>3652</v>
      </c>
      <c r="CP80" s="202"/>
      <c r="CQ80" s="202"/>
      <c r="CR80" s="202"/>
      <c r="CS80" s="195" t="s">
        <v>3653</v>
      </c>
      <c r="CT80" s="195" t="s">
        <v>3654</v>
      </c>
      <c r="CU80" s="202"/>
      <c r="CV80" s="202"/>
      <c r="CW80" s="202"/>
      <c r="CX80" s="202"/>
      <c r="CY80" s="202"/>
      <c r="CZ80" s="202"/>
      <c r="DA80" s="202"/>
      <c r="DB80" s="202"/>
      <c r="DC80" s="195" t="s">
        <v>3655</v>
      </c>
      <c r="DD80" s="195" t="s">
        <v>3656</v>
      </c>
      <c r="DE80" s="202"/>
    </row>
    <row r="81" spans="1:109" ht="60" customHeight="1">
      <c r="A81" s="123"/>
      <c r="B81" s="133"/>
      <c r="C81" s="442" t="s">
        <v>568</v>
      </c>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134"/>
      <c r="AE81" s="123"/>
      <c r="AH81" s="200"/>
      <c r="AI81" s="200"/>
      <c r="AJ81" s="200"/>
      <c r="AK81" s="200"/>
      <c r="AL81" s="189" t="str">
        <f t="shared" si="3"/>
        <v>Ixcatepec</v>
      </c>
      <c r="AM81" s="189" t="str">
        <f t="shared" si="4"/>
        <v>30078</v>
      </c>
      <c r="AN81" s="190" t="str">
        <f t="shared" si="5"/>
        <v>078</v>
      </c>
      <c r="AO81" s="200"/>
      <c r="AP81" s="187">
        <v>79</v>
      </c>
      <c r="AQ81" s="201"/>
      <c r="AR81" s="201"/>
      <c r="AS81" s="201"/>
      <c r="AT81" s="201"/>
      <c r="AU81" s="201"/>
      <c r="AV81" s="201"/>
      <c r="AW81" s="193" t="s">
        <v>3657</v>
      </c>
      <c r="AX81" s="201"/>
      <c r="AY81" s="201"/>
      <c r="AZ81" s="201"/>
      <c r="BA81" s="201"/>
      <c r="BB81" s="193" t="s">
        <v>3658</v>
      </c>
      <c r="BC81" s="193" t="s">
        <v>3659</v>
      </c>
      <c r="BD81" s="193" t="s">
        <v>3660</v>
      </c>
      <c r="BE81" s="194" t="s">
        <v>3661</v>
      </c>
      <c r="BF81" s="193" t="s">
        <v>3662</v>
      </c>
      <c r="BG81" s="201"/>
      <c r="BH81" s="201"/>
      <c r="BI81" s="201"/>
      <c r="BJ81" s="193" t="s">
        <v>3663</v>
      </c>
      <c r="BK81" s="193" t="s">
        <v>3664</v>
      </c>
      <c r="BL81" s="201"/>
      <c r="BM81" s="201"/>
      <c r="BN81" s="201"/>
      <c r="BO81" s="201"/>
      <c r="BP81" s="201"/>
      <c r="BQ81" s="201"/>
      <c r="BR81" s="201"/>
      <c r="BS81" s="201"/>
      <c r="BT81" s="193" t="s">
        <v>3665</v>
      </c>
      <c r="BU81" s="193" t="s">
        <v>3666</v>
      </c>
      <c r="BV81" s="201"/>
      <c r="BW81" s="200"/>
      <c r="BX81" s="200"/>
      <c r="BY81" s="200"/>
      <c r="BZ81" s="202"/>
      <c r="CA81" s="202"/>
      <c r="CB81" s="202"/>
      <c r="CC81" s="202"/>
      <c r="CD81" s="202"/>
      <c r="CE81" s="202"/>
      <c r="CF81" s="195" t="s">
        <v>3667</v>
      </c>
      <c r="CG81" s="202"/>
      <c r="CH81" s="202"/>
      <c r="CI81" s="202"/>
      <c r="CJ81" s="202"/>
      <c r="CK81" s="195" t="s">
        <v>3668</v>
      </c>
      <c r="CL81" s="195" t="s">
        <v>3669</v>
      </c>
      <c r="CM81" s="195" t="s">
        <v>3670</v>
      </c>
      <c r="CN81" s="196" t="s">
        <v>3671</v>
      </c>
      <c r="CO81" s="195" t="s">
        <v>3672</v>
      </c>
      <c r="CP81" s="202"/>
      <c r="CQ81" s="202"/>
      <c r="CR81" s="202"/>
      <c r="CS81" s="195" t="s">
        <v>3673</v>
      </c>
      <c r="CT81" s="195" t="s">
        <v>3674</v>
      </c>
      <c r="CU81" s="202"/>
      <c r="CV81" s="202"/>
      <c r="CW81" s="202"/>
      <c r="CX81" s="202"/>
      <c r="CY81" s="202"/>
      <c r="CZ81" s="202"/>
      <c r="DA81" s="202"/>
      <c r="DB81" s="202"/>
      <c r="DC81" s="195" t="s">
        <v>3675</v>
      </c>
      <c r="DD81" s="195" t="s">
        <v>3676</v>
      </c>
      <c r="DE81" s="202"/>
    </row>
    <row r="82" spans="1:109" ht="6.75" customHeight="1">
      <c r="A82" s="123"/>
      <c r="B82" s="13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4"/>
      <c r="AE82" s="123"/>
      <c r="AH82" s="200"/>
      <c r="AI82" s="200"/>
      <c r="AJ82" s="200"/>
      <c r="AK82" s="200"/>
      <c r="AL82" s="189" t="str">
        <f t="shared" si="3"/>
        <v>Ixhuacán de los Reyes</v>
      </c>
      <c r="AM82" s="189" t="str">
        <f t="shared" si="4"/>
        <v>30079</v>
      </c>
      <c r="AN82" s="190" t="str">
        <f t="shared" si="5"/>
        <v>079</v>
      </c>
      <c r="AO82" s="200"/>
      <c r="AP82" s="187">
        <v>80</v>
      </c>
      <c r="AQ82" s="201"/>
      <c r="AR82" s="201"/>
      <c r="AS82" s="201"/>
      <c r="AT82" s="201"/>
      <c r="AU82" s="201"/>
      <c r="AV82" s="201"/>
      <c r="AW82" s="193" t="s">
        <v>3677</v>
      </c>
      <c r="AX82" s="201"/>
      <c r="AY82" s="201"/>
      <c r="AZ82" s="201"/>
      <c r="BA82" s="201"/>
      <c r="BB82" s="193" t="s">
        <v>3678</v>
      </c>
      <c r="BC82" s="193" t="s">
        <v>3679</v>
      </c>
      <c r="BD82" s="193" t="s">
        <v>3680</v>
      </c>
      <c r="BE82" s="194" t="s">
        <v>3681</v>
      </c>
      <c r="BF82" s="193" t="s">
        <v>3682</v>
      </c>
      <c r="BG82" s="201"/>
      <c r="BH82" s="201"/>
      <c r="BI82" s="201"/>
      <c r="BJ82" s="193" t="s">
        <v>3683</v>
      </c>
      <c r="BK82" s="193" t="s">
        <v>3684</v>
      </c>
      <c r="BL82" s="201"/>
      <c r="BM82" s="201"/>
      <c r="BN82" s="201"/>
      <c r="BO82" s="201"/>
      <c r="BP82" s="201"/>
      <c r="BQ82" s="201"/>
      <c r="BR82" s="201"/>
      <c r="BS82" s="201"/>
      <c r="BT82" s="193" t="s">
        <v>3685</v>
      </c>
      <c r="BU82" s="193" t="s">
        <v>3686</v>
      </c>
      <c r="BV82" s="201"/>
      <c r="BW82" s="200"/>
      <c r="BX82" s="200"/>
      <c r="BY82" s="200"/>
      <c r="BZ82" s="202"/>
      <c r="CA82" s="202"/>
      <c r="CB82" s="202"/>
      <c r="CC82" s="202"/>
      <c r="CD82" s="202"/>
      <c r="CE82" s="202"/>
      <c r="CF82" s="195" t="s">
        <v>2498</v>
      </c>
      <c r="CG82" s="202"/>
      <c r="CH82" s="202"/>
      <c r="CI82" s="202"/>
      <c r="CJ82" s="202"/>
      <c r="CK82" s="195" t="s">
        <v>3687</v>
      </c>
      <c r="CL82" s="195" t="s">
        <v>3688</v>
      </c>
      <c r="CM82" s="195" t="s">
        <v>1439</v>
      </c>
      <c r="CN82" s="196" t="s">
        <v>3689</v>
      </c>
      <c r="CO82" s="195" t="s">
        <v>3690</v>
      </c>
      <c r="CP82" s="202"/>
      <c r="CQ82" s="202"/>
      <c r="CR82" s="202"/>
      <c r="CS82" s="195" t="s">
        <v>3691</v>
      </c>
      <c r="CT82" s="195" t="s">
        <v>3692</v>
      </c>
      <c r="CU82" s="202"/>
      <c r="CV82" s="202"/>
      <c r="CW82" s="202"/>
      <c r="CX82" s="202"/>
      <c r="CY82" s="202"/>
      <c r="CZ82" s="202"/>
      <c r="DA82" s="202"/>
      <c r="DB82" s="202"/>
      <c r="DC82" s="195" t="s">
        <v>3693</v>
      </c>
      <c r="DD82" s="195" t="s">
        <v>3694</v>
      </c>
      <c r="DE82" s="202"/>
    </row>
    <row r="83" spans="1:109" ht="36" customHeight="1">
      <c r="A83" s="123"/>
      <c r="B83" s="133"/>
      <c r="C83" s="442" t="s">
        <v>433</v>
      </c>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134"/>
      <c r="AE83" s="123"/>
      <c r="AH83" s="200"/>
      <c r="AI83" s="200"/>
      <c r="AJ83" s="200"/>
      <c r="AK83" s="200"/>
      <c r="AL83" s="189" t="str">
        <f t="shared" si="3"/>
        <v>Ixhuatlán del Café</v>
      </c>
      <c r="AM83" s="189" t="str">
        <f t="shared" si="4"/>
        <v>30080</v>
      </c>
      <c r="AN83" s="190" t="str">
        <f t="shared" si="5"/>
        <v>080</v>
      </c>
      <c r="AO83" s="200"/>
      <c r="AP83" s="187">
        <v>81</v>
      </c>
      <c r="AQ83" s="201"/>
      <c r="AR83" s="201"/>
      <c r="AS83" s="201"/>
      <c r="AT83" s="201"/>
      <c r="AU83" s="201"/>
      <c r="AV83" s="201"/>
      <c r="AW83" s="193" t="s">
        <v>3695</v>
      </c>
      <c r="AX83" s="201"/>
      <c r="AY83" s="201"/>
      <c r="AZ83" s="201"/>
      <c r="BA83" s="201"/>
      <c r="BB83" s="193" t="s">
        <v>3696</v>
      </c>
      <c r="BC83" s="193" t="s">
        <v>3697</v>
      </c>
      <c r="BD83" s="193" t="s">
        <v>3698</v>
      </c>
      <c r="BE83" s="194" t="s">
        <v>3699</v>
      </c>
      <c r="BF83" s="193" t="s">
        <v>3700</v>
      </c>
      <c r="BG83" s="201"/>
      <c r="BH83" s="201"/>
      <c r="BI83" s="201"/>
      <c r="BJ83" s="193" t="s">
        <v>3701</v>
      </c>
      <c r="BK83" s="193" t="s">
        <v>3702</v>
      </c>
      <c r="BL83" s="201"/>
      <c r="BM83" s="201"/>
      <c r="BN83" s="201"/>
      <c r="BO83" s="201"/>
      <c r="BP83" s="201"/>
      <c r="BQ83" s="201"/>
      <c r="BR83" s="201"/>
      <c r="BS83" s="201"/>
      <c r="BT83" s="193" t="s">
        <v>3703</v>
      </c>
      <c r="BU83" s="193" t="s">
        <v>3704</v>
      </c>
      <c r="BV83" s="201"/>
      <c r="BW83" s="200"/>
      <c r="BX83" s="200"/>
      <c r="BY83" s="200"/>
      <c r="BZ83" s="202"/>
      <c r="CA83" s="202"/>
      <c r="CB83" s="202"/>
      <c r="CC83" s="202"/>
      <c r="CD83" s="202"/>
      <c r="CE83" s="202"/>
      <c r="CF83" s="195" t="s">
        <v>3705</v>
      </c>
      <c r="CG83" s="202"/>
      <c r="CH83" s="202"/>
      <c r="CI83" s="202"/>
      <c r="CJ83" s="202"/>
      <c r="CK83" s="195" t="s">
        <v>3706</v>
      </c>
      <c r="CL83" s="195" t="s">
        <v>3707</v>
      </c>
      <c r="CM83" s="195" t="s">
        <v>3708</v>
      </c>
      <c r="CN83" s="196" t="s">
        <v>3709</v>
      </c>
      <c r="CO83" s="195" t="s">
        <v>3710</v>
      </c>
      <c r="CP83" s="202"/>
      <c r="CQ83" s="202"/>
      <c r="CR83" s="202"/>
      <c r="CS83" s="195" t="s">
        <v>3711</v>
      </c>
      <c r="CT83" s="195" t="s">
        <v>3712</v>
      </c>
      <c r="CU83" s="202"/>
      <c r="CV83" s="202"/>
      <c r="CW83" s="202"/>
      <c r="CX83" s="202"/>
      <c r="CY83" s="202"/>
      <c r="CZ83" s="202"/>
      <c r="DA83" s="202"/>
      <c r="DB83" s="202"/>
      <c r="DC83" s="195" t="s">
        <v>3713</v>
      </c>
      <c r="DD83" s="195" t="s">
        <v>3714</v>
      </c>
      <c r="DE83" s="202"/>
    </row>
    <row r="84" spans="1:109" ht="15" customHeight="1" thickBot="1">
      <c r="A84" s="123"/>
      <c r="B84" s="136"/>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8"/>
      <c r="AE84" s="123"/>
      <c r="AH84" s="200"/>
      <c r="AI84" s="200"/>
      <c r="AJ84" s="200"/>
      <c r="AK84" s="200"/>
      <c r="AL84" s="189" t="str">
        <f t="shared" si="3"/>
        <v>Ixhuatlancillo</v>
      </c>
      <c r="AM84" s="189" t="str">
        <f t="shared" si="4"/>
        <v>30081</v>
      </c>
      <c r="AN84" s="190" t="str">
        <f t="shared" si="5"/>
        <v>081</v>
      </c>
      <c r="AO84" s="200"/>
      <c r="AP84" s="187">
        <v>82</v>
      </c>
      <c r="AQ84" s="201"/>
      <c r="AR84" s="201"/>
      <c r="AS84" s="201"/>
      <c r="AT84" s="201"/>
      <c r="AU84" s="201"/>
      <c r="AV84" s="201"/>
      <c r="AW84" s="193" t="s">
        <v>3715</v>
      </c>
      <c r="AX84" s="201"/>
      <c r="AY84" s="201"/>
      <c r="AZ84" s="201"/>
      <c r="BA84" s="201"/>
      <c r="BB84" s="193" t="s">
        <v>3716</v>
      </c>
      <c r="BC84" s="193" t="s">
        <v>3717</v>
      </c>
      <c r="BD84" s="193" t="s">
        <v>3718</v>
      </c>
      <c r="BE84" s="194" t="s">
        <v>3719</v>
      </c>
      <c r="BF84" s="193" t="s">
        <v>3720</v>
      </c>
      <c r="BG84" s="201"/>
      <c r="BH84" s="201"/>
      <c r="BI84" s="201"/>
      <c r="BJ84" s="193" t="s">
        <v>3721</v>
      </c>
      <c r="BK84" s="193" t="s">
        <v>3722</v>
      </c>
      <c r="BL84" s="201"/>
      <c r="BM84" s="201"/>
      <c r="BN84" s="201"/>
      <c r="BO84" s="201"/>
      <c r="BP84" s="201"/>
      <c r="BQ84" s="201"/>
      <c r="BR84" s="201"/>
      <c r="BS84" s="201"/>
      <c r="BT84" s="193" t="s">
        <v>3723</v>
      </c>
      <c r="BU84" s="193" t="s">
        <v>3724</v>
      </c>
      <c r="BV84" s="201"/>
      <c r="BW84" s="200"/>
      <c r="BX84" s="200"/>
      <c r="BY84" s="200"/>
      <c r="BZ84" s="202"/>
      <c r="CA84" s="202"/>
      <c r="CB84" s="202"/>
      <c r="CC84" s="202"/>
      <c r="CD84" s="202"/>
      <c r="CE84" s="202"/>
      <c r="CF84" s="195" t="s">
        <v>3725</v>
      </c>
      <c r="CG84" s="202"/>
      <c r="CH84" s="202"/>
      <c r="CI84" s="202"/>
      <c r="CJ84" s="202"/>
      <c r="CK84" s="195" t="s">
        <v>3726</v>
      </c>
      <c r="CL84" s="195" t="s">
        <v>3727</v>
      </c>
      <c r="CM84" s="195" t="s">
        <v>3728</v>
      </c>
      <c r="CN84" s="196" t="s">
        <v>3729</v>
      </c>
      <c r="CO84" s="195" t="s">
        <v>3730</v>
      </c>
      <c r="CP84" s="202"/>
      <c r="CQ84" s="202"/>
      <c r="CR84" s="202"/>
      <c r="CS84" s="195" t="s">
        <v>3731</v>
      </c>
      <c r="CT84" s="195" t="s">
        <v>3732</v>
      </c>
      <c r="CU84" s="202"/>
      <c r="CV84" s="202"/>
      <c r="CW84" s="202"/>
      <c r="CX84" s="202"/>
      <c r="CY84" s="202"/>
      <c r="CZ84" s="202"/>
      <c r="DA84" s="202"/>
      <c r="DB84" s="202"/>
      <c r="DC84" s="195" t="s">
        <v>3733</v>
      </c>
      <c r="DD84" s="195" t="s">
        <v>3734</v>
      </c>
      <c r="DE84" s="202"/>
    </row>
    <row r="85" spans="1:109" ht="15" customHeight="1" thickBot="1">
      <c r="A85" s="123"/>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H85" s="187"/>
      <c r="AI85" s="187"/>
      <c r="AJ85" s="187"/>
      <c r="AK85" s="187"/>
      <c r="AL85" s="189" t="str">
        <f t="shared" si="3"/>
        <v>Ixhuatlán del Sureste</v>
      </c>
      <c r="AM85" s="189" t="str">
        <f t="shared" si="4"/>
        <v>30082</v>
      </c>
      <c r="AN85" s="190" t="str">
        <f t="shared" si="5"/>
        <v>082</v>
      </c>
      <c r="AO85" s="187"/>
      <c r="AP85" s="187">
        <v>83</v>
      </c>
      <c r="AQ85" s="193"/>
      <c r="AR85" s="193"/>
      <c r="AS85" s="193"/>
      <c r="AT85" s="193"/>
      <c r="AU85" s="193"/>
      <c r="AV85" s="193"/>
      <c r="AW85" s="193" t="s">
        <v>3735</v>
      </c>
      <c r="AX85" s="193"/>
      <c r="AY85" s="193"/>
      <c r="AZ85" s="193"/>
      <c r="BA85" s="193"/>
      <c r="BB85" s="199" t="s">
        <v>3736</v>
      </c>
      <c r="BC85" s="193" t="s">
        <v>3737</v>
      </c>
      <c r="BD85" s="193" t="s">
        <v>3738</v>
      </c>
      <c r="BE85" s="194" t="s">
        <v>3739</v>
      </c>
      <c r="BF85" s="193" t="s">
        <v>3740</v>
      </c>
      <c r="BG85" s="193"/>
      <c r="BH85" s="193"/>
      <c r="BI85" s="193"/>
      <c r="BJ85" s="193" t="s">
        <v>3741</v>
      </c>
      <c r="BK85" s="193" t="s">
        <v>3742</v>
      </c>
      <c r="BL85" s="193"/>
      <c r="BM85" s="193"/>
      <c r="BN85" s="193"/>
      <c r="BO85" s="193"/>
      <c r="BP85" s="193"/>
      <c r="BQ85" s="193"/>
      <c r="BR85" s="193"/>
      <c r="BS85" s="193"/>
      <c r="BT85" s="193" t="s">
        <v>3743</v>
      </c>
      <c r="BU85" s="193" t="s">
        <v>3744</v>
      </c>
      <c r="BV85" s="193"/>
      <c r="BW85" s="187"/>
      <c r="BX85" s="187"/>
      <c r="BY85" s="187"/>
      <c r="BZ85" s="195"/>
      <c r="CA85" s="195"/>
      <c r="CB85" s="195"/>
      <c r="CC85" s="195"/>
      <c r="CD85" s="195"/>
      <c r="CE85" s="195"/>
      <c r="CF85" s="195" t="s">
        <v>3745</v>
      </c>
      <c r="CG85" s="195"/>
      <c r="CH85" s="195"/>
      <c r="CI85" s="195"/>
      <c r="CJ85" s="195"/>
      <c r="CK85" s="197" t="s">
        <v>3746</v>
      </c>
      <c r="CL85" s="195" t="s">
        <v>3747</v>
      </c>
      <c r="CM85" s="195" t="s">
        <v>3748</v>
      </c>
      <c r="CN85" s="196" t="s">
        <v>3749</v>
      </c>
      <c r="CO85" s="195" t="s">
        <v>3750</v>
      </c>
      <c r="CP85" s="195"/>
      <c r="CQ85" s="195"/>
      <c r="CR85" s="195"/>
      <c r="CS85" s="195" t="s">
        <v>3751</v>
      </c>
      <c r="CT85" s="195" t="s">
        <v>3752</v>
      </c>
      <c r="CU85" s="195"/>
      <c r="CV85" s="195"/>
      <c r="CW85" s="195"/>
      <c r="CX85" s="195"/>
      <c r="CY85" s="195"/>
      <c r="CZ85" s="195"/>
      <c r="DA85" s="195"/>
      <c r="DB85" s="195"/>
      <c r="DC85" s="195" t="s">
        <v>3753</v>
      </c>
      <c r="DD85" s="195" t="s">
        <v>3754</v>
      </c>
      <c r="DE85" s="195"/>
    </row>
    <row r="86" spans="1:109" ht="15" customHeight="1">
      <c r="A86" s="123"/>
      <c r="B86" s="130"/>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2"/>
      <c r="AE86" s="123"/>
      <c r="AH86" s="200"/>
      <c r="AI86" s="200"/>
      <c r="AJ86" s="200"/>
      <c r="AK86" s="200"/>
      <c r="AL86" s="189" t="str">
        <f t="shared" si="3"/>
        <v>Ixhuatlán de Madero</v>
      </c>
      <c r="AM86" s="189" t="str">
        <f t="shared" si="4"/>
        <v>30083</v>
      </c>
      <c r="AN86" s="190" t="str">
        <f t="shared" si="5"/>
        <v>083</v>
      </c>
      <c r="AO86" s="200"/>
      <c r="AP86" s="187">
        <v>84</v>
      </c>
      <c r="AQ86" s="201"/>
      <c r="AR86" s="201"/>
      <c r="AS86" s="201"/>
      <c r="AT86" s="201"/>
      <c r="AU86" s="201"/>
      <c r="AV86" s="201"/>
      <c r="AW86" s="193" t="s">
        <v>3755</v>
      </c>
      <c r="AX86" s="201"/>
      <c r="AY86" s="201"/>
      <c r="AZ86" s="201"/>
      <c r="BA86" s="201"/>
      <c r="BB86" s="199" t="s">
        <v>3756</v>
      </c>
      <c r="BC86" s="193" t="s">
        <v>3757</v>
      </c>
      <c r="BD86" s="193" t="s">
        <v>3758</v>
      </c>
      <c r="BE86" s="194" t="s">
        <v>3759</v>
      </c>
      <c r="BF86" s="193" t="s">
        <v>3760</v>
      </c>
      <c r="BG86" s="201"/>
      <c r="BH86" s="201"/>
      <c r="BI86" s="201"/>
      <c r="BJ86" s="193" t="s">
        <v>3761</v>
      </c>
      <c r="BK86" s="193" t="s">
        <v>3762</v>
      </c>
      <c r="BL86" s="201"/>
      <c r="BM86" s="201"/>
      <c r="BN86" s="201"/>
      <c r="BO86" s="201"/>
      <c r="BP86" s="201"/>
      <c r="BQ86" s="201"/>
      <c r="BR86" s="201"/>
      <c r="BS86" s="201"/>
      <c r="BT86" s="193" t="s">
        <v>3763</v>
      </c>
      <c r="BU86" s="193" t="s">
        <v>3764</v>
      </c>
      <c r="BV86" s="201"/>
      <c r="BW86" s="200"/>
      <c r="BX86" s="200"/>
      <c r="BY86" s="200"/>
      <c r="BZ86" s="202"/>
      <c r="CA86" s="202"/>
      <c r="CB86" s="202"/>
      <c r="CC86" s="202"/>
      <c r="CD86" s="202"/>
      <c r="CE86" s="202"/>
      <c r="CF86" s="195" t="s">
        <v>3765</v>
      </c>
      <c r="CG86" s="202"/>
      <c r="CH86" s="202"/>
      <c r="CI86" s="202"/>
      <c r="CJ86" s="202"/>
      <c r="CK86" s="206" t="s">
        <v>3766</v>
      </c>
      <c r="CL86" s="195" t="s">
        <v>3767</v>
      </c>
      <c r="CM86" s="195" t="s">
        <v>3768</v>
      </c>
      <c r="CN86" s="196" t="s">
        <v>3769</v>
      </c>
      <c r="CO86" s="195" t="s">
        <v>3770</v>
      </c>
      <c r="CP86" s="202"/>
      <c r="CQ86" s="202"/>
      <c r="CR86" s="202"/>
      <c r="CS86" s="195" t="s">
        <v>3771</v>
      </c>
      <c r="CT86" s="195" t="s">
        <v>3772</v>
      </c>
      <c r="CU86" s="202"/>
      <c r="CV86" s="202"/>
      <c r="CW86" s="202"/>
      <c r="CX86" s="202"/>
      <c r="CY86" s="202"/>
      <c r="CZ86" s="202"/>
      <c r="DA86" s="202"/>
      <c r="DB86" s="202"/>
      <c r="DC86" s="195" t="s">
        <v>3773</v>
      </c>
      <c r="DD86" s="195" t="s">
        <v>3774</v>
      </c>
      <c r="DE86" s="202"/>
    </row>
    <row r="87" spans="1:109" ht="36" customHeight="1">
      <c r="A87" s="123"/>
      <c r="B87" s="133"/>
      <c r="C87" s="442" t="s">
        <v>434</v>
      </c>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134"/>
      <c r="AE87" s="123"/>
      <c r="AH87" s="200"/>
      <c r="AI87" s="200"/>
      <c r="AJ87" s="200"/>
      <c r="AK87" s="200"/>
      <c r="AL87" s="189" t="str">
        <f t="shared" si="3"/>
        <v>Ixmatlahuacan</v>
      </c>
      <c r="AM87" s="189" t="str">
        <f t="shared" si="4"/>
        <v>30084</v>
      </c>
      <c r="AN87" s="190" t="str">
        <f t="shared" si="5"/>
        <v>084</v>
      </c>
      <c r="AO87" s="200"/>
      <c r="AP87" s="187">
        <v>85</v>
      </c>
      <c r="AQ87" s="201"/>
      <c r="AR87" s="201"/>
      <c r="AS87" s="201"/>
      <c r="AT87" s="201"/>
      <c r="AU87" s="201"/>
      <c r="AV87" s="201"/>
      <c r="AW87" s="193" t="s">
        <v>3775</v>
      </c>
      <c r="AX87" s="201"/>
      <c r="AY87" s="201"/>
      <c r="AZ87" s="201"/>
      <c r="BA87" s="201"/>
      <c r="BB87" s="199" t="s">
        <v>3776</v>
      </c>
      <c r="BC87" s="193" t="s">
        <v>3777</v>
      </c>
      <c r="BD87" s="193" t="s">
        <v>3778</v>
      </c>
      <c r="BE87" s="194" t="s">
        <v>3779</v>
      </c>
      <c r="BF87" s="193" t="s">
        <v>3780</v>
      </c>
      <c r="BG87" s="201"/>
      <c r="BH87" s="201"/>
      <c r="BI87" s="201"/>
      <c r="BJ87" s="193" t="s">
        <v>3781</v>
      </c>
      <c r="BK87" s="193" t="s">
        <v>3782</v>
      </c>
      <c r="BL87" s="201"/>
      <c r="BM87" s="201"/>
      <c r="BN87" s="201"/>
      <c r="BO87" s="201"/>
      <c r="BP87" s="201"/>
      <c r="BQ87" s="201"/>
      <c r="BR87" s="201"/>
      <c r="BS87" s="201"/>
      <c r="BT87" s="193" t="s">
        <v>3783</v>
      </c>
      <c r="BU87" s="193" t="s">
        <v>3784</v>
      </c>
      <c r="BV87" s="201"/>
      <c r="BW87" s="200"/>
      <c r="BX87" s="200"/>
      <c r="BY87" s="200"/>
      <c r="BZ87" s="202"/>
      <c r="CA87" s="202"/>
      <c r="CB87" s="202"/>
      <c r="CC87" s="202"/>
      <c r="CD87" s="202"/>
      <c r="CE87" s="202"/>
      <c r="CF87" s="195" t="s">
        <v>3785</v>
      </c>
      <c r="CG87" s="202"/>
      <c r="CH87" s="202"/>
      <c r="CI87" s="202"/>
      <c r="CJ87" s="202"/>
      <c r="CK87" s="206" t="s">
        <v>3786</v>
      </c>
      <c r="CL87" s="195" t="s">
        <v>3787</v>
      </c>
      <c r="CM87" s="195" t="s">
        <v>3788</v>
      </c>
      <c r="CN87" s="196" t="s">
        <v>3789</v>
      </c>
      <c r="CO87" s="195" t="s">
        <v>3790</v>
      </c>
      <c r="CP87" s="202"/>
      <c r="CQ87" s="202"/>
      <c r="CR87" s="202"/>
      <c r="CS87" s="195" t="s">
        <v>3791</v>
      </c>
      <c r="CT87" s="195" t="s">
        <v>3792</v>
      </c>
      <c r="CU87" s="202"/>
      <c r="CV87" s="202"/>
      <c r="CW87" s="202"/>
      <c r="CX87" s="202"/>
      <c r="CY87" s="202"/>
      <c r="CZ87" s="202"/>
      <c r="DA87" s="202"/>
      <c r="DB87" s="202"/>
      <c r="DC87" s="195" t="s">
        <v>3793</v>
      </c>
      <c r="DD87" s="195" t="s">
        <v>3794</v>
      </c>
      <c r="DE87" s="202"/>
    </row>
    <row r="88" spans="1:109" ht="6.75" customHeight="1">
      <c r="A88" s="123"/>
      <c r="B88" s="133"/>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34"/>
      <c r="AE88" s="123"/>
      <c r="AH88" s="200"/>
      <c r="AI88" s="200"/>
      <c r="AJ88" s="200"/>
      <c r="AK88" s="200"/>
      <c r="AL88" s="189" t="str">
        <f t="shared" si="3"/>
        <v>Ixtaczoquitlán</v>
      </c>
      <c r="AM88" s="189" t="str">
        <f t="shared" si="4"/>
        <v>30085</v>
      </c>
      <c r="AN88" s="190" t="str">
        <f t="shared" si="5"/>
        <v>085</v>
      </c>
      <c r="AO88" s="200"/>
      <c r="AP88" s="187">
        <v>86</v>
      </c>
      <c r="AQ88" s="201"/>
      <c r="AR88" s="201"/>
      <c r="AS88" s="201"/>
      <c r="AT88" s="201"/>
      <c r="AU88" s="201"/>
      <c r="AV88" s="201"/>
      <c r="AW88" s="193" t="s">
        <v>3795</v>
      </c>
      <c r="AX88" s="201"/>
      <c r="AY88" s="201"/>
      <c r="AZ88" s="201"/>
      <c r="BA88" s="201"/>
      <c r="BB88" s="199" t="s">
        <v>3796</v>
      </c>
      <c r="BC88" s="201">
        <v>13099</v>
      </c>
      <c r="BD88" s="193" t="s">
        <v>3797</v>
      </c>
      <c r="BE88" s="194" t="s">
        <v>3798</v>
      </c>
      <c r="BF88" s="193" t="s">
        <v>3799</v>
      </c>
      <c r="BG88" s="201"/>
      <c r="BH88" s="201"/>
      <c r="BI88" s="201"/>
      <c r="BJ88" s="193" t="s">
        <v>3800</v>
      </c>
      <c r="BK88" s="193" t="s">
        <v>3801</v>
      </c>
      <c r="BL88" s="201"/>
      <c r="BM88" s="201"/>
      <c r="BN88" s="201"/>
      <c r="BO88" s="201"/>
      <c r="BP88" s="201"/>
      <c r="BQ88" s="201"/>
      <c r="BR88" s="201"/>
      <c r="BS88" s="201"/>
      <c r="BT88" s="193" t="s">
        <v>3802</v>
      </c>
      <c r="BU88" s="193" t="s">
        <v>3803</v>
      </c>
      <c r="BV88" s="201"/>
      <c r="BW88" s="200"/>
      <c r="BX88" s="200"/>
      <c r="BY88" s="200"/>
      <c r="BZ88" s="202"/>
      <c r="CA88" s="202"/>
      <c r="CB88" s="202"/>
      <c r="CC88" s="202"/>
      <c r="CD88" s="202"/>
      <c r="CE88" s="202"/>
      <c r="CF88" s="195" t="s">
        <v>3804</v>
      </c>
      <c r="CG88" s="202"/>
      <c r="CH88" s="202"/>
      <c r="CI88" s="202"/>
      <c r="CJ88" s="202"/>
      <c r="CK88" s="206" t="s">
        <v>2539</v>
      </c>
      <c r="CL88" s="195" t="s">
        <v>278</v>
      </c>
      <c r="CM88" s="195" t="s">
        <v>3805</v>
      </c>
      <c r="CN88" s="196" t="s">
        <v>3806</v>
      </c>
      <c r="CO88" s="195" t="s">
        <v>3807</v>
      </c>
      <c r="CP88" s="202"/>
      <c r="CQ88" s="202"/>
      <c r="CR88" s="202"/>
      <c r="CS88" s="195" t="s">
        <v>3808</v>
      </c>
      <c r="CT88" s="195" t="s">
        <v>3809</v>
      </c>
      <c r="CU88" s="202"/>
      <c r="CV88" s="202"/>
      <c r="CW88" s="202"/>
      <c r="CX88" s="202"/>
      <c r="CY88" s="202"/>
      <c r="CZ88" s="202"/>
      <c r="DA88" s="202"/>
      <c r="DB88" s="202"/>
      <c r="DC88" s="195" t="s">
        <v>3810</v>
      </c>
      <c r="DD88" s="195" t="s">
        <v>3811</v>
      </c>
      <c r="DE88" s="202"/>
    </row>
    <row r="89" spans="1:109" ht="84" customHeight="1">
      <c r="A89" s="123"/>
      <c r="B89" s="133"/>
      <c r="C89" s="442" t="s">
        <v>489</v>
      </c>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134"/>
      <c r="AE89" s="123"/>
      <c r="AH89" s="200"/>
      <c r="AI89" s="200"/>
      <c r="AJ89" s="200"/>
      <c r="AK89" s="200"/>
      <c r="AL89" s="189" t="str">
        <f t="shared" si="3"/>
        <v>Jalacingo</v>
      </c>
      <c r="AM89" s="189" t="str">
        <f t="shared" si="4"/>
        <v>30086</v>
      </c>
      <c r="AN89" s="190" t="str">
        <f t="shared" si="5"/>
        <v>086</v>
      </c>
      <c r="AO89" s="200"/>
      <c r="AP89" s="187">
        <v>87</v>
      </c>
      <c r="AQ89" s="201"/>
      <c r="AR89" s="201"/>
      <c r="AS89" s="201"/>
      <c r="AT89" s="201"/>
      <c r="AU89" s="201"/>
      <c r="AV89" s="201"/>
      <c r="AW89" s="193" t="s">
        <v>3812</v>
      </c>
      <c r="AX89" s="201"/>
      <c r="AY89" s="201"/>
      <c r="AZ89" s="201"/>
      <c r="BA89" s="201"/>
      <c r="BB89" s="193">
        <v>12099</v>
      </c>
      <c r="BC89" s="201"/>
      <c r="BD89" s="193" t="s">
        <v>3813</v>
      </c>
      <c r="BE89" s="194" t="s">
        <v>3814</v>
      </c>
      <c r="BF89" s="193" t="s">
        <v>3815</v>
      </c>
      <c r="BG89" s="201"/>
      <c r="BH89" s="201"/>
      <c r="BI89" s="201"/>
      <c r="BJ89" s="193" t="s">
        <v>3816</v>
      </c>
      <c r="BK89" s="193" t="s">
        <v>3817</v>
      </c>
      <c r="BL89" s="201"/>
      <c r="BM89" s="201"/>
      <c r="BN89" s="201"/>
      <c r="BO89" s="201"/>
      <c r="BP89" s="201"/>
      <c r="BQ89" s="201"/>
      <c r="BR89" s="201"/>
      <c r="BS89" s="201"/>
      <c r="BT89" s="193" t="s">
        <v>3818</v>
      </c>
      <c r="BU89" s="193" t="s">
        <v>3819</v>
      </c>
      <c r="BV89" s="201"/>
      <c r="BW89" s="200"/>
      <c r="BX89" s="200"/>
      <c r="BY89" s="200"/>
      <c r="BZ89" s="202"/>
      <c r="CA89" s="202"/>
      <c r="CB89" s="202"/>
      <c r="CC89" s="202"/>
      <c r="CD89" s="202"/>
      <c r="CE89" s="202"/>
      <c r="CF89" s="195" t="s">
        <v>3820</v>
      </c>
      <c r="CG89" s="202"/>
      <c r="CH89" s="202"/>
      <c r="CI89" s="202"/>
      <c r="CJ89" s="202"/>
      <c r="CK89" s="195" t="s">
        <v>278</v>
      </c>
      <c r="CL89" s="202"/>
      <c r="CM89" s="195" t="s">
        <v>3821</v>
      </c>
      <c r="CN89" s="196" t="s">
        <v>3822</v>
      </c>
      <c r="CO89" s="195" t="s">
        <v>3823</v>
      </c>
      <c r="CP89" s="202"/>
      <c r="CQ89" s="202"/>
      <c r="CR89" s="202"/>
      <c r="CS89" s="195" t="s">
        <v>3824</v>
      </c>
      <c r="CT89" s="195" t="s">
        <v>3825</v>
      </c>
      <c r="CU89" s="202"/>
      <c r="CV89" s="202"/>
      <c r="CW89" s="202"/>
      <c r="CX89" s="202"/>
      <c r="CY89" s="202"/>
      <c r="CZ89" s="202"/>
      <c r="DA89" s="202"/>
      <c r="DB89" s="202"/>
      <c r="DC89" s="195" t="s">
        <v>3826</v>
      </c>
      <c r="DD89" s="195" t="s">
        <v>3827</v>
      </c>
      <c r="DE89" s="202"/>
    </row>
    <row r="90" spans="1:109" ht="6.75" customHeight="1">
      <c r="A90" s="123"/>
      <c r="B90" s="133"/>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34"/>
      <c r="AE90" s="123"/>
      <c r="AH90" s="200"/>
      <c r="AI90" s="200"/>
      <c r="AJ90" s="200"/>
      <c r="AK90" s="200"/>
      <c r="AL90" s="189" t="str">
        <f t="shared" si="3"/>
        <v>Xalapa</v>
      </c>
      <c r="AM90" s="189" t="str">
        <f t="shared" si="4"/>
        <v>30087</v>
      </c>
      <c r="AN90" s="190" t="str">
        <f t="shared" si="5"/>
        <v>087</v>
      </c>
      <c r="AO90" s="200"/>
      <c r="AP90" s="187">
        <v>88</v>
      </c>
      <c r="AQ90" s="201"/>
      <c r="AR90" s="201"/>
      <c r="AS90" s="201"/>
      <c r="AT90" s="201"/>
      <c r="AU90" s="201"/>
      <c r="AV90" s="201"/>
      <c r="AW90" s="193" t="s">
        <v>3828</v>
      </c>
      <c r="AX90" s="201"/>
      <c r="AY90" s="201"/>
      <c r="AZ90" s="201"/>
      <c r="BA90" s="201"/>
      <c r="BB90" s="201"/>
      <c r="BC90" s="201"/>
      <c r="BD90" s="193" t="s">
        <v>3829</v>
      </c>
      <c r="BE90" s="194" t="s">
        <v>3830</v>
      </c>
      <c r="BF90" s="193" t="s">
        <v>3831</v>
      </c>
      <c r="BG90" s="201"/>
      <c r="BH90" s="201"/>
      <c r="BI90" s="201"/>
      <c r="BJ90" s="193" t="s">
        <v>3832</v>
      </c>
      <c r="BK90" s="193" t="s">
        <v>3833</v>
      </c>
      <c r="BL90" s="201"/>
      <c r="BM90" s="201"/>
      <c r="BN90" s="201"/>
      <c r="BO90" s="201"/>
      <c r="BP90" s="201"/>
      <c r="BQ90" s="201"/>
      <c r="BR90" s="201"/>
      <c r="BS90" s="201"/>
      <c r="BT90" s="193" t="s">
        <v>3834</v>
      </c>
      <c r="BU90" s="193" t="s">
        <v>3835</v>
      </c>
      <c r="BV90" s="201"/>
      <c r="BW90" s="200"/>
      <c r="BX90" s="200"/>
      <c r="BY90" s="200"/>
      <c r="BZ90" s="202"/>
      <c r="CA90" s="202"/>
      <c r="CB90" s="202"/>
      <c r="CC90" s="202"/>
      <c r="CD90" s="202"/>
      <c r="CE90" s="202"/>
      <c r="CF90" s="195" t="s">
        <v>3836</v>
      </c>
      <c r="CG90" s="202"/>
      <c r="CH90" s="202"/>
      <c r="CI90" s="202"/>
      <c r="CJ90" s="202"/>
      <c r="CK90" s="202"/>
      <c r="CL90" s="202"/>
      <c r="CM90" s="195" t="s">
        <v>3837</v>
      </c>
      <c r="CN90" s="196" t="s">
        <v>3838</v>
      </c>
      <c r="CO90" s="195" t="s">
        <v>3839</v>
      </c>
      <c r="CP90" s="202"/>
      <c r="CQ90" s="202"/>
      <c r="CR90" s="202"/>
      <c r="CS90" s="195" t="s">
        <v>3840</v>
      </c>
      <c r="CT90" s="195" t="s">
        <v>3841</v>
      </c>
      <c r="CU90" s="202"/>
      <c r="CV90" s="202"/>
      <c r="CW90" s="202"/>
      <c r="CX90" s="202"/>
      <c r="CY90" s="202"/>
      <c r="CZ90" s="202"/>
      <c r="DA90" s="202"/>
      <c r="DB90" s="202"/>
      <c r="DC90" s="195" t="s">
        <v>3842</v>
      </c>
      <c r="DD90" s="195" t="s">
        <v>3843</v>
      </c>
      <c r="DE90" s="202"/>
    </row>
    <row r="91" spans="1:109" ht="96" customHeight="1">
      <c r="A91" s="123"/>
      <c r="B91" s="133"/>
      <c r="C91" s="442" t="s">
        <v>490</v>
      </c>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134"/>
      <c r="AE91" s="123"/>
      <c r="AH91" s="200"/>
      <c r="AI91" s="200"/>
      <c r="AJ91" s="200"/>
      <c r="AK91" s="200"/>
      <c r="AL91" s="189" t="str">
        <f t="shared" si="3"/>
        <v>Jalcomulco</v>
      </c>
      <c r="AM91" s="189" t="str">
        <f t="shared" si="4"/>
        <v>30088</v>
      </c>
      <c r="AN91" s="190" t="str">
        <f t="shared" si="5"/>
        <v>088</v>
      </c>
      <c r="AO91" s="200"/>
      <c r="AP91" s="187">
        <v>89</v>
      </c>
      <c r="AQ91" s="201"/>
      <c r="AR91" s="201"/>
      <c r="AS91" s="201"/>
      <c r="AT91" s="201"/>
      <c r="AU91" s="201"/>
      <c r="AV91" s="201"/>
      <c r="AW91" s="193" t="s">
        <v>3844</v>
      </c>
      <c r="AX91" s="201"/>
      <c r="AY91" s="201"/>
      <c r="AZ91" s="201"/>
      <c r="BA91" s="201"/>
      <c r="BB91" s="201"/>
      <c r="BC91" s="201"/>
      <c r="BD91" s="193" t="s">
        <v>3845</v>
      </c>
      <c r="BE91" s="194" t="s">
        <v>3846</v>
      </c>
      <c r="BF91" s="193" t="s">
        <v>3847</v>
      </c>
      <c r="BG91" s="201"/>
      <c r="BH91" s="201"/>
      <c r="BI91" s="201"/>
      <c r="BJ91" s="193" t="s">
        <v>3848</v>
      </c>
      <c r="BK91" s="193" t="s">
        <v>3849</v>
      </c>
      <c r="BL91" s="201"/>
      <c r="BM91" s="201"/>
      <c r="BN91" s="201"/>
      <c r="BO91" s="201"/>
      <c r="BP91" s="201"/>
      <c r="BQ91" s="201"/>
      <c r="BR91" s="201"/>
      <c r="BS91" s="201"/>
      <c r="BT91" s="193" t="s">
        <v>3850</v>
      </c>
      <c r="BU91" s="193" t="s">
        <v>3851</v>
      </c>
      <c r="BV91" s="201"/>
      <c r="BW91" s="200"/>
      <c r="BX91" s="200"/>
      <c r="BY91" s="200"/>
      <c r="BZ91" s="202"/>
      <c r="CA91" s="202"/>
      <c r="CB91" s="202"/>
      <c r="CC91" s="202"/>
      <c r="CD91" s="202"/>
      <c r="CE91" s="202"/>
      <c r="CF91" s="195" t="s">
        <v>3852</v>
      </c>
      <c r="CG91" s="202"/>
      <c r="CH91" s="202"/>
      <c r="CI91" s="202"/>
      <c r="CJ91" s="202"/>
      <c r="CK91" s="202"/>
      <c r="CL91" s="202"/>
      <c r="CM91" s="195" t="s">
        <v>3853</v>
      </c>
      <c r="CN91" s="196" t="s">
        <v>2173</v>
      </c>
      <c r="CO91" s="195" t="s">
        <v>3854</v>
      </c>
      <c r="CP91" s="202"/>
      <c r="CQ91" s="202"/>
      <c r="CR91" s="202"/>
      <c r="CS91" s="195" t="s">
        <v>3855</v>
      </c>
      <c r="CT91" s="195" t="s">
        <v>3856</v>
      </c>
      <c r="CU91" s="202"/>
      <c r="CV91" s="202"/>
      <c r="CW91" s="202"/>
      <c r="CX91" s="202"/>
      <c r="CY91" s="202"/>
      <c r="CZ91" s="202"/>
      <c r="DA91" s="202"/>
      <c r="DB91" s="202"/>
      <c r="DC91" s="195" t="s">
        <v>3857</v>
      </c>
      <c r="DD91" s="195" t="s">
        <v>3858</v>
      </c>
      <c r="DE91" s="202"/>
    </row>
    <row r="92" spans="1:109" ht="6.75" customHeight="1">
      <c r="A92" s="123"/>
      <c r="B92" s="133"/>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34"/>
      <c r="AE92" s="123"/>
      <c r="AH92" s="200"/>
      <c r="AI92" s="200"/>
      <c r="AJ92" s="200"/>
      <c r="AK92" s="200"/>
      <c r="AL92" s="189" t="str">
        <f t="shared" si="3"/>
        <v>Jáltipan</v>
      </c>
      <c r="AM92" s="189" t="str">
        <f t="shared" si="4"/>
        <v>30089</v>
      </c>
      <c r="AN92" s="190" t="str">
        <f t="shared" si="5"/>
        <v>089</v>
      </c>
      <c r="AO92" s="200"/>
      <c r="AP92" s="187">
        <v>90</v>
      </c>
      <c r="AQ92" s="201"/>
      <c r="AR92" s="201"/>
      <c r="AS92" s="201"/>
      <c r="AT92" s="201"/>
      <c r="AU92" s="201"/>
      <c r="AV92" s="201"/>
      <c r="AW92" s="193" t="s">
        <v>3859</v>
      </c>
      <c r="AX92" s="201"/>
      <c r="AY92" s="201"/>
      <c r="AZ92" s="201"/>
      <c r="BA92" s="201"/>
      <c r="BB92" s="201"/>
      <c r="BC92" s="201"/>
      <c r="BD92" s="193" t="s">
        <v>3860</v>
      </c>
      <c r="BE92" s="194" t="s">
        <v>3861</v>
      </c>
      <c r="BF92" s="193" t="s">
        <v>3862</v>
      </c>
      <c r="BG92" s="201"/>
      <c r="BH92" s="201"/>
      <c r="BI92" s="201"/>
      <c r="BJ92" s="193" t="s">
        <v>3863</v>
      </c>
      <c r="BK92" s="193" t="s">
        <v>3864</v>
      </c>
      <c r="BL92" s="201"/>
      <c r="BM92" s="201"/>
      <c r="BN92" s="201"/>
      <c r="BO92" s="201"/>
      <c r="BP92" s="201"/>
      <c r="BQ92" s="201"/>
      <c r="BR92" s="201"/>
      <c r="BS92" s="201"/>
      <c r="BT92" s="193" t="s">
        <v>3865</v>
      </c>
      <c r="BU92" s="193" t="s">
        <v>3866</v>
      </c>
      <c r="BV92" s="201"/>
      <c r="BW92" s="200"/>
      <c r="BX92" s="200"/>
      <c r="BY92" s="200"/>
      <c r="BZ92" s="202"/>
      <c r="CA92" s="202"/>
      <c r="CB92" s="202"/>
      <c r="CC92" s="202"/>
      <c r="CD92" s="202"/>
      <c r="CE92" s="202"/>
      <c r="CF92" s="195" t="s">
        <v>3867</v>
      </c>
      <c r="CG92" s="202"/>
      <c r="CH92" s="202"/>
      <c r="CI92" s="202"/>
      <c r="CJ92" s="202"/>
      <c r="CK92" s="202"/>
      <c r="CL92" s="202"/>
      <c r="CM92" s="195" t="s">
        <v>3868</v>
      </c>
      <c r="CN92" s="196" t="s">
        <v>3869</v>
      </c>
      <c r="CO92" s="195" t="s">
        <v>3870</v>
      </c>
      <c r="CP92" s="202"/>
      <c r="CQ92" s="202"/>
      <c r="CR92" s="202"/>
      <c r="CS92" s="195" t="s">
        <v>3871</v>
      </c>
      <c r="CT92" s="195" t="s">
        <v>3872</v>
      </c>
      <c r="CU92" s="202"/>
      <c r="CV92" s="202"/>
      <c r="CW92" s="202"/>
      <c r="CX92" s="202"/>
      <c r="CY92" s="202"/>
      <c r="CZ92" s="202"/>
      <c r="DA92" s="202"/>
      <c r="DB92" s="202"/>
      <c r="DC92" s="195" t="s">
        <v>3873</v>
      </c>
      <c r="DD92" s="195" t="s">
        <v>3874</v>
      </c>
      <c r="DE92" s="202"/>
    </row>
    <row r="93" spans="1:109" ht="36" customHeight="1">
      <c r="A93" s="123"/>
      <c r="B93" s="133"/>
      <c r="C93" s="447" t="s">
        <v>5699</v>
      </c>
      <c r="D93" s="447"/>
      <c r="E93" s="447"/>
      <c r="F93" s="447"/>
      <c r="G93" s="447"/>
      <c r="H93" s="447"/>
      <c r="I93" s="447"/>
      <c r="J93" s="447"/>
      <c r="K93" s="447"/>
      <c r="L93" s="447"/>
      <c r="M93" s="447"/>
      <c r="N93" s="447"/>
      <c r="O93" s="447"/>
      <c r="P93" s="447"/>
      <c r="Q93" s="447"/>
      <c r="R93" s="447"/>
      <c r="S93" s="447"/>
      <c r="T93" s="447"/>
      <c r="U93" s="447"/>
      <c r="V93" s="447"/>
      <c r="W93" s="447"/>
      <c r="X93" s="447"/>
      <c r="Y93" s="447"/>
      <c r="Z93" s="447"/>
      <c r="AA93" s="447"/>
      <c r="AB93" s="447"/>
      <c r="AC93" s="447"/>
      <c r="AD93" s="134"/>
      <c r="AE93" s="123"/>
      <c r="AH93" s="200"/>
      <c r="AI93" s="200"/>
      <c r="AJ93" s="200"/>
      <c r="AK93" s="200"/>
      <c r="AL93" s="189" t="str">
        <f t="shared" si="3"/>
        <v>Jamapa</v>
      </c>
      <c r="AM93" s="189" t="str">
        <f t="shared" si="4"/>
        <v>30090</v>
      </c>
      <c r="AN93" s="190" t="str">
        <f t="shared" si="5"/>
        <v>090</v>
      </c>
      <c r="AO93" s="200"/>
      <c r="AP93" s="187">
        <v>91</v>
      </c>
      <c r="AQ93" s="201"/>
      <c r="AR93" s="201"/>
      <c r="AS93" s="201"/>
      <c r="AT93" s="201"/>
      <c r="AU93" s="201"/>
      <c r="AV93" s="201"/>
      <c r="AW93" s="193" t="s">
        <v>3875</v>
      </c>
      <c r="AX93" s="201"/>
      <c r="AY93" s="201"/>
      <c r="AZ93" s="201"/>
      <c r="BA93" s="201"/>
      <c r="BB93" s="201"/>
      <c r="BC93" s="201"/>
      <c r="BD93" s="193" t="s">
        <v>3876</v>
      </c>
      <c r="BE93" s="194" t="s">
        <v>3877</v>
      </c>
      <c r="BF93" s="193" t="s">
        <v>3878</v>
      </c>
      <c r="BG93" s="201"/>
      <c r="BH93" s="201"/>
      <c r="BI93" s="201"/>
      <c r="BJ93" s="193" t="s">
        <v>3879</v>
      </c>
      <c r="BK93" s="193" t="s">
        <v>3880</v>
      </c>
      <c r="BL93" s="201"/>
      <c r="BM93" s="201"/>
      <c r="BN93" s="201"/>
      <c r="BO93" s="201"/>
      <c r="BP93" s="201"/>
      <c r="BQ93" s="201"/>
      <c r="BR93" s="201"/>
      <c r="BS93" s="201"/>
      <c r="BT93" s="193" t="s">
        <v>3881</v>
      </c>
      <c r="BU93" s="193" t="s">
        <v>3882</v>
      </c>
      <c r="BV93" s="201"/>
      <c r="BW93" s="200"/>
      <c r="BX93" s="200"/>
      <c r="BY93" s="200"/>
      <c r="BZ93" s="202"/>
      <c r="CA93" s="202"/>
      <c r="CB93" s="202"/>
      <c r="CC93" s="202"/>
      <c r="CD93" s="202"/>
      <c r="CE93" s="202"/>
      <c r="CF93" s="195" t="s">
        <v>3883</v>
      </c>
      <c r="CG93" s="202"/>
      <c r="CH93" s="202"/>
      <c r="CI93" s="202"/>
      <c r="CJ93" s="202"/>
      <c r="CK93" s="202"/>
      <c r="CL93" s="202"/>
      <c r="CM93" s="195" t="s">
        <v>3884</v>
      </c>
      <c r="CN93" s="196" t="s">
        <v>3885</v>
      </c>
      <c r="CO93" s="195" t="s">
        <v>3886</v>
      </c>
      <c r="CP93" s="202"/>
      <c r="CQ93" s="202"/>
      <c r="CR93" s="202"/>
      <c r="CS93" s="195" t="s">
        <v>3887</v>
      </c>
      <c r="CT93" s="195" t="s">
        <v>3888</v>
      </c>
      <c r="CU93" s="202"/>
      <c r="CV93" s="202"/>
      <c r="CW93" s="202"/>
      <c r="CX93" s="202"/>
      <c r="CY93" s="202"/>
      <c r="CZ93" s="202"/>
      <c r="DA93" s="202"/>
      <c r="DB93" s="202"/>
      <c r="DC93" s="195" t="s">
        <v>3889</v>
      </c>
      <c r="DD93" s="195" t="s">
        <v>3890</v>
      </c>
      <c r="DE93" s="202"/>
    </row>
    <row r="94" spans="1:109" ht="6.75" customHeight="1">
      <c r="A94" s="123"/>
      <c r="B94" s="133"/>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34"/>
      <c r="AE94" s="123"/>
      <c r="AH94" s="200"/>
      <c r="AI94" s="200"/>
      <c r="AJ94" s="200"/>
      <c r="AK94" s="200"/>
      <c r="AL94" s="189" t="str">
        <f t="shared" si="3"/>
        <v>Jesús Carranza</v>
      </c>
      <c r="AM94" s="189" t="str">
        <f t="shared" si="4"/>
        <v>30091</v>
      </c>
      <c r="AN94" s="190" t="str">
        <f t="shared" si="5"/>
        <v>091</v>
      </c>
      <c r="AO94" s="200"/>
      <c r="AP94" s="187">
        <v>92</v>
      </c>
      <c r="AQ94" s="201"/>
      <c r="AR94" s="201"/>
      <c r="AS94" s="201"/>
      <c r="AT94" s="201"/>
      <c r="AU94" s="201"/>
      <c r="AV94" s="201"/>
      <c r="AW94" s="193" t="s">
        <v>3891</v>
      </c>
      <c r="AX94" s="201"/>
      <c r="AY94" s="201"/>
      <c r="AZ94" s="201"/>
      <c r="BA94" s="201"/>
      <c r="BB94" s="201"/>
      <c r="BC94" s="201"/>
      <c r="BD94" s="193" t="s">
        <v>3892</v>
      </c>
      <c r="BE94" s="194" t="s">
        <v>3893</v>
      </c>
      <c r="BF94" s="193" t="s">
        <v>3894</v>
      </c>
      <c r="BG94" s="201"/>
      <c r="BH94" s="201"/>
      <c r="BI94" s="201"/>
      <c r="BJ94" s="193" t="s">
        <v>3895</v>
      </c>
      <c r="BK94" s="193" t="s">
        <v>3896</v>
      </c>
      <c r="BL94" s="201"/>
      <c r="BM94" s="201"/>
      <c r="BN94" s="201"/>
      <c r="BO94" s="201"/>
      <c r="BP94" s="201"/>
      <c r="BQ94" s="201"/>
      <c r="BR94" s="201"/>
      <c r="BS94" s="201"/>
      <c r="BT94" s="193" t="s">
        <v>3897</v>
      </c>
      <c r="BU94" s="193" t="s">
        <v>3898</v>
      </c>
      <c r="BV94" s="201"/>
      <c r="BW94" s="200"/>
      <c r="BX94" s="200"/>
      <c r="BY94" s="200"/>
      <c r="BZ94" s="202"/>
      <c r="CA94" s="202"/>
      <c r="CB94" s="202"/>
      <c r="CC94" s="202"/>
      <c r="CD94" s="202"/>
      <c r="CE94" s="202"/>
      <c r="CF94" s="195" t="s">
        <v>3899</v>
      </c>
      <c r="CG94" s="202"/>
      <c r="CH94" s="202"/>
      <c r="CI94" s="202"/>
      <c r="CJ94" s="202"/>
      <c r="CK94" s="202"/>
      <c r="CL94" s="202"/>
      <c r="CM94" s="195" t="s">
        <v>3900</v>
      </c>
      <c r="CN94" s="196" t="s">
        <v>3901</v>
      </c>
      <c r="CO94" s="195" t="s">
        <v>3902</v>
      </c>
      <c r="CP94" s="202"/>
      <c r="CQ94" s="202"/>
      <c r="CR94" s="202"/>
      <c r="CS94" s="195" t="s">
        <v>3903</v>
      </c>
      <c r="CT94" s="195" t="s">
        <v>3904</v>
      </c>
      <c r="CU94" s="202"/>
      <c r="CV94" s="202"/>
      <c r="CW94" s="202"/>
      <c r="CX94" s="202"/>
      <c r="CY94" s="202"/>
      <c r="CZ94" s="202"/>
      <c r="DA94" s="202"/>
      <c r="DB94" s="202"/>
      <c r="DC94" s="195" t="s">
        <v>3905</v>
      </c>
      <c r="DD94" s="195" t="s">
        <v>3906</v>
      </c>
      <c r="DE94" s="202"/>
    </row>
    <row r="95" spans="1:109" ht="15" customHeight="1">
      <c r="A95" s="123"/>
      <c r="B95" s="133"/>
      <c r="C95" s="442" t="s">
        <v>435</v>
      </c>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134"/>
      <c r="AE95" s="123"/>
      <c r="AH95" s="200"/>
      <c r="AI95" s="200"/>
      <c r="AJ95" s="200"/>
      <c r="AK95" s="200"/>
      <c r="AL95" s="189" t="str">
        <f t="shared" si="3"/>
        <v>Xico</v>
      </c>
      <c r="AM95" s="189" t="str">
        <f t="shared" si="4"/>
        <v>30092</v>
      </c>
      <c r="AN95" s="190" t="str">
        <f t="shared" si="5"/>
        <v>092</v>
      </c>
      <c r="AO95" s="200"/>
      <c r="AP95" s="187">
        <v>93</v>
      </c>
      <c r="AQ95" s="201"/>
      <c r="AR95" s="201"/>
      <c r="AS95" s="201"/>
      <c r="AT95" s="201"/>
      <c r="AU95" s="201"/>
      <c r="AV95" s="201"/>
      <c r="AW95" s="193" t="s">
        <v>3907</v>
      </c>
      <c r="AX95" s="201"/>
      <c r="AY95" s="201"/>
      <c r="AZ95" s="201"/>
      <c r="BA95" s="201"/>
      <c r="BB95" s="201"/>
      <c r="BC95" s="201"/>
      <c r="BD95" s="193" t="s">
        <v>3908</v>
      </c>
      <c r="BE95" s="194" t="s">
        <v>3909</v>
      </c>
      <c r="BF95" s="193" t="s">
        <v>3910</v>
      </c>
      <c r="BG95" s="201"/>
      <c r="BH95" s="201"/>
      <c r="BI95" s="201"/>
      <c r="BJ95" s="193" t="s">
        <v>3911</v>
      </c>
      <c r="BK95" s="193" t="s">
        <v>3912</v>
      </c>
      <c r="BL95" s="201"/>
      <c r="BM95" s="201"/>
      <c r="BN95" s="201"/>
      <c r="BO95" s="201"/>
      <c r="BP95" s="201"/>
      <c r="BQ95" s="201"/>
      <c r="BR95" s="201"/>
      <c r="BS95" s="201"/>
      <c r="BT95" s="193" t="s">
        <v>3913</v>
      </c>
      <c r="BU95" s="193" t="s">
        <v>3914</v>
      </c>
      <c r="BV95" s="201"/>
      <c r="BW95" s="200"/>
      <c r="BX95" s="200"/>
      <c r="BY95" s="200"/>
      <c r="BZ95" s="202"/>
      <c r="CA95" s="202"/>
      <c r="CB95" s="202"/>
      <c r="CC95" s="202"/>
      <c r="CD95" s="202"/>
      <c r="CE95" s="202"/>
      <c r="CF95" s="195" t="s">
        <v>3915</v>
      </c>
      <c r="CG95" s="202"/>
      <c r="CH95" s="202"/>
      <c r="CI95" s="202"/>
      <c r="CJ95" s="202"/>
      <c r="CK95" s="202"/>
      <c r="CL95" s="202"/>
      <c r="CM95" s="195" t="s">
        <v>3916</v>
      </c>
      <c r="CN95" s="196" t="s">
        <v>3917</v>
      </c>
      <c r="CO95" s="195" t="s">
        <v>3918</v>
      </c>
      <c r="CP95" s="202"/>
      <c r="CQ95" s="202"/>
      <c r="CR95" s="202"/>
      <c r="CS95" s="195" t="s">
        <v>3919</v>
      </c>
      <c r="CT95" s="195" t="s">
        <v>3920</v>
      </c>
      <c r="CU95" s="202"/>
      <c r="CV95" s="202"/>
      <c r="CW95" s="202"/>
      <c r="CX95" s="202"/>
      <c r="CY95" s="202"/>
      <c r="CZ95" s="202"/>
      <c r="DA95" s="202"/>
      <c r="DB95" s="202"/>
      <c r="DC95" s="195" t="s">
        <v>3921</v>
      </c>
      <c r="DD95" s="195" t="s">
        <v>3922</v>
      </c>
      <c r="DE95" s="202"/>
    </row>
    <row r="96" spans="1:109" ht="6.75" customHeight="1">
      <c r="A96" s="123"/>
      <c r="B96" s="133"/>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34"/>
      <c r="AE96" s="123"/>
      <c r="AH96" s="200"/>
      <c r="AI96" s="200"/>
      <c r="AJ96" s="200"/>
      <c r="AK96" s="200"/>
      <c r="AL96" s="189" t="str">
        <f t="shared" si="3"/>
        <v>Jilotepec</v>
      </c>
      <c r="AM96" s="189" t="str">
        <f t="shared" si="4"/>
        <v>30093</v>
      </c>
      <c r="AN96" s="190" t="str">
        <f t="shared" si="5"/>
        <v>093</v>
      </c>
      <c r="AO96" s="200"/>
      <c r="AP96" s="187">
        <v>94</v>
      </c>
      <c r="AQ96" s="201"/>
      <c r="AR96" s="201"/>
      <c r="AS96" s="201"/>
      <c r="AT96" s="201"/>
      <c r="AU96" s="201"/>
      <c r="AV96" s="201"/>
      <c r="AW96" s="193" t="s">
        <v>3923</v>
      </c>
      <c r="AX96" s="201"/>
      <c r="AY96" s="201"/>
      <c r="AZ96" s="201"/>
      <c r="BA96" s="201"/>
      <c r="BB96" s="201"/>
      <c r="BC96" s="201"/>
      <c r="BD96" s="193" t="s">
        <v>3924</v>
      </c>
      <c r="BE96" s="194" t="s">
        <v>3925</v>
      </c>
      <c r="BF96" s="193" t="s">
        <v>3926</v>
      </c>
      <c r="BG96" s="201"/>
      <c r="BH96" s="201"/>
      <c r="BI96" s="201"/>
      <c r="BJ96" s="193" t="s">
        <v>3927</v>
      </c>
      <c r="BK96" s="193" t="s">
        <v>3928</v>
      </c>
      <c r="BL96" s="201"/>
      <c r="BM96" s="201"/>
      <c r="BN96" s="201"/>
      <c r="BO96" s="201"/>
      <c r="BP96" s="201"/>
      <c r="BQ96" s="201"/>
      <c r="BR96" s="201"/>
      <c r="BS96" s="201"/>
      <c r="BT96" s="193" t="s">
        <v>3929</v>
      </c>
      <c r="BU96" s="193" t="s">
        <v>3930</v>
      </c>
      <c r="BV96" s="201"/>
      <c r="BW96" s="200"/>
      <c r="BX96" s="200"/>
      <c r="BY96" s="200"/>
      <c r="BZ96" s="202"/>
      <c r="CA96" s="202"/>
      <c r="CB96" s="202"/>
      <c r="CC96" s="202"/>
      <c r="CD96" s="202"/>
      <c r="CE96" s="202"/>
      <c r="CF96" s="195" t="s">
        <v>3931</v>
      </c>
      <c r="CG96" s="202"/>
      <c r="CH96" s="202"/>
      <c r="CI96" s="202"/>
      <c r="CJ96" s="202"/>
      <c r="CK96" s="202"/>
      <c r="CL96" s="202"/>
      <c r="CM96" s="195" t="s">
        <v>3932</v>
      </c>
      <c r="CN96" s="196" t="s">
        <v>3933</v>
      </c>
      <c r="CO96" s="195" t="s">
        <v>3934</v>
      </c>
      <c r="CP96" s="202"/>
      <c r="CQ96" s="202"/>
      <c r="CR96" s="202"/>
      <c r="CS96" s="195" t="s">
        <v>3935</v>
      </c>
      <c r="CT96" s="195" t="s">
        <v>3936</v>
      </c>
      <c r="CU96" s="202"/>
      <c r="CV96" s="202"/>
      <c r="CW96" s="202"/>
      <c r="CX96" s="202"/>
      <c r="CY96" s="202"/>
      <c r="CZ96" s="202"/>
      <c r="DA96" s="202"/>
      <c r="DB96" s="202"/>
      <c r="DC96" s="195" t="s">
        <v>2855</v>
      </c>
      <c r="DD96" s="195" t="s">
        <v>3937</v>
      </c>
      <c r="DE96" s="202"/>
    </row>
    <row r="97" spans="1:109" ht="15" customHeight="1">
      <c r="A97" s="123"/>
      <c r="B97" s="133"/>
      <c r="C97" s="124"/>
      <c r="D97" s="124"/>
      <c r="E97" s="124"/>
      <c r="F97" s="448" t="s">
        <v>29</v>
      </c>
      <c r="G97" s="449"/>
      <c r="H97" s="449"/>
      <c r="I97" s="449"/>
      <c r="J97" s="450"/>
      <c r="K97" s="451" t="s">
        <v>30</v>
      </c>
      <c r="L97" s="451"/>
      <c r="M97" s="451"/>
      <c r="N97" s="451"/>
      <c r="O97" s="451"/>
      <c r="P97" s="451"/>
      <c r="Q97" s="451"/>
      <c r="R97" s="451"/>
      <c r="S97" s="451"/>
      <c r="T97" s="451"/>
      <c r="U97" s="451"/>
      <c r="V97" s="451"/>
      <c r="W97" s="451"/>
      <c r="X97" s="451"/>
      <c r="Y97" s="451"/>
      <c r="Z97" s="451"/>
      <c r="AA97" s="124"/>
      <c r="AB97" s="124"/>
      <c r="AC97" s="124"/>
      <c r="AD97" s="134"/>
      <c r="AE97" s="123"/>
      <c r="AH97" s="200"/>
      <c r="AI97" s="200"/>
      <c r="AJ97" s="200"/>
      <c r="AK97" s="200"/>
      <c r="AL97" s="189" t="str">
        <f t="shared" si="3"/>
        <v>Juan Rodríguez Clara</v>
      </c>
      <c r="AM97" s="189" t="str">
        <f t="shared" si="4"/>
        <v>30094</v>
      </c>
      <c r="AN97" s="190" t="str">
        <f t="shared" si="5"/>
        <v>094</v>
      </c>
      <c r="AO97" s="200"/>
      <c r="AP97" s="187">
        <v>95</v>
      </c>
      <c r="AQ97" s="201"/>
      <c r="AR97" s="201"/>
      <c r="AS97" s="201"/>
      <c r="AT97" s="201"/>
      <c r="AU97" s="201"/>
      <c r="AV97" s="201"/>
      <c r="AW97" s="193" t="s">
        <v>3938</v>
      </c>
      <c r="AX97" s="201"/>
      <c r="AY97" s="201"/>
      <c r="AZ97" s="201"/>
      <c r="BA97" s="201"/>
      <c r="BB97" s="201"/>
      <c r="BC97" s="201"/>
      <c r="BD97" s="193" t="s">
        <v>3939</v>
      </c>
      <c r="BE97" s="194" t="s">
        <v>3940</v>
      </c>
      <c r="BF97" s="193" t="s">
        <v>3941</v>
      </c>
      <c r="BG97" s="201"/>
      <c r="BH97" s="201"/>
      <c r="BI97" s="201"/>
      <c r="BJ97" s="193" t="s">
        <v>3942</v>
      </c>
      <c r="BK97" s="193" t="s">
        <v>3943</v>
      </c>
      <c r="BL97" s="201"/>
      <c r="BM97" s="201"/>
      <c r="BN97" s="201"/>
      <c r="BO97" s="201"/>
      <c r="BP97" s="201"/>
      <c r="BQ97" s="201"/>
      <c r="BR97" s="201"/>
      <c r="BS97" s="201"/>
      <c r="BT97" s="193" t="s">
        <v>3944</v>
      </c>
      <c r="BU97" s="193" t="s">
        <v>3945</v>
      </c>
      <c r="BV97" s="201"/>
      <c r="BW97" s="200"/>
      <c r="BX97" s="200"/>
      <c r="BY97" s="200"/>
      <c r="BZ97" s="202"/>
      <c r="CA97" s="202"/>
      <c r="CB97" s="202"/>
      <c r="CC97" s="202"/>
      <c r="CD97" s="202"/>
      <c r="CE97" s="202"/>
      <c r="CF97" s="195" t="s">
        <v>3946</v>
      </c>
      <c r="CG97" s="202"/>
      <c r="CH97" s="202"/>
      <c r="CI97" s="202"/>
      <c r="CJ97" s="202"/>
      <c r="CK97" s="202"/>
      <c r="CL97" s="202"/>
      <c r="CM97" s="195" t="s">
        <v>3947</v>
      </c>
      <c r="CN97" s="196" t="s">
        <v>3948</v>
      </c>
      <c r="CO97" s="195" t="s">
        <v>3949</v>
      </c>
      <c r="CP97" s="202"/>
      <c r="CQ97" s="202"/>
      <c r="CR97" s="202"/>
      <c r="CS97" s="195" t="s">
        <v>3950</v>
      </c>
      <c r="CT97" s="195" t="s">
        <v>3951</v>
      </c>
      <c r="CU97" s="202"/>
      <c r="CV97" s="202"/>
      <c r="CW97" s="202"/>
      <c r="CX97" s="202"/>
      <c r="CY97" s="202"/>
      <c r="CZ97" s="202"/>
      <c r="DA97" s="202"/>
      <c r="DB97" s="202"/>
      <c r="DC97" s="195" t="s">
        <v>3952</v>
      </c>
      <c r="DD97" s="195" t="s">
        <v>3953</v>
      </c>
      <c r="DE97" s="202"/>
    </row>
    <row r="98" spans="1:109" ht="24" customHeight="1">
      <c r="A98" s="123"/>
      <c r="B98" s="133"/>
      <c r="C98" s="124"/>
      <c r="D98" s="124"/>
      <c r="E98" s="124"/>
      <c r="F98" s="444" t="s">
        <v>5700</v>
      </c>
      <c r="G98" s="440"/>
      <c r="H98" s="440"/>
      <c r="I98" s="440"/>
      <c r="J98" s="445"/>
      <c r="K98" s="446" t="s">
        <v>31</v>
      </c>
      <c r="L98" s="446"/>
      <c r="M98" s="446"/>
      <c r="N98" s="446"/>
      <c r="O98" s="446"/>
      <c r="P98" s="446"/>
      <c r="Q98" s="446"/>
      <c r="R98" s="446"/>
      <c r="S98" s="446"/>
      <c r="T98" s="446"/>
      <c r="U98" s="446"/>
      <c r="V98" s="446"/>
      <c r="W98" s="446"/>
      <c r="X98" s="446"/>
      <c r="Y98" s="446"/>
      <c r="Z98" s="446"/>
      <c r="AA98" s="124"/>
      <c r="AB98" s="124"/>
      <c r="AC98" s="124"/>
      <c r="AD98" s="134"/>
      <c r="AE98" s="123"/>
      <c r="AH98" s="200"/>
      <c r="AI98" s="200"/>
      <c r="AJ98" s="200"/>
      <c r="AK98" s="200"/>
      <c r="AL98" s="189" t="str">
        <f t="shared" si="3"/>
        <v>Juchique de Ferrer</v>
      </c>
      <c r="AM98" s="189" t="str">
        <f t="shared" si="4"/>
        <v>30095</v>
      </c>
      <c r="AN98" s="190" t="str">
        <f t="shared" si="5"/>
        <v>095</v>
      </c>
      <c r="AO98" s="200"/>
      <c r="AP98" s="187">
        <v>96</v>
      </c>
      <c r="AQ98" s="201"/>
      <c r="AR98" s="201"/>
      <c r="AS98" s="201"/>
      <c r="AT98" s="201"/>
      <c r="AU98" s="201"/>
      <c r="AV98" s="201"/>
      <c r="AW98" s="193" t="s">
        <v>3954</v>
      </c>
      <c r="AX98" s="201"/>
      <c r="AY98" s="201"/>
      <c r="AZ98" s="201"/>
      <c r="BA98" s="201"/>
      <c r="BB98" s="201"/>
      <c r="BC98" s="201"/>
      <c r="BD98" s="193" t="s">
        <v>3955</v>
      </c>
      <c r="BE98" s="194" t="s">
        <v>3956</v>
      </c>
      <c r="BF98" s="193" t="s">
        <v>3957</v>
      </c>
      <c r="BG98" s="201"/>
      <c r="BH98" s="201"/>
      <c r="BI98" s="201"/>
      <c r="BJ98" s="193" t="s">
        <v>3958</v>
      </c>
      <c r="BK98" s="193" t="s">
        <v>3959</v>
      </c>
      <c r="BL98" s="201"/>
      <c r="BM98" s="201"/>
      <c r="BN98" s="201"/>
      <c r="BO98" s="201"/>
      <c r="BP98" s="201"/>
      <c r="BQ98" s="201"/>
      <c r="BR98" s="201"/>
      <c r="BS98" s="201"/>
      <c r="BT98" s="193" t="s">
        <v>3960</v>
      </c>
      <c r="BU98" s="193" t="s">
        <v>3961</v>
      </c>
      <c r="BV98" s="201"/>
      <c r="BW98" s="200"/>
      <c r="BX98" s="200"/>
      <c r="BY98" s="200"/>
      <c r="BZ98" s="202"/>
      <c r="CA98" s="202"/>
      <c r="CB98" s="202"/>
      <c r="CC98" s="202"/>
      <c r="CD98" s="202"/>
      <c r="CE98" s="202"/>
      <c r="CF98" s="195" t="s">
        <v>3962</v>
      </c>
      <c r="CG98" s="202"/>
      <c r="CH98" s="202"/>
      <c r="CI98" s="202"/>
      <c r="CJ98" s="202"/>
      <c r="CK98" s="202"/>
      <c r="CL98" s="202"/>
      <c r="CM98" s="195" t="s">
        <v>3963</v>
      </c>
      <c r="CN98" s="196" t="s">
        <v>3964</v>
      </c>
      <c r="CO98" s="195" t="s">
        <v>3965</v>
      </c>
      <c r="CP98" s="202"/>
      <c r="CQ98" s="202"/>
      <c r="CR98" s="202"/>
      <c r="CS98" s="195" t="s">
        <v>3966</v>
      </c>
      <c r="CT98" s="195" t="s">
        <v>3967</v>
      </c>
      <c r="CU98" s="202"/>
      <c r="CV98" s="202"/>
      <c r="CW98" s="202"/>
      <c r="CX98" s="202"/>
      <c r="CY98" s="202"/>
      <c r="CZ98" s="202"/>
      <c r="DA98" s="202"/>
      <c r="DB98" s="202"/>
      <c r="DC98" s="195" t="s">
        <v>3968</v>
      </c>
      <c r="DD98" s="195" t="s">
        <v>3969</v>
      </c>
      <c r="DE98" s="202"/>
    </row>
    <row r="99" spans="1:109" ht="36" customHeight="1">
      <c r="A99" s="123"/>
      <c r="B99" s="133"/>
      <c r="C99" s="124"/>
      <c r="D99" s="124"/>
      <c r="E99" s="124"/>
      <c r="F99" s="444" t="s">
        <v>5701</v>
      </c>
      <c r="G99" s="440"/>
      <c r="H99" s="440"/>
      <c r="I99" s="440"/>
      <c r="J99" s="445"/>
      <c r="K99" s="446" t="s">
        <v>32</v>
      </c>
      <c r="L99" s="446"/>
      <c r="M99" s="446"/>
      <c r="N99" s="446"/>
      <c r="O99" s="446"/>
      <c r="P99" s="446"/>
      <c r="Q99" s="446"/>
      <c r="R99" s="446"/>
      <c r="S99" s="446"/>
      <c r="T99" s="446"/>
      <c r="U99" s="446"/>
      <c r="V99" s="446"/>
      <c r="W99" s="446"/>
      <c r="X99" s="446"/>
      <c r="Y99" s="446"/>
      <c r="Z99" s="446"/>
      <c r="AA99" s="124"/>
      <c r="AB99" s="124"/>
      <c r="AC99" s="124"/>
      <c r="AD99" s="134"/>
      <c r="AE99" s="123"/>
      <c r="AH99" s="200"/>
      <c r="AI99" s="200"/>
      <c r="AJ99" s="200"/>
      <c r="AK99" s="200"/>
      <c r="AL99" s="189" t="str">
        <f t="shared" si="3"/>
        <v>Landero y Coss</v>
      </c>
      <c r="AM99" s="189" t="str">
        <f t="shared" si="4"/>
        <v>30096</v>
      </c>
      <c r="AN99" s="190" t="str">
        <f t="shared" si="5"/>
        <v>096</v>
      </c>
      <c r="AO99" s="200"/>
      <c r="AP99" s="187">
        <v>97</v>
      </c>
      <c r="AQ99" s="201"/>
      <c r="AR99" s="201"/>
      <c r="AS99" s="201"/>
      <c r="AT99" s="201"/>
      <c r="AU99" s="201"/>
      <c r="AV99" s="201"/>
      <c r="AW99" s="193" t="s">
        <v>3970</v>
      </c>
      <c r="AX99" s="201"/>
      <c r="AY99" s="201"/>
      <c r="AZ99" s="201"/>
      <c r="BA99" s="201"/>
      <c r="BB99" s="201"/>
      <c r="BC99" s="201"/>
      <c r="BD99" s="193" t="s">
        <v>3971</v>
      </c>
      <c r="BE99" s="194" t="s">
        <v>3972</v>
      </c>
      <c r="BF99" s="193" t="s">
        <v>3973</v>
      </c>
      <c r="BG99" s="201"/>
      <c r="BH99" s="201"/>
      <c r="BI99" s="201"/>
      <c r="BJ99" s="193" t="s">
        <v>3974</v>
      </c>
      <c r="BK99" s="193" t="s">
        <v>3975</v>
      </c>
      <c r="BL99" s="201"/>
      <c r="BM99" s="201"/>
      <c r="BN99" s="201"/>
      <c r="BO99" s="201"/>
      <c r="BP99" s="201"/>
      <c r="BQ99" s="201"/>
      <c r="BR99" s="201"/>
      <c r="BS99" s="201"/>
      <c r="BT99" s="193" t="s">
        <v>3976</v>
      </c>
      <c r="BU99" s="193" t="s">
        <v>3977</v>
      </c>
      <c r="BV99" s="201"/>
      <c r="BW99" s="200"/>
      <c r="BX99" s="200"/>
      <c r="BY99" s="200"/>
      <c r="BZ99" s="202"/>
      <c r="CA99" s="202"/>
      <c r="CB99" s="202"/>
      <c r="CC99" s="202"/>
      <c r="CD99" s="202"/>
      <c r="CE99" s="202"/>
      <c r="CF99" s="195" t="s">
        <v>3978</v>
      </c>
      <c r="CG99" s="202"/>
      <c r="CH99" s="202"/>
      <c r="CI99" s="202"/>
      <c r="CJ99" s="202"/>
      <c r="CK99" s="202"/>
      <c r="CL99" s="202"/>
      <c r="CM99" s="195" t="s">
        <v>3979</v>
      </c>
      <c r="CN99" s="196" t="s">
        <v>3980</v>
      </c>
      <c r="CO99" s="195" t="s">
        <v>3981</v>
      </c>
      <c r="CP99" s="202"/>
      <c r="CQ99" s="202"/>
      <c r="CR99" s="202"/>
      <c r="CS99" s="195" t="s">
        <v>3982</v>
      </c>
      <c r="CT99" s="195" t="s">
        <v>3983</v>
      </c>
      <c r="CU99" s="202"/>
      <c r="CV99" s="202"/>
      <c r="CW99" s="202"/>
      <c r="CX99" s="202"/>
      <c r="CY99" s="202"/>
      <c r="CZ99" s="202"/>
      <c r="DA99" s="202"/>
      <c r="DB99" s="202"/>
      <c r="DC99" s="195" t="s">
        <v>3984</v>
      </c>
      <c r="DD99" s="195" t="s">
        <v>3985</v>
      </c>
      <c r="DE99" s="202"/>
    </row>
    <row r="100" spans="1:109" ht="36" customHeight="1">
      <c r="A100" s="123"/>
      <c r="B100" s="133"/>
      <c r="C100" s="124"/>
      <c r="D100" s="124"/>
      <c r="E100" s="124"/>
      <c r="F100" s="444" t="s">
        <v>5702</v>
      </c>
      <c r="G100" s="440"/>
      <c r="H100" s="440"/>
      <c r="I100" s="440"/>
      <c r="J100" s="445"/>
      <c r="K100" s="446" t="s">
        <v>33</v>
      </c>
      <c r="L100" s="446"/>
      <c r="M100" s="446"/>
      <c r="N100" s="446"/>
      <c r="O100" s="446"/>
      <c r="P100" s="446"/>
      <c r="Q100" s="446"/>
      <c r="R100" s="446"/>
      <c r="S100" s="446"/>
      <c r="T100" s="446"/>
      <c r="U100" s="446"/>
      <c r="V100" s="446"/>
      <c r="W100" s="446"/>
      <c r="X100" s="446"/>
      <c r="Y100" s="446"/>
      <c r="Z100" s="446"/>
      <c r="AA100" s="124"/>
      <c r="AB100" s="124"/>
      <c r="AC100" s="124"/>
      <c r="AD100" s="134"/>
      <c r="AE100" s="123"/>
      <c r="AH100" s="200"/>
      <c r="AI100" s="200"/>
      <c r="AJ100" s="200"/>
      <c r="AK100" s="200"/>
      <c r="AL100" s="189" t="str">
        <f t="shared" si="3"/>
        <v>Lerdo de Tejada</v>
      </c>
      <c r="AM100" s="189" t="str">
        <f t="shared" si="4"/>
        <v>30097</v>
      </c>
      <c r="AN100" s="190" t="str">
        <f t="shared" si="5"/>
        <v>097</v>
      </c>
      <c r="AO100" s="200"/>
      <c r="AP100" s="187">
        <v>98</v>
      </c>
      <c r="AQ100" s="201"/>
      <c r="AR100" s="201"/>
      <c r="AS100" s="201"/>
      <c r="AT100" s="201"/>
      <c r="AU100" s="201"/>
      <c r="AV100" s="201"/>
      <c r="AW100" s="193" t="s">
        <v>3986</v>
      </c>
      <c r="AX100" s="201"/>
      <c r="AY100" s="201"/>
      <c r="AZ100" s="201"/>
      <c r="BA100" s="201"/>
      <c r="BB100" s="201"/>
      <c r="BC100" s="201"/>
      <c r="BD100" s="193" t="s">
        <v>3987</v>
      </c>
      <c r="BE100" s="194" t="s">
        <v>3988</v>
      </c>
      <c r="BF100" s="193" t="s">
        <v>3989</v>
      </c>
      <c r="BG100" s="201"/>
      <c r="BH100" s="201"/>
      <c r="BI100" s="201"/>
      <c r="BJ100" s="193" t="s">
        <v>3990</v>
      </c>
      <c r="BK100" s="193" t="s">
        <v>3991</v>
      </c>
      <c r="BL100" s="201"/>
      <c r="BM100" s="201"/>
      <c r="BN100" s="201"/>
      <c r="BO100" s="201"/>
      <c r="BP100" s="201"/>
      <c r="BQ100" s="201"/>
      <c r="BR100" s="201"/>
      <c r="BS100" s="201"/>
      <c r="BT100" s="193" t="s">
        <v>3992</v>
      </c>
      <c r="BU100" s="193" t="s">
        <v>3993</v>
      </c>
      <c r="BV100" s="201"/>
      <c r="BW100" s="200"/>
      <c r="BX100" s="200"/>
      <c r="BY100" s="200"/>
      <c r="BZ100" s="202"/>
      <c r="CA100" s="202"/>
      <c r="CB100" s="202"/>
      <c r="CC100" s="202"/>
      <c r="CD100" s="202"/>
      <c r="CE100" s="202"/>
      <c r="CF100" s="195" t="s">
        <v>3994</v>
      </c>
      <c r="CG100" s="202"/>
      <c r="CH100" s="202"/>
      <c r="CI100" s="202"/>
      <c r="CJ100" s="202"/>
      <c r="CK100" s="202"/>
      <c r="CL100" s="202"/>
      <c r="CM100" s="195" t="s">
        <v>3995</v>
      </c>
      <c r="CN100" s="196" t="s">
        <v>3996</v>
      </c>
      <c r="CO100" s="195" t="s">
        <v>3997</v>
      </c>
      <c r="CP100" s="202"/>
      <c r="CQ100" s="202"/>
      <c r="CR100" s="202"/>
      <c r="CS100" s="195" t="s">
        <v>3998</v>
      </c>
      <c r="CT100" s="195" t="s">
        <v>3999</v>
      </c>
      <c r="CU100" s="202"/>
      <c r="CV100" s="202"/>
      <c r="CW100" s="202"/>
      <c r="CX100" s="202"/>
      <c r="CY100" s="202"/>
      <c r="CZ100" s="202"/>
      <c r="DA100" s="202"/>
      <c r="DB100" s="202"/>
      <c r="DC100" s="195" t="s">
        <v>4000</v>
      </c>
      <c r="DD100" s="195" t="s">
        <v>4001</v>
      </c>
      <c r="DE100" s="202"/>
    </row>
    <row r="101" spans="1:109" ht="24" customHeight="1">
      <c r="A101" s="123"/>
      <c r="B101" s="133"/>
      <c r="C101" s="124"/>
      <c r="D101" s="124"/>
      <c r="E101" s="124"/>
      <c r="F101" s="444" t="s">
        <v>5703</v>
      </c>
      <c r="G101" s="440"/>
      <c r="H101" s="440"/>
      <c r="I101" s="440"/>
      <c r="J101" s="445"/>
      <c r="K101" s="446" t="s">
        <v>34</v>
      </c>
      <c r="L101" s="446"/>
      <c r="M101" s="446"/>
      <c r="N101" s="446"/>
      <c r="O101" s="446"/>
      <c r="P101" s="446"/>
      <c r="Q101" s="446"/>
      <c r="R101" s="446"/>
      <c r="S101" s="446"/>
      <c r="T101" s="446"/>
      <c r="U101" s="446"/>
      <c r="V101" s="446"/>
      <c r="W101" s="446"/>
      <c r="X101" s="446"/>
      <c r="Y101" s="446"/>
      <c r="Z101" s="446"/>
      <c r="AA101" s="124"/>
      <c r="AB101" s="124"/>
      <c r="AC101" s="124"/>
      <c r="AD101" s="134"/>
      <c r="AE101" s="123"/>
      <c r="AH101" s="200"/>
      <c r="AI101" s="200"/>
      <c r="AJ101" s="200"/>
      <c r="AK101" s="200"/>
      <c r="AL101" s="189" t="str">
        <f t="shared" si="3"/>
        <v>Magdalena</v>
      </c>
      <c r="AM101" s="189" t="str">
        <f t="shared" si="4"/>
        <v>30098</v>
      </c>
      <c r="AN101" s="190" t="str">
        <f t="shared" si="5"/>
        <v>098</v>
      </c>
      <c r="AO101" s="200"/>
      <c r="AP101" s="187">
        <v>99</v>
      </c>
      <c r="AQ101" s="201"/>
      <c r="AR101" s="201"/>
      <c r="AS101" s="201"/>
      <c r="AT101" s="201"/>
      <c r="AU101" s="201"/>
      <c r="AV101" s="201"/>
      <c r="AW101" s="193" t="s">
        <v>4002</v>
      </c>
      <c r="AX101" s="201"/>
      <c r="AY101" s="201"/>
      <c r="AZ101" s="201"/>
      <c r="BA101" s="201"/>
      <c r="BB101" s="201"/>
      <c r="BC101" s="201"/>
      <c r="BD101" s="193" t="s">
        <v>4003</v>
      </c>
      <c r="BE101" s="194" t="s">
        <v>4004</v>
      </c>
      <c r="BF101" s="193" t="s">
        <v>4005</v>
      </c>
      <c r="BG101" s="201"/>
      <c r="BH101" s="201"/>
      <c r="BI101" s="201"/>
      <c r="BJ101" s="193" t="s">
        <v>4006</v>
      </c>
      <c r="BK101" s="193" t="s">
        <v>4007</v>
      </c>
      <c r="BL101" s="201"/>
      <c r="BM101" s="201"/>
      <c r="BN101" s="201"/>
      <c r="BO101" s="201"/>
      <c r="BP101" s="201"/>
      <c r="BQ101" s="201"/>
      <c r="BR101" s="201"/>
      <c r="BS101" s="201"/>
      <c r="BT101" s="193" t="s">
        <v>4008</v>
      </c>
      <c r="BU101" s="193" t="s">
        <v>4009</v>
      </c>
      <c r="BV101" s="201"/>
      <c r="BW101" s="200"/>
      <c r="BX101" s="200"/>
      <c r="BY101" s="200"/>
      <c r="BZ101" s="202"/>
      <c r="CA101" s="202"/>
      <c r="CB101" s="202"/>
      <c r="CC101" s="202"/>
      <c r="CD101" s="202"/>
      <c r="CE101" s="202"/>
      <c r="CF101" s="195" t="s">
        <v>4010</v>
      </c>
      <c r="CG101" s="202"/>
      <c r="CH101" s="202"/>
      <c r="CI101" s="202"/>
      <c r="CJ101" s="202"/>
      <c r="CK101" s="202"/>
      <c r="CL101" s="202"/>
      <c r="CM101" s="195" t="s">
        <v>4011</v>
      </c>
      <c r="CN101" s="196" t="s">
        <v>4012</v>
      </c>
      <c r="CO101" s="195" t="s">
        <v>1792</v>
      </c>
      <c r="CP101" s="202"/>
      <c r="CQ101" s="202"/>
      <c r="CR101" s="202"/>
      <c r="CS101" s="195" t="s">
        <v>4013</v>
      </c>
      <c r="CT101" s="195" t="s">
        <v>4014</v>
      </c>
      <c r="CU101" s="202"/>
      <c r="CV101" s="202"/>
      <c r="CW101" s="202"/>
      <c r="CX101" s="202"/>
      <c r="CY101" s="202"/>
      <c r="CZ101" s="202"/>
      <c r="DA101" s="202"/>
      <c r="DB101" s="202"/>
      <c r="DC101" s="195" t="s">
        <v>2538</v>
      </c>
      <c r="DD101" s="195" t="s">
        <v>4015</v>
      </c>
      <c r="DE101" s="202"/>
    </row>
    <row r="102" spans="1:109" ht="6.75" customHeight="1">
      <c r="A102" s="123"/>
      <c r="B102" s="133"/>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34"/>
      <c r="AE102" s="123"/>
      <c r="AH102" s="200"/>
      <c r="AI102" s="200"/>
      <c r="AJ102" s="200"/>
      <c r="AK102" s="200"/>
      <c r="AL102" s="189" t="str">
        <f t="shared" si="3"/>
        <v>Maltrata</v>
      </c>
      <c r="AM102" s="189" t="str">
        <f t="shared" si="4"/>
        <v>30099</v>
      </c>
      <c r="AN102" s="190" t="str">
        <f t="shared" si="5"/>
        <v>099</v>
      </c>
      <c r="AO102" s="200"/>
      <c r="AP102" s="187">
        <v>100</v>
      </c>
      <c r="AQ102" s="201"/>
      <c r="AR102" s="201"/>
      <c r="AS102" s="201"/>
      <c r="AT102" s="201"/>
      <c r="AU102" s="201"/>
      <c r="AV102" s="201"/>
      <c r="AW102" s="193" t="s">
        <v>4016</v>
      </c>
      <c r="AX102" s="201"/>
      <c r="AY102" s="201"/>
      <c r="AZ102" s="201"/>
      <c r="BA102" s="201"/>
      <c r="BB102" s="201"/>
      <c r="BC102" s="201"/>
      <c r="BD102" s="193" t="s">
        <v>4017</v>
      </c>
      <c r="BE102" s="194" t="s">
        <v>4018</v>
      </c>
      <c r="BF102" s="193" t="s">
        <v>4019</v>
      </c>
      <c r="BG102" s="201"/>
      <c r="BH102" s="201"/>
      <c r="BI102" s="201"/>
      <c r="BJ102" s="193" t="s">
        <v>4020</v>
      </c>
      <c r="BK102" s="193" t="s">
        <v>4021</v>
      </c>
      <c r="BL102" s="201"/>
      <c r="BM102" s="201"/>
      <c r="BN102" s="201"/>
      <c r="BO102" s="201"/>
      <c r="BP102" s="201"/>
      <c r="BQ102" s="201"/>
      <c r="BR102" s="201"/>
      <c r="BS102" s="201"/>
      <c r="BT102" s="193" t="s">
        <v>4022</v>
      </c>
      <c r="BU102" s="193" t="s">
        <v>4023</v>
      </c>
      <c r="BV102" s="201"/>
      <c r="BW102" s="200"/>
      <c r="BX102" s="200"/>
      <c r="BY102" s="200"/>
      <c r="BZ102" s="202"/>
      <c r="CA102" s="202"/>
      <c r="CB102" s="202"/>
      <c r="CC102" s="202"/>
      <c r="CD102" s="202"/>
      <c r="CE102" s="202"/>
      <c r="CF102" s="195" t="s">
        <v>4024</v>
      </c>
      <c r="CG102" s="202"/>
      <c r="CH102" s="202"/>
      <c r="CI102" s="202"/>
      <c r="CJ102" s="202"/>
      <c r="CK102" s="202"/>
      <c r="CL102" s="202"/>
      <c r="CM102" s="195" t="s">
        <v>1795</v>
      </c>
      <c r="CN102" s="196" t="s">
        <v>4025</v>
      </c>
      <c r="CO102" s="195" t="s">
        <v>4026</v>
      </c>
      <c r="CP102" s="202"/>
      <c r="CQ102" s="202"/>
      <c r="CR102" s="202"/>
      <c r="CS102" s="195" t="s">
        <v>4027</v>
      </c>
      <c r="CT102" s="195" t="s">
        <v>4028</v>
      </c>
      <c r="CU102" s="202"/>
      <c r="CV102" s="202"/>
      <c r="CW102" s="202"/>
      <c r="CX102" s="202"/>
      <c r="CY102" s="202"/>
      <c r="CZ102" s="202"/>
      <c r="DA102" s="202"/>
      <c r="DB102" s="202"/>
      <c r="DC102" s="195" t="s">
        <v>4029</v>
      </c>
      <c r="DD102" s="195" t="s">
        <v>4030</v>
      </c>
      <c r="DE102" s="202"/>
    </row>
    <row r="103" spans="1:109" ht="36" customHeight="1">
      <c r="A103" s="123"/>
      <c r="B103" s="133"/>
      <c r="C103" s="442" t="s">
        <v>569</v>
      </c>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134"/>
      <c r="AE103" s="123"/>
      <c r="AH103" s="200"/>
      <c r="AI103" s="200"/>
      <c r="AJ103" s="200"/>
      <c r="AK103" s="200"/>
      <c r="AL103" s="189" t="str">
        <f t="shared" si="3"/>
        <v>Manlio Fabio Altamirano</v>
      </c>
      <c r="AM103" s="189" t="str">
        <f t="shared" si="4"/>
        <v>30100</v>
      </c>
      <c r="AN103" s="190" t="str">
        <f t="shared" si="5"/>
        <v>100</v>
      </c>
      <c r="AO103" s="200"/>
      <c r="AP103" s="187">
        <v>101</v>
      </c>
      <c r="AQ103" s="201"/>
      <c r="AR103" s="201"/>
      <c r="AS103" s="201"/>
      <c r="AT103" s="201"/>
      <c r="AU103" s="201"/>
      <c r="AV103" s="201"/>
      <c r="AW103" s="193" t="s">
        <v>4031</v>
      </c>
      <c r="AX103" s="201"/>
      <c r="AY103" s="201"/>
      <c r="AZ103" s="201"/>
      <c r="BA103" s="201"/>
      <c r="BB103" s="201"/>
      <c r="BC103" s="201"/>
      <c r="BD103" s="193" t="s">
        <v>4032</v>
      </c>
      <c r="BE103" s="194" t="s">
        <v>4033</v>
      </c>
      <c r="BF103" s="193" t="s">
        <v>4034</v>
      </c>
      <c r="BG103" s="201"/>
      <c r="BH103" s="201"/>
      <c r="BI103" s="201"/>
      <c r="BJ103" s="193" t="s">
        <v>4035</v>
      </c>
      <c r="BK103" s="193" t="s">
        <v>4036</v>
      </c>
      <c r="BL103" s="201"/>
      <c r="BM103" s="201"/>
      <c r="BN103" s="201"/>
      <c r="BO103" s="201"/>
      <c r="BP103" s="201"/>
      <c r="BQ103" s="201"/>
      <c r="BR103" s="201"/>
      <c r="BS103" s="201"/>
      <c r="BT103" s="193" t="s">
        <v>4037</v>
      </c>
      <c r="BU103" s="193" t="s">
        <v>4038</v>
      </c>
      <c r="BV103" s="201"/>
      <c r="BW103" s="200"/>
      <c r="BX103" s="200"/>
      <c r="BY103" s="200"/>
      <c r="BZ103" s="202"/>
      <c r="CA103" s="202"/>
      <c r="CB103" s="202"/>
      <c r="CC103" s="202"/>
      <c r="CD103" s="202"/>
      <c r="CE103" s="202"/>
      <c r="CF103" s="195" t="s">
        <v>4039</v>
      </c>
      <c r="CG103" s="202"/>
      <c r="CH103" s="202"/>
      <c r="CI103" s="202"/>
      <c r="CJ103" s="202"/>
      <c r="CK103" s="202"/>
      <c r="CL103" s="202"/>
      <c r="CM103" s="195" t="s">
        <v>4040</v>
      </c>
      <c r="CN103" s="196" t="s">
        <v>4041</v>
      </c>
      <c r="CO103" s="195" t="s">
        <v>4042</v>
      </c>
      <c r="CP103" s="202"/>
      <c r="CQ103" s="202"/>
      <c r="CR103" s="202"/>
      <c r="CS103" s="195" t="s">
        <v>4043</v>
      </c>
      <c r="CT103" s="195" t="s">
        <v>4044</v>
      </c>
      <c r="CU103" s="202"/>
      <c r="CV103" s="202"/>
      <c r="CW103" s="202"/>
      <c r="CX103" s="202"/>
      <c r="CY103" s="202"/>
      <c r="CZ103" s="202"/>
      <c r="DA103" s="202"/>
      <c r="DB103" s="202"/>
      <c r="DC103" s="195" t="s">
        <v>4045</v>
      </c>
      <c r="DD103" s="195" t="s">
        <v>4046</v>
      </c>
      <c r="DE103" s="202"/>
    </row>
    <row r="104" spans="1:109" ht="6.75" customHeight="1">
      <c r="A104" s="123"/>
      <c r="B104" s="133"/>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34"/>
      <c r="AE104" s="123"/>
      <c r="AH104" s="200"/>
      <c r="AI104" s="200"/>
      <c r="AJ104" s="200"/>
      <c r="AK104" s="200"/>
      <c r="AL104" s="189" t="str">
        <f t="shared" si="3"/>
        <v>Mariano Escobedo</v>
      </c>
      <c r="AM104" s="189" t="str">
        <f t="shared" si="4"/>
        <v>30101</v>
      </c>
      <c r="AN104" s="190" t="str">
        <f t="shared" si="5"/>
        <v>101</v>
      </c>
      <c r="AO104" s="200"/>
      <c r="AP104" s="187">
        <v>102</v>
      </c>
      <c r="AQ104" s="201"/>
      <c r="AR104" s="201"/>
      <c r="AS104" s="201"/>
      <c r="AT104" s="201"/>
      <c r="AU104" s="201"/>
      <c r="AV104" s="201"/>
      <c r="AW104" s="193" t="s">
        <v>4047</v>
      </c>
      <c r="AX104" s="201"/>
      <c r="AY104" s="201"/>
      <c r="AZ104" s="201"/>
      <c r="BA104" s="201"/>
      <c r="BB104" s="201"/>
      <c r="BC104" s="201"/>
      <c r="BD104" s="193" t="s">
        <v>4048</v>
      </c>
      <c r="BE104" s="194" t="s">
        <v>4049</v>
      </c>
      <c r="BF104" s="193" t="s">
        <v>4050</v>
      </c>
      <c r="BG104" s="201"/>
      <c r="BH104" s="201"/>
      <c r="BI104" s="201"/>
      <c r="BJ104" s="193" t="s">
        <v>4051</v>
      </c>
      <c r="BK104" s="193" t="s">
        <v>4052</v>
      </c>
      <c r="BL104" s="201"/>
      <c r="BM104" s="201"/>
      <c r="BN104" s="201"/>
      <c r="BO104" s="201"/>
      <c r="BP104" s="201"/>
      <c r="BQ104" s="201"/>
      <c r="BR104" s="201"/>
      <c r="BS104" s="201"/>
      <c r="BT104" s="193" t="s">
        <v>4053</v>
      </c>
      <c r="BU104" s="193" t="s">
        <v>4054</v>
      </c>
      <c r="BV104" s="201"/>
      <c r="BW104" s="200"/>
      <c r="BX104" s="200"/>
      <c r="BY104" s="200"/>
      <c r="BZ104" s="202"/>
      <c r="CA104" s="202"/>
      <c r="CB104" s="202"/>
      <c r="CC104" s="202"/>
      <c r="CD104" s="202"/>
      <c r="CE104" s="202"/>
      <c r="CF104" s="195" t="s">
        <v>4055</v>
      </c>
      <c r="CG104" s="202"/>
      <c r="CH104" s="202"/>
      <c r="CI104" s="202"/>
      <c r="CJ104" s="202"/>
      <c r="CK104" s="202"/>
      <c r="CL104" s="202"/>
      <c r="CM104" s="195" t="s">
        <v>3978</v>
      </c>
      <c r="CN104" s="196" t="s">
        <v>4056</v>
      </c>
      <c r="CO104" s="195" t="s">
        <v>4057</v>
      </c>
      <c r="CP104" s="202"/>
      <c r="CQ104" s="202"/>
      <c r="CR104" s="202"/>
      <c r="CS104" s="195" t="s">
        <v>4058</v>
      </c>
      <c r="CT104" s="195" t="s">
        <v>4059</v>
      </c>
      <c r="CU104" s="202"/>
      <c r="CV104" s="202"/>
      <c r="CW104" s="202"/>
      <c r="CX104" s="202"/>
      <c r="CY104" s="202"/>
      <c r="CZ104" s="202"/>
      <c r="DA104" s="202"/>
      <c r="DB104" s="202"/>
      <c r="DC104" s="195" t="s">
        <v>4060</v>
      </c>
      <c r="DD104" s="195" t="s">
        <v>4061</v>
      </c>
      <c r="DE104" s="202"/>
    </row>
    <row r="105" spans="1:109" ht="15" customHeight="1">
      <c r="A105" s="123"/>
      <c r="B105" s="133"/>
      <c r="C105" s="13"/>
      <c r="D105" s="16" t="s">
        <v>35</v>
      </c>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4"/>
      <c r="AE105" s="123"/>
      <c r="AH105" s="200"/>
      <c r="AI105" s="200"/>
      <c r="AJ105" s="200"/>
      <c r="AK105" s="200"/>
      <c r="AL105" s="189" t="str">
        <f t="shared" si="3"/>
        <v>Martínez de la Torre</v>
      </c>
      <c r="AM105" s="189" t="str">
        <f t="shared" si="4"/>
        <v>30102</v>
      </c>
      <c r="AN105" s="190" t="str">
        <f t="shared" si="5"/>
        <v>102</v>
      </c>
      <c r="AO105" s="200"/>
      <c r="AP105" s="187">
        <v>103</v>
      </c>
      <c r="AQ105" s="201"/>
      <c r="AR105" s="201"/>
      <c r="AS105" s="201"/>
      <c r="AT105" s="201"/>
      <c r="AU105" s="201"/>
      <c r="AV105" s="201"/>
      <c r="AW105" s="193" t="s">
        <v>4062</v>
      </c>
      <c r="AX105" s="201"/>
      <c r="AY105" s="201"/>
      <c r="AZ105" s="201"/>
      <c r="BA105" s="201"/>
      <c r="BB105" s="201"/>
      <c r="BC105" s="201"/>
      <c r="BD105" s="193" t="s">
        <v>4063</v>
      </c>
      <c r="BE105" s="194" t="s">
        <v>4064</v>
      </c>
      <c r="BF105" s="193" t="s">
        <v>4065</v>
      </c>
      <c r="BG105" s="201"/>
      <c r="BH105" s="201"/>
      <c r="BI105" s="201"/>
      <c r="BJ105" s="193" t="s">
        <v>4066</v>
      </c>
      <c r="BK105" s="193" t="s">
        <v>4067</v>
      </c>
      <c r="BL105" s="201"/>
      <c r="BM105" s="201"/>
      <c r="BN105" s="201"/>
      <c r="BO105" s="201"/>
      <c r="BP105" s="201"/>
      <c r="BQ105" s="201"/>
      <c r="BR105" s="201"/>
      <c r="BS105" s="201"/>
      <c r="BT105" s="193" t="s">
        <v>4068</v>
      </c>
      <c r="BU105" s="193" t="s">
        <v>4069</v>
      </c>
      <c r="BV105" s="201"/>
      <c r="BW105" s="200"/>
      <c r="BX105" s="200"/>
      <c r="BY105" s="200"/>
      <c r="BZ105" s="202"/>
      <c r="CA105" s="202"/>
      <c r="CB105" s="202"/>
      <c r="CC105" s="202"/>
      <c r="CD105" s="202"/>
      <c r="CE105" s="202"/>
      <c r="CF105" s="195" t="s">
        <v>4070</v>
      </c>
      <c r="CG105" s="202"/>
      <c r="CH105" s="202"/>
      <c r="CI105" s="202"/>
      <c r="CJ105" s="202"/>
      <c r="CK105" s="202"/>
      <c r="CL105" s="202"/>
      <c r="CM105" s="195" t="s">
        <v>4071</v>
      </c>
      <c r="CN105" s="196" t="s">
        <v>4072</v>
      </c>
      <c r="CO105" s="195" t="s">
        <v>4073</v>
      </c>
      <c r="CP105" s="202"/>
      <c r="CQ105" s="202"/>
      <c r="CR105" s="202"/>
      <c r="CS105" s="195" t="s">
        <v>4074</v>
      </c>
      <c r="CT105" s="195" t="s">
        <v>4075</v>
      </c>
      <c r="CU105" s="202"/>
      <c r="CV105" s="202"/>
      <c r="CW105" s="202"/>
      <c r="CX105" s="202"/>
      <c r="CY105" s="202"/>
      <c r="CZ105" s="202"/>
      <c r="DA105" s="202"/>
      <c r="DB105" s="202"/>
      <c r="DC105" s="195" t="s">
        <v>4076</v>
      </c>
      <c r="DD105" s="195" t="s">
        <v>4077</v>
      </c>
      <c r="DE105" s="202"/>
    </row>
    <row r="106" spans="1:109" ht="6.75" customHeight="1">
      <c r="A106" s="123"/>
      <c r="B106" s="133"/>
      <c r="C106" s="13"/>
      <c r="D106" s="16"/>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4"/>
      <c r="AE106" s="123"/>
      <c r="AH106" s="200"/>
      <c r="AI106" s="200"/>
      <c r="AJ106" s="200"/>
      <c r="AK106" s="200"/>
      <c r="AL106" s="189" t="str">
        <f t="shared" si="3"/>
        <v>Mecatlán</v>
      </c>
      <c r="AM106" s="189" t="str">
        <f t="shared" si="4"/>
        <v>30103</v>
      </c>
      <c r="AN106" s="190" t="str">
        <f t="shared" si="5"/>
        <v>103</v>
      </c>
      <c r="AO106" s="200"/>
      <c r="AP106" s="187">
        <v>104</v>
      </c>
      <c r="AQ106" s="201"/>
      <c r="AR106" s="201"/>
      <c r="AS106" s="201"/>
      <c r="AT106" s="201"/>
      <c r="AU106" s="201"/>
      <c r="AV106" s="201"/>
      <c r="AW106" s="193" t="s">
        <v>4078</v>
      </c>
      <c r="AX106" s="201"/>
      <c r="AY106" s="201"/>
      <c r="AZ106" s="201"/>
      <c r="BA106" s="201"/>
      <c r="BB106" s="201"/>
      <c r="BC106" s="201"/>
      <c r="BD106" s="193" t="s">
        <v>4079</v>
      </c>
      <c r="BE106" s="194" t="s">
        <v>4080</v>
      </c>
      <c r="BF106" s="193" t="s">
        <v>4081</v>
      </c>
      <c r="BG106" s="201"/>
      <c r="BH106" s="201"/>
      <c r="BI106" s="201"/>
      <c r="BJ106" s="193" t="s">
        <v>4082</v>
      </c>
      <c r="BK106" s="193" t="s">
        <v>4083</v>
      </c>
      <c r="BL106" s="201"/>
      <c r="BM106" s="201"/>
      <c r="BN106" s="201"/>
      <c r="BO106" s="201"/>
      <c r="BP106" s="201"/>
      <c r="BQ106" s="201"/>
      <c r="BR106" s="201"/>
      <c r="BS106" s="201"/>
      <c r="BT106" s="193" t="s">
        <v>4084</v>
      </c>
      <c r="BU106" s="193" t="s">
        <v>4085</v>
      </c>
      <c r="BV106" s="201"/>
      <c r="BW106" s="200"/>
      <c r="BX106" s="200"/>
      <c r="BY106" s="200"/>
      <c r="BZ106" s="202"/>
      <c r="CA106" s="202"/>
      <c r="CB106" s="202"/>
      <c r="CC106" s="202"/>
      <c r="CD106" s="202"/>
      <c r="CE106" s="202"/>
      <c r="CF106" s="195" t="s">
        <v>4086</v>
      </c>
      <c r="CG106" s="202"/>
      <c r="CH106" s="202"/>
      <c r="CI106" s="202"/>
      <c r="CJ106" s="202"/>
      <c r="CK106" s="202"/>
      <c r="CL106" s="202"/>
      <c r="CM106" s="195" t="s">
        <v>4087</v>
      </c>
      <c r="CN106" s="196" t="s">
        <v>4088</v>
      </c>
      <c r="CO106" s="195" t="s">
        <v>1684</v>
      </c>
      <c r="CP106" s="202"/>
      <c r="CQ106" s="202"/>
      <c r="CR106" s="202"/>
      <c r="CS106" s="195" t="s">
        <v>4089</v>
      </c>
      <c r="CT106" s="195" t="s">
        <v>4090</v>
      </c>
      <c r="CU106" s="202"/>
      <c r="CV106" s="202"/>
      <c r="CW106" s="202"/>
      <c r="CX106" s="202"/>
      <c r="CY106" s="202"/>
      <c r="CZ106" s="202"/>
      <c r="DA106" s="202"/>
      <c r="DB106" s="202"/>
      <c r="DC106" s="195" t="s">
        <v>4091</v>
      </c>
      <c r="DD106" s="195" t="s">
        <v>4092</v>
      </c>
      <c r="DE106" s="202"/>
    </row>
    <row r="107" spans="1:109" ht="24" customHeight="1">
      <c r="A107" s="123"/>
      <c r="B107" s="133"/>
      <c r="C107" s="13"/>
      <c r="D107" s="447" t="s">
        <v>5704</v>
      </c>
      <c r="E107" s="447"/>
      <c r="F107" s="447"/>
      <c r="G107" s="447"/>
      <c r="H107" s="447"/>
      <c r="I107" s="447"/>
      <c r="J107" s="447"/>
      <c r="K107" s="447"/>
      <c r="L107" s="447"/>
      <c r="M107" s="447"/>
      <c r="N107" s="447"/>
      <c r="O107" s="447"/>
      <c r="P107" s="447"/>
      <c r="Q107" s="447"/>
      <c r="R107" s="447"/>
      <c r="S107" s="447"/>
      <c r="T107" s="447"/>
      <c r="U107" s="447"/>
      <c r="V107" s="447"/>
      <c r="W107" s="447"/>
      <c r="X107" s="447"/>
      <c r="Y107" s="447"/>
      <c r="Z107" s="447"/>
      <c r="AA107" s="447"/>
      <c r="AB107" s="447"/>
      <c r="AC107" s="447"/>
      <c r="AD107" s="134"/>
      <c r="AE107" s="123"/>
      <c r="AH107" s="200"/>
      <c r="AI107" s="200"/>
      <c r="AJ107" s="200"/>
      <c r="AK107" s="200"/>
      <c r="AL107" s="189" t="str">
        <f t="shared" si="3"/>
        <v>Mecayapan</v>
      </c>
      <c r="AM107" s="189" t="str">
        <f t="shared" si="4"/>
        <v>30104</v>
      </c>
      <c r="AN107" s="190" t="str">
        <f t="shared" si="5"/>
        <v>104</v>
      </c>
      <c r="AO107" s="200"/>
      <c r="AP107" s="187">
        <v>105</v>
      </c>
      <c r="AQ107" s="201"/>
      <c r="AR107" s="201"/>
      <c r="AS107" s="201"/>
      <c r="AT107" s="201"/>
      <c r="AU107" s="201"/>
      <c r="AV107" s="201"/>
      <c r="AW107" s="193" t="s">
        <v>4093</v>
      </c>
      <c r="AX107" s="201"/>
      <c r="AY107" s="201"/>
      <c r="AZ107" s="201"/>
      <c r="BA107" s="201"/>
      <c r="BB107" s="201"/>
      <c r="BC107" s="201"/>
      <c r="BD107" s="193" t="s">
        <v>4094</v>
      </c>
      <c r="BE107" s="194" t="s">
        <v>4095</v>
      </c>
      <c r="BF107" s="193" t="s">
        <v>4096</v>
      </c>
      <c r="BG107" s="201"/>
      <c r="BH107" s="201"/>
      <c r="BI107" s="201"/>
      <c r="BJ107" s="193" t="s">
        <v>4097</v>
      </c>
      <c r="BK107" s="193" t="s">
        <v>4098</v>
      </c>
      <c r="BL107" s="201"/>
      <c r="BM107" s="201"/>
      <c r="BN107" s="201"/>
      <c r="BO107" s="201"/>
      <c r="BP107" s="201"/>
      <c r="BQ107" s="201"/>
      <c r="BR107" s="201"/>
      <c r="BS107" s="201"/>
      <c r="BT107" s="193" t="s">
        <v>4099</v>
      </c>
      <c r="BU107" s="193" t="s">
        <v>4100</v>
      </c>
      <c r="BV107" s="201"/>
      <c r="BW107" s="200"/>
      <c r="BX107" s="200"/>
      <c r="BY107" s="200"/>
      <c r="BZ107" s="202"/>
      <c r="CA107" s="202"/>
      <c r="CB107" s="202"/>
      <c r="CC107" s="202"/>
      <c r="CD107" s="202"/>
      <c r="CE107" s="202"/>
      <c r="CF107" s="195" t="s">
        <v>4101</v>
      </c>
      <c r="CG107" s="202"/>
      <c r="CH107" s="202"/>
      <c r="CI107" s="202"/>
      <c r="CJ107" s="202"/>
      <c r="CK107" s="202"/>
      <c r="CL107" s="202"/>
      <c r="CM107" s="195" t="s">
        <v>4102</v>
      </c>
      <c r="CN107" s="196" t="s">
        <v>4103</v>
      </c>
      <c r="CO107" s="195" t="s">
        <v>4104</v>
      </c>
      <c r="CP107" s="202"/>
      <c r="CQ107" s="202"/>
      <c r="CR107" s="202"/>
      <c r="CS107" s="195" t="s">
        <v>4105</v>
      </c>
      <c r="CT107" s="195" t="s">
        <v>4106</v>
      </c>
      <c r="CU107" s="202"/>
      <c r="CV107" s="202"/>
      <c r="CW107" s="202"/>
      <c r="CX107" s="202"/>
      <c r="CY107" s="202"/>
      <c r="CZ107" s="202"/>
      <c r="DA107" s="202"/>
      <c r="DB107" s="202"/>
      <c r="DC107" s="195" t="s">
        <v>4107</v>
      </c>
      <c r="DD107" s="195" t="s">
        <v>4108</v>
      </c>
      <c r="DE107" s="202"/>
    </row>
    <row r="108" spans="1:109" ht="6.75" customHeight="1">
      <c r="A108" s="123"/>
      <c r="B108" s="133"/>
      <c r="C108" s="13"/>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34"/>
      <c r="AE108" s="123"/>
      <c r="AH108" s="200"/>
      <c r="AI108" s="200"/>
      <c r="AJ108" s="200"/>
      <c r="AK108" s="200"/>
      <c r="AL108" s="189" t="str">
        <f t="shared" si="3"/>
        <v>Medellín de Bravo</v>
      </c>
      <c r="AM108" s="189" t="str">
        <f t="shared" si="4"/>
        <v>30105</v>
      </c>
      <c r="AN108" s="190" t="str">
        <f t="shared" si="5"/>
        <v>105</v>
      </c>
      <c r="AO108" s="200"/>
      <c r="AP108" s="187">
        <v>106</v>
      </c>
      <c r="AQ108" s="201"/>
      <c r="AR108" s="201"/>
      <c r="AS108" s="201"/>
      <c r="AT108" s="201"/>
      <c r="AU108" s="201"/>
      <c r="AV108" s="201"/>
      <c r="AW108" s="193" t="s">
        <v>4109</v>
      </c>
      <c r="AX108" s="201"/>
      <c r="AY108" s="201"/>
      <c r="AZ108" s="201"/>
      <c r="BA108" s="201"/>
      <c r="BB108" s="201"/>
      <c r="BC108" s="201"/>
      <c r="BD108" s="193" t="s">
        <v>4110</v>
      </c>
      <c r="BE108" s="194" t="s">
        <v>4111</v>
      </c>
      <c r="BF108" s="193" t="s">
        <v>4112</v>
      </c>
      <c r="BG108" s="201"/>
      <c r="BH108" s="201"/>
      <c r="BI108" s="201"/>
      <c r="BJ108" s="193" t="s">
        <v>4113</v>
      </c>
      <c r="BK108" s="193" t="s">
        <v>4114</v>
      </c>
      <c r="BL108" s="201"/>
      <c r="BM108" s="201"/>
      <c r="BN108" s="201"/>
      <c r="BO108" s="201"/>
      <c r="BP108" s="201"/>
      <c r="BQ108" s="201"/>
      <c r="BR108" s="201"/>
      <c r="BS108" s="201"/>
      <c r="BT108" s="193" t="s">
        <v>4115</v>
      </c>
      <c r="BU108" s="193" t="s">
        <v>4116</v>
      </c>
      <c r="BV108" s="201"/>
      <c r="BW108" s="200"/>
      <c r="BX108" s="200"/>
      <c r="BY108" s="200"/>
      <c r="BZ108" s="202"/>
      <c r="CA108" s="202"/>
      <c r="CB108" s="202"/>
      <c r="CC108" s="202"/>
      <c r="CD108" s="202"/>
      <c r="CE108" s="202"/>
      <c r="CF108" s="195" t="s">
        <v>1684</v>
      </c>
      <c r="CG108" s="202"/>
      <c r="CH108" s="202"/>
      <c r="CI108" s="202"/>
      <c r="CJ108" s="202"/>
      <c r="CK108" s="202"/>
      <c r="CL108" s="202"/>
      <c r="CM108" s="195" t="s">
        <v>4117</v>
      </c>
      <c r="CN108" s="196" t="s">
        <v>4118</v>
      </c>
      <c r="CO108" s="195" t="s">
        <v>4119</v>
      </c>
      <c r="CP108" s="202"/>
      <c r="CQ108" s="202"/>
      <c r="CR108" s="202"/>
      <c r="CS108" s="195" t="s">
        <v>4120</v>
      </c>
      <c r="CT108" s="195" t="s">
        <v>3281</v>
      </c>
      <c r="CU108" s="202"/>
      <c r="CV108" s="202"/>
      <c r="CW108" s="202"/>
      <c r="CX108" s="202"/>
      <c r="CY108" s="202"/>
      <c r="CZ108" s="202"/>
      <c r="DA108" s="202"/>
      <c r="DB108" s="202"/>
      <c r="DC108" s="195" t="s">
        <v>4121</v>
      </c>
      <c r="DD108" s="195" t="s">
        <v>4122</v>
      </c>
      <c r="DE108" s="202"/>
    </row>
    <row r="109" spans="1:109" ht="15" customHeight="1">
      <c r="A109" s="123"/>
      <c r="B109" s="133"/>
      <c r="C109" s="13"/>
      <c r="D109" s="16" t="s">
        <v>36</v>
      </c>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4"/>
      <c r="AE109" s="123"/>
      <c r="AH109" s="200"/>
      <c r="AI109" s="200"/>
      <c r="AJ109" s="200"/>
      <c r="AK109" s="200"/>
      <c r="AL109" s="189" t="str">
        <f t="shared" si="3"/>
        <v>Miahuatlán</v>
      </c>
      <c r="AM109" s="189" t="str">
        <f t="shared" si="4"/>
        <v>30106</v>
      </c>
      <c r="AN109" s="190" t="str">
        <f t="shared" si="5"/>
        <v>106</v>
      </c>
      <c r="AO109" s="200"/>
      <c r="AP109" s="187">
        <v>107</v>
      </c>
      <c r="AQ109" s="201"/>
      <c r="AR109" s="201"/>
      <c r="AS109" s="201"/>
      <c r="AT109" s="201"/>
      <c r="AU109" s="201"/>
      <c r="AV109" s="201"/>
      <c r="AW109" s="193" t="s">
        <v>4123</v>
      </c>
      <c r="AX109" s="201"/>
      <c r="AY109" s="201"/>
      <c r="AZ109" s="201"/>
      <c r="BA109" s="201"/>
      <c r="BB109" s="201"/>
      <c r="BC109" s="201"/>
      <c r="BD109" s="193" t="s">
        <v>4124</v>
      </c>
      <c r="BE109" s="194" t="s">
        <v>4125</v>
      </c>
      <c r="BF109" s="193" t="s">
        <v>4126</v>
      </c>
      <c r="BG109" s="201"/>
      <c r="BH109" s="201"/>
      <c r="BI109" s="201"/>
      <c r="BJ109" s="193" t="s">
        <v>4127</v>
      </c>
      <c r="BK109" s="193" t="s">
        <v>4128</v>
      </c>
      <c r="BL109" s="201"/>
      <c r="BM109" s="201"/>
      <c r="BN109" s="201"/>
      <c r="BO109" s="201"/>
      <c r="BP109" s="201"/>
      <c r="BQ109" s="201"/>
      <c r="BR109" s="201"/>
      <c r="BS109" s="201"/>
      <c r="BT109" s="193" t="s">
        <v>4129</v>
      </c>
      <c r="BU109" s="193" t="s">
        <v>4130</v>
      </c>
      <c r="BV109" s="201"/>
      <c r="BW109" s="200"/>
      <c r="BX109" s="200"/>
      <c r="BY109" s="200"/>
      <c r="BZ109" s="202"/>
      <c r="CA109" s="202"/>
      <c r="CB109" s="202"/>
      <c r="CC109" s="202"/>
      <c r="CD109" s="202"/>
      <c r="CE109" s="202"/>
      <c r="CF109" s="195" t="s">
        <v>4131</v>
      </c>
      <c r="CG109" s="202"/>
      <c r="CH109" s="202"/>
      <c r="CI109" s="202"/>
      <c r="CJ109" s="202"/>
      <c r="CK109" s="202"/>
      <c r="CL109" s="202"/>
      <c r="CM109" s="195" t="s">
        <v>4132</v>
      </c>
      <c r="CN109" s="196" t="s">
        <v>4133</v>
      </c>
      <c r="CO109" s="195" t="s">
        <v>4134</v>
      </c>
      <c r="CP109" s="202"/>
      <c r="CQ109" s="202"/>
      <c r="CR109" s="202"/>
      <c r="CS109" s="195" t="s">
        <v>4135</v>
      </c>
      <c r="CT109" s="195" t="s">
        <v>4136</v>
      </c>
      <c r="CU109" s="202"/>
      <c r="CV109" s="202"/>
      <c r="CW109" s="202"/>
      <c r="CX109" s="202"/>
      <c r="CY109" s="202"/>
      <c r="CZ109" s="202"/>
      <c r="DA109" s="202"/>
      <c r="DB109" s="202"/>
      <c r="DC109" s="195" t="s">
        <v>4137</v>
      </c>
      <c r="DD109" s="195" t="s">
        <v>4138</v>
      </c>
      <c r="DE109" s="202"/>
    </row>
    <row r="110" spans="1:109" ht="6.75" customHeight="1">
      <c r="A110" s="123"/>
      <c r="B110" s="133"/>
      <c r="C110" s="13"/>
      <c r="D110" s="16"/>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4"/>
      <c r="AE110" s="123"/>
      <c r="AH110" s="200"/>
      <c r="AI110" s="200"/>
      <c r="AJ110" s="200"/>
      <c r="AK110" s="200"/>
      <c r="AL110" s="189" t="str">
        <f t="shared" si="3"/>
        <v>Las Minas</v>
      </c>
      <c r="AM110" s="189" t="str">
        <f t="shared" si="4"/>
        <v>30107</v>
      </c>
      <c r="AN110" s="190" t="str">
        <f t="shared" si="5"/>
        <v>107</v>
      </c>
      <c r="AO110" s="200"/>
      <c r="AP110" s="187">
        <v>108</v>
      </c>
      <c r="AQ110" s="201"/>
      <c r="AR110" s="201"/>
      <c r="AS110" s="201"/>
      <c r="AT110" s="201"/>
      <c r="AU110" s="201"/>
      <c r="AV110" s="201"/>
      <c r="AW110" s="193" t="s">
        <v>4139</v>
      </c>
      <c r="AX110" s="201"/>
      <c r="AY110" s="201"/>
      <c r="AZ110" s="201"/>
      <c r="BA110" s="201"/>
      <c r="BB110" s="201"/>
      <c r="BC110" s="201"/>
      <c r="BD110" s="193" t="s">
        <v>4140</v>
      </c>
      <c r="BE110" s="194" t="s">
        <v>4141</v>
      </c>
      <c r="BF110" s="193" t="s">
        <v>4142</v>
      </c>
      <c r="BG110" s="201"/>
      <c r="BH110" s="201"/>
      <c r="BI110" s="201"/>
      <c r="BJ110" s="193" t="s">
        <v>4143</v>
      </c>
      <c r="BK110" s="193" t="s">
        <v>4144</v>
      </c>
      <c r="BL110" s="201"/>
      <c r="BM110" s="201"/>
      <c r="BN110" s="201"/>
      <c r="BO110" s="201"/>
      <c r="BP110" s="201"/>
      <c r="BQ110" s="201"/>
      <c r="BR110" s="201"/>
      <c r="BS110" s="201"/>
      <c r="BT110" s="193" t="s">
        <v>4145</v>
      </c>
      <c r="BU110" s="201">
        <v>31999</v>
      </c>
      <c r="BV110" s="201"/>
      <c r="BW110" s="200"/>
      <c r="BX110" s="200"/>
      <c r="BY110" s="200"/>
      <c r="BZ110" s="202"/>
      <c r="CA110" s="202"/>
      <c r="CB110" s="202"/>
      <c r="CC110" s="202"/>
      <c r="CD110" s="202"/>
      <c r="CE110" s="202"/>
      <c r="CF110" s="195" t="s">
        <v>4146</v>
      </c>
      <c r="CG110" s="202"/>
      <c r="CH110" s="202"/>
      <c r="CI110" s="202"/>
      <c r="CJ110" s="202"/>
      <c r="CK110" s="202"/>
      <c r="CL110" s="202"/>
      <c r="CM110" s="195" t="s">
        <v>4147</v>
      </c>
      <c r="CN110" s="196" t="s">
        <v>4148</v>
      </c>
      <c r="CO110" s="195" t="s">
        <v>4149</v>
      </c>
      <c r="CP110" s="202"/>
      <c r="CQ110" s="202"/>
      <c r="CR110" s="202"/>
      <c r="CS110" s="195" t="s">
        <v>4150</v>
      </c>
      <c r="CT110" s="195" t="s">
        <v>4151</v>
      </c>
      <c r="CU110" s="202"/>
      <c r="CV110" s="202"/>
      <c r="CW110" s="202"/>
      <c r="CX110" s="202"/>
      <c r="CY110" s="202"/>
      <c r="CZ110" s="202"/>
      <c r="DA110" s="202"/>
      <c r="DB110" s="202"/>
      <c r="DC110" s="195" t="s">
        <v>4152</v>
      </c>
      <c r="DD110" s="195" t="s">
        <v>278</v>
      </c>
      <c r="DE110" s="202"/>
    </row>
    <row r="111" spans="1:109" ht="24" customHeight="1">
      <c r="A111" s="123"/>
      <c r="B111" s="133"/>
      <c r="C111" s="13"/>
      <c r="D111" s="442" t="s">
        <v>570</v>
      </c>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134"/>
      <c r="AE111" s="123"/>
      <c r="AH111" s="200"/>
      <c r="AI111" s="200"/>
      <c r="AJ111" s="200"/>
      <c r="AK111" s="200"/>
      <c r="AL111" s="189" t="str">
        <f t="shared" si="3"/>
        <v>Minatitlán</v>
      </c>
      <c r="AM111" s="189" t="str">
        <f t="shared" si="4"/>
        <v>30108</v>
      </c>
      <c r="AN111" s="190" t="str">
        <f t="shared" si="5"/>
        <v>108</v>
      </c>
      <c r="AO111" s="200"/>
      <c r="AP111" s="187">
        <v>109</v>
      </c>
      <c r="AQ111" s="201"/>
      <c r="AR111" s="201"/>
      <c r="AS111" s="201"/>
      <c r="AT111" s="201"/>
      <c r="AU111" s="201"/>
      <c r="AV111" s="201"/>
      <c r="AW111" s="193" t="s">
        <v>4153</v>
      </c>
      <c r="AX111" s="201"/>
      <c r="AY111" s="201"/>
      <c r="AZ111" s="201"/>
      <c r="BA111" s="201"/>
      <c r="BB111" s="201"/>
      <c r="BC111" s="201"/>
      <c r="BD111" s="193" t="s">
        <v>4154</v>
      </c>
      <c r="BE111" s="194" t="s">
        <v>4155</v>
      </c>
      <c r="BF111" s="193" t="s">
        <v>4156</v>
      </c>
      <c r="BG111" s="201"/>
      <c r="BH111" s="201"/>
      <c r="BI111" s="201"/>
      <c r="BJ111" s="193" t="s">
        <v>4157</v>
      </c>
      <c r="BK111" s="193" t="s">
        <v>4158</v>
      </c>
      <c r="BL111" s="201"/>
      <c r="BM111" s="201"/>
      <c r="BN111" s="201"/>
      <c r="BO111" s="201"/>
      <c r="BP111" s="201"/>
      <c r="BQ111" s="201"/>
      <c r="BR111" s="201"/>
      <c r="BS111" s="201"/>
      <c r="BT111" s="193" t="s">
        <v>4159</v>
      </c>
      <c r="BU111" s="201"/>
      <c r="BV111" s="201"/>
      <c r="BW111" s="200"/>
      <c r="BX111" s="200"/>
      <c r="BY111" s="200"/>
      <c r="BZ111" s="202"/>
      <c r="CA111" s="202"/>
      <c r="CB111" s="202"/>
      <c r="CC111" s="202"/>
      <c r="CD111" s="202"/>
      <c r="CE111" s="202"/>
      <c r="CF111" s="195" t="s">
        <v>4160</v>
      </c>
      <c r="CG111" s="202"/>
      <c r="CH111" s="202"/>
      <c r="CI111" s="202"/>
      <c r="CJ111" s="202"/>
      <c r="CK111" s="202"/>
      <c r="CL111" s="202"/>
      <c r="CM111" s="195" t="s">
        <v>1792</v>
      </c>
      <c r="CN111" s="196" t="s">
        <v>4161</v>
      </c>
      <c r="CO111" s="195" t="s">
        <v>4162</v>
      </c>
      <c r="CP111" s="202"/>
      <c r="CQ111" s="202"/>
      <c r="CR111" s="202"/>
      <c r="CS111" s="195" t="s">
        <v>4163</v>
      </c>
      <c r="CT111" s="195" t="s">
        <v>4164</v>
      </c>
      <c r="CU111" s="202"/>
      <c r="CV111" s="202"/>
      <c r="CW111" s="202"/>
      <c r="CX111" s="202"/>
      <c r="CY111" s="202"/>
      <c r="CZ111" s="202"/>
      <c r="DA111" s="202"/>
      <c r="DB111" s="202"/>
      <c r="DC111" s="195" t="s">
        <v>1243</v>
      </c>
      <c r="DD111" s="202"/>
      <c r="DE111" s="202"/>
    </row>
    <row r="112" spans="1:109" ht="6.75" customHeight="1">
      <c r="A112" s="123"/>
      <c r="B112" s="133"/>
      <c r="C112" s="13"/>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34"/>
      <c r="AE112" s="123"/>
      <c r="AH112" s="200"/>
      <c r="AI112" s="200"/>
      <c r="AJ112" s="200"/>
      <c r="AK112" s="200"/>
      <c r="AL112" s="189" t="str">
        <f t="shared" si="3"/>
        <v>Misantla</v>
      </c>
      <c r="AM112" s="189" t="str">
        <f t="shared" si="4"/>
        <v>30109</v>
      </c>
      <c r="AN112" s="190" t="str">
        <f t="shared" si="5"/>
        <v>109</v>
      </c>
      <c r="AO112" s="200"/>
      <c r="AP112" s="187">
        <v>110</v>
      </c>
      <c r="AQ112" s="201"/>
      <c r="AR112" s="201"/>
      <c r="AS112" s="201"/>
      <c r="AT112" s="201"/>
      <c r="AU112" s="201"/>
      <c r="AV112" s="201"/>
      <c r="AW112" s="193" t="s">
        <v>4165</v>
      </c>
      <c r="AX112" s="201"/>
      <c r="AY112" s="201"/>
      <c r="AZ112" s="201"/>
      <c r="BA112" s="201"/>
      <c r="BB112" s="201"/>
      <c r="BC112" s="201"/>
      <c r="BD112" s="193" t="s">
        <v>4166</v>
      </c>
      <c r="BE112" s="194" t="s">
        <v>4167</v>
      </c>
      <c r="BF112" s="193" t="s">
        <v>4168</v>
      </c>
      <c r="BG112" s="201"/>
      <c r="BH112" s="201"/>
      <c r="BI112" s="201"/>
      <c r="BJ112" s="193" t="s">
        <v>4169</v>
      </c>
      <c r="BK112" s="193" t="s">
        <v>4170</v>
      </c>
      <c r="BL112" s="201"/>
      <c r="BM112" s="201"/>
      <c r="BN112" s="201"/>
      <c r="BO112" s="201"/>
      <c r="BP112" s="201"/>
      <c r="BQ112" s="201"/>
      <c r="BR112" s="201"/>
      <c r="BS112" s="201"/>
      <c r="BT112" s="193" t="s">
        <v>4171</v>
      </c>
      <c r="BU112" s="201"/>
      <c r="BV112" s="201"/>
      <c r="BW112" s="200"/>
      <c r="BX112" s="200"/>
      <c r="BY112" s="200"/>
      <c r="BZ112" s="202"/>
      <c r="CA112" s="202"/>
      <c r="CB112" s="202"/>
      <c r="CC112" s="202"/>
      <c r="CD112" s="202"/>
      <c r="CE112" s="202"/>
      <c r="CF112" s="195" t="s">
        <v>3652</v>
      </c>
      <c r="CG112" s="202"/>
      <c r="CH112" s="202"/>
      <c r="CI112" s="202"/>
      <c r="CJ112" s="202"/>
      <c r="CK112" s="202"/>
      <c r="CL112" s="202"/>
      <c r="CM112" s="195" t="s">
        <v>4172</v>
      </c>
      <c r="CN112" s="196" t="s">
        <v>4173</v>
      </c>
      <c r="CO112" s="195" t="s">
        <v>4174</v>
      </c>
      <c r="CP112" s="202"/>
      <c r="CQ112" s="202"/>
      <c r="CR112" s="202"/>
      <c r="CS112" s="195" t="s">
        <v>4175</v>
      </c>
      <c r="CT112" s="195" t="s">
        <v>4176</v>
      </c>
      <c r="CU112" s="202"/>
      <c r="CV112" s="202"/>
      <c r="CW112" s="202"/>
      <c r="CX112" s="202"/>
      <c r="CY112" s="202"/>
      <c r="CZ112" s="202"/>
      <c r="DA112" s="202"/>
      <c r="DB112" s="202"/>
      <c r="DC112" s="195" t="s">
        <v>4177</v>
      </c>
      <c r="DD112" s="202"/>
      <c r="DE112" s="202"/>
    </row>
    <row r="113" spans="1:109" ht="15" customHeight="1">
      <c r="A113" s="123"/>
      <c r="B113" s="133"/>
      <c r="C113" s="13"/>
      <c r="D113" s="16" t="s">
        <v>436</v>
      </c>
      <c r="E113" s="18"/>
      <c r="F113" s="18"/>
      <c r="G113" s="19"/>
      <c r="H113" s="441" t="s">
        <v>5705</v>
      </c>
      <c r="I113" s="441"/>
      <c r="J113" s="441"/>
      <c r="K113" s="441"/>
      <c r="L113" s="441"/>
      <c r="M113" s="441"/>
      <c r="N113" s="441"/>
      <c r="O113" s="441"/>
      <c r="P113" s="441"/>
      <c r="Q113" s="441"/>
      <c r="R113" s="441"/>
      <c r="S113" s="441"/>
      <c r="T113" s="441"/>
      <c r="U113" s="441"/>
      <c r="V113" s="441"/>
      <c r="W113" s="441"/>
      <c r="X113" s="441"/>
      <c r="Y113" s="441"/>
      <c r="Z113" s="441"/>
      <c r="AA113" s="441"/>
      <c r="AB113" s="441"/>
      <c r="AC113" s="441"/>
      <c r="AD113" s="134"/>
      <c r="AE113" s="123"/>
      <c r="AH113" s="200"/>
      <c r="AI113" s="200"/>
      <c r="AJ113" s="200"/>
      <c r="AK113" s="200"/>
      <c r="AL113" s="189" t="str">
        <f t="shared" si="3"/>
        <v>Mixtla de Altamirano</v>
      </c>
      <c r="AM113" s="189" t="str">
        <f t="shared" si="4"/>
        <v>30110</v>
      </c>
      <c r="AN113" s="190" t="str">
        <f t="shared" si="5"/>
        <v>110</v>
      </c>
      <c r="AO113" s="200"/>
      <c r="AP113" s="187">
        <v>111</v>
      </c>
      <c r="AQ113" s="201"/>
      <c r="AR113" s="201"/>
      <c r="AS113" s="201"/>
      <c r="AT113" s="201"/>
      <c r="AU113" s="201"/>
      <c r="AV113" s="201"/>
      <c r="AW113" s="193" t="s">
        <v>4178</v>
      </c>
      <c r="AX113" s="201"/>
      <c r="AY113" s="201"/>
      <c r="AZ113" s="201"/>
      <c r="BA113" s="201"/>
      <c r="BB113" s="201"/>
      <c r="BC113" s="201"/>
      <c r="BD113" s="193" t="s">
        <v>4179</v>
      </c>
      <c r="BE113" s="194" t="s">
        <v>4180</v>
      </c>
      <c r="BF113" s="193" t="s">
        <v>4181</v>
      </c>
      <c r="BG113" s="201"/>
      <c r="BH113" s="201"/>
      <c r="BI113" s="201"/>
      <c r="BJ113" s="193" t="s">
        <v>4182</v>
      </c>
      <c r="BK113" s="193" t="s">
        <v>4183</v>
      </c>
      <c r="BL113" s="201"/>
      <c r="BM113" s="201"/>
      <c r="BN113" s="201"/>
      <c r="BO113" s="201"/>
      <c r="BP113" s="201"/>
      <c r="BQ113" s="201"/>
      <c r="BR113" s="201"/>
      <c r="BS113" s="201"/>
      <c r="BT113" s="193" t="s">
        <v>4184</v>
      </c>
      <c r="BU113" s="201"/>
      <c r="BV113" s="201"/>
      <c r="BW113" s="200"/>
      <c r="BX113" s="200"/>
      <c r="BY113" s="200"/>
      <c r="BZ113" s="202"/>
      <c r="CA113" s="202"/>
      <c r="CB113" s="202"/>
      <c r="CC113" s="202"/>
      <c r="CD113" s="202"/>
      <c r="CE113" s="202"/>
      <c r="CF113" s="195" t="s">
        <v>4185</v>
      </c>
      <c r="CG113" s="202"/>
      <c r="CH113" s="202"/>
      <c r="CI113" s="202"/>
      <c r="CJ113" s="202"/>
      <c r="CK113" s="202"/>
      <c r="CL113" s="202"/>
      <c r="CM113" s="195" t="s">
        <v>4186</v>
      </c>
      <c r="CN113" s="196" t="s">
        <v>4187</v>
      </c>
      <c r="CO113" s="195" t="s">
        <v>4188</v>
      </c>
      <c r="CP113" s="202"/>
      <c r="CQ113" s="202"/>
      <c r="CR113" s="202"/>
      <c r="CS113" s="195" t="s">
        <v>4189</v>
      </c>
      <c r="CT113" s="195" t="s">
        <v>4190</v>
      </c>
      <c r="CU113" s="202"/>
      <c r="CV113" s="202"/>
      <c r="CW113" s="202"/>
      <c r="CX113" s="202"/>
      <c r="CY113" s="202"/>
      <c r="CZ113" s="202"/>
      <c r="DA113" s="202"/>
      <c r="DB113" s="202"/>
      <c r="DC113" s="195" t="s">
        <v>4191</v>
      </c>
      <c r="DD113" s="202"/>
      <c r="DE113" s="202"/>
    </row>
    <row r="114" spans="1:109" ht="6.75" customHeight="1">
      <c r="A114" s="123"/>
      <c r="B114" s="133"/>
      <c r="C114" s="13"/>
      <c r="D114" s="20"/>
      <c r="E114" s="20"/>
      <c r="F114" s="20"/>
      <c r="G114" s="21"/>
      <c r="H114" s="120"/>
      <c r="I114" s="21"/>
      <c r="J114" s="21"/>
      <c r="K114" s="21"/>
      <c r="L114" s="21"/>
      <c r="M114" s="21"/>
      <c r="N114" s="21"/>
      <c r="O114" s="21"/>
      <c r="P114" s="21"/>
      <c r="Q114" s="21"/>
      <c r="R114" s="21"/>
      <c r="S114" s="21"/>
      <c r="T114" s="21"/>
      <c r="U114" s="21"/>
      <c r="V114" s="21"/>
      <c r="W114" s="21"/>
      <c r="X114" s="21"/>
      <c r="Y114" s="21"/>
      <c r="Z114" s="21"/>
      <c r="AA114" s="21"/>
      <c r="AB114" s="21"/>
      <c r="AC114" s="21"/>
      <c r="AD114" s="134"/>
      <c r="AE114" s="123"/>
      <c r="AH114" s="200"/>
      <c r="AI114" s="200"/>
      <c r="AJ114" s="200"/>
      <c r="AK114" s="200"/>
      <c r="AL114" s="189" t="str">
        <f t="shared" si="3"/>
        <v>Moloacán</v>
      </c>
      <c r="AM114" s="189" t="str">
        <f t="shared" si="4"/>
        <v>30111</v>
      </c>
      <c r="AN114" s="190" t="str">
        <f t="shared" si="5"/>
        <v>111</v>
      </c>
      <c r="AO114" s="200"/>
      <c r="AP114" s="187">
        <v>112</v>
      </c>
      <c r="AQ114" s="201"/>
      <c r="AR114" s="201"/>
      <c r="AS114" s="201"/>
      <c r="AT114" s="201"/>
      <c r="AU114" s="201"/>
      <c r="AV114" s="201"/>
      <c r="AW114" s="193" t="s">
        <v>4192</v>
      </c>
      <c r="AX114" s="201"/>
      <c r="AY114" s="201"/>
      <c r="AZ114" s="201"/>
      <c r="BA114" s="201"/>
      <c r="BB114" s="201"/>
      <c r="BC114" s="201"/>
      <c r="BD114" s="193" t="s">
        <v>4193</v>
      </c>
      <c r="BE114" s="194" t="s">
        <v>4194</v>
      </c>
      <c r="BF114" s="193" t="s">
        <v>4195</v>
      </c>
      <c r="BG114" s="201"/>
      <c r="BH114" s="201"/>
      <c r="BI114" s="201"/>
      <c r="BJ114" s="193" t="s">
        <v>4196</v>
      </c>
      <c r="BK114" s="193" t="s">
        <v>4197</v>
      </c>
      <c r="BL114" s="201"/>
      <c r="BM114" s="201"/>
      <c r="BN114" s="201"/>
      <c r="BO114" s="201"/>
      <c r="BP114" s="201"/>
      <c r="BQ114" s="201"/>
      <c r="BR114" s="201"/>
      <c r="BS114" s="201"/>
      <c r="BT114" s="193" t="s">
        <v>4198</v>
      </c>
      <c r="BU114" s="201"/>
      <c r="BV114" s="201"/>
      <c r="BW114" s="200"/>
      <c r="BX114" s="200"/>
      <c r="BY114" s="200"/>
      <c r="BZ114" s="202"/>
      <c r="CA114" s="202"/>
      <c r="CB114" s="202"/>
      <c r="CC114" s="202"/>
      <c r="CD114" s="202"/>
      <c r="CE114" s="202"/>
      <c r="CF114" s="195" t="s">
        <v>4199</v>
      </c>
      <c r="CG114" s="202"/>
      <c r="CH114" s="202"/>
      <c r="CI114" s="202"/>
      <c r="CJ114" s="202"/>
      <c r="CK114" s="202"/>
      <c r="CL114" s="202"/>
      <c r="CM114" s="195" t="s">
        <v>4200</v>
      </c>
      <c r="CN114" s="196" t="s">
        <v>4201</v>
      </c>
      <c r="CO114" s="195" t="s">
        <v>4202</v>
      </c>
      <c r="CP114" s="202"/>
      <c r="CQ114" s="202"/>
      <c r="CR114" s="202"/>
      <c r="CS114" s="195" t="s">
        <v>4203</v>
      </c>
      <c r="CT114" s="195" t="s">
        <v>3443</v>
      </c>
      <c r="CU114" s="202"/>
      <c r="CV114" s="202"/>
      <c r="CW114" s="202"/>
      <c r="CX114" s="202"/>
      <c r="CY114" s="202"/>
      <c r="CZ114" s="202"/>
      <c r="DA114" s="202"/>
      <c r="DB114" s="202"/>
      <c r="DC114" s="195" t="s">
        <v>4204</v>
      </c>
      <c r="DD114" s="202"/>
      <c r="DE114" s="202"/>
    </row>
    <row r="115" spans="1:109" ht="15" customHeight="1">
      <c r="A115" s="123"/>
      <c r="B115" s="133"/>
      <c r="C115" s="13"/>
      <c r="D115" s="16" t="s">
        <v>37</v>
      </c>
      <c r="E115" s="16"/>
      <c r="F115" s="16"/>
      <c r="G115" s="22"/>
      <c r="H115" s="441" t="s">
        <v>5706</v>
      </c>
      <c r="I115" s="441"/>
      <c r="J115" s="441"/>
      <c r="K115" s="441"/>
      <c r="L115" s="441"/>
      <c r="M115" s="441"/>
      <c r="N115" s="441"/>
      <c r="O115" s="441"/>
      <c r="P115" s="441"/>
      <c r="Q115" s="441"/>
      <c r="R115" s="441"/>
      <c r="S115" s="441"/>
      <c r="T115" s="441"/>
      <c r="U115" s="441"/>
      <c r="V115" s="441"/>
      <c r="W115" s="441"/>
      <c r="X115" s="441"/>
      <c r="Y115" s="441"/>
      <c r="Z115" s="441"/>
      <c r="AA115" s="441"/>
      <c r="AB115" s="441"/>
      <c r="AC115" s="441"/>
      <c r="AD115" s="134"/>
      <c r="AE115" s="123"/>
      <c r="AH115" s="200"/>
      <c r="AI115" s="200"/>
      <c r="AJ115" s="200"/>
      <c r="AK115" s="200"/>
      <c r="AL115" s="189" t="str">
        <f t="shared" si="3"/>
        <v>Naolinco</v>
      </c>
      <c r="AM115" s="189" t="str">
        <f t="shared" si="4"/>
        <v>30112</v>
      </c>
      <c r="AN115" s="190" t="str">
        <f t="shared" si="5"/>
        <v>112</v>
      </c>
      <c r="AO115" s="200"/>
      <c r="AP115" s="187">
        <v>113</v>
      </c>
      <c r="AQ115" s="201"/>
      <c r="AR115" s="201"/>
      <c r="AS115" s="201"/>
      <c r="AT115" s="201"/>
      <c r="AU115" s="201"/>
      <c r="AV115" s="201"/>
      <c r="AW115" s="193" t="s">
        <v>4205</v>
      </c>
      <c r="AX115" s="201"/>
      <c r="AY115" s="201"/>
      <c r="AZ115" s="201"/>
      <c r="BA115" s="201"/>
      <c r="BB115" s="201"/>
      <c r="BC115" s="201"/>
      <c r="BD115" s="193" t="s">
        <v>4206</v>
      </c>
      <c r="BE115" s="194" t="s">
        <v>4207</v>
      </c>
      <c r="BF115" s="193" t="s">
        <v>4208</v>
      </c>
      <c r="BG115" s="201"/>
      <c r="BH115" s="201"/>
      <c r="BI115" s="201"/>
      <c r="BJ115" s="193" t="s">
        <v>4209</v>
      </c>
      <c r="BK115" s="193" t="s">
        <v>4210</v>
      </c>
      <c r="BL115" s="201"/>
      <c r="BM115" s="201"/>
      <c r="BN115" s="201"/>
      <c r="BO115" s="201"/>
      <c r="BP115" s="201"/>
      <c r="BQ115" s="201"/>
      <c r="BR115" s="201"/>
      <c r="BS115" s="201"/>
      <c r="BT115" s="193" t="s">
        <v>4211</v>
      </c>
      <c r="BU115" s="201"/>
      <c r="BV115" s="201"/>
      <c r="BW115" s="200"/>
      <c r="BX115" s="200"/>
      <c r="BY115" s="200"/>
      <c r="BZ115" s="202"/>
      <c r="CA115" s="202"/>
      <c r="CB115" s="202"/>
      <c r="CC115" s="202"/>
      <c r="CD115" s="202"/>
      <c r="CE115" s="202"/>
      <c r="CF115" s="195" t="s">
        <v>872</v>
      </c>
      <c r="CG115" s="202"/>
      <c r="CH115" s="202"/>
      <c r="CI115" s="202"/>
      <c r="CJ115" s="202"/>
      <c r="CK115" s="202"/>
      <c r="CL115" s="202"/>
      <c r="CM115" s="195" t="s">
        <v>4212</v>
      </c>
      <c r="CN115" s="196" t="s">
        <v>4213</v>
      </c>
      <c r="CO115" s="195" t="s">
        <v>4214</v>
      </c>
      <c r="CP115" s="202"/>
      <c r="CQ115" s="202"/>
      <c r="CR115" s="202"/>
      <c r="CS115" s="195" t="s">
        <v>4215</v>
      </c>
      <c r="CT115" s="195" t="s">
        <v>4216</v>
      </c>
      <c r="CU115" s="202"/>
      <c r="CV115" s="202"/>
      <c r="CW115" s="202"/>
      <c r="CX115" s="202"/>
      <c r="CY115" s="202"/>
      <c r="CZ115" s="202"/>
      <c r="DA115" s="202"/>
      <c r="DB115" s="202"/>
      <c r="DC115" s="195" t="s">
        <v>4217</v>
      </c>
      <c r="DD115" s="202"/>
      <c r="DE115" s="202"/>
    </row>
    <row r="116" spans="1:109" ht="15" customHeight="1" thickBot="1">
      <c r="A116" s="123"/>
      <c r="B116" s="136"/>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8"/>
      <c r="AE116" s="123"/>
      <c r="AH116" s="200"/>
      <c r="AI116" s="200"/>
      <c r="AJ116" s="200"/>
      <c r="AK116" s="200"/>
      <c r="AL116" s="189" t="str">
        <f t="shared" si="3"/>
        <v>Naranjal</v>
      </c>
      <c r="AM116" s="189" t="str">
        <f t="shared" si="4"/>
        <v>30113</v>
      </c>
      <c r="AN116" s="190" t="str">
        <f t="shared" si="5"/>
        <v>113</v>
      </c>
      <c r="AO116" s="200"/>
      <c r="AP116" s="187">
        <v>114</v>
      </c>
      <c r="AQ116" s="201"/>
      <c r="AR116" s="201"/>
      <c r="AS116" s="201"/>
      <c r="AT116" s="201"/>
      <c r="AU116" s="201"/>
      <c r="AV116" s="201"/>
      <c r="AW116" s="193" t="s">
        <v>4218</v>
      </c>
      <c r="AX116" s="201"/>
      <c r="AY116" s="201"/>
      <c r="AZ116" s="201"/>
      <c r="BA116" s="201"/>
      <c r="BB116" s="201"/>
      <c r="BC116" s="201"/>
      <c r="BD116" s="193" t="s">
        <v>4219</v>
      </c>
      <c r="BE116" s="194" t="s">
        <v>4220</v>
      </c>
      <c r="BF116" s="193" t="s">
        <v>4221</v>
      </c>
      <c r="BG116" s="201"/>
      <c r="BH116" s="201"/>
      <c r="BI116" s="201"/>
      <c r="BJ116" s="193" t="s">
        <v>4222</v>
      </c>
      <c r="BK116" s="193" t="s">
        <v>4223</v>
      </c>
      <c r="BL116" s="201"/>
      <c r="BM116" s="201"/>
      <c r="BN116" s="201"/>
      <c r="BO116" s="201"/>
      <c r="BP116" s="201"/>
      <c r="BQ116" s="201"/>
      <c r="BR116" s="201"/>
      <c r="BS116" s="201"/>
      <c r="BT116" s="193" t="s">
        <v>4224</v>
      </c>
      <c r="BU116" s="201"/>
      <c r="BV116" s="201"/>
      <c r="BW116" s="200"/>
      <c r="BX116" s="200"/>
      <c r="BY116" s="200"/>
      <c r="BZ116" s="202"/>
      <c r="CA116" s="202"/>
      <c r="CB116" s="202"/>
      <c r="CC116" s="202"/>
      <c r="CD116" s="202"/>
      <c r="CE116" s="202"/>
      <c r="CF116" s="195" t="s">
        <v>4225</v>
      </c>
      <c r="CG116" s="202"/>
      <c r="CH116" s="202"/>
      <c r="CI116" s="202"/>
      <c r="CJ116" s="202"/>
      <c r="CK116" s="202"/>
      <c r="CL116" s="202"/>
      <c r="CM116" s="195" t="s">
        <v>4226</v>
      </c>
      <c r="CN116" s="196" t="s">
        <v>4227</v>
      </c>
      <c r="CO116" s="195" t="s">
        <v>4228</v>
      </c>
      <c r="CP116" s="202"/>
      <c r="CQ116" s="202"/>
      <c r="CR116" s="202"/>
      <c r="CS116" s="195" t="s">
        <v>4229</v>
      </c>
      <c r="CT116" s="195" t="s">
        <v>4230</v>
      </c>
      <c r="CU116" s="202"/>
      <c r="CV116" s="202"/>
      <c r="CW116" s="202"/>
      <c r="CX116" s="202"/>
      <c r="CY116" s="202"/>
      <c r="CZ116" s="202"/>
      <c r="DA116" s="202"/>
      <c r="DB116" s="202"/>
      <c r="DC116" s="195" t="s">
        <v>4231</v>
      </c>
      <c r="DD116" s="202"/>
      <c r="DE116" s="202"/>
    </row>
    <row r="117" spans="1:109" ht="15" customHeight="1" thickBot="1">
      <c r="B117" s="123"/>
      <c r="C117" s="123"/>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H117" s="200"/>
      <c r="AI117" s="200"/>
      <c r="AJ117" s="200"/>
      <c r="AK117" s="200"/>
      <c r="AL117" s="189" t="str">
        <f t="shared" si="3"/>
        <v>Nautla</v>
      </c>
      <c r="AM117" s="189" t="str">
        <f t="shared" si="4"/>
        <v>30114</v>
      </c>
      <c r="AN117" s="190" t="str">
        <f t="shared" si="5"/>
        <v>114</v>
      </c>
      <c r="AO117" s="200"/>
      <c r="AP117" s="187">
        <v>115</v>
      </c>
      <c r="AQ117" s="201"/>
      <c r="AR117" s="201"/>
      <c r="AS117" s="201"/>
      <c r="AT117" s="201"/>
      <c r="AU117" s="201"/>
      <c r="AV117" s="201"/>
      <c r="AW117" s="193" t="s">
        <v>4232</v>
      </c>
      <c r="AX117" s="201"/>
      <c r="AY117" s="201"/>
      <c r="AZ117" s="201"/>
      <c r="BA117" s="201"/>
      <c r="BB117" s="201"/>
      <c r="BC117" s="201"/>
      <c r="BD117" s="193" t="s">
        <v>4233</v>
      </c>
      <c r="BE117" s="194" t="s">
        <v>4234</v>
      </c>
      <c r="BF117" s="201">
        <v>16999</v>
      </c>
      <c r="BG117" s="201"/>
      <c r="BH117" s="201"/>
      <c r="BI117" s="201"/>
      <c r="BJ117" s="193" t="s">
        <v>4235</v>
      </c>
      <c r="BK117" s="193" t="s">
        <v>4236</v>
      </c>
      <c r="BL117" s="201"/>
      <c r="BM117" s="201"/>
      <c r="BN117" s="201"/>
      <c r="BO117" s="201"/>
      <c r="BP117" s="201"/>
      <c r="BQ117" s="201"/>
      <c r="BR117" s="201"/>
      <c r="BS117" s="201"/>
      <c r="BT117" s="193" t="s">
        <v>4237</v>
      </c>
      <c r="BU117" s="201"/>
      <c r="BV117" s="201"/>
      <c r="BW117" s="200"/>
      <c r="BX117" s="200"/>
      <c r="BY117" s="200"/>
      <c r="BZ117" s="202"/>
      <c r="CA117" s="202"/>
      <c r="CB117" s="202"/>
      <c r="CC117" s="202"/>
      <c r="CD117" s="202"/>
      <c r="CE117" s="202"/>
      <c r="CF117" s="195" t="s">
        <v>4238</v>
      </c>
      <c r="CG117" s="202"/>
      <c r="CH117" s="202"/>
      <c r="CI117" s="202"/>
      <c r="CJ117" s="202"/>
      <c r="CK117" s="202"/>
      <c r="CL117" s="202"/>
      <c r="CM117" s="195" t="s">
        <v>4239</v>
      </c>
      <c r="CN117" s="196" t="s">
        <v>4240</v>
      </c>
      <c r="CO117" s="195" t="s">
        <v>278</v>
      </c>
      <c r="CP117" s="202"/>
      <c r="CQ117" s="202"/>
      <c r="CR117" s="202"/>
      <c r="CS117" s="195" t="s">
        <v>4241</v>
      </c>
      <c r="CT117" s="195" t="s">
        <v>1890</v>
      </c>
      <c r="CU117" s="202"/>
      <c r="CV117" s="202"/>
      <c r="CW117" s="202"/>
      <c r="CX117" s="202"/>
      <c r="CY117" s="202"/>
      <c r="CZ117" s="202"/>
      <c r="DA117" s="202"/>
      <c r="DB117" s="202"/>
      <c r="DC117" s="195" t="s">
        <v>4242</v>
      </c>
      <c r="DD117" s="202"/>
      <c r="DE117" s="202"/>
    </row>
    <row r="118" spans="1:109" ht="15" customHeight="1">
      <c r="A118" s="123"/>
      <c r="B118" s="140"/>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2"/>
      <c r="AE118" s="123"/>
      <c r="AH118" s="200"/>
      <c r="AI118" s="200"/>
      <c r="AJ118" s="200"/>
      <c r="AK118" s="200"/>
      <c r="AL118" s="189" t="str">
        <f t="shared" si="3"/>
        <v>Nogales</v>
      </c>
      <c r="AM118" s="189" t="str">
        <f t="shared" si="4"/>
        <v>30115</v>
      </c>
      <c r="AN118" s="190" t="str">
        <f t="shared" si="5"/>
        <v>115</v>
      </c>
      <c r="AO118" s="200"/>
      <c r="AP118" s="187">
        <v>116</v>
      </c>
      <c r="AQ118" s="201"/>
      <c r="AR118" s="201"/>
      <c r="AS118" s="201"/>
      <c r="AT118" s="201"/>
      <c r="AU118" s="201"/>
      <c r="AV118" s="201"/>
      <c r="AW118" s="193" t="s">
        <v>4243</v>
      </c>
      <c r="AX118" s="201"/>
      <c r="AY118" s="201"/>
      <c r="AZ118" s="201"/>
      <c r="BA118" s="201"/>
      <c r="BB118" s="201"/>
      <c r="BC118" s="201"/>
      <c r="BD118" s="193" t="s">
        <v>4244</v>
      </c>
      <c r="BE118" s="194" t="s">
        <v>4245</v>
      </c>
      <c r="BF118" s="201"/>
      <c r="BG118" s="201"/>
      <c r="BH118" s="201"/>
      <c r="BI118" s="201"/>
      <c r="BJ118" s="193" t="s">
        <v>4246</v>
      </c>
      <c r="BK118" s="193" t="s">
        <v>4247</v>
      </c>
      <c r="BL118" s="201"/>
      <c r="BM118" s="201"/>
      <c r="BN118" s="201"/>
      <c r="BO118" s="201"/>
      <c r="BP118" s="201"/>
      <c r="BQ118" s="201"/>
      <c r="BR118" s="201"/>
      <c r="BS118" s="201"/>
      <c r="BT118" s="193" t="s">
        <v>4248</v>
      </c>
      <c r="BU118" s="201"/>
      <c r="BV118" s="201"/>
      <c r="BW118" s="200"/>
      <c r="BX118" s="200"/>
      <c r="BY118" s="200"/>
      <c r="BZ118" s="202"/>
      <c r="CA118" s="202"/>
      <c r="CB118" s="202"/>
      <c r="CC118" s="202"/>
      <c r="CD118" s="202"/>
      <c r="CE118" s="202"/>
      <c r="CF118" s="195" t="s">
        <v>4249</v>
      </c>
      <c r="CG118" s="202"/>
      <c r="CH118" s="202"/>
      <c r="CI118" s="202"/>
      <c r="CJ118" s="202"/>
      <c r="CK118" s="202"/>
      <c r="CL118" s="202"/>
      <c r="CM118" s="195" t="s">
        <v>4227</v>
      </c>
      <c r="CN118" s="196" t="s">
        <v>4250</v>
      </c>
      <c r="CO118" s="202"/>
      <c r="CP118" s="202"/>
      <c r="CQ118" s="202"/>
      <c r="CR118" s="202"/>
      <c r="CS118" s="195" t="s">
        <v>4251</v>
      </c>
      <c r="CT118" s="195" t="s">
        <v>4252</v>
      </c>
      <c r="CU118" s="202"/>
      <c r="CV118" s="202"/>
      <c r="CW118" s="202"/>
      <c r="CX118" s="202"/>
      <c r="CY118" s="202"/>
      <c r="CZ118" s="202"/>
      <c r="DA118" s="202"/>
      <c r="DB118" s="202"/>
      <c r="DC118" s="195" t="s">
        <v>2796</v>
      </c>
      <c r="DD118" s="202"/>
      <c r="DE118" s="202"/>
    </row>
    <row r="119" spans="1:109" ht="24" customHeight="1">
      <c r="A119" s="123"/>
      <c r="B119" s="104"/>
      <c r="C119" s="442" t="s">
        <v>437</v>
      </c>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143"/>
      <c r="AE119" s="123"/>
      <c r="AH119" s="200"/>
      <c r="AI119" s="200"/>
      <c r="AJ119" s="200"/>
      <c r="AK119" s="200"/>
      <c r="AL119" s="189" t="str">
        <f t="shared" si="3"/>
        <v>Oluta</v>
      </c>
      <c r="AM119" s="189" t="str">
        <f t="shared" si="4"/>
        <v>30116</v>
      </c>
      <c r="AN119" s="190" t="str">
        <f t="shared" si="5"/>
        <v>116</v>
      </c>
      <c r="AO119" s="200"/>
      <c r="AP119" s="187">
        <v>117</v>
      </c>
      <c r="AQ119" s="201"/>
      <c r="AR119" s="201"/>
      <c r="AS119" s="201"/>
      <c r="AT119" s="201"/>
      <c r="AU119" s="201"/>
      <c r="AV119" s="201"/>
      <c r="AW119" s="193" t="s">
        <v>4253</v>
      </c>
      <c r="AX119" s="201"/>
      <c r="AY119" s="201"/>
      <c r="AZ119" s="201"/>
      <c r="BA119" s="201"/>
      <c r="BB119" s="201"/>
      <c r="BC119" s="201"/>
      <c r="BD119" s="193" t="s">
        <v>4254</v>
      </c>
      <c r="BE119" s="194" t="s">
        <v>4255</v>
      </c>
      <c r="BF119" s="201"/>
      <c r="BG119" s="201"/>
      <c r="BH119" s="201"/>
      <c r="BI119" s="201"/>
      <c r="BJ119" s="193" t="s">
        <v>4256</v>
      </c>
      <c r="BK119" s="193" t="s">
        <v>4257</v>
      </c>
      <c r="BL119" s="201"/>
      <c r="BM119" s="201"/>
      <c r="BN119" s="201"/>
      <c r="BO119" s="201"/>
      <c r="BP119" s="201"/>
      <c r="BQ119" s="201"/>
      <c r="BR119" s="201"/>
      <c r="BS119" s="201"/>
      <c r="BT119" s="193" t="s">
        <v>4258</v>
      </c>
      <c r="BU119" s="201"/>
      <c r="BV119" s="201"/>
      <c r="BW119" s="200"/>
      <c r="BX119" s="200"/>
      <c r="BY119" s="200"/>
      <c r="BZ119" s="202"/>
      <c r="CA119" s="202"/>
      <c r="CB119" s="202"/>
      <c r="CC119" s="202"/>
      <c r="CD119" s="202"/>
      <c r="CE119" s="202"/>
      <c r="CF119" s="195" t="s">
        <v>4259</v>
      </c>
      <c r="CG119" s="202"/>
      <c r="CH119" s="202"/>
      <c r="CI119" s="202"/>
      <c r="CJ119" s="202"/>
      <c r="CK119" s="202"/>
      <c r="CL119" s="202"/>
      <c r="CM119" s="195" t="s">
        <v>2613</v>
      </c>
      <c r="CN119" s="196" t="s">
        <v>4260</v>
      </c>
      <c r="CO119" s="202"/>
      <c r="CP119" s="202"/>
      <c r="CQ119" s="202"/>
      <c r="CR119" s="202"/>
      <c r="CS119" s="195" t="s">
        <v>4261</v>
      </c>
      <c r="CT119" s="195" t="s">
        <v>4262</v>
      </c>
      <c r="CU119" s="202"/>
      <c r="CV119" s="202"/>
      <c r="CW119" s="202"/>
      <c r="CX119" s="202"/>
      <c r="CY119" s="202"/>
      <c r="CZ119" s="202"/>
      <c r="DA119" s="202"/>
      <c r="DB119" s="202"/>
      <c r="DC119" s="195" t="s">
        <v>4263</v>
      </c>
      <c r="DD119" s="202"/>
      <c r="DE119" s="202"/>
    </row>
    <row r="120" spans="1:109" ht="6.75" customHeight="1">
      <c r="A120" s="123"/>
      <c r="B120" s="104"/>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43"/>
      <c r="AE120" s="123"/>
      <c r="AH120" s="200"/>
      <c r="AI120" s="200"/>
      <c r="AJ120" s="200"/>
      <c r="AK120" s="200"/>
      <c r="AL120" s="189" t="str">
        <f t="shared" si="3"/>
        <v>Omealca</v>
      </c>
      <c r="AM120" s="189" t="str">
        <f t="shared" si="4"/>
        <v>30117</v>
      </c>
      <c r="AN120" s="190" t="str">
        <f t="shared" si="5"/>
        <v>117</v>
      </c>
      <c r="AO120" s="200"/>
      <c r="AP120" s="187">
        <v>118</v>
      </c>
      <c r="AQ120" s="201"/>
      <c r="AR120" s="201"/>
      <c r="AS120" s="201"/>
      <c r="AT120" s="201"/>
      <c r="AU120" s="201"/>
      <c r="AV120" s="201"/>
      <c r="AW120" s="193" t="s">
        <v>4264</v>
      </c>
      <c r="AX120" s="201"/>
      <c r="AY120" s="201"/>
      <c r="AZ120" s="201"/>
      <c r="BA120" s="201"/>
      <c r="BB120" s="201"/>
      <c r="BC120" s="201"/>
      <c r="BD120" s="193" t="s">
        <v>4265</v>
      </c>
      <c r="BE120" s="194" t="s">
        <v>4266</v>
      </c>
      <c r="BF120" s="201"/>
      <c r="BG120" s="201"/>
      <c r="BH120" s="201"/>
      <c r="BI120" s="201"/>
      <c r="BJ120" s="193" t="s">
        <v>4267</v>
      </c>
      <c r="BK120" s="193" t="s">
        <v>4268</v>
      </c>
      <c r="BL120" s="201"/>
      <c r="BM120" s="201"/>
      <c r="BN120" s="201"/>
      <c r="BO120" s="201"/>
      <c r="BP120" s="201"/>
      <c r="BQ120" s="201"/>
      <c r="BR120" s="201"/>
      <c r="BS120" s="201"/>
      <c r="BT120" s="193" t="s">
        <v>4269</v>
      </c>
      <c r="BU120" s="201"/>
      <c r="BV120" s="201"/>
      <c r="BW120" s="200"/>
      <c r="BX120" s="200"/>
      <c r="BY120" s="200"/>
      <c r="BZ120" s="202"/>
      <c r="CA120" s="202"/>
      <c r="CB120" s="202"/>
      <c r="CC120" s="202"/>
      <c r="CD120" s="202"/>
      <c r="CE120" s="202"/>
      <c r="CF120" s="195" t="s">
        <v>4270</v>
      </c>
      <c r="CG120" s="202"/>
      <c r="CH120" s="202"/>
      <c r="CI120" s="202"/>
      <c r="CJ120" s="202"/>
      <c r="CK120" s="202"/>
      <c r="CL120" s="202"/>
      <c r="CM120" s="195" t="s">
        <v>4271</v>
      </c>
      <c r="CN120" s="196" t="s">
        <v>4272</v>
      </c>
      <c r="CO120" s="202"/>
      <c r="CP120" s="202"/>
      <c r="CQ120" s="202"/>
      <c r="CR120" s="202"/>
      <c r="CS120" s="195" t="s">
        <v>4273</v>
      </c>
      <c r="CT120" s="195" t="s">
        <v>4274</v>
      </c>
      <c r="CU120" s="202"/>
      <c r="CV120" s="202"/>
      <c r="CW120" s="202"/>
      <c r="CX120" s="202"/>
      <c r="CY120" s="202"/>
      <c r="CZ120" s="202"/>
      <c r="DA120" s="202"/>
      <c r="DB120" s="202"/>
      <c r="DC120" s="195" t="s">
        <v>4275</v>
      </c>
      <c r="DD120" s="202"/>
      <c r="DE120" s="202"/>
    </row>
    <row r="121" spans="1:109" ht="15" customHeight="1">
      <c r="A121" s="123"/>
      <c r="B121" s="104"/>
      <c r="C121" s="13"/>
      <c r="D121" s="23" t="s">
        <v>38</v>
      </c>
      <c r="E121" s="13"/>
      <c r="F121" s="13"/>
      <c r="G121" s="439" t="s">
        <v>5707</v>
      </c>
      <c r="H121" s="439"/>
      <c r="I121" s="439"/>
      <c r="J121" s="439"/>
      <c r="K121" s="439"/>
      <c r="L121" s="439"/>
      <c r="M121" s="439"/>
      <c r="N121" s="439"/>
      <c r="O121" s="439"/>
      <c r="P121" s="439"/>
      <c r="Q121" s="439"/>
      <c r="R121" s="439"/>
      <c r="S121" s="439"/>
      <c r="T121" s="439"/>
      <c r="U121" s="439"/>
      <c r="V121" s="439"/>
      <c r="W121" s="439"/>
      <c r="X121" s="439"/>
      <c r="Y121" s="439"/>
      <c r="Z121" s="439"/>
      <c r="AA121" s="439"/>
      <c r="AB121" s="439"/>
      <c r="AC121" s="439"/>
      <c r="AD121" s="143"/>
      <c r="AE121" s="123"/>
      <c r="AH121" s="200"/>
      <c r="AI121" s="200"/>
      <c r="AJ121" s="200"/>
      <c r="AK121" s="200"/>
      <c r="AL121" s="189" t="str">
        <f t="shared" si="3"/>
        <v>Orizaba</v>
      </c>
      <c r="AM121" s="189" t="str">
        <f t="shared" si="4"/>
        <v>30118</v>
      </c>
      <c r="AN121" s="190" t="str">
        <f t="shared" si="5"/>
        <v>118</v>
      </c>
      <c r="AO121" s="200"/>
      <c r="AP121" s="187">
        <v>119</v>
      </c>
      <c r="AQ121" s="201"/>
      <c r="AR121" s="201"/>
      <c r="AS121" s="201"/>
      <c r="AT121" s="201"/>
      <c r="AU121" s="201"/>
      <c r="AV121" s="201"/>
      <c r="AW121" s="193" t="s">
        <v>4276</v>
      </c>
      <c r="AX121" s="201"/>
      <c r="AY121" s="201"/>
      <c r="AZ121" s="201"/>
      <c r="BA121" s="201"/>
      <c r="BB121" s="201"/>
      <c r="BC121" s="201"/>
      <c r="BD121" s="193" t="s">
        <v>4277</v>
      </c>
      <c r="BE121" s="194" t="s">
        <v>4278</v>
      </c>
      <c r="BF121" s="201"/>
      <c r="BG121" s="201"/>
      <c r="BH121" s="201"/>
      <c r="BI121" s="201"/>
      <c r="BJ121" s="193" t="s">
        <v>4279</v>
      </c>
      <c r="BK121" s="193" t="s">
        <v>4280</v>
      </c>
      <c r="BL121" s="201"/>
      <c r="BM121" s="201"/>
      <c r="BN121" s="201"/>
      <c r="BO121" s="201"/>
      <c r="BP121" s="201"/>
      <c r="BQ121" s="201"/>
      <c r="BR121" s="201"/>
      <c r="BS121" s="201"/>
      <c r="BT121" s="193" t="s">
        <v>4281</v>
      </c>
      <c r="BU121" s="201"/>
      <c r="BV121" s="201"/>
      <c r="BW121" s="200"/>
      <c r="BX121" s="200"/>
      <c r="BY121" s="200"/>
      <c r="BZ121" s="202"/>
      <c r="CA121" s="202"/>
      <c r="CB121" s="202"/>
      <c r="CC121" s="202"/>
      <c r="CD121" s="202"/>
      <c r="CE121" s="202"/>
      <c r="CF121" s="195" t="s">
        <v>4282</v>
      </c>
      <c r="CG121" s="202"/>
      <c r="CH121" s="202"/>
      <c r="CI121" s="202"/>
      <c r="CJ121" s="202"/>
      <c r="CK121" s="202"/>
      <c r="CL121" s="202"/>
      <c r="CM121" s="195" t="s">
        <v>4283</v>
      </c>
      <c r="CN121" s="196" t="s">
        <v>4284</v>
      </c>
      <c r="CO121" s="202"/>
      <c r="CP121" s="202"/>
      <c r="CQ121" s="202"/>
      <c r="CR121" s="202"/>
      <c r="CS121" s="195" t="s">
        <v>4285</v>
      </c>
      <c r="CT121" s="195" t="s">
        <v>4286</v>
      </c>
      <c r="CU121" s="202"/>
      <c r="CV121" s="202"/>
      <c r="CW121" s="202"/>
      <c r="CX121" s="202"/>
      <c r="CY121" s="202"/>
      <c r="CZ121" s="202"/>
      <c r="DA121" s="202"/>
      <c r="DB121" s="202"/>
      <c r="DC121" s="195" t="s">
        <v>4287</v>
      </c>
      <c r="DD121" s="202"/>
      <c r="DE121" s="202"/>
    </row>
    <row r="122" spans="1:109" ht="15" customHeight="1">
      <c r="A122" s="123"/>
      <c r="B122" s="104"/>
      <c r="C122" s="13"/>
      <c r="D122" s="23" t="s">
        <v>39</v>
      </c>
      <c r="E122" s="13"/>
      <c r="F122" s="13"/>
      <c r="G122" s="13"/>
      <c r="H122" s="13"/>
      <c r="I122" s="13"/>
      <c r="J122" s="13"/>
      <c r="K122" s="440" t="s">
        <v>5708</v>
      </c>
      <c r="L122" s="440"/>
      <c r="M122" s="440"/>
      <c r="N122" s="440"/>
      <c r="O122" s="440"/>
      <c r="P122" s="440"/>
      <c r="Q122" s="440"/>
      <c r="R122" s="440"/>
      <c r="S122" s="440"/>
      <c r="T122" s="440"/>
      <c r="U122" s="440"/>
      <c r="V122" s="440"/>
      <c r="W122" s="440"/>
      <c r="X122" s="440"/>
      <c r="Y122" s="440"/>
      <c r="Z122" s="440"/>
      <c r="AA122" s="440"/>
      <c r="AB122" s="440"/>
      <c r="AC122" s="440"/>
      <c r="AD122" s="143"/>
      <c r="AE122" s="123"/>
      <c r="AH122" s="200"/>
      <c r="AI122" s="200"/>
      <c r="AJ122" s="200"/>
      <c r="AK122" s="200"/>
      <c r="AL122" s="189" t="str">
        <f t="shared" si="3"/>
        <v>Otatitlán</v>
      </c>
      <c r="AM122" s="189" t="str">
        <f t="shared" si="4"/>
        <v>30119</v>
      </c>
      <c r="AN122" s="190" t="str">
        <f t="shared" si="5"/>
        <v>119</v>
      </c>
      <c r="AO122" s="200"/>
      <c r="AP122" s="187">
        <v>120</v>
      </c>
      <c r="AQ122" s="201"/>
      <c r="AR122" s="201"/>
      <c r="AS122" s="201"/>
      <c r="AT122" s="201"/>
      <c r="AU122" s="201"/>
      <c r="AV122" s="201"/>
      <c r="AW122" s="193" t="s">
        <v>4288</v>
      </c>
      <c r="AX122" s="201"/>
      <c r="AY122" s="201"/>
      <c r="AZ122" s="201"/>
      <c r="BA122" s="201"/>
      <c r="BB122" s="201"/>
      <c r="BC122" s="201"/>
      <c r="BD122" s="193" t="s">
        <v>4289</v>
      </c>
      <c r="BE122" s="194" t="s">
        <v>4290</v>
      </c>
      <c r="BF122" s="201"/>
      <c r="BG122" s="201"/>
      <c r="BH122" s="201"/>
      <c r="BI122" s="201"/>
      <c r="BJ122" s="193" t="s">
        <v>4291</v>
      </c>
      <c r="BK122" s="193" t="s">
        <v>4292</v>
      </c>
      <c r="BL122" s="201"/>
      <c r="BM122" s="201"/>
      <c r="BN122" s="201"/>
      <c r="BO122" s="201"/>
      <c r="BP122" s="201"/>
      <c r="BQ122" s="201"/>
      <c r="BR122" s="201"/>
      <c r="BS122" s="201"/>
      <c r="BT122" s="193" t="s">
        <v>4293</v>
      </c>
      <c r="BU122" s="201"/>
      <c r="BV122" s="201"/>
      <c r="BW122" s="200"/>
      <c r="BX122" s="200"/>
      <c r="BY122" s="200"/>
      <c r="BZ122" s="202"/>
      <c r="CA122" s="202"/>
      <c r="CB122" s="202"/>
      <c r="CC122" s="202"/>
      <c r="CD122" s="202"/>
      <c r="CE122" s="202"/>
      <c r="CF122" s="207" t="s">
        <v>4294</v>
      </c>
      <c r="CG122" s="202"/>
      <c r="CH122" s="202"/>
      <c r="CI122" s="202"/>
      <c r="CJ122" s="202"/>
      <c r="CK122" s="202"/>
      <c r="CL122" s="202"/>
      <c r="CM122" s="195" t="s">
        <v>4295</v>
      </c>
      <c r="CN122" s="196" t="s">
        <v>4296</v>
      </c>
      <c r="CO122" s="202"/>
      <c r="CP122" s="202"/>
      <c r="CQ122" s="202"/>
      <c r="CR122" s="202"/>
      <c r="CS122" s="195" t="s">
        <v>4297</v>
      </c>
      <c r="CT122" s="195" t="s">
        <v>4298</v>
      </c>
      <c r="CU122" s="202"/>
      <c r="CV122" s="202"/>
      <c r="CW122" s="202"/>
      <c r="CX122" s="202"/>
      <c r="CY122" s="202"/>
      <c r="CZ122" s="202"/>
      <c r="DA122" s="202"/>
      <c r="DB122" s="202"/>
      <c r="DC122" s="195" t="s">
        <v>4299</v>
      </c>
      <c r="DD122" s="202"/>
      <c r="DE122" s="202"/>
    </row>
    <row r="123" spans="1:109" ht="15" customHeight="1">
      <c r="A123" s="123"/>
      <c r="B123" s="104"/>
      <c r="C123" s="13"/>
      <c r="D123" s="23" t="s">
        <v>40</v>
      </c>
      <c r="E123" s="13"/>
      <c r="F123" s="13"/>
      <c r="G123" s="439" t="s">
        <v>5709</v>
      </c>
      <c r="H123" s="439"/>
      <c r="I123" s="439"/>
      <c r="J123" s="439"/>
      <c r="K123" s="439"/>
      <c r="L123" s="439"/>
      <c r="M123" s="439"/>
      <c r="N123" s="439"/>
      <c r="O123" s="439"/>
      <c r="P123" s="439"/>
      <c r="Q123" s="439"/>
      <c r="R123" s="439"/>
      <c r="S123" s="439"/>
      <c r="T123" s="439"/>
      <c r="U123" s="439"/>
      <c r="V123" s="439"/>
      <c r="W123" s="439"/>
      <c r="X123" s="439"/>
      <c r="Y123" s="439"/>
      <c r="Z123" s="439"/>
      <c r="AA123" s="439"/>
      <c r="AB123" s="439"/>
      <c r="AC123" s="439"/>
      <c r="AD123" s="143"/>
      <c r="AE123" s="123"/>
      <c r="AH123" s="200"/>
      <c r="AI123" s="200"/>
      <c r="AJ123" s="200"/>
      <c r="AK123" s="200"/>
      <c r="AL123" s="189" t="str">
        <f t="shared" si="3"/>
        <v>Oteapan</v>
      </c>
      <c r="AM123" s="189" t="str">
        <f t="shared" si="4"/>
        <v>30120</v>
      </c>
      <c r="AN123" s="190" t="str">
        <f t="shared" si="5"/>
        <v>120</v>
      </c>
      <c r="AO123" s="200"/>
      <c r="AP123" s="187">
        <v>121</v>
      </c>
      <c r="AQ123" s="201"/>
      <c r="AR123" s="201"/>
      <c r="AS123" s="201"/>
      <c r="AT123" s="201"/>
      <c r="AU123" s="201"/>
      <c r="AV123" s="201"/>
      <c r="AW123" s="193" t="s">
        <v>4300</v>
      </c>
      <c r="AX123" s="201"/>
      <c r="AY123" s="201"/>
      <c r="AZ123" s="201"/>
      <c r="BA123" s="201"/>
      <c r="BB123" s="201"/>
      <c r="BC123" s="201"/>
      <c r="BD123" s="193" t="s">
        <v>4301</v>
      </c>
      <c r="BE123" s="194" t="s">
        <v>4302</v>
      </c>
      <c r="BF123" s="201"/>
      <c r="BG123" s="201"/>
      <c r="BH123" s="201"/>
      <c r="BI123" s="201"/>
      <c r="BJ123" s="193" t="s">
        <v>4303</v>
      </c>
      <c r="BK123" s="193" t="s">
        <v>4304</v>
      </c>
      <c r="BL123" s="201"/>
      <c r="BM123" s="201"/>
      <c r="BN123" s="201"/>
      <c r="BO123" s="201"/>
      <c r="BP123" s="201"/>
      <c r="BQ123" s="201"/>
      <c r="BR123" s="201"/>
      <c r="BS123" s="201"/>
      <c r="BT123" s="193" t="s">
        <v>4305</v>
      </c>
      <c r="BU123" s="201"/>
      <c r="BV123" s="201"/>
      <c r="BW123" s="200"/>
      <c r="BX123" s="200"/>
      <c r="BY123" s="200"/>
      <c r="BZ123" s="202"/>
      <c r="CA123" s="202"/>
      <c r="CB123" s="202"/>
      <c r="CC123" s="202"/>
      <c r="CD123" s="202"/>
      <c r="CE123" s="202"/>
      <c r="CF123" s="207" t="s">
        <v>4306</v>
      </c>
      <c r="CG123" s="202"/>
      <c r="CH123" s="202"/>
      <c r="CI123" s="202"/>
      <c r="CJ123" s="202"/>
      <c r="CK123" s="202"/>
      <c r="CL123" s="202"/>
      <c r="CM123" s="195" t="s">
        <v>4307</v>
      </c>
      <c r="CN123" s="196" t="s">
        <v>4308</v>
      </c>
      <c r="CO123" s="202"/>
      <c r="CP123" s="202"/>
      <c r="CQ123" s="202"/>
      <c r="CR123" s="202"/>
      <c r="CS123" s="195" t="s">
        <v>4309</v>
      </c>
      <c r="CT123" s="195" t="s">
        <v>4310</v>
      </c>
      <c r="CU123" s="202"/>
      <c r="CV123" s="202"/>
      <c r="CW123" s="202"/>
      <c r="CX123" s="202"/>
      <c r="CY123" s="202"/>
      <c r="CZ123" s="202"/>
      <c r="DA123" s="202"/>
      <c r="DB123" s="202"/>
      <c r="DC123" s="195" t="s">
        <v>4311</v>
      </c>
      <c r="DD123" s="202"/>
      <c r="DE123" s="202"/>
    </row>
    <row r="124" spans="1:109" ht="15" customHeight="1">
      <c r="A124" s="123"/>
      <c r="B124" s="104"/>
      <c r="C124" s="13"/>
      <c r="D124" s="23" t="s">
        <v>41</v>
      </c>
      <c r="E124" s="13"/>
      <c r="F124" s="13"/>
      <c r="G124" s="13"/>
      <c r="H124" s="13"/>
      <c r="I124" s="443" t="s">
        <v>5710</v>
      </c>
      <c r="J124" s="443"/>
      <c r="K124" s="443"/>
      <c r="L124" s="443"/>
      <c r="M124" s="443"/>
      <c r="N124" s="443"/>
      <c r="O124" s="443"/>
      <c r="P124" s="443"/>
      <c r="Q124" s="443"/>
      <c r="R124" s="443"/>
      <c r="S124" s="443"/>
      <c r="T124" s="443"/>
      <c r="U124" s="443"/>
      <c r="V124" s="443"/>
      <c r="W124" s="443"/>
      <c r="X124" s="443"/>
      <c r="Y124" s="443"/>
      <c r="Z124" s="443"/>
      <c r="AA124" s="443"/>
      <c r="AB124" s="443"/>
      <c r="AC124" s="443"/>
      <c r="AD124" s="143"/>
      <c r="AE124" s="123"/>
      <c r="AH124" s="200"/>
      <c r="AI124" s="200"/>
      <c r="AJ124" s="200"/>
      <c r="AK124" s="200"/>
      <c r="AL124" s="189" t="str">
        <f t="shared" si="3"/>
        <v>Ozuluama de Mascareñas</v>
      </c>
      <c r="AM124" s="189" t="str">
        <f t="shared" si="4"/>
        <v>30121</v>
      </c>
      <c r="AN124" s="190" t="str">
        <f t="shared" si="5"/>
        <v>121</v>
      </c>
      <c r="AO124" s="200"/>
      <c r="AP124" s="187">
        <v>122</v>
      </c>
      <c r="AQ124" s="201"/>
      <c r="AR124" s="201"/>
      <c r="AS124" s="201"/>
      <c r="AT124" s="201"/>
      <c r="AU124" s="201"/>
      <c r="AV124" s="201"/>
      <c r="AW124" s="193" t="s">
        <v>4312</v>
      </c>
      <c r="AX124" s="201"/>
      <c r="AY124" s="201"/>
      <c r="AZ124" s="201"/>
      <c r="BA124" s="201"/>
      <c r="BB124" s="201"/>
      <c r="BC124" s="201"/>
      <c r="BD124" s="193" t="s">
        <v>4313</v>
      </c>
      <c r="BE124" s="194" t="s">
        <v>4314</v>
      </c>
      <c r="BF124" s="201"/>
      <c r="BG124" s="201"/>
      <c r="BH124" s="201"/>
      <c r="BI124" s="201"/>
      <c r="BJ124" s="193" t="s">
        <v>4315</v>
      </c>
      <c r="BK124" s="193" t="s">
        <v>4316</v>
      </c>
      <c r="BL124" s="201"/>
      <c r="BM124" s="201"/>
      <c r="BN124" s="201"/>
      <c r="BO124" s="201"/>
      <c r="BP124" s="201"/>
      <c r="BQ124" s="201"/>
      <c r="BR124" s="201"/>
      <c r="BS124" s="201"/>
      <c r="BT124" s="193" t="s">
        <v>4317</v>
      </c>
      <c r="BU124" s="201"/>
      <c r="BV124" s="201"/>
      <c r="BW124" s="200"/>
      <c r="BX124" s="200"/>
      <c r="BY124" s="200"/>
      <c r="BZ124" s="202"/>
      <c r="CA124" s="202"/>
      <c r="CB124" s="202"/>
      <c r="CC124" s="202"/>
      <c r="CD124" s="202"/>
      <c r="CE124" s="202"/>
      <c r="CF124" s="207" t="s">
        <v>4318</v>
      </c>
      <c r="CG124" s="202"/>
      <c r="CH124" s="202"/>
      <c r="CI124" s="202"/>
      <c r="CJ124" s="202"/>
      <c r="CK124" s="202"/>
      <c r="CL124" s="202"/>
      <c r="CM124" s="195" t="s">
        <v>4319</v>
      </c>
      <c r="CN124" s="196" t="s">
        <v>4320</v>
      </c>
      <c r="CO124" s="202"/>
      <c r="CP124" s="202"/>
      <c r="CQ124" s="202"/>
      <c r="CR124" s="202"/>
      <c r="CS124" s="195" t="s">
        <v>4321</v>
      </c>
      <c r="CT124" s="195" t="s">
        <v>4322</v>
      </c>
      <c r="CU124" s="202"/>
      <c r="CV124" s="202"/>
      <c r="CW124" s="202"/>
      <c r="CX124" s="202"/>
      <c r="CY124" s="202"/>
      <c r="CZ124" s="202"/>
      <c r="DA124" s="202"/>
      <c r="DB124" s="202"/>
      <c r="DC124" s="195" t="s">
        <v>4323</v>
      </c>
      <c r="DD124" s="202"/>
      <c r="DE124" s="202"/>
    </row>
    <row r="125" spans="1:109" ht="15" customHeight="1">
      <c r="A125" s="123"/>
      <c r="B125" s="104"/>
      <c r="C125" s="13"/>
      <c r="D125" s="23" t="s">
        <v>42</v>
      </c>
      <c r="E125" s="13"/>
      <c r="F125" s="13"/>
      <c r="G125" s="439" t="s">
        <v>5711</v>
      </c>
      <c r="H125" s="439"/>
      <c r="I125" s="439"/>
      <c r="J125" s="439"/>
      <c r="K125" s="439"/>
      <c r="L125" s="439"/>
      <c r="M125" s="439"/>
      <c r="N125" s="439"/>
      <c r="O125" s="439"/>
      <c r="P125" s="439"/>
      <c r="Q125" s="439"/>
      <c r="R125" s="23" t="s">
        <v>43</v>
      </c>
      <c r="S125" s="23"/>
      <c r="T125" s="23"/>
      <c r="U125" s="440">
        <v>8496</v>
      </c>
      <c r="V125" s="440"/>
      <c r="W125" s="440"/>
      <c r="X125" s="440"/>
      <c r="Y125" s="440"/>
      <c r="Z125" s="440"/>
      <c r="AA125" s="440"/>
      <c r="AB125" s="440"/>
      <c r="AC125" s="440"/>
      <c r="AD125" s="143"/>
      <c r="AE125" s="123"/>
      <c r="AH125" s="200"/>
      <c r="AI125" s="200"/>
      <c r="AJ125" s="200"/>
      <c r="AK125" s="200"/>
      <c r="AL125" s="189" t="str">
        <f t="shared" si="3"/>
        <v>Pajapan</v>
      </c>
      <c r="AM125" s="189" t="str">
        <f t="shared" si="4"/>
        <v>30122</v>
      </c>
      <c r="AN125" s="190" t="str">
        <f t="shared" si="5"/>
        <v>122</v>
      </c>
      <c r="AO125" s="200"/>
      <c r="AP125" s="187">
        <v>123</v>
      </c>
      <c r="AQ125" s="201"/>
      <c r="AR125" s="201"/>
      <c r="AS125" s="201"/>
      <c r="AT125" s="201"/>
      <c r="AU125" s="201"/>
      <c r="AV125" s="201"/>
      <c r="AW125" s="193" t="s">
        <v>4324</v>
      </c>
      <c r="AX125" s="201"/>
      <c r="AY125" s="201"/>
      <c r="AZ125" s="201"/>
      <c r="BA125" s="201"/>
      <c r="BB125" s="201"/>
      <c r="BC125" s="201"/>
      <c r="BD125" s="193" t="s">
        <v>4325</v>
      </c>
      <c r="BE125" s="194" t="s">
        <v>4326</v>
      </c>
      <c r="BF125" s="201"/>
      <c r="BG125" s="201"/>
      <c r="BH125" s="201"/>
      <c r="BI125" s="201"/>
      <c r="BJ125" s="193" t="s">
        <v>4327</v>
      </c>
      <c r="BK125" s="193" t="s">
        <v>4328</v>
      </c>
      <c r="BL125" s="201"/>
      <c r="BM125" s="201"/>
      <c r="BN125" s="201"/>
      <c r="BO125" s="201"/>
      <c r="BP125" s="201"/>
      <c r="BQ125" s="201"/>
      <c r="BR125" s="201"/>
      <c r="BS125" s="201"/>
      <c r="BT125" s="193" t="s">
        <v>4329</v>
      </c>
      <c r="BU125" s="201"/>
      <c r="BV125" s="201"/>
      <c r="BW125" s="200"/>
      <c r="BX125" s="200"/>
      <c r="BY125" s="200"/>
      <c r="BZ125" s="202"/>
      <c r="CA125" s="202"/>
      <c r="CB125" s="202"/>
      <c r="CC125" s="202"/>
      <c r="CD125" s="202"/>
      <c r="CE125" s="202"/>
      <c r="CF125" s="207" t="s">
        <v>1202</v>
      </c>
      <c r="CG125" s="202"/>
      <c r="CH125" s="202"/>
      <c r="CI125" s="202"/>
      <c r="CJ125" s="202"/>
      <c r="CK125" s="202"/>
      <c r="CL125" s="202"/>
      <c r="CM125" s="195" t="s">
        <v>4330</v>
      </c>
      <c r="CN125" s="196" t="s">
        <v>4331</v>
      </c>
      <c r="CO125" s="202"/>
      <c r="CP125" s="202"/>
      <c r="CQ125" s="202"/>
      <c r="CR125" s="202"/>
      <c r="CS125" s="195" t="s">
        <v>4332</v>
      </c>
      <c r="CT125" s="195" t="s">
        <v>4333</v>
      </c>
      <c r="CU125" s="202"/>
      <c r="CV125" s="202"/>
      <c r="CW125" s="202"/>
      <c r="CX125" s="202"/>
      <c r="CY125" s="202"/>
      <c r="CZ125" s="202"/>
      <c r="DA125" s="202"/>
      <c r="DB125" s="202"/>
      <c r="DC125" s="195" t="s">
        <v>4334</v>
      </c>
      <c r="DD125" s="202"/>
      <c r="DE125" s="202"/>
    </row>
    <row r="126" spans="1:109" ht="15" customHeight="1" thickBot="1">
      <c r="B126" s="144"/>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c r="AA126" s="145"/>
      <c r="AB126" s="145"/>
      <c r="AC126" s="145"/>
      <c r="AD126" s="146"/>
      <c r="AH126" s="200"/>
      <c r="AI126" s="200"/>
      <c r="AJ126" s="200"/>
      <c r="AK126" s="200"/>
      <c r="AL126" s="189" t="str">
        <f t="shared" si="3"/>
        <v>Pánuco</v>
      </c>
      <c r="AM126" s="189" t="str">
        <f t="shared" si="4"/>
        <v>30123</v>
      </c>
      <c r="AN126" s="190" t="str">
        <f t="shared" si="5"/>
        <v>123</v>
      </c>
      <c r="AO126" s="200"/>
      <c r="AP126" s="187">
        <v>124</v>
      </c>
      <c r="AQ126" s="201"/>
      <c r="AR126" s="201"/>
      <c r="AS126" s="201"/>
      <c r="AT126" s="201"/>
      <c r="AU126" s="201"/>
      <c r="AV126" s="201"/>
      <c r="AW126" s="193" t="s">
        <v>4335</v>
      </c>
      <c r="AX126" s="201"/>
      <c r="AY126" s="201"/>
      <c r="AZ126" s="201"/>
      <c r="BA126" s="201"/>
      <c r="BB126" s="201"/>
      <c r="BC126" s="201"/>
      <c r="BD126" s="193" t="s">
        <v>4336</v>
      </c>
      <c r="BE126" s="194" t="s">
        <v>4337</v>
      </c>
      <c r="BF126" s="201"/>
      <c r="BG126" s="201"/>
      <c r="BH126" s="201"/>
      <c r="BI126" s="201"/>
      <c r="BJ126" s="193" t="s">
        <v>4338</v>
      </c>
      <c r="BK126" s="193" t="s">
        <v>4339</v>
      </c>
      <c r="BL126" s="201"/>
      <c r="BM126" s="201"/>
      <c r="BN126" s="201"/>
      <c r="BO126" s="201"/>
      <c r="BP126" s="201"/>
      <c r="BQ126" s="201"/>
      <c r="BR126" s="201"/>
      <c r="BS126" s="201"/>
      <c r="BT126" s="193" t="s">
        <v>4340</v>
      </c>
      <c r="BU126" s="201"/>
      <c r="BV126" s="201"/>
      <c r="BW126" s="200"/>
      <c r="BX126" s="200"/>
      <c r="BY126" s="200"/>
      <c r="BZ126" s="202"/>
      <c r="CA126" s="202"/>
      <c r="CB126" s="202"/>
      <c r="CC126" s="202"/>
      <c r="CD126" s="202"/>
      <c r="CE126" s="202"/>
      <c r="CF126" s="207" t="s">
        <v>4341</v>
      </c>
      <c r="CG126" s="202"/>
      <c r="CH126" s="202"/>
      <c r="CI126" s="202"/>
      <c r="CJ126" s="202"/>
      <c r="CK126" s="202"/>
      <c r="CL126" s="202"/>
      <c r="CM126" s="195" t="s">
        <v>4342</v>
      </c>
      <c r="CN126" s="196" t="s">
        <v>4343</v>
      </c>
      <c r="CO126" s="202"/>
      <c r="CP126" s="202"/>
      <c r="CQ126" s="202"/>
      <c r="CR126" s="202"/>
      <c r="CS126" s="195" t="s">
        <v>4344</v>
      </c>
      <c r="CT126" s="195" t="s">
        <v>4345</v>
      </c>
      <c r="CU126" s="202"/>
      <c r="CV126" s="202"/>
      <c r="CW126" s="202"/>
      <c r="CX126" s="202"/>
      <c r="CY126" s="202"/>
      <c r="CZ126" s="202"/>
      <c r="DA126" s="202"/>
      <c r="DB126" s="202"/>
      <c r="DC126" s="195" t="s">
        <v>2581</v>
      </c>
      <c r="DD126" s="202"/>
      <c r="DE126" s="202"/>
    </row>
    <row r="127" spans="1:109" ht="15" customHeight="1">
      <c r="AH127" s="200"/>
      <c r="AI127" s="200"/>
      <c r="AJ127" s="200"/>
      <c r="AK127" s="200"/>
      <c r="AL127" s="189" t="str">
        <f t="shared" si="3"/>
        <v>Papantla</v>
      </c>
      <c r="AM127" s="189" t="str">
        <f t="shared" si="4"/>
        <v>30124</v>
      </c>
      <c r="AN127" s="190" t="str">
        <f t="shared" si="5"/>
        <v>124</v>
      </c>
      <c r="AO127" s="200"/>
      <c r="AP127" s="187">
        <v>125</v>
      </c>
      <c r="AQ127" s="201"/>
      <c r="AR127" s="201"/>
      <c r="AS127" s="201"/>
      <c r="AT127" s="201"/>
      <c r="AU127" s="201"/>
      <c r="AV127" s="201"/>
      <c r="AW127" s="193" t="s">
        <v>4346</v>
      </c>
      <c r="AX127" s="201"/>
      <c r="AY127" s="201"/>
      <c r="AZ127" s="201"/>
      <c r="BA127" s="201"/>
      <c r="BB127" s="201"/>
      <c r="BC127" s="201"/>
      <c r="BD127" s="193" t="s">
        <v>4347</v>
      </c>
      <c r="BE127" s="194" t="s">
        <v>4348</v>
      </c>
      <c r="BF127" s="201"/>
      <c r="BG127" s="201"/>
      <c r="BH127" s="201"/>
      <c r="BI127" s="201"/>
      <c r="BJ127" s="193" t="s">
        <v>4349</v>
      </c>
      <c r="BK127" s="193" t="s">
        <v>4350</v>
      </c>
      <c r="BL127" s="201"/>
      <c r="BM127" s="201"/>
      <c r="BN127" s="201"/>
      <c r="BO127" s="201"/>
      <c r="BP127" s="201"/>
      <c r="BQ127" s="201"/>
      <c r="BR127" s="201"/>
      <c r="BS127" s="201"/>
      <c r="BT127" s="193" t="s">
        <v>4351</v>
      </c>
      <c r="BU127" s="201"/>
      <c r="BV127" s="201"/>
      <c r="BW127" s="200"/>
      <c r="BX127" s="200"/>
      <c r="BY127" s="200"/>
      <c r="BZ127" s="202"/>
      <c r="CA127" s="202"/>
      <c r="CB127" s="202"/>
      <c r="CC127" s="202"/>
      <c r="CD127" s="202"/>
      <c r="CE127" s="202"/>
      <c r="CF127" s="207" t="s">
        <v>4352</v>
      </c>
      <c r="CG127" s="202"/>
      <c r="CH127" s="202"/>
      <c r="CI127" s="202"/>
      <c r="CJ127" s="202"/>
      <c r="CK127" s="202"/>
      <c r="CL127" s="202"/>
      <c r="CM127" s="195" t="s">
        <v>4353</v>
      </c>
      <c r="CN127" s="196" t="s">
        <v>4354</v>
      </c>
      <c r="CO127" s="202"/>
      <c r="CP127" s="202"/>
      <c r="CQ127" s="202"/>
      <c r="CR127" s="202"/>
      <c r="CS127" s="195" t="s">
        <v>4355</v>
      </c>
      <c r="CT127" s="195" t="s">
        <v>4356</v>
      </c>
      <c r="CU127" s="202"/>
      <c r="CV127" s="202"/>
      <c r="CW127" s="202"/>
      <c r="CX127" s="202"/>
      <c r="CY127" s="202"/>
      <c r="CZ127" s="202"/>
      <c r="DA127" s="202"/>
      <c r="DB127" s="202"/>
      <c r="DC127" s="195" t="s">
        <v>4357</v>
      </c>
      <c r="DD127" s="202"/>
      <c r="DE127" s="202"/>
    </row>
    <row r="128" spans="1:109" ht="15" customHeight="1">
      <c r="AH128" s="200"/>
      <c r="AI128" s="200"/>
      <c r="AJ128" s="200"/>
      <c r="AK128" s="200"/>
      <c r="AL128" s="189" t="str">
        <f t="shared" si="3"/>
        <v>Paso del Macho</v>
      </c>
      <c r="AM128" s="189" t="str">
        <f t="shared" si="4"/>
        <v>30125</v>
      </c>
      <c r="AN128" s="190" t="str">
        <f t="shared" si="5"/>
        <v>125</v>
      </c>
      <c r="AO128" s="200"/>
      <c r="AP128" s="187">
        <v>126</v>
      </c>
      <c r="AQ128" s="201"/>
      <c r="AR128" s="201"/>
      <c r="AS128" s="201"/>
      <c r="AT128" s="201"/>
      <c r="AU128" s="201"/>
      <c r="AV128" s="201"/>
      <c r="AW128" s="205" t="s">
        <v>4358</v>
      </c>
      <c r="AX128" s="201"/>
      <c r="AY128" s="201"/>
      <c r="AZ128" s="201"/>
      <c r="BA128" s="201"/>
      <c r="BB128" s="201"/>
      <c r="BC128" s="201"/>
      <c r="BD128" s="193" t="s">
        <v>4359</v>
      </c>
      <c r="BE128" s="194" t="s">
        <v>4360</v>
      </c>
      <c r="BF128" s="201"/>
      <c r="BG128" s="201"/>
      <c r="BH128" s="201"/>
      <c r="BI128" s="201"/>
      <c r="BJ128" s="193" t="s">
        <v>4361</v>
      </c>
      <c r="BK128" s="193" t="s">
        <v>4362</v>
      </c>
      <c r="BL128" s="201"/>
      <c r="BM128" s="201"/>
      <c r="BN128" s="201"/>
      <c r="BO128" s="201"/>
      <c r="BP128" s="201"/>
      <c r="BQ128" s="201"/>
      <c r="BR128" s="201"/>
      <c r="BS128" s="201"/>
      <c r="BT128" s="193" t="s">
        <v>4363</v>
      </c>
      <c r="BU128" s="201"/>
      <c r="BV128" s="201"/>
      <c r="BW128" s="200"/>
      <c r="BX128" s="200"/>
      <c r="BY128" s="200"/>
      <c r="BZ128" s="202"/>
      <c r="CA128" s="202"/>
      <c r="CB128" s="202"/>
      <c r="CC128" s="202"/>
      <c r="CD128" s="202"/>
      <c r="CE128" s="202"/>
      <c r="CF128" s="195" t="s">
        <v>278</v>
      </c>
      <c r="CG128" s="202"/>
      <c r="CH128" s="202"/>
      <c r="CI128" s="202"/>
      <c r="CJ128" s="202"/>
      <c r="CK128" s="202"/>
      <c r="CL128" s="202"/>
      <c r="CM128" s="195" t="s">
        <v>4364</v>
      </c>
      <c r="CN128" s="196" t="s">
        <v>4365</v>
      </c>
      <c r="CO128" s="202"/>
      <c r="CP128" s="202"/>
      <c r="CQ128" s="202"/>
      <c r="CR128" s="202"/>
      <c r="CS128" s="195" t="s">
        <v>4366</v>
      </c>
      <c r="CT128" s="195" t="s">
        <v>4367</v>
      </c>
      <c r="CU128" s="202"/>
      <c r="CV128" s="202"/>
      <c r="CW128" s="202"/>
      <c r="CX128" s="202"/>
      <c r="CY128" s="202"/>
      <c r="CZ128" s="202"/>
      <c r="DA128" s="202"/>
      <c r="DB128" s="202"/>
      <c r="DC128" s="195" t="s">
        <v>4368</v>
      </c>
      <c r="DD128" s="202"/>
      <c r="DE128" s="202"/>
    </row>
    <row r="129" spans="34:109" ht="15" customHeight="1">
      <c r="AH129" s="200"/>
      <c r="AI129" s="200"/>
      <c r="AJ129" s="200"/>
      <c r="AK129" s="200"/>
      <c r="AL129" s="189" t="str">
        <f t="shared" si="3"/>
        <v>Paso de Ovejas</v>
      </c>
      <c r="AM129" s="189" t="str">
        <f t="shared" si="4"/>
        <v>30126</v>
      </c>
      <c r="AN129" s="190" t="str">
        <f t="shared" si="5"/>
        <v>126</v>
      </c>
      <c r="AO129" s="200"/>
      <c r="AP129" s="187">
        <v>127</v>
      </c>
      <c r="AQ129" s="201"/>
      <c r="AR129" s="201"/>
      <c r="AS129" s="201"/>
      <c r="AT129" s="201"/>
      <c r="AU129" s="201"/>
      <c r="AV129" s="201"/>
      <c r="AW129" s="201"/>
      <c r="AX129" s="201"/>
      <c r="AY129" s="201"/>
      <c r="AZ129" s="201"/>
      <c r="BA129" s="201"/>
      <c r="BB129" s="201"/>
      <c r="BC129" s="201"/>
      <c r="BD129" s="201">
        <v>14999</v>
      </c>
      <c r="BE129" s="201">
        <v>15999</v>
      </c>
      <c r="BF129" s="201"/>
      <c r="BG129" s="201"/>
      <c r="BH129" s="201"/>
      <c r="BI129" s="201"/>
      <c r="BJ129" s="193" t="s">
        <v>4369</v>
      </c>
      <c r="BK129" s="193" t="s">
        <v>4370</v>
      </c>
      <c r="BL129" s="201"/>
      <c r="BM129" s="201"/>
      <c r="BN129" s="201"/>
      <c r="BO129" s="201"/>
      <c r="BP129" s="201"/>
      <c r="BQ129" s="201"/>
      <c r="BR129" s="201"/>
      <c r="BS129" s="201"/>
      <c r="BT129" s="193" t="s">
        <v>4371</v>
      </c>
      <c r="BU129" s="201"/>
      <c r="BV129" s="201"/>
      <c r="BW129" s="200"/>
      <c r="BX129" s="200"/>
      <c r="BY129" s="200"/>
      <c r="BZ129" s="202"/>
      <c r="CA129" s="202"/>
      <c r="CB129" s="202"/>
      <c r="CC129" s="202"/>
      <c r="CD129" s="202"/>
      <c r="CE129" s="202"/>
      <c r="CF129" s="202"/>
      <c r="CG129" s="202"/>
      <c r="CH129" s="202"/>
      <c r="CI129" s="202"/>
      <c r="CJ129" s="202"/>
      <c r="CK129" s="202"/>
      <c r="CL129" s="202"/>
      <c r="CM129" s="195" t="s">
        <v>278</v>
      </c>
      <c r="CN129" s="195" t="s">
        <v>278</v>
      </c>
      <c r="CO129" s="202"/>
      <c r="CP129" s="202"/>
      <c r="CQ129" s="202"/>
      <c r="CR129" s="202"/>
      <c r="CS129" s="195" t="s">
        <v>4372</v>
      </c>
      <c r="CT129" s="195" t="s">
        <v>4373</v>
      </c>
      <c r="CU129" s="202"/>
      <c r="CV129" s="202"/>
      <c r="CW129" s="202"/>
      <c r="CX129" s="202"/>
      <c r="CY129" s="202"/>
      <c r="CZ129" s="202"/>
      <c r="DA129" s="202"/>
      <c r="DB129" s="202"/>
      <c r="DC129" s="195" t="s">
        <v>4374</v>
      </c>
      <c r="DD129" s="202"/>
      <c r="DE129" s="202"/>
    </row>
    <row r="130" spans="34:109" ht="15" customHeight="1">
      <c r="AH130" s="200"/>
      <c r="AI130" s="200"/>
      <c r="AJ130" s="200"/>
      <c r="AK130" s="200"/>
      <c r="AL130" s="189" t="str">
        <f t="shared" si="3"/>
        <v>La Perla</v>
      </c>
      <c r="AM130" s="189" t="str">
        <f t="shared" si="4"/>
        <v>30127</v>
      </c>
      <c r="AN130" s="190" t="str">
        <f t="shared" si="5"/>
        <v>127</v>
      </c>
      <c r="AO130" s="200"/>
      <c r="AP130" s="187">
        <v>128</v>
      </c>
      <c r="AQ130" s="201"/>
      <c r="AR130" s="201"/>
      <c r="AS130" s="201"/>
      <c r="AT130" s="201"/>
      <c r="AU130" s="201"/>
      <c r="AV130" s="201"/>
      <c r="AW130" s="201"/>
      <c r="AX130" s="201"/>
      <c r="AY130" s="201"/>
      <c r="AZ130" s="201"/>
      <c r="BA130" s="201"/>
      <c r="BB130" s="201"/>
      <c r="BC130" s="201"/>
      <c r="BD130" s="201"/>
      <c r="BE130" s="201"/>
      <c r="BF130" s="201"/>
      <c r="BG130" s="201"/>
      <c r="BH130" s="201"/>
      <c r="BI130" s="201"/>
      <c r="BJ130" s="193" t="s">
        <v>4375</v>
      </c>
      <c r="BK130" s="193" t="s">
        <v>4376</v>
      </c>
      <c r="BL130" s="201"/>
      <c r="BM130" s="201"/>
      <c r="BN130" s="201"/>
      <c r="BO130" s="201"/>
      <c r="BP130" s="201"/>
      <c r="BQ130" s="201"/>
      <c r="BR130" s="201"/>
      <c r="BS130" s="201"/>
      <c r="BT130" s="193" t="s">
        <v>4377</v>
      </c>
      <c r="BU130" s="201"/>
      <c r="BV130" s="201"/>
      <c r="BW130" s="200"/>
      <c r="BX130" s="200"/>
      <c r="BY130" s="200"/>
      <c r="BZ130" s="202"/>
      <c r="CA130" s="202"/>
      <c r="CB130" s="202"/>
      <c r="CC130" s="202"/>
      <c r="CD130" s="202"/>
      <c r="CE130" s="202"/>
      <c r="CF130" s="202"/>
      <c r="CG130" s="202"/>
      <c r="CH130" s="202"/>
      <c r="CI130" s="202"/>
      <c r="CJ130" s="202"/>
      <c r="CK130" s="202"/>
      <c r="CL130" s="202"/>
      <c r="CM130" s="202"/>
      <c r="CN130" s="202"/>
      <c r="CO130" s="202"/>
      <c r="CP130" s="202"/>
      <c r="CQ130" s="202"/>
      <c r="CR130" s="202"/>
      <c r="CS130" s="195" t="s">
        <v>4378</v>
      </c>
      <c r="CT130" s="195" t="s">
        <v>4379</v>
      </c>
      <c r="CU130" s="202"/>
      <c r="CV130" s="202"/>
      <c r="CW130" s="202"/>
      <c r="CX130" s="202"/>
      <c r="CY130" s="202"/>
      <c r="CZ130" s="202"/>
      <c r="DA130" s="202"/>
      <c r="DB130" s="202"/>
      <c r="DC130" s="195" t="s">
        <v>4380</v>
      </c>
      <c r="DD130" s="202"/>
      <c r="DE130" s="202"/>
    </row>
    <row r="131" spans="34:109" ht="15" customHeight="1">
      <c r="AH131" s="200"/>
      <c r="AI131" s="200"/>
      <c r="AJ131" s="200"/>
      <c r="AK131" s="200"/>
      <c r="AL131" s="189" t="str">
        <f t="shared" si="3"/>
        <v>Perote</v>
      </c>
      <c r="AM131" s="189" t="str">
        <f t="shared" si="4"/>
        <v>30128</v>
      </c>
      <c r="AN131" s="190" t="str">
        <f t="shared" si="5"/>
        <v>128</v>
      </c>
      <c r="AO131" s="200"/>
      <c r="AP131" s="187">
        <v>129</v>
      </c>
      <c r="AQ131" s="201"/>
      <c r="AR131" s="201"/>
      <c r="AS131" s="201"/>
      <c r="AT131" s="201"/>
      <c r="AU131" s="201"/>
      <c r="AV131" s="201"/>
      <c r="AW131" s="201"/>
      <c r="AX131" s="201"/>
      <c r="AY131" s="201"/>
      <c r="AZ131" s="201"/>
      <c r="BA131" s="201"/>
      <c r="BB131" s="201"/>
      <c r="BC131" s="201"/>
      <c r="BD131" s="201"/>
      <c r="BE131" s="201"/>
      <c r="BF131" s="201"/>
      <c r="BG131" s="201"/>
      <c r="BH131" s="201"/>
      <c r="BI131" s="201"/>
      <c r="BJ131" s="193" t="s">
        <v>4381</v>
      </c>
      <c r="BK131" s="193" t="s">
        <v>4382</v>
      </c>
      <c r="BL131" s="201"/>
      <c r="BM131" s="201"/>
      <c r="BN131" s="201"/>
      <c r="BO131" s="201"/>
      <c r="BP131" s="201"/>
      <c r="BQ131" s="201"/>
      <c r="BR131" s="201"/>
      <c r="BS131" s="201"/>
      <c r="BT131" s="193" t="s">
        <v>4383</v>
      </c>
      <c r="BU131" s="201"/>
      <c r="BV131" s="201"/>
      <c r="BW131" s="200"/>
      <c r="BX131" s="200"/>
      <c r="BY131" s="200"/>
      <c r="BZ131" s="202"/>
      <c r="CA131" s="202"/>
      <c r="CB131" s="202"/>
      <c r="CC131" s="202"/>
      <c r="CD131" s="202"/>
      <c r="CE131" s="202"/>
      <c r="CF131" s="202"/>
      <c r="CG131" s="202"/>
      <c r="CH131" s="202"/>
      <c r="CI131" s="202"/>
      <c r="CJ131" s="202"/>
      <c r="CK131" s="202"/>
      <c r="CL131" s="202"/>
      <c r="CM131" s="202"/>
      <c r="CN131" s="202"/>
      <c r="CO131" s="202"/>
      <c r="CP131" s="202"/>
      <c r="CQ131" s="202"/>
      <c r="CR131" s="202"/>
      <c r="CS131" s="195" t="s">
        <v>4384</v>
      </c>
      <c r="CT131" s="195" t="s">
        <v>4385</v>
      </c>
      <c r="CU131" s="202"/>
      <c r="CV131" s="202"/>
      <c r="CW131" s="202"/>
      <c r="CX131" s="202"/>
      <c r="CY131" s="202"/>
      <c r="CZ131" s="202"/>
      <c r="DA131" s="202"/>
      <c r="DB131" s="202"/>
      <c r="DC131" s="195" t="s">
        <v>4386</v>
      </c>
      <c r="DD131" s="202"/>
      <c r="DE131" s="202"/>
    </row>
    <row r="132" spans="34:109" ht="15" customHeight="1">
      <c r="AH132" s="200"/>
      <c r="AI132" s="200"/>
      <c r="AJ132" s="200"/>
      <c r="AK132" s="200"/>
      <c r="AL132" s="189" t="str">
        <f t="shared" si="3"/>
        <v>Platón Sánchez</v>
      </c>
      <c r="AM132" s="189" t="str">
        <f t="shared" si="4"/>
        <v>30129</v>
      </c>
      <c r="AN132" s="190" t="str">
        <f t="shared" si="5"/>
        <v>129</v>
      </c>
      <c r="AO132" s="200"/>
      <c r="AP132" s="187">
        <v>130</v>
      </c>
      <c r="AQ132" s="201"/>
      <c r="AR132" s="201"/>
      <c r="AS132" s="201"/>
      <c r="AT132" s="201"/>
      <c r="AU132" s="201"/>
      <c r="AV132" s="201"/>
      <c r="AW132" s="201"/>
      <c r="AX132" s="201"/>
      <c r="AY132" s="201"/>
      <c r="AZ132" s="201"/>
      <c r="BA132" s="201"/>
      <c r="BB132" s="201"/>
      <c r="BC132" s="201"/>
      <c r="BD132" s="201"/>
      <c r="BE132" s="201"/>
      <c r="BF132" s="201"/>
      <c r="BG132" s="201"/>
      <c r="BH132" s="201"/>
      <c r="BI132" s="201"/>
      <c r="BJ132" s="193" t="s">
        <v>4387</v>
      </c>
      <c r="BK132" s="193" t="s">
        <v>4388</v>
      </c>
      <c r="BL132" s="201"/>
      <c r="BM132" s="201"/>
      <c r="BN132" s="201"/>
      <c r="BO132" s="201"/>
      <c r="BP132" s="201"/>
      <c r="BQ132" s="201"/>
      <c r="BR132" s="201"/>
      <c r="BS132" s="201"/>
      <c r="BT132" s="193" t="s">
        <v>4389</v>
      </c>
      <c r="BU132" s="201"/>
      <c r="BV132" s="201"/>
      <c r="BW132" s="200"/>
      <c r="BX132" s="200"/>
      <c r="BY132" s="200"/>
      <c r="BZ132" s="202"/>
      <c r="CA132" s="202"/>
      <c r="CB132" s="202"/>
      <c r="CC132" s="202"/>
      <c r="CD132" s="202"/>
      <c r="CE132" s="202"/>
      <c r="CF132" s="202"/>
      <c r="CG132" s="202"/>
      <c r="CH132" s="202"/>
      <c r="CI132" s="202"/>
      <c r="CJ132" s="202"/>
      <c r="CK132" s="202"/>
      <c r="CL132" s="202"/>
      <c r="CM132" s="202"/>
      <c r="CN132" s="202"/>
      <c r="CO132" s="202"/>
      <c r="CP132" s="202"/>
      <c r="CQ132" s="202"/>
      <c r="CR132" s="202"/>
      <c r="CS132" s="195" t="s">
        <v>4390</v>
      </c>
      <c r="CT132" s="195" t="s">
        <v>4391</v>
      </c>
      <c r="CU132" s="202"/>
      <c r="CV132" s="202"/>
      <c r="CW132" s="202"/>
      <c r="CX132" s="202"/>
      <c r="CY132" s="202"/>
      <c r="CZ132" s="202"/>
      <c r="DA132" s="202"/>
      <c r="DB132" s="202"/>
      <c r="DC132" s="195" t="s">
        <v>4392</v>
      </c>
      <c r="DD132" s="202"/>
      <c r="DE132" s="202"/>
    </row>
    <row r="133" spans="34:109" ht="15" hidden="1" customHeight="1">
      <c r="AH133" s="200"/>
      <c r="AI133" s="200"/>
      <c r="AJ133" s="200"/>
      <c r="AK133" s="200"/>
      <c r="AL133" s="189" t="str">
        <f t="shared" ref="AL133:AL196" si="6">IFERROR(IF(HLOOKUP($N$10, $BZ$3:$DE$574, $AP133, FALSE )="", "", HLOOKUP($N$10, $BZ$3:$DE$574, $AP133, FALSE)), "")</f>
        <v>Playa Vicente</v>
      </c>
      <c r="AM133" s="189" t="str">
        <f t="shared" ref="AM133:AM196" si="7">IFERROR(IF(AL133="", "", HLOOKUP($N$10, $AQ$3:$BV$574, AP133, FALSE)), "")</f>
        <v>30130</v>
      </c>
      <c r="AN133" s="190" t="str">
        <f t="shared" ref="AN133:AN196" si="8">MID(AM133, 3, 3)</f>
        <v>130</v>
      </c>
      <c r="AO133" s="200"/>
      <c r="AP133" s="187">
        <v>131</v>
      </c>
      <c r="AQ133" s="201"/>
      <c r="AR133" s="201"/>
      <c r="AS133" s="201"/>
      <c r="AT133" s="201"/>
      <c r="AU133" s="201"/>
      <c r="AV133" s="201"/>
      <c r="AW133" s="201"/>
      <c r="AX133" s="201"/>
      <c r="AY133" s="201"/>
      <c r="AZ133" s="201"/>
      <c r="BA133" s="201"/>
      <c r="BB133" s="201"/>
      <c r="BC133" s="201"/>
      <c r="BD133" s="201"/>
      <c r="BE133" s="201"/>
      <c r="BF133" s="201"/>
      <c r="BG133" s="201"/>
      <c r="BH133" s="201"/>
      <c r="BI133" s="201"/>
      <c r="BJ133" s="193" t="s">
        <v>4393</v>
      </c>
      <c r="BK133" s="193" t="s">
        <v>4394</v>
      </c>
      <c r="BL133" s="201"/>
      <c r="BM133" s="201"/>
      <c r="BN133" s="201"/>
      <c r="BO133" s="201"/>
      <c r="BP133" s="201"/>
      <c r="BQ133" s="201"/>
      <c r="BR133" s="201"/>
      <c r="BS133" s="201"/>
      <c r="BT133" s="193" t="s">
        <v>4395</v>
      </c>
      <c r="BU133" s="201"/>
      <c r="BV133" s="201"/>
      <c r="BW133" s="200"/>
      <c r="BX133" s="200"/>
      <c r="BY133" s="200"/>
      <c r="BZ133" s="202"/>
      <c r="CA133" s="202"/>
      <c r="CB133" s="202"/>
      <c r="CC133" s="202"/>
      <c r="CD133" s="202"/>
      <c r="CE133" s="202"/>
      <c r="CF133" s="202"/>
      <c r="CG133" s="202"/>
      <c r="CH133" s="202"/>
      <c r="CI133" s="202"/>
      <c r="CJ133" s="202"/>
      <c r="CK133" s="202"/>
      <c r="CL133" s="202"/>
      <c r="CM133" s="202"/>
      <c r="CN133" s="202"/>
      <c r="CO133" s="202"/>
      <c r="CP133" s="202"/>
      <c r="CQ133" s="202"/>
      <c r="CR133" s="202"/>
      <c r="CS133" s="195" t="s">
        <v>4396</v>
      </c>
      <c r="CT133" s="195" t="s">
        <v>4397</v>
      </c>
      <c r="CU133" s="202"/>
      <c r="CV133" s="202"/>
      <c r="CW133" s="202"/>
      <c r="CX133" s="202"/>
      <c r="CY133" s="202"/>
      <c r="CZ133" s="202"/>
      <c r="DA133" s="202"/>
      <c r="DB133" s="202"/>
      <c r="DC133" s="195" t="s">
        <v>4398</v>
      </c>
      <c r="DD133" s="202"/>
      <c r="DE133" s="202"/>
    </row>
    <row r="134" spans="34:109" ht="15" hidden="1" customHeight="1">
      <c r="AH134" s="200"/>
      <c r="AI134" s="200"/>
      <c r="AJ134" s="200"/>
      <c r="AK134" s="200"/>
      <c r="AL134" s="189" t="str">
        <f t="shared" si="6"/>
        <v>Poza Rica de Hidalgo</v>
      </c>
      <c r="AM134" s="189" t="str">
        <f t="shared" si="7"/>
        <v>30131</v>
      </c>
      <c r="AN134" s="190" t="str">
        <f t="shared" si="8"/>
        <v>131</v>
      </c>
      <c r="AO134" s="200"/>
      <c r="AP134" s="187">
        <v>132</v>
      </c>
      <c r="AQ134" s="201"/>
      <c r="AR134" s="201"/>
      <c r="AS134" s="201"/>
      <c r="AT134" s="201"/>
      <c r="AU134" s="201"/>
      <c r="AV134" s="201"/>
      <c r="AW134" s="201"/>
      <c r="AX134" s="201"/>
      <c r="AY134" s="201"/>
      <c r="AZ134" s="201"/>
      <c r="BA134" s="201"/>
      <c r="BB134" s="201"/>
      <c r="BC134" s="201"/>
      <c r="BD134" s="201"/>
      <c r="BE134" s="201"/>
      <c r="BF134" s="201"/>
      <c r="BG134" s="201"/>
      <c r="BH134" s="201"/>
      <c r="BI134" s="201"/>
      <c r="BJ134" s="193" t="s">
        <v>4399</v>
      </c>
      <c r="BK134" s="193" t="s">
        <v>4400</v>
      </c>
      <c r="BL134" s="201"/>
      <c r="BM134" s="201"/>
      <c r="BN134" s="201"/>
      <c r="BO134" s="201"/>
      <c r="BP134" s="201"/>
      <c r="BQ134" s="201"/>
      <c r="BR134" s="201"/>
      <c r="BS134" s="201"/>
      <c r="BT134" s="193" t="s">
        <v>4401</v>
      </c>
      <c r="BU134" s="201"/>
      <c r="BV134" s="201"/>
      <c r="BW134" s="200"/>
      <c r="BX134" s="200"/>
      <c r="BY134" s="200"/>
      <c r="BZ134" s="202"/>
      <c r="CA134" s="202"/>
      <c r="CB134" s="202"/>
      <c r="CC134" s="202"/>
      <c r="CD134" s="202"/>
      <c r="CE134" s="202"/>
      <c r="CF134" s="202"/>
      <c r="CG134" s="202"/>
      <c r="CH134" s="202"/>
      <c r="CI134" s="202"/>
      <c r="CJ134" s="202"/>
      <c r="CK134" s="202"/>
      <c r="CL134" s="202"/>
      <c r="CM134" s="202"/>
      <c r="CN134" s="202"/>
      <c r="CO134" s="202"/>
      <c r="CP134" s="202"/>
      <c r="CQ134" s="202"/>
      <c r="CR134" s="202"/>
      <c r="CS134" s="195" t="s">
        <v>4402</v>
      </c>
      <c r="CT134" s="195" t="s">
        <v>4403</v>
      </c>
      <c r="CU134" s="202"/>
      <c r="CV134" s="202"/>
      <c r="CW134" s="202"/>
      <c r="CX134" s="202"/>
      <c r="CY134" s="202"/>
      <c r="CZ134" s="202"/>
      <c r="DA134" s="202"/>
      <c r="DB134" s="202"/>
      <c r="DC134" s="195" t="s">
        <v>4404</v>
      </c>
      <c r="DD134" s="202"/>
      <c r="DE134" s="202"/>
    </row>
    <row r="135" spans="34:109" ht="15" hidden="1" customHeight="1">
      <c r="AH135" s="200"/>
      <c r="AI135" s="200"/>
      <c r="AJ135" s="200"/>
      <c r="AK135" s="200"/>
      <c r="AL135" s="189" t="str">
        <f t="shared" si="6"/>
        <v>Las Vigas de Ramírez</v>
      </c>
      <c r="AM135" s="189" t="str">
        <f t="shared" si="7"/>
        <v>30132</v>
      </c>
      <c r="AN135" s="190" t="str">
        <f t="shared" si="8"/>
        <v>132</v>
      </c>
      <c r="AO135" s="200"/>
      <c r="AP135" s="187">
        <v>133</v>
      </c>
      <c r="AQ135" s="201"/>
      <c r="AR135" s="201"/>
      <c r="AS135" s="201"/>
      <c r="AT135" s="201"/>
      <c r="AU135" s="201"/>
      <c r="AV135" s="201"/>
      <c r="AW135" s="201"/>
      <c r="AX135" s="201"/>
      <c r="AY135" s="201"/>
      <c r="AZ135" s="201"/>
      <c r="BA135" s="201"/>
      <c r="BB135" s="201"/>
      <c r="BC135" s="201"/>
      <c r="BD135" s="201"/>
      <c r="BE135" s="201"/>
      <c r="BF135" s="201"/>
      <c r="BG135" s="201"/>
      <c r="BH135" s="201"/>
      <c r="BI135" s="201"/>
      <c r="BJ135" s="193" t="s">
        <v>4405</v>
      </c>
      <c r="BK135" s="193" t="s">
        <v>4406</v>
      </c>
      <c r="BL135" s="201"/>
      <c r="BM135" s="201"/>
      <c r="BN135" s="201"/>
      <c r="BO135" s="201"/>
      <c r="BP135" s="201"/>
      <c r="BQ135" s="201"/>
      <c r="BR135" s="201"/>
      <c r="BS135" s="201"/>
      <c r="BT135" s="193" t="s">
        <v>4407</v>
      </c>
      <c r="BU135" s="201"/>
      <c r="BV135" s="201"/>
      <c r="BW135" s="200"/>
      <c r="BX135" s="200"/>
      <c r="BY135" s="200"/>
      <c r="BZ135" s="202"/>
      <c r="CA135" s="202"/>
      <c r="CB135" s="202"/>
      <c r="CC135" s="202"/>
      <c r="CD135" s="202"/>
      <c r="CE135" s="202"/>
      <c r="CF135" s="202"/>
      <c r="CG135" s="202"/>
      <c r="CH135" s="202"/>
      <c r="CI135" s="202"/>
      <c r="CJ135" s="202"/>
      <c r="CK135" s="202"/>
      <c r="CL135" s="202"/>
      <c r="CM135" s="202"/>
      <c r="CN135" s="202"/>
      <c r="CO135" s="202"/>
      <c r="CP135" s="202"/>
      <c r="CQ135" s="202"/>
      <c r="CR135" s="202"/>
      <c r="CS135" s="195" t="s">
        <v>4408</v>
      </c>
      <c r="CT135" s="195" t="s">
        <v>4409</v>
      </c>
      <c r="CU135" s="202"/>
      <c r="CV135" s="202"/>
      <c r="CW135" s="202"/>
      <c r="CX135" s="202"/>
      <c r="CY135" s="202"/>
      <c r="CZ135" s="202"/>
      <c r="DA135" s="202"/>
      <c r="DB135" s="202"/>
      <c r="DC135" s="195" t="s">
        <v>4410</v>
      </c>
      <c r="DD135" s="202"/>
      <c r="DE135" s="202"/>
    </row>
    <row r="136" spans="34:109" ht="15" hidden="1" customHeight="1">
      <c r="AH136" s="200"/>
      <c r="AI136" s="200"/>
      <c r="AJ136" s="200"/>
      <c r="AK136" s="200"/>
      <c r="AL136" s="189" t="str">
        <f t="shared" si="6"/>
        <v>Pueblo Viejo</v>
      </c>
      <c r="AM136" s="189" t="str">
        <f t="shared" si="7"/>
        <v>30133</v>
      </c>
      <c r="AN136" s="190" t="str">
        <f t="shared" si="8"/>
        <v>133</v>
      </c>
      <c r="AO136" s="200"/>
      <c r="AP136" s="187">
        <v>134</v>
      </c>
      <c r="AQ136" s="201"/>
      <c r="AR136" s="201"/>
      <c r="AS136" s="201"/>
      <c r="AT136" s="201"/>
      <c r="AU136" s="201"/>
      <c r="AV136" s="201"/>
      <c r="AW136" s="201"/>
      <c r="AX136" s="201"/>
      <c r="AY136" s="201"/>
      <c r="AZ136" s="201"/>
      <c r="BA136" s="201"/>
      <c r="BB136" s="201"/>
      <c r="BC136" s="201"/>
      <c r="BD136" s="201"/>
      <c r="BE136" s="201"/>
      <c r="BF136" s="201"/>
      <c r="BG136" s="201"/>
      <c r="BH136" s="201"/>
      <c r="BI136" s="201"/>
      <c r="BJ136" s="193" t="s">
        <v>4411</v>
      </c>
      <c r="BK136" s="193" t="s">
        <v>4412</v>
      </c>
      <c r="BL136" s="201"/>
      <c r="BM136" s="201"/>
      <c r="BN136" s="201"/>
      <c r="BO136" s="201"/>
      <c r="BP136" s="201"/>
      <c r="BQ136" s="201"/>
      <c r="BR136" s="201"/>
      <c r="BS136" s="201"/>
      <c r="BT136" s="193" t="s">
        <v>4413</v>
      </c>
      <c r="BU136" s="201"/>
      <c r="BV136" s="201"/>
      <c r="BW136" s="200"/>
      <c r="BX136" s="200"/>
      <c r="BY136" s="200"/>
      <c r="BZ136" s="202"/>
      <c r="CA136" s="202"/>
      <c r="CB136" s="202"/>
      <c r="CC136" s="202"/>
      <c r="CD136" s="202"/>
      <c r="CE136" s="202"/>
      <c r="CF136" s="202"/>
      <c r="CG136" s="202"/>
      <c r="CH136" s="202"/>
      <c r="CI136" s="202"/>
      <c r="CJ136" s="202"/>
      <c r="CK136" s="202"/>
      <c r="CL136" s="202"/>
      <c r="CM136" s="202"/>
      <c r="CN136" s="202"/>
      <c r="CO136" s="202"/>
      <c r="CP136" s="202"/>
      <c r="CQ136" s="202"/>
      <c r="CR136" s="202"/>
      <c r="CS136" s="195" t="s">
        <v>4414</v>
      </c>
      <c r="CT136" s="195" t="s">
        <v>4415</v>
      </c>
      <c r="CU136" s="202"/>
      <c r="CV136" s="202"/>
      <c r="CW136" s="202"/>
      <c r="CX136" s="202"/>
      <c r="CY136" s="202"/>
      <c r="CZ136" s="202"/>
      <c r="DA136" s="202"/>
      <c r="DB136" s="202"/>
      <c r="DC136" s="195" t="s">
        <v>4416</v>
      </c>
      <c r="DD136" s="202"/>
      <c r="DE136" s="202"/>
    </row>
    <row r="137" spans="34:109" ht="15" hidden="1" customHeight="1">
      <c r="AH137" s="200"/>
      <c r="AI137" s="200"/>
      <c r="AJ137" s="200"/>
      <c r="AK137" s="200"/>
      <c r="AL137" s="189" t="str">
        <f t="shared" si="6"/>
        <v>Puente Nacional</v>
      </c>
      <c r="AM137" s="189" t="str">
        <f t="shared" si="7"/>
        <v>30134</v>
      </c>
      <c r="AN137" s="190" t="str">
        <f t="shared" si="8"/>
        <v>134</v>
      </c>
      <c r="AO137" s="200"/>
      <c r="AP137" s="187">
        <v>135</v>
      </c>
      <c r="AQ137" s="201"/>
      <c r="AR137" s="201"/>
      <c r="AS137" s="201"/>
      <c r="AT137" s="201"/>
      <c r="AU137" s="201"/>
      <c r="AV137" s="201"/>
      <c r="AW137" s="201"/>
      <c r="AX137" s="201"/>
      <c r="AY137" s="201"/>
      <c r="AZ137" s="201"/>
      <c r="BA137" s="201"/>
      <c r="BB137" s="201"/>
      <c r="BC137" s="201"/>
      <c r="BD137" s="201"/>
      <c r="BE137" s="201"/>
      <c r="BF137" s="201"/>
      <c r="BG137" s="201"/>
      <c r="BH137" s="201"/>
      <c r="BI137" s="201"/>
      <c r="BJ137" s="193" t="s">
        <v>4417</v>
      </c>
      <c r="BK137" s="193" t="s">
        <v>4418</v>
      </c>
      <c r="BL137" s="201"/>
      <c r="BM137" s="201"/>
      <c r="BN137" s="201"/>
      <c r="BO137" s="201"/>
      <c r="BP137" s="201"/>
      <c r="BQ137" s="201"/>
      <c r="BR137" s="201"/>
      <c r="BS137" s="201"/>
      <c r="BT137" s="193" t="s">
        <v>4419</v>
      </c>
      <c r="BU137" s="201"/>
      <c r="BV137" s="201"/>
      <c r="BW137" s="200"/>
      <c r="BX137" s="200"/>
      <c r="BY137" s="200"/>
      <c r="BZ137" s="202"/>
      <c r="CA137" s="202"/>
      <c r="CB137" s="202"/>
      <c r="CC137" s="202"/>
      <c r="CD137" s="202"/>
      <c r="CE137" s="202"/>
      <c r="CF137" s="202"/>
      <c r="CG137" s="202"/>
      <c r="CH137" s="202"/>
      <c r="CI137" s="202"/>
      <c r="CJ137" s="202"/>
      <c r="CK137" s="202"/>
      <c r="CL137" s="202"/>
      <c r="CM137" s="202"/>
      <c r="CN137" s="202"/>
      <c r="CO137" s="202"/>
      <c r="CP137" s="202"/>
      <c r="CQ137" s="202"/>
      <c r="CR137" s="202"/>
      <c r="CS137" s="195" t="s">
        <v>4420</v>
      </c>
      <c r="CT137" s="195" t="s">
        <v>4421</v>
      </c>
      <c r="CU137" s="202"/>
      <c r="CV137" s="202"/>
      <c r="CW137" s="202"/>
      <c r="CX137" s="202"/>
      <c r="CY137" s="202"/>
      <c r="CZ137" s="202"/>
      <c r="DA137" s="202"/>
      <c r="DB137" s="202"/>
      <c r="DC137" s="195" t="s">
        <v>4422</v>
      </c>
      <c r="DD137" s="202"/>
      <c r="DE137" s="202"/>
    </row>
    <row r="138" spans="34:109" ht="15" hidden="1" customHeight="1">
      <c r="AH138" s="200"/>
      <c r="AI138" s="200"/>
      <c r="AJ138" s="200"/>
      <c r="AK138" s="200"/>
      <c r="AL138" s="189" t="str">
        <f t="shared" si="6"/>
        <v>Rafael Delgado</v>
      </c>
      <c r="AM138" s="189" t="str">
        <f t="shared" si="7"/>
        <v>30135</v>
      </c>
      <c r="AN138" s="190" t="str">
        <f t="shared" si="8"/>
        <v>135</v>
      </c>
      <c r="AO138" s="200"/>
      <c r="AP138" s="187">
        <v>136</v>
      </c>
      <c r="AQ138" s="201"/>
      <c r="AR138" s="201"/>
      <c r="AS138" s="201"/>
      <c r="AT138" s="201"/>
      <c r="AU138" s="201"/>
      <c r="AV138" s="201"/>
      <c r="AW138" s="201"/>
      <c r="AX138" s="201"/>
      <c r="AY138" s="201"/>
      <c r="AZ138" s="201"/>
      <c r="BA138" s="201"/>
      <c r="BB138" s="201"/>
      <c r="BC138" s="201"/>
      <c r="BD138" s="201"/>
      <c r="BE138" s="201"/>
      <c r="BF138" s="201"/>
      <c r="BG138" s="201"/>
      <c r="BH138" s="201"/>
      <c r="BI138" s="201"/>
      <c r="BJ138" s="193" t="s">
        <v>4423</v>
      </c>
      <c r="BK138" s="193" t="s">
        <v>4424</v>
      </c>
      <c r="BL138" s="201"/>
      <c r="BM138" s="201"/>
      <c r="BN138" s="201"/>
      <c r="BO138" s="201"/>
      <c r="BP138" s="201"/>
      <c r="BQ138" s="201"/>
      <c r="BR138" s="201"/>
      <c r="BS138" s="201"/>
      <c r="BT138" s="193" t="s">
        <v>4425</v>
      </c>
      <c r="BU138" s="201"/>
      <c r="BV138" s="201"/>
      <c r="BW138" s="200"/>
      <c r="BX138" s="200"/>
      <c r="BY138" s="200"/>
      <c r="BZ138" s="202"/>
      <c r="CA138" s="202"/>
      <c r="CB138" s="202"/>
      <c r="CC138" s="202"/>
      <c r="CD138" s="202"/>
      <c r="CE138" s="202"/>
      <c r="CF138" s="202"/>
      <c r="CG138" s="202"/>
      <c r="CH138" s="202"/>
      <c r="CI138" s="202"/>
      <c r="CJ138" s="202"/>
      <c r="CK138" s="202"/>
      <c r="CL138" s="202"/>
      <c r="CM138" s="202"/>
      <c r="CN138" s="202"/>
      <c r="CO138" s="202"/>
      <c r="CP138" s="202"/>
      <c r="CQ138" s="202"/>
      <c r="CR138" s="202"/>
      <c r="CS138" s="195" t="s">
        <v>4426</v>
      </c>
      <c r="CT138" s="195" t="s">
        <v>4427</v>
      </c>
      <c r="CU138" s="202"/>
      <c r="CV138" s="202"/>
      <c r="CW138" s="202"/>
      <c r="CX138" s="202"/>
      <c r="CY138" s="202"/>
      <c r="CZ138" s="202"/>
      <c r="DA138" s="202"/>
      <c r="DB138" s="202"/>
      <c r="DC138" s="195" t="s">
        <v>4428</v>
      </c>
      <c r="DD138" s="202"/>
      <c r="DE138" s="202"/>
    </row>
    <row r="139" spans="34:109" ht="15" hidden="1" customHeight="1">
      <c r="AH139" s="200"/>
      <c r="AI139" s="200"/>
      <c r="AJ139" s="200"/>
      <c r="AK139" s="200"/>
      <c r="AL139" s="189" t="str">
        <f t="shared" si="6"/>
        <v>Rafael Lucio</v>
      </c>
      <c r="AM139" s="189" t="str">
        <f t="shared" si="7"/>
        <v>30136</v>
      </c>
      <c r="AN139" s="190" t="str">
        <f t="shared" si="8"/>
        <v>136</v>
      </c>
      <c r="AO139" s="200"/>
      <c r="AP139" s="187">
        <v>137</v>
      </c>
      <c r="AQ139" s="201"/>
      <c r="AR139" s="201"/>
      <c r="AS139" s="201"/>
      <c r="AT139" s="201"/>
      <c r="AU139" s="201"/>
      <c r="AV139" s="201"/>
      <c r="AW139" s="201"/>
      <c r="AX139" s="201"/>
      <c r="AY139" s="201"/>
      <c r="AZ139" s="201"/>
      <c r="BA139" s="201"/>
      <c r="BB139" s="201"/>
      <c r="BC139" s="201"/>
      <c r="BD139" s="201"/>
      <c r="BE139" s="201"/>
      <c r="BF139" s="201"/>
      <c r="BG139" s="201"/>
      <c r="BH139" s="201"/>
      <c r="BI139" s="201"/>
      <c r="BJ139" s="193" t="s">
        <v>4429</v>
      </c>
      <c r="BK139" s="193" t="s">
        <v>4430</v>
      </c>
      <c r="BL139" s="201"/>
      <c r="BM139" s="201"/>
      <c r="BN139" s="201"/>
      <c r="BO139" s="201"/>
      <c r="BP139" s="201"/>
      <c r="BQ139" s="201"/>
      <c r="BR139" s="201"/>
      <c r="BS139" s="201"/>
      <c r="BT139" s="193" t="s">
        <v>4431</v>
      </c>
      <c r="BU139" s="201"/>
      <c r="BV139" s="201"/>
      <c r="BW139" s="200"/>
      <c r="BX139" s="200"/>
      <c r="BY139" s="200"/>
      <c r="BZ139" s="202"/>
      <c r="CA139" s="202"/>
      <c r="CB139" s="202"/>
      <c r="CC139" s="202"/>
      <c r="CD139" s="202"/>
      <c r="CE139" s="202"/>
      <c r="CF139" s="202"/>
      <c r="CG139" s="202"/>
      <c r="CH139" s="202"/>
      <c r="CI139" s="202"/>
      <c r="CJ139" s="202"/>
      <c r="CK139" s="202"/>
      <c r="CL139" s="202"/>
      <c r="CM139" s="202"/>
      <c r="CN139" s="202"/>
      <c r="CO139" s="202"/>
      <c r="CP139" s="202"/>
      <c r="CQ139" s="202"/>
      <c r="CR139" s="202"/>
      <c r="CS139" s="195" t="s">
        <v>4432</v>
      </c>
      <c r="CT139" s="195" t="s">
        <v>4433</v>
      </c>
      <c r="CU139" s="202"/>
      <c r="CV139" s="202"/>
      <c r="CW139" s="202"/>
      <c r="CX139" s="202"/>
      <c r="CY139" s="202"/>
      <c r="CZ139" s="202"/>
      <c r="DA139" s="202"/>
      <c r="DB139" s="202"/>
      <c r="DC139" s="195" t="s">
        <v>4434</v>
      </c>
      <c r="DD139" s="202"/>
      <c r="DE139" s="202"/>
    </row>
    <row r="140" spans="34:109" ht="15" hidden="1" customHeight="1">
      <c r="AH140" s="200"/>
      <c r="AI140" s="200"/>
      <c r="AJ140" s="200"/>
      <c r="AK140" s="200"/>
      <c r="AL140" s="189" t="str">
        <f t="shared" si="6"/>
        <v>Los Reyes</v>
      </c>
      <c r="AM140" s="189" t="str">
        <f t="shared" si="7"/>
        <v>30137</v>
      </c>
      <c r="AN140" s="190" t="str">
        <f t="shared" si="8"/>
        <v>137</v>
      </c>
      <c r="AO140" s="200"/>
      <c r="AP140" s="187">
        <v>138</v>
      </c>
      <c r="AQ140" s="201"/>
      <c r="AR140" s="201"/>
      <c r="AS140" s="201"/>
      <c r="AT140" s="201"/>
      <c r="AU140" s="201"/>
      <c r="AV140" s="201"/>
      <c r="AW140" s="201"/>
      <c r="AX140" s="201"/>
      <c r="AY140" s="201"/>
      <c r="AZ140" s="201"/>
      <c r="BA140" s="201"/>
      <c r="BB140" s="201"/>
      <c r="BC140" s="201"/>
      <c r="BD140" s="201"/>
      <c r="BE140" s="201"/>
      <c r="BF140" s="201"/>
      <c r="BG140" s="201"/>
      <c r="BH140" s="201"/>
      <c r="BI140" s="201"/>
      <c r="BJ140" s="193" t="s">
        <v>4435</v>
      </c>
      <c r="BK140" s="193" t="s">
        <v>4436</v>
      </c>
      <c r="BL140" s="201"/>
      <c r="BM140" s="201"/>
      <c r="BN140" s="201"/>
      <c r="BO140" s="201"/>
      <c r="BP140" s="201"/>
      <c r="BQ140" s="201"/>
      <c r="BR140" s="201"/>
      <c r="BS140" s="201"/>
      <c r="BT140" s="193" t="s">
        <v>4437</v>
      </c>
      <c r="BU140" s="201"/>
      <c r="BV140" s="201"/>
      <c r="BW140" s="200"/>
      <c r="BX140" s="200"/>
      <c r="BY140" s="200"/>
      <c r="BZ140" s="202"/>
      <c r="CA140" s="202"/>
      <c r="CB140" s="202"/>
      <c r="CC140" s="202"/>
      <c r="CD140" s="202"/>
      <c r="CE140" s="202"/>
      <c r="CF140" s="202"/>
      <c r="CG140" s="202"/>
      <c r="CH140" s="202"/>
      <c r="CI140" s="202"/>
      <c r="CJ140" s="202"/>
      <c r="CK140" s="202"/>
      <c r="CL140" s="202"/>
      <c r="CM140" s="202"/>
      <c r="CN140" s="202"/>
      <c r="CO140" s="202"/>
      <c r="CP140" s="202"/>
      <c r="CQ140" s="202"/>
      <c r="CR140" s="202"/>
      <c r="CS140" s="195" t="s">
        <v>4438</v>
      </c>
      <c r="CT140" s="195" t="s">
        <v>4439</v>
      </c>
      <c r="CU140" s="202"/>
      <c r="CV140" s="202"/>
      <c r="CW140" s="202"/>
      <c r="CX140" s="202"/>
      <c r="CY140" s="202"/>
      <c r="CZ140" s="202"/>
      <c r="DA140" s="202"/>
      <c r="DB140" s="202"/>
      <c r="DC140" s="195" t="s">
        <v>3613</v>
      </c>
      <c r="DD140" s="202"/>
      <c r="DE140" s="202"/>
    </row>
    <row r="141" spans="34:109" ht="15" hidden="1" customHeight="1">
      <c r="AH141" s="200"/>
      <c r="AI141" s="200"/>
      <c r="AJ141" s="200"/>
      <c r="AK141" s="200"/>
      <c r="AL141" s="189" t="str">
        <f t="shared" si="6"/>
        <v>Río Blanco</v>
      </c>
      <c r="AM141" s="189" t="str">
        <f t="shared" si="7"/>
        <v>30138</v>
      </c>
      <c r="AN141" s="190" t="str">
        <f t="shared" si="8"/>
        <v>138</v>
      </c>
      <c r="AO141" s="200"/>
      <c r="AP141" s="187">
        <v>139</v>
      </c>
      <c r="AQ141" s="201"/>
      <c r="AR141" s="201"/>
      <c r="AS141" s="201"/>
      <c r="AT141" s="201"/>
      <c r="AU141" s="201"/>
      <c r="AV141" s="201"/>
      <c r="AW141" s="201"/>
      <c r="AX141" s="201"/>
      <c r="AY141" s="201"/>
      <c r="AZ141" s="201"/>
      <c r="BA141" s="201"/>
      <c r="BB141" s="201"/>
      <c r="BC141" s="201"/>
      <c r="BD141" s="201"/>
      <c r="BE141" s="201"/>
      <c r="BF141" s="201"/>
      <c r="BG141" s="201"/>
      <c r="BH141" s="201"/>
      <c r="BI141" s="201"/>
      <c r="BJ141" s="193" t="s">
        <v>4440</v>
      </c>
      <c r="BK141" s="193" t="s">
        <v>4441</v>
      </c>
      <c r="BL141" s="201"/>
      <c r="BM141" s="201"/>
      <c r="BN141" s="201"/>
      <c r="BO141" s="201"/>
      <c r="BP141" s="201"/>
      <c r="BQ141" s="201"/>
      <c r="BR141" s="201"/>
      <c r="BS141" s="201"/>
      <c r="BT141" s="193" t="s">
        <v>4442</v>
      </c>
      <c r="BU141" s="201"/>
      <c r="BV141" s="201"/>
      <c r="BW141" s="200"/>
      <c r="BX141" s="200"/>
      <c r="BY141" s="200"/>
      <c r="BZ141" s="202"/>
      <c r="CA141" s="202"/>
      <c r="CB141" s="202"/>
      <c r="CC141" s="202"/>
      <c r="CD141" s="202"/>
      <c r="CE141" s="202"/>
      <c r="CF141" s="202"/>
      <c r="CG141" s="202"/>
      <c r="CH141" s="202"/>
      <c r="CI141" s="202"/>
      <c r="CJ141" s="202"/>
      <c r="CK141" s="202"/>
      <c r="CL141" s="202"/>
      <c r="CM141" s="202"/>
      <c r="CN141" s="202"/>
      <c r="CO141" s="202"/>
      <c r="CP141" s="202"/>
      <c r="CQ141" s="202"/>
      <c r="CR141" s="202"/>
      <c r="CS141" s="195" t="s">
        <v>4443</v>
      </c>
      <c r="CT141" s="195" t="s">
        <v>4444</v>
      </c>
      <c r="CU141" s="202"/>
      <c r="CV141" s="202"/>
      <c r="CW141" s="202"/>
      <c r="CX141" s="202"/>
      <c r="CY141" s="202"/>
      <c r="CZ141" s="202"/>
      <c r="DA141" s="202"/>
      <c r="DB141" s="202"/>
      <c r="DC141" s="195" t="s">
        <v>4445</v>
      </c>
      <c r="DD141" s="202"/>
      <c r="DE141" s="202"/>
    </row>
    <row r="142" spans="34:109" ht="15" hidden="1" customHeight="1">
      <c r="AH142" s="200"/>
      <c r="AI142" s="200"/>
      <c r="AJ142" s="200"/>
      <c r="AK142" s="200"/>
      <c r="AL142" s="189" t="str">
        <f t="shared" si="6"/>
        <v>Saltabarranca</v>
      </c>
      <c r="AM142" s="189" t="str">
        <f t="shared" si="7"/>
        <v>30139</v>
      </c>
      <c r="AN142" s="190" t="str">
        <f t="shared" si="8"/>
        <v>139</v>
      </c>
      <c r="AO142" s="200"/>
      <c r="AP142" s="187">
        <v>140</v>
      </c>
      <c r="AQ142" s="201"/>
      <c r="AR142" s="201"/>
      <c r="AS142" s="201"/>
      <c r="AT142" s="201"/>
      <c r="AU142" s="201"/>
      <c r="AV142" s="201"/>
      <c r="AW142" s="201"/>
      <c r="AX142" s="201"/>
      <c r="AY142" s="201"/>
      <c r="AZ142" s="201"/>
      <c r="BA142" s="201"/>
      <c r="BB142" s="201"/>
      <c r="BC142" s="201"/>
      <c r="BD142" s="201"/>
      <c r="BE142" s="201"/>
      <c r="BF142" s="201"/>
      <c r="BG142" s="201"/>
      <c r="BH142" s="201"/>
      <c r="BI142" s="201"/>
      <c r="BJ142" s="193" t="s">
        <v>4446</v>
      </c>
      <c r="BK142" s="193" t="s">
        <v>4447</v>
      </c>
      <c r="BL142" s="201"/>
      <c r="BM142" s="201"/>
      <c r="BN142" s="201"/>
      <c r="BO142" s="201"/>
      <c r="BP142" s="201"/>
      <c r="BQ142" s="201"/>
      <c r="BR142" s="201"/>
      <c r="BS142" s="201"/>
      <c r="BT142" s="193" t="s">
        <v>4448</v>
      </c>
      <c r="BU142" s="201"/>
      <c r="BV142" s="201"/>
      <c r="BW142" s="200"/>
      <c r="BX142" s="200"/>
      <c r="BY142" s="200"/>
      <c r="BZ142" s="202"/>
      <c r="CA142" s="202"/>
      <c r="CB142" s="202"/>
      <c r="CC142" s="202"/>
      <c r="CD142" s="202"/>
      <c r="CE142" s="202"/>
      <c r="CF142" s="202"/>
      <c r="CG142" s="202"/>
      <c r="CH142" s="202"/>
      <c r="CI142" s="202"/>
      <c r="CJ142" s="202"/>
      <c r="CK142" s="202"/>
      <c r="CL142" s="202"/>
      <c r="CM142" s="202"/>
      <c r="CN142" s="202"/>
      <c r="CO142" s="202"/>
      <c r="CP142" s="202"/>
      <c r="CQ142" s="202"/>
      <c r="CR142" s="202"/>
      <c r="CS142" s="195" t="s">
        <v>4449</v>
      </c>
      <c r="CT142" s="195" t="s">
        <v>4450</v>
      </c>
      <c r="CU142" s="202"/>
      <c r="CV142" s="202"/>
      <c r="CW142" s="202"/>
      <c r="CX142" s="202"/>
      <c r="CY142" s="202"/>
      <c r="CZ142" s="202"/>
      <c r="DA142" s="202"/>
      <c r="DB142" s="202"/>
      <c r="DC142" s="195" t="s">
        <v>4451</v>
      </c>
      <c r="DD142" s="202"/>
      <c r="DE142" s="202"/>
    </row>
    <row r="143" spans="34:109" ht="15" hidden="1" customHeight="1">
      <c r="AH143" s="200"/>
      <c r="AI143" s="200"/>
      <c r="AJ143" s="200"/>
      <c r="AK143" s="200"/>
      <c r="AL143" s="189" t="str">
        <f t="shared" si="6"/>
        <v>San Andrés Tenejapan</v>
      </c>
      <c r="AM143" s="189" t="str">
        <f t="shared" si="7"/>
        <v>30140</v>
      </c>
      <c r="AN143" s="190" t="str">
        <f t="shared" si="8"/>
        <v>140</v>
      </c>
      <c r="AO143" s="200"/>
      <c r="AP143" s="187">
        <v>141</v>
      </c>
      <c r="AQ143" s="201"/>
      <c r="AR143" s="201"/>
      <c r="AS143" s="201"/>
      <c r="AT143" s="201"/>
      <c r="AU143" s="201"/>
      <c r="AV143" s="201"/>
      <c r="AW143" s="201"/>
      <c r="AX143" s="201"/>
      <c r="AY143" s="201"/>
      <c r="AZ143" s="201"/>
      <c r="BA143" s="201"/>
      <c r="BB143" s="201"/>
      <c r="BC143" s="201"/>
      <c r="BD143" s="201"/>
      <c r="BE143" s="201"/>
      <c r="BF143" s="201"/>
      <c r="BG143" s="201"/>
      <c r="BH143" s="201"/>
      <c r="BI143" s="201"/>
      <c r="BJ143" s="193" t="s">
        <v>4452</v>
      </c>
      <c r="BK143" s="193" t="s">
        <v>4453</v>
      </c>
      <c r="BL143" s="201"/>
      <c r="BM143" s="201"/>
      <c r="BN143" s="201"/>
      <c r="BO143" s="201"/>
      <c r="BP143" s="201"/>
      <c r="BQ143" s="201"/>
      <c r="BR143" s="201"/>
      <c r="BS143" s="201"/>
      <c r="BT143" s="193" t="s">
        <v>4454</v>
      </c>
      <c r="BU143" s="201"/>
      <c r="BV143" s="201"/>
      <c r="BW143" s="200"/>
      <c r="BX143" s="200"/>
      <c r="BY143" s="200"/>
      <c r="BZ143" s="202"/>
      <c r="CA143" s="202"/>
      <c r="CB143" s="202"/>
      <c r="CC143" s="202"/>
      <c r="CD143" s="202"/>
      <c r="CE143" s="202"/>
      <c r="CF143" s="202"/>
      <c r="CG143" s="202"/>
      <c r="CH143" s="202"/>
      <c r="CI143" s="202"/>
      <c r="CJ143" s="202"/>
      <c r="CK143" s="202"/>
      <c r="CL143" s="202"/>
      <c r="CM143" s="202"/>
      <c r="CN143" s="202"/>
      <c r="CO143" s="202"/>
      <c r="CP143" s="202"/>
      <c r="CQ143" s="202"/>
      <c r="CR143" s="202"/>
      <c r="CS143" s="195" t="s">
        <v>4455</v>
      </c>
      <c r="CT143" s="195" t="s">
        <v>4456</v>
      </c>
      <c r="CU143" s="202"/>
      <c r="CV143" s="202"/>
      <c r="CW143" s="202"/>
      <c r="CX143" s="202"/>
      <c r="CY143" s="202"/>
      <c r="CZ143" s="202"/>
      <c r="DA143" s="202"/>
      <c r="DB143" s="202"/>
      <c r="DC143" s="195" t="s">
        <v>4457</v>
      </c>
      <c r="DD143" s="202"/>
      <c r="DE143" s="202"/>
    </row>
    <row r="144" spans="34:109" ht="15" hidden="1" customHeight="1">
      <c r="AH144" s="200"/>
      <c r="AI144" s="200"/>
      <c r="AJ144" s="200"/>
      <c r="AK144" s="200"/>
      <c r="AL144" s="189" t="str">
        <f t="shared" si="6"/>
        <v>San Andrés Tuxtla</v>
      </c>
      <c r="AM144" s="189" t="str">
        <f t="shared" si="7"/>
        <v>30141</v>
      </c>
      <c r="AN144" s="190" t="str">
        <f t="shared" si="8"/>
        <v>141</v>
      </c>
      <c r="AO144" s="200"/>
      <c r="AP144" s="187">
        <v>142</v>
      </c>
      <c r="AQ144" s="201"/>
      <c r="AR144" s="201"/>
      <c r="AS144" s="201"/>
      <c r="AT144" s="201"/>
      <c r="AU144" s="201"/>
      <c r="AV144" s="201"/>
      <c r="AW144" s="201"/>
      <c r="AX144" s="201"/>
      <c r="AY144" s="201"/>
      <c r="AZ144" s="201"/>
      <c r="BA144" s="201"/>
      <c r="BB144" s="201"/>
      <c r="BC144" s="201"/>
      <c r="BD144" s="201"/>
      <c r="BE144" s="201"/>
      <c r="BF144" s="201"/>
      <c r="BG144" s="201"/>
      <c r="BH144" s="201"/>
      <c r="BI144" s="201"/>
      <c r="BJ144" s="193" t="s">
        <v>4458</v>
      </c>
      <c r="BK144" s="193" t="s">
        <v>4459</v>
      </c>
      <c r="BL144" s="201"/>
      <c r="BM144" s="201"/>
      <c r="BN144" s="201"/>
      <c r="BO144" s="201"/>
      <c r="BP144" s="201"/>
      <c r="BQ144" s="201"/>
      <c r="BR144" s="201"/>
      <c r="BS144" s="201"/>
      <c r="BT144" s="193" t="s">
        <v>4460</v>
      </c>
      <c r="BU144" s="201"/>
      <c r="BV144" s="201"/>
      <c r="BW144" s="200"/>
      <c r="BX144" s="200"/>
      <c r="BY144" s="200"/>
      <c r="BZ144" s="202"/>
      <c r="CA144" s="202"/>
      <c r="CB144" s="202"/>
      <c r="CC144" s="202"/>
      <c r="CD144" s="202"/>
      <c r="CE144" s="202"/>
      <c r="CF144" s="202"/>
      <c r="CG144" s="202"/>
      <c r="CH144" s="202"/>
      <c r="CI144" s="202"/>
      <c r="CJ144" s="202"/>
      <c r="CK144" s="202"/>
      <c r="CL144" s="202"/>
      <c r="CM144" s="202"/>
      <c r="CN144" s="202"/>
      <c r="CO144" s="202"/>
      <c r="CP144" s="202"/>
      <c r="CQ144" s="202"/>
      <c r="CR144" s="202"/>
      <c r="CS144" s="195" t="s">
        <v>4461</v>
      </c>
      <c r="CT144" s="195" t="s">
        <v>4462</v>
      </c>
      <c r="CU144" s="202"/>
      <c r="CV144" s="202"/>
      <c r="CW144" s="202"/>
      <c r="CX144" s="202"/>
      <c r="CY144" s="202"/>
      <c r="CZ144" s="202"/>
      <c r="DA144" s="202"/>
      <c r="DB144" s="202"/>
      <c r="DC144" s="195" t="s">
        <v>4463</v>
      </c>
      <c r="DD144" s="202"/>
      <c r="DE144" s="202"/>
    </row>
    <row r="145" spans="34:109" ht="15" hidden="1" customHeight="1">
      <c r="AH145" s="200"/>
      <c r="AI145" s="200"/>
      <c r="AJ145" s="200"/>
      <c r="AK145" s="200"/>
      <c r="AL145" s="189" t="str">
        <f t="shared" si="6"/>
        <v>San Juan Evangelista</v>
      </c>
      <c r="AM145" s="189" t="str">
        <f t="shared" si="7"/>
        <v>30142</v>
      </c>
      <c r="AN145" s="190" t="str">
        <f t="shared" si="8"/>
        <v>142</v>
      </c>
      <c r="AO145" s="200"/>
      <c r="AP145" s="187">
        <v>143</v>
      </c>
      <c r="AQ145" s="201"/>
      <c r="AR145" s="201"/>
      <c r="AS145" s="201"/>
      <c r="AT145" s="201"/>
      <c r="AU145" s="201"/>
      <c r="AV145" s="201"/>
      <c r="AW145" s="201"/>
      <c r="AX145" s="201"/>
      <c r="AY145" s="201"/>
      <c r="AZ145" s="201"/>
      <c r="BA145" s="201"/>
      <c r="BB145" s="201"/>
      <c r="BC145" s="201"/>
      <c r="BD145" s="201"/>
      <c r="BE145" s="201"/>
      <c r="BF145" s="201"/>
      <c r="BG145" s="201"/>
      <c r="BH145" s="201"/>
      <c r="BI145" s="201"/>
      <c r="BJ145" s="193" t="s">
        <v>4464</v>
      </c>
      <c r="BK145" s="193" t="s">
        <v>4465</v>
      </c>
      <c r="BL145" s="201"/>
      <c r="BM145" s="201"/>
      <c r="BN145" s="201"/>
      <c r="BO145" s="201"/>
      <c r="BP145" s="201"/>
      <c r="BQ145" s="201"/>
      <c r="BR145" s="201"/>
      <c r="BS145" s="201"/>
      <c r="BT145" s="193" t="s">
        <v>4466</v>
      </c>
      <c r="BU145" s="201"/>
      <c r="BV145" s="201"/>
      <c r="BW145" s="200"/>
      <c r="BX145" s="200"/>
      <c r="BY145" s="200"/>
      <c r="BZ145" s="202"/>
      <c r="CA145" s="202"/>
      <c r="CB145" s="202"/>
      <c r="CC145" s="202"/>
      <c r="CD145" s="202"/>
      <c r="CE145" s="202"/>
      <c r="CF145" s="202"/>
      <c r="CG145" s="202"/>
      <c r="CH145" s="202"/>
      <c r="CI145" s="202"/>
      <c r="CJ145" s="202"/>
      <c r="CK145" s="202"/>
      <c r="CL145" s="202"/>
      <c r="CM145" s="202"/>
      <c r="CN145" s="202"/>
      <c r="CO145" s="202"/>
      <c r="CP145" s="202"/>
      <c r="CQ145" s="202"/>
      <c r="CR145" s="202"/>
      <c r="CS145" s="195" t="s">
        <v>4467</v>
      </c>
      <c r="CT145" s="195" t="s">
        <v>4468</v>
      </c>
      <c r="CU145" s="202"/>
      <c r="CV145" s="202"/>
      <c r="CW145" s="202"/>
      <c r="CX145" s="202"/>
      <c r="CY145" s="202"/>
      <c r="CZ145" s="202"/>
      <c r="DA145" s="202"/>
      <c r="DB145" s="202"/>
      <c r="DC145" s="195" t="s">
        <v>4469</v>
      </c>
      <c r="DD145" s="202"/>
      <c r="DE145" s="202"/>
    </row>
    <row r="146" spans="34:109" ht="15" hidden="1" customHeight="1">
      <c r="AH146" s="200"/>
      <c r="AI146" s="200"/>
      <c r="AJ146" s="200"/>
      <c r="AK146" s="200"/>
      <c r="AL146" s="189" t="str">
        <f t="shared" si="6"/>
        <v>Santiago Tuxtla</v>
      </c>
      <c r="AM146" s="189" t="str">
        <f t="shared" si="7"/>
        <v>30143</v>
      </c>
      <c r="AN146" s="190" t="str">
        <f t="shared" si="8"/>
        <v>143</v>
      </c>
      <c r="AO146" s="200"/>
      <c r="AP146" s="187">
        <v>144</v>
      </c>
      <c r="AQ146" s="201"/>
      <c r="AR146" s="201"/>
      <c r="AS146" s="201"/>
      <c r="AT146" s="201"/>
      <c r="AU146" s="201"/>
      <c r="AV146" s="201"/>
      <c r="AW146" s="201"/>
      <c r="AX146" s="201"/>
      <c r="AY146" s="201"/>
      <c r="AZ146" s="201"/>
      <c r="BA146" s="201"/>
      <c r="BB146" s="201"/>
      <c r="BC146" s="201"/>
      <c r="BD146" s="201"/>
      <c r="BE146" s="201"/>
      <c r="BF146" s="201"/>
      <c r="BG146" s="201"/>
      <c r="BH146" s="201"/>
      <c r="BI146" s="201"/>
      <c r="BJ146" s="193" t="s">
        <v>4470</v>
      </c>
      <c r="BK146" s="193" t="s">
        <v>4471</v>
      </c>
      <c r="BL146" s="201"/>
      <c r="BM146" s="201"/>
      <c r="BN146" s="201"/>
      <c r="BO146" s="201"/>
      <c r="BP146" s="201"/>
      <c r="BQ146" s="201"/>
      <c r="BR146" s="201"/>
      <c r="BS146" s="201"/>
      <c r="BT146" s="193" t="s">
        <v>4472</v>
      </c>
      <c r="BU146" s="201"/>
      <c r="BV146" s="201"/>
      <c r="BW146" s="200"/>
      <c r="BX146" s="200"/>
      <c r="BY146" s="200"/>
      <c r="BZ146" s="202"/>
      <c r="CA146" s="202"/>
      <c r="CB146" s="202"/>
      <c r="CC146" s="202"/>
      <c r="CD146" s="202"/>
      <c r="CE146" s="202"/>
      <c r="CF146" s="202"/>
      <c r="CG146" s="202"/>
      <c r="CH146" s="202"/>
      <c r="CI146" s="202"/>
      <c r="CJ146" s="202"/>
      <c r="CK146" s="202"/>
      <c r="CL146" s="202"/>
      <c r="CM146" s="202"/>
      <c r="CN146" s="202"/>
      <c r="CO146" s="202"/>
      <c r="CP146" s="202"/>
      <c r="CQ146" s="202"/>
      <c r="CR146" s="202"/>
      <c r="CS146" s="195" t="s">
        <v>4473</v>
      </c>
      <c r="CT146" s="195" t="s">
        <v>4474</v>
      </c>
      <c r="CU146" s="202"/>
      <c r="CV146" s="202"/>
      <c r="CW146" s="202"/>
      <c r="CX146" s="202"/>
      <c r="CY146" s="202"/>
      <c r="CZ146" s="202"/>
      <c r="DA146" s="202"/>
      <c r="DB146" s="202"/>
      <c r="DC146" s="195" t="s">
        <v>4475</v>
      </c>
      <c r="DD146" s="202"/>
      <c r="DE146" s="202"/>
    </row>
    <row r="147" spans="34:109" ht="15" hidden="1" customHeight="1">
      <c r="AH147" s="200"/>
      <c r="AI147" s="200"/>
      <c r="AJ147" s="200"/>
      <c r="AK147" s="200"/>
      <c r="AL147" s="189" t="str">
        <f t="shared" si="6"/>
        <v>Sayula de Alemán</v>
      </c>
      <c r="AM147" s="189" t="str">
        <f t="shared" si="7"/>
        <v>30144</v>
      </c>
      <c r="AN147" s="190" t="str">
        <f t="shared" si="8"/>
        <v>144</v>
      </c>
      <c r="AO147" s="200"/>
      <c r="AP147" s="187">
        <v>145</v>
      </c>
      <c r="AQ147" s="201"/>
      <c r="AR147" s="201"/>
      <c r="AS147" s="201"/>
      <c r="AT147" s="201"/>
      <c r="AU147" s="201"/>
      <c r="AV147" s="201"/>
      <c r="AW147" s="201"/>
      <c r="AX147" s="201"/>
      <c r="AY147" s="201"/>
      <c r="AZ147" s="201"/>
      <c r="BA147" s="201"/>
      <c r="BB147" s="201"/>
      <c r="BC147" s="201"/>
      <c r="BD147" s="201"/>
      <c r="BE147" s="201"/>
      <c r="BF147" s="201"/>
      <c r="BG147" s="201"/>
      <c r="BH147" s="201"/>
      <c r="BI147" s="201"/>
      <c r="BJ147" s="193" t="s">
        <v>4476</v>
      </c>
      <c r="BK147" s="193" t="s">
        <v>4477</v>
      </c>
      <c r="BL147" s="201"/>
      <c r="BM147" s="201"/>
      <c r="BN147" s="201"/>
      <c r="BO147" s="201"/>
      <c r="BP147" s="201"/>
      <c r="BQ147" s="201"/>
      <c r="BR147" s="201"/>
      <c r="BS147" s="201"/>
      <c r="BT147" s="193" t="s">
        <v>4478</v>
      </c>
      <c r="BU147" s="201"/>
      <c r="BV147" s="201"/>
      <c r="BW147" s="200"/>
      <c r="BX147" s="200"/>
      <c r="BY147" s="200"/>
      <c r="BZ147" s="202"/>
      <c r="CA147" s="202"/>
      <c r="CB147" s="202"/>
      <c r="CC147" s="202"/>
      <c r="CD147" s="202"/>
      <c r="CE147" s="202"/>
      <c r="CF147" s="202"/>
      <c r="CG147" s="202"/>
      <c r="CH147" s="202"/>
      <c r="CI147" s="202"/>
      <c r="CJ147" s="202"/>
      <c r="CK147" s="202"/>
      <c r="CL147" s="202"/>
      <c r="CM147" s="202"/>
      <c r="CN147" s="202"/>
      <c r="CO147" s="202"/>
      <c r="CP147" s="202"/>
      <c r="CQ147" s="202"/>
      <c r="CR147" s="202"/>
      <c r="CS147" s="195" t="s">
        <v>4479</v>
      </c>
      <c r="CT147" s="195" t="s">
        <v>4480</v>
      </c>
      <c r="CU147" s="202"/>
      <c r="CV147" s="202"/>
      <c r="CW147" s="202"/>
      <c r="CX147" s="202"/>
      <c r="CY147" s="202"/>
      <c r="CZ147" s="202"/>
      <c r="DA147" s="202"/>
      <c r="DB147" s="202"/>
      <c r="DC147" s="195" t="s">
        <v>4481</v>
      </c>
      <c r="DD147" s="202"/>
      <c r="DE147" s="202"/>
    </row>
    <row r="148" spans="34:109" ht="15" hidden="1" customHeight="1">
      <c r="AH148" s="200"/>
      <c r="AI148" s="200"/>
      <c r="AJ148" s="200"/>
      <c r="AK148" s="200"/>
      <c r="AL148" s="189" t="str">
        <f t="shared" si="6"/>
        <v>Soconusco</v>
      </c>
      <c r="AM148" s="189" t="str">
        <f t="shared" si="7"/>
        <v>30145</v>
      </c>
      <c r="AN148" s="190" t="str">
        <f t="shared" si="8"/>
        <v>145</v>
      </c>
      <c r="AO148" s="200"/>
      <c r="AP148" s="187">
        <v>146</v>
      </c>
      <c r="AQ148" s="201"/>
      <c r="AR148" s="201"/>
      <c r="AS148" s="201"/>
      <c r="AT148" s="201"/>
      <c r="AU148" s="201"/>
      <c r="AV148" s="201"/>
      <c r="AW148" s="201"/>
      <c r="AX148" s="201"/>
      <c r="AY148" s="201"/>
      <c r="AZ148" s="201"/>
      <c r="BA148" s="201"/>
      <c r="BB148" s="201"/>
      <c r="BC148" s="201"/>
      <c r="BD148" s="201"/>
      <c r="BE148" s="201"/>
      <c r="BF148" s="201"/>
      <c r="BG148" s="201"/>
      <c r="BH148" s="201"/>
      <c r="BI148" s="201"/>
      <c r="BJ148" s="193" t="s">
        <v>4482</v>
      </c>
      <c r="BK148" s="193" t="s">
        <v>4483</v>
      </c>
      <c r="BL148" s="201"/>
      <c r="BM148" s="201"/>
      <c r="BN148" s="201"/>
      <c r="BO148" s="201"/>
      <c r="BP148" s="201"/>
      <c r="BQ148" s="201"/>
      <c r="BR148" s="201"/>
      <c r="BS148" s="201"/>
      <c r="BT148" s="193" t="s">
        <v>4484</v>
      </c>
      <c r="BU148" s="201"/>
      <c r="BV148" s="201"/>
      <c r="BW148" s="200"/>
      <c r="BX148" s="200"/>
      <c r="BY148" s="200"/>
      <c r="BZ148" s="202"/>
      <c r="CA148" s="202"/>
      <c r="CB148" s="202"/>
      <c r="CC148" s="202"/>
      <c r="CD148" s="202"/>
      <c r="CE148" s="202"/>
      <c r="CF148" s="202"/>
      <c r="CG148" s="202"/>
      <c r="CH148" s="202"/>
      <c r="CI148" s="202"/>
      <c r="CJ148" s="202"/>
      <c r="CK148" s="202"/>
      <c r="CL148" s="202"/>
      <c r="CM148" s="202"/>
      <c r="CN148" s="202"/>
      <c r="CO148" s="202"/>
      <c r="CP148" s="202"/>
      <c r="CQ148" s="202"/>
      <c r="CR148" s="202"/>
      <c r="CS148" s="195" t="s">
        <v>4485</v>
      </c>
      <c r="CT148" s="195" t="s">
        <v>4486</v>
      </c>
      <c r="CU148" s="202"/>
      <c r="CV148" s="202"/>
      <c r="CW148" s="202"/>
      <c r="CX148" s="202"/>
      <c r="CY148" s="202"/>
      <c r="CZ148" s="202"/>
      <c r="DA148" s="202"/>
      <c r="DB148" s="202"/>
      <c r="DC148" s="195" t="s">
        <v>4487</v>
      </c>
      <c r="DD148" s="202"/>
      <c r="DE148" s="202"/>
    </row>
    <row r="149" spans="34:109" ht="15" hidden="1" customHeight="1">
      <c r="AH149" s="200"/>
      <c r="AI149" s="200"/>
      <c r="AJ149" s="200"/>
      <c r="AK149" s="200"/>
      <c r="AL149" s="189" t="str">
        <f t="shared" si="6"/>
        <v>Sochiapa</v>
      </c>
      <c r="AM149" s="189" t="str">
        <f t="shared" si="7"/>
        <v>30146</v>
      </c>
      <c r="AN149" s="190" t="str">
        <f t="shared" si="8"/>
        <v>146</v>
      </c>
      <c r="AO149" s="200"/>
      <c r="AP149" s="187">
        <v>147</v>
      </c>
      <c r="AQ149" s="201"/>
      <c r="AR149" s="201"/>
      <c r="AS149" s="201"/>
      <c r="AT149" s="201"/>
      <c r="AU149" s="201"/>
      <c r="AV149" s="201"/>
      <c r="AW149" s="201"/>
      <c r="AX149" s="201"/>
      <c r="AY149" s="201"/>
      <c r="AZ149" s="201"/>
      <c r="BA149" s="201"/>
      <c r="BB149" s="201"/>
      <c r="BC149" s="201"/>
      <c r="BD149" s="201"/>
      <c r="BE149" s="201"/>
      <c r="BF149" s="201"/>
      <c r="BG149" s="201"/>
      <c r="BH149" s="201"/>
      <c r="BI149" s="201"/>
      <c r="BJ149" s="193" t="s">
        <v>4488</v>
      </c>
      <c r="BK149" s="193" t="s">
        <v>4489</v>
      </c>
      <c r="BL149" s="201"/>
      <c r="BM149" s="201"/>
      <c r="BN149" s="201"/>
      <c r="BO149" s="201"/>
      <c r="BP149" s="201"/>
      <c r="BQ149" s="201"/>
      <c r="BR149" s="201"/>
      <c r="BS149" s="201"/>
      <c r="BT149" s="193" t="s">
        <v>4490</v>
      </c>
      <c r="BU149" s="201"/>
      <c r="BV149" s="201"/>
      <c r="BW149" s="200"/>
      <c r="BX149" s="200"/>
      <c r="BY149" s="200"/>
      <c r="BZ149" s="202"/>
      <c r="CA149" s="202"/>
      <c r="CB149" s="202"/>
      <c r="CC149" s="202"/>
      <c r="CD149" s="202"/>
      <c r="CE149" s="202"/>
      <c r="CF149" s="202"/>
      <c r="CG149" s="202"/>
      <c r="CH149" s="202"/>
      <c r="CI149" s="202"/>
      <c r="CJ149" s="202"/>
      <c r="CK149" s="202"/>
      <c r="CL149" s="202"/>
      <c r="CM149" s="202"/>
      <c r="CN149" s="202"/>
      <c r="CO149" s="202"/>
      <c r="CP149" s="202"/>
      <c r="CQ149" s="202"/>
      <c r="CR149" s="202"/>
      <c r="CS149" s="195" t="s">
        <v>4491</v>
      </c>
      <c r="CT149" s="195" t="s">
        <v>4492</v>
      </c>
      <c r="CU149" s="202"/>
      <c r="CV149" s="202"/>
      <c r="CW149" s="202"/>
      <c r="CX149" s="202"/>
      <c r="CY149" s="202"/>
      <c r="CZ149" s="202"/>
      <c r="DA149" s="202"/>
      <c r="DB149" s="202"/>
      <c r="DC149" s="195" t="s">
        <v>4493</v>
      </c>
      <c r="DD149" s="202"/>
      <c r="DE149" s="202"/>
    </row>
    <row r="150" spans="34:109" ht="15" hidden="1" customHeight="1">
      <c r="AH150" s="200"/>
      <c r="AI150" s="200"/>
      <c r="AJ150" s="200"/>
      <c r="AK150" s="200"/>
      <c r="AL150" s="189" t="str">
        <f t="shared" si="6"/>
        <v>Soledad Atzompa</v>
      </c>
      <c r="AM150" s="189" t="str">
        <f t="shared" si="7"/>
        <v>30147</v>
      </c>
      <c r="AN150" s="190" t="str">
        <f t="shared" si="8"/>
        <v>147</v>
      </c>
      <c r="AO150" s="200"/>
      <c r="AP150" s="187">
        <v>148</v>
      </c>
      <c r="AQ150" s="201"/>
      <c r="AR150" s="201"/>
      <c r="AS150" s="201"/>
      <c r="AT150" s="201"/>
      <c r="AU150" s="201"/>
      <c r="AV150" s="201"/>
      <c r="AW150" s="201"/>
      <c r="AX150" s="201"/>
      <c r="AY150" s="201"/>
      <c r="AZ150" s="201"/>
      <c r="BA150" s="201"/>
      <c r="BB150" s="201"/>
      <c r="BC150" s="201"/>
      <c r="BD150" s="201"/>
      <c r="BE150" s="201"/>
      <c r="BF150" s="201"/>
      <c r="BG150" s="201"/>
      <c r="BH150" s="201"/>
      <c r="BI150" s="201"/>
      <c r="BJ150" s="193" t="s">
        <v>4494</v>
      </c>
      <c r="BK150" s="193" t="s">
        <v>4495</v>
      </c>
      <c r="BL150" s="201"/>
      <c r="BM150" s="201"/>
      <c r="BN150" s="201"/>
      <c r="BO150" s="201"/>
      <c r="BP150" s="201"/>
      <c r="BQ150" s="201"/>
      <c r="BR150" s="201"/>
      <c r="BS150" s="201"/>
      <c r="BT150" s="193" t="s">
        <v>4496</v>
      </c>
      <c r="BU150" s="201"/>
      <c r="BV150" s="201"/>
      <c r="BW150" s="200"/>
      <c r="BX150" s="200"/>
      <c r="BY150" s="200"/>
      <c r="BZ150" s="202"/>
      <c r="CA150" s="202"/>
      <c r="CB150" s="202"/>
      <c r="CC150" s="202"/>
      <c r="CD150" s="202"/>
      <c r="CE150" s="202"/>
      <c r="CF150" s="202"/>
      <c r="CG150" s="202"/>
      <c r="CH150" s="202"/>
      <c r="CI150" s="202"/>
      <c r="CJ150" s="202"/>
      <c r="CK150" s="202"/>
      <c r="CL150" s="202"/>
      <c r="CM150" s="202"/>
      <c r="CN150" s="202"/>
      <c r="CO150" s="202"/>
      <c r="CP150" s="202"/>
      <c r="CQ150" s="202"/>
      <c r="CR150" s="202"/>
      <c r="CS150" s="195" t="s">
        <v>4497</v>
      </c>
      <c r="CT150" s="195" t="s">
        <v>4498</v>
      </c>
      <c r="CU150" s="202"/>
      <c r="CV150" s="202"/>
      <c r="CW150" s="202"/>
      <c r="CX150" s="202"/>
      <c r="CY150" s="202"/>
      <c r="CZ150" s="202"/>
      <c r="DA150" s="202"/>
      <c r="DB150" s="202"/>
      <c r="DC150" s="195" t="s">
        <v>4499</v>
      </c>
      <c r="DD150" s="202"/>
      <c r="DE150" s="202"/>
    </row>
    <row r="151" spans="34:109" ht="15" hidden="1" customHeight="1">
      <c r="AH151" s="200"/>
      <c r="AI151" s="200"/>
      <c r="AJ151" s="200"/>
      <c r="AK151" s="200"/>
      <c r="AL151" s="189" t="str">
        <f t="shared" si="6"/>
        <v>Soledad de Doblado</v>
      </c>
      <c r="AM151" s="189" t="str">
        <f t="shared" si="7"/>
        <v>30148</v>
      </c>
      <c r="AN151" s="190" t="str">
        <f t="shared" si="8"/>
        <v>148</v>
      </c>
      <c r="AO151" s="200"/>
      <c r="AP151" s="187">
        <v>149</v>
      </c>
      <c r="AQ151" s="201"/>
      <c r="AR151" s="201"/>
      <c r="AS151" s="201"/>
      <c r="AT151" s="201"/>
      <c r="AU151" s="201"/>
      <c r="AV151" s="201"/>
      <c r="AW151" s="201"/>
      <c r="AX151" s="201"/>
      <c r="AY151" s="201"/>
      <c r="AZ151" s="201"/>
      <c r="BA151" s="201"/>
      <c r="BB151" s="201"/>
      <c r="BC151" s="201"/>
      <c r="BD151" s="201"/>
      <c r="BE151" s="201"/>
      <c r="BF151" s="201"/>
      <c r="BG151" s="201"/>
      <c r="BH151" s="201"/>
      <c r="BI151" s="201"/>
      <c r="BJ151" s="193" t="s">
        <v>4500</v>
      </c>
      <c r="BK151" s="193" t="s">
        <v>4501</v>
      </c>
      <c r="BL151" s="201"/>
      <c r="BM151" s="201"/>
      <c r="BN151" s="201"/>
      <c r="BO151" s="201"/>
      <c r="BP151" s="201"/>
      <c r="BQ151" s="201"/>
      <c r="BR151" s="201"/>
      <c r="BS151" s="201"/>
      <c r="BT151" s="193" t="s">
        <v>4502</v>
      </c>
      <c r="BU151" s="201"/>
      <c r="BV151" s="201"/>
      <c r="BW151" s="200"/>
      <c r="BX151" s="200"/>
      <c r="BY151" s="200"/>
      <c r="BZ151" s="202"/>
      <c r="CA151" s="202"/>
      <c r="CB151" s="202"/>
      <c r="CC151" s="202"/>
      <c r="CD151" s="202"/>
      <c r="CE151" s="202"/>
      <c r="CF151" s="202"/>
      <c r="CG151" s="202"/>
      <c r="CH151" s="202"/>
      <c r="CI151" s="202"/>
      <c r="CJ151" s="202"/>
      <c r="CK151" s="202"/>
      <c r="CL151" s="202"/>
      <c r="CM151" s="202"/>
      <c r="CN151" s="202"/>
      <c r="CO151" s="202"/>
      <c r="CP151" s="202"/>
      <c r="CQ151" s="202"/>
      <c r="CR151" s="202"/>
      <c r="CS151" s="195" t="s">
        <v>4503</v>
      </c>
      <c r="CT151" s="195" t="s">
        <v>4504</v>
      </c>
      <c r="CU151" s="202"/>
      <c r="CV151" s="202"/>
      <c r="CW151" s="202"/>
      <c r="CX151" s="202"/>
      <c r="CY151" s="202"/>
      <c r="CZ151" s="202"/>
      <c r="DA151" s="202"/>
      <c r="DB151" s="202"/>
      <c r="DC151" s="195" t="s">
        <v>4505</v>
      </c>
      <c r="DD151" s="202"/>
      <c r="DE151" s="202"/>
    </row>
    <row r="152" spans="34:109" ht="15" hidden="1" customHeight="1">
      <c r="AH152" s="200"/>
      <c r="AI152" s="200"/>
      <c r="AJ152" s="200"/>
      <c r="AK152" s="200"/>
      <c r="AL152" s="189" t="str">
        <f t="shared" si="6"/>
        <v>Soteapan</v>
      </c>
      <c r="AM152" s="189" t="str">
        <f t="shared" si="7"/>
        <v>30149</v>
      </c>
      <c r="AN152" s="190" t="str">
        <f t="shared" si="8"/>
        <v>149</v>
      </c>
      <c r="AO152" s="200"/>
      <c r="AP152" s="187">
        <v>150</v>
      </c>
      <c r="AQ152" s="201"/>
      <c r="AR152" s="201"/>
      <c r="AS152" s="201"/>
      <c r="AT152" s="201"/>
      <c r="AU152" s="201"/>
      <c r="AV152" s="201"/>
      <c r="AW152" s="201"/>
      <c r="AX152" s="201"/>
      <c r="AY152" s="201"/>
      <c r="AZ152" s="201"/>
      <c r="BA152" s="201"/>
      <c r="BB152" s="201"/>
      <c r="BC152" s="201"/>
      <c r="BD152" s="201"/>
      <c r="BE152" s="201"/>
      <c r="BF152" s="201"/>
      <c r="BG152" s="201"/>
      <c r="BH152" s="201"/>
      <c r="BI152" s="201"/>
      <c r="BJ152" s="193" t="s">
        <v>4506</v>
      </c>
      <c r="BK152" s="193" t="s">
        <v>4507</v>
      </c>
      <c r="BL152" s="201"/>
      <c r="BM152" s="201"/>
      <c r="BN152" s="201"/>
      <c r="BO152" s="201"/>
      <c r="BP152" s="201"/>
      <c r="BQ152" s="201"/>
      <c r="BR152" s="201"/>
      <c r="BS152" s="201"/>
      <c r="BT152" s="193" t="s">
        <v>4508</v>
      </c>
      <c r="BU152" s="201"/>
      <c r="BV152" s="201"/>
      <c r="BW152" s="200"/>
      <c r="BX152" s="200"/>
      <c r="BY152" s="200"/>
      <c r="BZ152" s="202"/>
      <c r="CA152" s="202"/>
      <c r="CB152" s="202"/>
      <c r="CC152" s="202"/>
      <c r="CD152" s="202"/>
      <c r="CE152" s="202"/>
      <c r="CF152" s="202"/>
      <c r="CG152" s="202"/>
      <c r="CH152" s="202"/>
      <c r="CI152" s="202"/>
      <c r="CJ152" s="202"/>
      <c r="CK152" s="202"/>
      <c r="CL152" s="202"/>
      <c r="CM152" s="202"/>
      <c r="CN152" s="202"/>
      <c r="CO152" s="202"/>
      <c r="CP152" s="202"/>
      <c r="CQ152" s="202"/>
      <c r="CR152" s="202"/>
      <c r="CS152" s="195" t="s">
        <v>4509</v>
      </c>
      <c r="CT152" s="195" t="s">
        <v>4510</v>
      </c>
      <c r="CU152" s="202"/>
      <c r="CV152" s="202"/>
      <c r="CW152" s="202"/>
      <c r="CX152" s="202"/>
      <c r="CY152" s="202"/>
      <c r="CZ152" s="202"/>
      <c r="DA152" s="202"/>
      <c r="DB152" s="202"/>
      <c r="DC152" s="195" t="s">
        <v>4511</v>
      </c>
      <c r="DD152" s="202"/>
      <c r="DE152" s="202"/>
    </row>
    <row r="153" spans="34:109" ht="15" hidden="1" customHeight="1">
      <c r="AH153" s="200"/>
      <c r="AI153" s="200"/>
      <c r="AJ153" s="200"/>
      <c r="AK153" s="200"/>
      <c r="AL153" s="189" t="str">
        <f t="shared" si="6"/>
        <v>Tamalín</v>
      </c>
      <c r="AM153" s="189" t="str">
        <f t="shared" si="7"/>
        <v>30150</v>
      </c>
      <c r="AN153" s="190" t="str">
        <f t="shared" si="8"/>
        <v>150</v>
      </c>
      <c r="AO153" s="200"/>
      <c r="AP153" s="187">
        <v>151</v>
      </c>
      <c r="AQ153" s="201"/>
      <c r="AR153" s="201"/>
      <c r="AS153" s="201"/>
      <c r="AT153" s="201"/>
      <c r="AU153" s="201"/>
      <c r="AV153" s="201"/>
      <c r="AW153" s="201"/>
      <c r="AX153" s="201"/>
      <c r="AY153" s="201"/>
      <c r="AZ153" s="201"/>
      <c r="BA153" s="201"/>
      <c r="BB153" s="201"/>
      <c r="BC153" s="201"/>
      <c r="BD153" s="201"/>
      <c r="BE153" s="201"/>
      <c r="BF153" s="201"/>
      <c r="BG153" s="201"/>
      <c r="BH153" s="201"/>
      <c r="BI153" s="201"/>
      <c r="BJ153" s="193" t="s">
        <v>4512</v>
      </c>
      <c r="BK153" s="193" t="s">
        <v>4513</v>
      </c>
      <c r="BL153" s="201"/>
      <c r="BM153" s="201"/>
      <c r="BN153" s="201"/>
      <c r="BO153" s="201"/>
      <c r="BP153" s="201"/>
      <c r="BQ153" s="201"/>
      <c r="BR153" s="201"/>
      <c r="BS153" s="201"/>
      <c r="BT153" s="193" t="s">
        <v>4514</v>
      </c>
      <c r="BU153" s="201"/>
      <c r="BV153" s="201"/>
      <c r="BW153" s="200"/>
      <c r="BX153" s="200"/>
      <c r="BY153" s="200"/>
      <c r="BZ153" s="202"/>
      <c r="CA153" s="202"/>
      <c r="CB153" s="202"/>
      <c r="CC153" s="202"/>
      <c r="CD153" s="202"/>
      <c r="CE153" s="202"/>
      <c r="CF153" s="202"/>
      <c r="CG153" s="202"/>
      <c r="CH153" s="202"/>
      <c r="CI153" s="202"/>
      <c r="CJ153" s="202"/>
      <c r="CK153" s="202"/>
      <c r="CL153" s="202"/>
      <c r="CM153" s="202"/>
      <c r="CN153" s="202"/>
      <c r="CO153" s="202"/>
      <c r="CP153" s="202"/>
      <c r="CQ153" s="202"/>
      <c r="CR153" s="202"/>
      <c r="CS153" s="195" t="s">
        <v>4515</v>
      </c>
      <c r="CT153" s="195" t="s">
        <v>4516</v>
      </c>
      <c r="CU153" s="202"/>
      <c r="CV153" s="202"/>
      <c r="CW153" s="202"/>
      <c r="CX153" s="202"/>
      <c r="CY153" s="202"/>
      <c r="CZ153" s="202"/>
      <c r="DA153" s="202"/>
      <c r="DB153" s="202"/>
      <c r="DC153" s="195" t="s">
        <v>4517</v>
      </c>
      <c r="DD153" s="202"/>
      <c r="DE153" s="202"/>
    </row>
    <row r="154" spans="34:109" ht="15" hidden="1" customHeight="1">
      <c r="AH154" s="200"/>
      <c r="AI154" s="200"/>
      <c r="AJ154" s="200"/>
      <c r="AK154" s="200"/>
      <c r="AL154" s="189" t="str">
        <f t="shared" si="6"/>
        <v>Tamiahua</v>
      </c>
      <c r="AM154" s="189" t="str">
        <f t="shared" si="7"/>
        <v>30151</v>
      </c>
      <c r="AN154" s="190" t="str">
        <f t="shared" si="8"/>
        <v>151</v>
      </c>
      <c r="AO154" s="200"/>
      <c r="AP154" s="187">
        <v>152</v>
      </c>
      <c r="AQ154" s="201"/>
      <c r="AR154" s="201"/>
      <c r="AS154" s="201"/>
      <c r="AT154" s="201"/>
      <c r="AU154" s="201"/>
      <c r="AV154" s="201"/>
      <c r="AW154" s="201"/>
      <c r="AX154" s="201"/>
      <c r="AY154" s="201"/>
      <c r="AZ154" s="201"/>
      <c r="BA154" s="201"/>
      <c r="BB154" s="201"/>
      <c r="BC154" s="201"/>
      <c r="BD154" s="201"/>
      <c r="BE154" s="201"/>
      <c r="BF154" s="201"/>
      <c r="BG154" s="201"/>
      <c r="BH154" s="201"/>
      <c r="BI154" s="201"/>
      <c r="BJ154" s="193" t="s">
        <v>4518</v>
      </c>
      <c r="BK154" s="193" t="s">
        <v>4519</v>
      </c>
      <c r="BL154" s="201"/>
      <c r="BM154" s="201"/>
      <c r="BN154" s="201"/>
      <c r="BO154" s="201"/>
      <c r="BP154" s="201"/>
      <c r="BQ154" s="201"/>
      <c r="BR154" s="201"/>
      <c r="BS154" s="201"/>
      <c r="BT154" s="193" t="s">
        <v>4520</v>
      </c>
      <c r="BU154" s="201"/>
      <c r="BV154" s="201"/>
      <c r="BW154" s="200"/>
      <c r="BX154" s="200"/>
      <c r="BY154" s="200"/>
      <c r="BZ154" s="202"/>
      <c r="CA154" s="202"/>
      <c r="CB154" s="202"/>
      <c r="CC154" s="202"/>
      <c r="CD154" s="202"/>
      <c r="CE154" s="202"/>
      <c r="CF154" s="202"/>
      <c r="CG154" s="202"/>
      <c r="CH154" s="202"/>
      <c r="CI154" s="202"/>
      <c r="CJ154" s="202"/>
      <c r="CK154" s="202"/>
      <c r="CL154" s="202"/>
      <c r="CM154" s="202"/>
      <c r="CN154" s="202"/>
      <c r="CO154" s="202"/>
      <c r="CP154" s="202"/>
      <c r="CQ154" s="202"/>
      <c r="CR154" s="202"/>
      <c r="CS154" s="195" t="s">
        <v>4521</v>
      </c>
      <c r="CT154" s="195" t="s">
        <v>4522</v>
      </c>
      <c r="CU154" s="202"/>
      <c r="CV154" s="202"/>
      <c r="CW154" s="202"/>
      <c r="CX154" s="202"/>
      <c r="CY154" s="202"/>
      <c r="CZ154" s="202"/>
      <c r="DA154" s="202"/>
      <c r="DB154" s="202"/>
      <c r="DC154" s="195" t="s">
        <v>4523</v>
      </c>
      <c r="DD154" s="202"/>
      <c r="DE154" s="202"/>
    </row>
    <row r="155" spans="34:109" ht="15" hidden="1" customHeight="1">
      <c r="AH155" s="200"/>
      <c r="AI155" s="200"/>
      <c r="AJ155" s="200"/>
      <c r="AK155" s="200"/>
      <c r="AL155" s="189" t="str">
        <f t="shared" si="6"/>
        <v>Tampico Alto</v>
      </c>
      <c r="AM155" s="189" t="str">
        <f t="shared" si="7"/>
        <v>30152</v>
      </c>
      <c r="AN155" s="190" t="str">
        <f t="shared" si="8"/>
        <v>152</v>
      </c>
      <c r="AO155" s="200"/>
      <c r="AP155" s="187">
        <v>153</v>
      </c>
      <c r="AQ155" s="201"/>
      <c r="AR155" s="201"/>
      <c r="AS155" s="201"/>
      <c r="AT155" s="201"/>
      <c r="AU155" s="201"/>
      <c r="AV155" s="201"/>
      <c r="AW155" s="201"/>
      <c r="AX155" s="201"/>
      <c r="AY155" s="201"/>
      <c r="AZ155" s="201"/>
      <c r="BA155" s="201"/>
      <c r="BB155" s="201"/>
      <c r="BC155" s="201"/>
      <c r="BD155" s="201"/>
      <c r="BE155" s="201"/>
      <c r="BF155" s="201"/>
      <c r="BG155" s="201"/>
      <c r="BH155" s="201"/>
      <c r="BI155" s="201"/>
      <c r="BJ155" s="193" t="s">
        <v>4524</v>
      </c>
      <c r="BK155" s="193" t="s">
        <v>4525</v>
      </c>
      <c r="BL155" s="201"/>
      <c r="BM155" s="201"/>
      <c r="BN155" s="201"/>
      <c r="BO155" s="201"/>
      <c r="BP155" s="201"/>
      <c r="BQ155" s="201"/>
      <c r="BR155" s="201"/>
      <c r="BS155" s="201"/>
      <c r="BT155" s="193" t="s">
        <v>4526</v>
      </c>
      <c r="BU155" s="201"/>
      <c r="BV155" s="201"/>
      <c r="BW155" s="200"/>
      <c r="BX155" s="200"/>
      <c r="BY155" s="200"/>
      <c r="BZ155" s="202"/>
      <c r="CA155" s="202"/>
      <c r="CB155" s="202"/>
      <c r="CC155" s="202"/>
      <c r="CD155" s="202"/>
      <c r="CE155" s="202"/>
      <c r="CF155" s="202"/>
      <c r="CG155" s="202"/>
      <c r="CH155" s="202"/>
      <c r="CI155" s="202"/>
      <c r="CJ155" s="202"/>
      <c r="CK155" s="202"/>
      <c r="CL155" s="202"/>
      <c r="CM155" s="202"/>
      <c r="CN155" s="202"/>
      <c r="CO155" s="202"/>
      <c r="CP155" s="202"/>
      <c r="CQ155" s="202"/>
      <c r="CR155" s="202"/>
      <c r="CS155" s="195" t="s">
        <v>4527</v>
      </c>
      <c r="CT155" s="195" t="s">
        <v>4528</v>
      </c>
      <c r="CU155" s="202"/>
      <c r="CV155" s="202"/>
      <c r="CW155" s="202"/>
      <c r="CX155" s="202"/>
      <c r="CY155" s="202"/>
      <c r="CZ155" s="202"/>
      <c r="DA155" s="202"/>
      <c r="DB155" s="202"/>
      <c r="DC155" s="195" t="s">
        <v>4529</v>
      </c>
      <c r="DD155" s="202"/>
      <c r="DE155" s="202"/>
    </row>
    <row r="156" spans="34:109" ht="15" hidden="1" customHeight="1">
      <c r="AH156" s="200"/>
      <c r="AI156" s="200"/>
      <c r="AJ156" s="200"/>
      <c r="AK156" s="200"/>
      <c r="AL156" s="189" t="str">
        <f t="shared" si="6"/>
        <v>Tancoco</v>
      </c>
      <c r="AM156" s="189" t="str">
        <f t="shared" si="7"/>
        <v>30153</v>
      </c>
      <c r="AN156" s="190" t="str">
        <f t="shared" si="8"/>
        <v>153</v>
      </c>
      <c r="AO156" s="200"/>
      <c r="AP156" s="187">
        <v>154</v>
      </c>
      <c r="AQ156" s="201"/>
      <c r="AR156" s="201"/>
      <c r="AS156" s="201"/>
      <c r="AT156" s="201"/>
      <c r="AU156" s="201"/>
      <c r="AV156" s="201"/>
      <c r="AW156" s="201"/>
      <c r="AX156" s="201"/>
      <c r="AY156" s="201"/>
      <c r="AZ156" s="201"/>
      <c r="BA156" s="201"/>
      <c r="BB156" s="201"/>
      <c r="BC156" s="201"/>
      <c r="BD156" s="201"/>
      <c r="BE156" s="201"/>
      <c r="BF156" s="201"/>
      <c r="BG156" s="201"/>
      <c r="BH156" s="201"/>
      <c r="BI156" s="201"/>
      <c r="BJ156" s="193" t="s">
        <v>4530</v>
      </c>
      <c r="BK156" s="193" t="s">
        <v>4531</v>
      </c>
      <c r="BL156" s="201"/>
      <c r="BM156" s="201"/>
      <c r="BN156" s="201"/>
      <c r="BO156" s="201"/>
      <c r="BP156" s="201"/>
      <c r="BQ156" s="201"/>
      <c r="BR156" s="201"/>
      <c r="BS156" s="201"/>
      <c r="BT156" s="193" t="s">
        <v>4532</v>
      </c>
      <c r="BU156" s="201"/>
      <c r="BV156" s="201"/>
      <c r="BW156" s="200"/>
      <c r="BX156" s="200"/>
      <c r="BY156" s="200"/>
      <c r="BZ156" s="202"/>
      <c r="CA156" s="202"/>
      <c r="CB156" s="202"/>
      <c r="CC156" s="202"/>
      <c r="CD156" s="202"/>
      <c r="CE156" s="202"/>
      <c r="CF156" s="202"/>
      <c r="CG156" s="202"/>
      <c r="CH156" s="202"/>
      <c r="CI156" s="202"/>
      <c r="CJ156" s="202"/>
      <c r="CK156" s="202"/>
      <c r="CL156" s="202"/>
      <c r="CM156" s="202"/>
      <c r="CN156" s="202"/>
      <c r="CO156" s="202"/>
      <c r="CP156" s="202"/>
      <c r="CQ156" s="202"/>
      <c r="CR156" s="202"/>
      <c r="CS156" s="195" t="s">
        <v>4533</v>
      </c>
      <c r="CT156" s="195" t="s">
        <v>4534</v>
      </c>
      <c r="CU156" s="202"/>
      <c r="CV156" s="202"/>
      <c r="CW156" s="202"/>
      <c r="CX156" s="202"/>
      <c r="CY156" s="202"/>
      <c r="CZ156" s="202"/>
      <c r="DA156" s="202"/>
      <c r="DB156" s="202"/>
      <c r="DC156" s="195" t="s">
        <v>4535</v>
      </c>
      <c r="DD156" s="202"/>
      <c r="DE156" s="202"/>
    </row>
    <row r="157" spans="34:109" ht="15" hidden="1" customHeight="1">
      <c r="AH157" s="200"/>
      <c r="AI157" s="200"/>
      <c r="AJ157" s="200"/>
      <c r="AK157" s="200"/>
      <c r="AL157" s="189" t="str">
        <f t="shared" si="6"/>
        <v>Tantima</v>
      </c>
      <c r="AM157" s="189" t="str">
        <f t="shared" si="7"/>
        <v>30154</v>
      </c>
      <c r="AN157" s="190" t="str">
        <f t="shared" si="8"/>
        <v>154</v>
      </c>
      <c r="AO157" s="200"/>
      <c r="AP157" s="187">
        <v>155</v>
      </c>
      <c r="AQ157" s="201"/>
      <c r="AR157" s="201"/>
      <c r="AS157" s="201"/>
      <c r="AT157" s="201"/>
      <c r="AU157" s="201"/>
      <c r="AV157" s="201"/>
      <c r="AW157" s="201"/>
      <c r="AX157" s="201"/>
      <c r="AY157" s="201"/>
      <c r="AZ157" s="201"/>
      <c r="BA157" s="201"/>
      <c r="BB157" s="201"/>
      <c r="BC157" s="201"/>
      <c r="BD157" s="201"/>
      <c r="BE157" s="201"/>
      <c r="BF157" s="201"/>
      <c r="BG157" s="201"/>
      <c r="BH157" s="201"/>
      <c r="BI157" s="201"/>
      <c r="BJ157" s="193" t="s">
        <v>4536</v>
      </c>
      <c r="BK157" s="193" t="s">
        <v>4537</v>
      </c>
      <c r="BL157" s="201"/>
      <c r="BM157" s="201"/>
      <c r="BN157" s="201"/>
      <c r="BO157" s="201"/>
      <c r="BP157" s="201"/>
      <c r="BQ157" s="201"/>
      <c r="BR157" s="201"/>
      <c r="BS157" s="201"/>
      <c r="BT157" s="193" t="s">
        <v>4538</v>
      </c>
      <c r="BU157" s="201"/>
      <c r="BV157" s="201"/>
      <c r="BW157" s="200"/>
      <c r="BX157" s="200"/>
      <c r="BY157" s="200"/>
      <c r="BZ157" s="202"/>
      <c r="CA157" s="202"/>
      <c r="CB157" s="202"/>
      <c r="CC157" s="202"/>
      <c r="CD157" s="202"/>
      <c r="CE157" s="202"/>
      <c r="CF157" s="202"/>
      <c r="CG157" s="202"/>
      <c r="CH157" s="202"/>
      <c r="CI157" s="202"/>
      <c r="CJ157" s="202"/>
      <c r="CK157" s="202"/>
      <c r="CL157" s="202"/>
      <c r="CM157" s="202"/>
      <c r="CN157" s="202"/>
      <c r="CO157" s="202"/>
      <c r="CP157" s="202"/>
      <c r="CQ157" s="202"/>
      <c r="CR157" s="202"/>
      <c r="CS157" s="195" t="s">
        <v>4539</v>
      </c>
      <c r="CT157" s="195" t="s">
        <v>4540</v>
      </c>
      <c r="CU157" s="202"/>
      <c r="CV157" s="202"/>
      <c r="CW157" s="202"/>
      <c r="CX157" s="202"/>
      <c r="CY157" s="202"/>
      <c r="CZ157" s="202"/>
      <c r="DA157" s="202"/>
      <c r="DB157" s="202"/>
      <c r="DC157" s="195" t="s">
        <v>4541</v>
      </c>
      <c r="DD157" s="202"/>
      <c r="DE157" s="202"/>
    </row>
    <row r="158" spans="34:109" ht="15" hidden="1" customHeight="1">
      <c r="AH158" s="200"/>
      <c r="AI158" s="200"/>
      <c r="AJ158" s="200"/>
      <c r="AK158" s="200"/>
      <c r="AL158" s="189" t="str">
        <f t="shared" si="6"/>
        <v>Tantoyuca</v>
      </c>
      <c r="AM158" s="189" t="str">
        <f t="shared" si="7"/>
        <v>30155</v>
      </c>
      <c r="AN158" s="190" t="str">
        <f t="shared" si="8"/>
        <v>155</v>
      </c>
      <c r="AO158" s="200"/>
      <c r="AP158" s="187">
        <v>156</v>
      </c>
      <c r="AQ158" s="201"/>
      <c r="AR158" s="201"/>
      <c r="AS158" s="201"/>
      <c r="AT158" s="201"/>
      <c r="AU158" s="201"/>
      <c r="AV158" s="201"/>
      <c r="AW158" s="201"/>
      <c r="AX158" s="201"/>
      <c r="AY158" s="201"/>
      <c r="AZ158" s="201"/>
      <c r="BA158" s="201"/>
      <c r="BB158" s="201"/>
      <c r="BC158" s="201"/>
      <c r="BD158" s="201"/>
      <c r="BE158" s="201"/>
      <c r="BF158" s="201"/>
      <c r="BG158" s="201"/>
      <c r="BH158" s="201"/>
      <c r="BI158" s="201"/>
      <c r="BJ158" s="193" t="s">
        <v>4542</v>
      </c>
      <c r="BK158" s="193" t="s">
        <v>4543</v>
      </c>
      <c r="BL158" s="201"/>
      <c r="BM158" s="201"/>
      <c r="BN158" s="201"/>
      <c r="BO158" s="201"/>
      <c r="BP158" s="201"/>
      <c r="BQ158" s="201"/>
      <c r="BR158" s="201"/>
      <c r="BS158" s="201"/>
      <c r="BT158" s="193" t="s">
        <v>4544</v>
      </c>
      <c r="BU158" s="201"/>
      <c r="BV158" s="201"/>
      <c r="BW158" s="200"/>
      <c r="BX158" s="200"/>
      <c r="BY158" s="200"/>
      <c r="BZ158" s="202"/>
      <c r="CA158" s="202"/>
      <c r="CB158" s="202"/>
      <c r="CC158" s="202"/>
      <c r="CD158" s="202"/>
      <c r="CE158" s="202"/>
      <c r="CF158" s="202"/>
      <c r="CG158" s="202"/>
      <c r="CH158" s="202"/>
      <c r="CI158" s="202"/>
      <c r="CJ158" s="202"/>
      <c r="CK158" s="202"/>
      <c r="CL158" s="202"/>
      <c r="CM158" s="202"/>
      <c r="CN158" s="202"/>
      <c r="CO158" s="202"/>
      <c r="CP158" s="202"/>
      <c r="CQ158" s="202"/>
      <c r="CR158" s="202"/>
      <c r="CS158" s="195" t="s">
        <v>4545</v>
      </c>
      <c r="CT158" s="195" t="s">
        <v>4546</v>
      </c>
      <c r="CU158" s="202"/>
      <c r="CV158" s="202"/>
      <c r="CW158" s="202"/>
      <c r="CX158" s="202"/>
      <c r="CY158" s="202"/>
      <c r="CZ158" s="202"/>
      <c r="DA158" s="202"/>
      <c r="DB158" s="202"/>
      <c r="DC158" s="195" t="s">
        <v>4547</v>
      </c>
      <c r="DD158" s="202"/>
      <c r="DE158" s="202"/>
    </row>
    <row r="159" spans="34:109" ht="15" hidden="1" customHeight="1">
      <c r="AH159" s="200"/>
      <c r="AI159" s="200"/>
      <c r="AJ159" s="200"/>
      <c r="AK159" s="200"/>
      <c r="AL159" s="189" t="str">
        <f t="shared" si="6"/>
        <v>Tatatila</v>
      </c>
      <c r="AM159" s="189" t="str">
        <f t="shared" si="7"/>
        <v>30156</v>
      </c>
      <c r="AN159" s="190" t="str">
        <f t="shared" si="8"/>
        <v>156</v>
      </c>
      <c r="AO159" s="200"/>
      <c r="AP159" s="187">
        <v>157</v>
      </c>
      <c r="AQ159" s="201"/>
      <c r="AR159" s="201"/>
      <c r="AS159" s="201"/>
      <c r="AT159" s="201"/>
      <c r="AU159" s="201"/>
      <c r="AV159" s="201"/>
      <c r="AW159" s="201"/>
      <c r="AX159" s="201"/>
      <c r="AY159" s="201"/>
      <c r="AZ159" s="201"/>
      <c r="BA159" s="201"/>
      <c r="BB159" s="201"/>
      <c r="BC159" s="201"/>
      <c r="BD159" s="201"/>
      <c r="BE159" s="201"/>
      <c r="BF159" s="201"/>
      <c r="BG159" s="201"/>
      <c r="BH159" s="201"/>
      <c r="BI159" s="201"/>
      <c r="BJ159" s="193" t="s">
        <v>4548</v>
      </c>
      <c r="BK159" s="193" t="s">
        <v>4549</v>
      </c>
      <c r="BL159" s="201"/>
      <c r="BM159" s="201"/>
      <c r="BN159" s="201"/>
      <c r="BO159" s="201"/>
      <c r="BP159" s="201"/>
      <c r="BQ159" s="201"/>
      <c r="BR159" s="201"/>
      <c r="BS159" s="201"/>
      <c r="BT159" s="193" t="s">
        <v>4550</v>
      </c>
      <c r="BU159" s="201"/>
      <c r="BV159" s="201"/>
      <c r="BW159" s="200"/>
      <c r="BX159" s="200"/>
      <c r="BY159" s="200"/>
      <c r="BZ159" s="202"/>
      <c r="CA159" s="202"/>
      <c r="CB159" s="202"/>
      <c r="CC159" s="202"/>
      <c r="CD159" s="202"/>
      <c r="CE159" s="202"/>
      <c r="CF159" s="202"/>
      <c r="CG159" s="202"/>
      <c r="CH159" s="202"/>
      <c r="CI159" s="202"/>
      <c r="CJ159" s="202"/>
      <c r="CK159" s="202"/>
      <c r="CL159" s="202"/>
      <c r="CM159" s="202"/>
      <c r="CN159" s="202"/>
      <c r="CO159" s="202"/>
      <c r="CP159" s="202"/>
      <c r="CQ159" s="202"/>
      <c r="CR159" s="202"/>
      <c r="CS159" s="195" t="s">
        <v>4551</v>
      </c>
      <c r="CT159" s="195" t="s">
        <v>4552</v>
      </c>
      <c r="CU159" s="202"/>
      <c r="CV159" s="202"/>
      <c r="CW159" s="202"/>
      <c r="CX159" s="202"/>
      <c r="CY159" s="202"/>
      <c r="CZ159" s="202"/>
      <c r="DA159" s="202"/>
      <c r="DB159" s="202"/>
      <c r="DC159" s="195" t="s">
        <v>4553</v>
      </c>
      <c r="DD159" s="202"/>
      <c r="DE159" s="202"/>
    </row>
    <row r="160" spans="34:109" ht="15" hidden="1" customHeight="1">
      <c r="AH160" s="200"/>
      <c r="AI160" s="200"/>
      <c r="AJ160" s="200"/>
      <c r="AK160" s="200"/>
      <c r="AL160" s="189" t="str">
        <f t="shared" si="6"/>
        <v>Castillo de Teayo</v>
      </c>
      <c r="AM160" s="189" t="str">
        <f t="shared" si="7"/>
        <v>30157</v>
      </c>
      <c r="AN160" s="190" t="str">
        <f t="shared" si="8"/>
        <v>157</v>
      </c>
      <c r="AO160" s="200"/>
      <c r="AP160" s="187">
        <v>158</v>
      </c>
      <c r="AQ160" s="201"/>
      <c r="AR160" s="201"/>
      <c r="AS160" s="201"/>
      <c r="AT160" s="201"/>
      <c r="AU160" s="201"/>
      <c r="AV160" s="201"/>
      <c r="AW160" s="201"/>
      <c r="AX160" s="201"/>
      <c r="AY160" s="201"/>
      <c r="AZ160" s="201"/>
      <c r="BA160" s="201"/>
      <c r="BB160" s="201"/>
      <c r="BC160" s="201"/>
      <c r="BD160" s="201"/>
      <c r="BE160" s="201"/>
      <c r="BF160" s="201"/>
      <c r="BG160" s="201"/>
      <c r="BH160" s="201"/>
      <c r="BI160" s="201"/>
      <c r="BJ160" s="193" t="s">
        <v>4554</v>
      </c>
      <c r="BK160" s="193" t="s">
        <v>4555</v>
      </c>
      <c r="BL160" s="201"/>
      <c r="BM160" s="201"/>
      <c r="BN160" s="201"/>
      <c r="BO160" s="201"/>
      <c r="BP160" s="201"/>
      <c r="BQ160" s="201"/>
      <c r="BR160" s="201"/>
      <c r="BS160" s="201"/>
      <c r="BT160" s="193" t="s">
        <v>4556</v>
      </c>
      <c r="BU160" s="201"/>
      <c r="BV160" s="201"/>
      <c r="BW160" s="200"/>
      <c r="BX160" s="200"/>
      <c r="BY160" s="200"/>
      <c r="BZ160" s="202"/>
      <c r="CA160" s="202"/>
      <c r="CB160" s="202"/>
      <c r="CC160" s="202"/>
      <c r="CD160" s="202"/>
      <c r="CE160" s="202"/>
      <c r="CF160" s="202"/>
      <c r="CG160" s="202"/>
      <c r="CH160" s="202"/>
      <c r="CI160" s="202"/>
      <c r="CJ160" s="202"/>
      <c r="CK160" s="202"/>
      <c r="CL160" s="202"/>
      <c r="CM160" s="202"/>
      <c r="CN160" s="202"/>
      <c r="CO160" s="202"/>
      <c r="CP160" s="202"/>
      <c r="CQ160" s="202"/>
      <c r="CR160" s="202"/>
      <c r="CS160" s="195" t="s">
        <v>4557</v>
      </c>
      <c r="CT160" s="195" t="s">
        <v>4558</v>
      </c>
      <c r="CU160" s="202"/>
      <c r="CV160" s="202"/>
      <c r="CW160" s="202"/>
      <c r="CX160" s="202"/>
      <c r="CY160" s="202"/>
      <c r="CZ160" s="202"/>
      <c r="DA160" s="202"/>
      <c r="DB160" s="202"/>
      <c r="DC160" s="195" t="s">
        <v>4559</v>
      </c>
      <c r="DD160" s="202"/>
      <c r="DE160" s="202"/>
    </row>
    <row r="161" spans="34:109" ht="15" hidden="1" customHeight="1">
      <c r="AH161" s="200"/>
      <c r="AI161" s="200"/>
      <c r="AJ161" s="200"/>
      <c r="AK161" s="200"/>
      <c r="AL161" s="189" t="str">
        <f t="shared" si="6"/>
        <v>Tecolutla</v>
      </c>
      <c r="AM161" s="189" t="str">
        <f t="shared" si="7"/>
        <v>30158</v>
      </c>
      <c r="AN161" s="190" t="str">
        <f t="shared" si="8"/>
        <v>158</v>
      </c>
      <c r="AO161" s="200"/>
      <c r="AP161" s="187">
        <v>159</v>
      </c>
      <c r="AQ161" s="201"/>
      <c r="AR161" s="201"/>
      <c r="AS161" s="201"/>
      <c r="AT161" s="201"/>
      <c r="AU161" s="201"/>
      <c r="AV161" s="201"/>
      <c r="AW161" s="201"/>
      <c r="AX161" s="201"/>
      <c r="AY161" s="201"/>
      <c r="AZ161" s="201"/>
      <c r="BA161" s="201"/>
      <c r="BB161" s="201"/>
      <c r="BC161" s="201"/>
      <c r="BD161" s="201"/>
      <c r="BE161" s="201"/>
      <c r="BF161" s="201"/>
      <c r="BG161" s="201"/>
      <c r="BH161" s="201"/>
      <c r="BI161" s="201"/>
      <c r="BJ161" s="193" t="s">
        <v>4560</v>
      </c>
      <c r="BK161" s="193" t="s">
        <v>4561</v>
      </c>
      <c r="BL161" s="201"/>
      <c r="BM161" s="201"/>
      <c r="BN161" s="201"/>
      <c r="BO161" s="201"/>
      <c r="BP161" s="201"/>
      <c r="BQ161" s="201"/>
      <c r="BR161" s="201"/>
      <c r="BS161" s="201"/>
      <c r="BT161" s="193" t="s">
        <v>4562</v>
      </c>
      <c r="BU161" s="201"/>
      <c r="BV161" s="201"/>
      <c r="BW161" s="200"/>
      <c r="BX161" s="200"/>
      <c r="BY161" s="200"/>
      <c r="BZ161" s="202"/>
      <c r="CA161" s="202"/>
      <c r="CB161" s="202"/>
      <c r="CC161" s="202"/>
      <c r="CD161" s="202"/>
      <c r="CE161" s="202"/>
      <c r="CF161" s="202"/>
      <c r="CG161" s="202"/>
      <c r="CH161" s="202"/>
      <c r="CI161" s="202"/>
      <c r="CJ161" s="202"/>
      <c r="CK161" s="202"/>
      <c r="CL161" s="202"/>
      <c r="CM161" s="202"/>
      <c r="CN161" s="202"/>
      <c r="CO161" s="202"/>
      <c r="CP161" s="202"/>
      <c r="CQ161" s="202"/>
      <c r="CR161" s="202"/>
      <c r="CS161" s="195" t="s">
        <v>4563</v>
      </c>
      <c r="CT161" s="195" t="s">
        <v>4564</v>
      </c>
      <c r="CU161" s="202"/>
      <c r="CV161" s="202"/>
      <c r="CW161" s="202"/>
      <c r="CX161" s="202"/>
      <c r="CY161" s="202"/>
      <c r="CZ161" s="202"/>
      <c r="DA161" s="202"/>
      <c r="DB161" s="202"/>
      <c r="DC161" s="195" t="s">
        <v>4565</v>
      </c>
      <c r="DD161" s="202"/>
      <c r="DE161" s="202"/>
    </row>
    <row r="162" spans="34:109" ht="15" hidden="1" customHeight="1">
      <c r="AH162" s="200"/>
      <c r="AI162" s="200"/>
      <c r="AJ162" s="200"/>
      <c r="AK162" s="200"/>
      <c r="AL162" s="189" t="str">
        <f t="shared" si="6"/>
        <v>Tehuipango</v>
      </c>
      <c r="AM162" s="189" t="str">
        <f t="shared" si="7"/>
        <v>30159</v>
      </c>
      <c r="AN162" s="190" t="str">
        <f t="shared" si="8"/>
        <v>159</v>
      </c>
      <c r="AO162" s="200"/>
      <c r="AP162" s="187">
        <v>160</v>
      </c>
      <c r="AQ162" s="201"/>
      <c r="AR162" s="201"/>
      <c r="AS162" s="201"/>
      <c r="AT162" s="201"/>
      <c r="AU162" s="201"/>
      <c r="AV162" s="201"/>
      <c r="AW162" s="201"/>
      <c r="AX162" s="201"/>
      <c r="AY162" s="201"/>
      <c r="AZ162" s="201"/>
      <c r="BA162" s="201"/>
      <c r="BB162" s="201"/>
      <c r="BC162" s="201"/>
      <c r="BD162" s="201"/>
      <c r="BE162" s="201"/>
      <c r="BF162" s="201"/>
      <c r="BG162" s="201"/>
      <c r="BH162" s="201"/>
      <c r="BI162" s="201"/>
      <c r="BJ162" s="193" t="s">
        <v>4566</v>
      </c>
      <c r="BK162" s="193" t="s">
        <v>4567</v>
      </c>
      <c r="BL162" s="201"/>
      <c r="BM162" s="201"/>
      <c r="BN162" s="201"/>
      <c r="BO162" s="201"/>
      <c r="BP162" s="201"/>
      <c r="BQ162" s="201"/>
      <c r="BR162" s="201"/>
      <c r="BS162" s="201"/>
      <c r="BT162" s="193" t="s">
        <v>4568</v>
      </c>
      <c r="BU162" s="201"/>
      <c r="BV162" s="201"/>
      <c r="BW162" s="200"/>
      <c r="BX162" s="200"/>
      <c r="BY162" s="200"/>
      <c r="BZ162" s="202"/>
      <c r="CA162" s="202"/>
      <c r="CB162" s="202"/>
      <c r="CC162" s="202"/>
      <c r="CD162" s="202"/>
      <c r="CE162" s="202"/>
      <c r="CF162" s="202"/>
      <c r="CG162" s="202"/>
      <c r="CH162" s="202"/>
      <c r="CI162" s="202"/>
      <c r="CJ162" s="202"/>
      <c r="CK162" s="202"/>
      <c r="CL162" s="202"/>
      <c r="CM162" s="202"/>
      <c r="CN162" s="202"/>
      <c r="CO162" s="202"/>
      <c r="CP162" s="202"/>
      <c r="CQ162" s="202"/>
      <c r="CR162" s="202"/>
      <c r="CS162" s="195" t="s">
        <v>4569</v>
      </c>
      <c r="CT162" s="195" t="s">
        <v>4570</v>
      </c>
      <c r="CU162" s="202"/>
      <c r="CV162" s="202"/>
      <c r="CW162" s="202"/>
      <c r="CX162" s="202"/>
      <c r="CY162" s="202"/>
      <c r="CZ162" s="202"/>
      <c r="DA162" s="202"/>
      <c r="DB162" s="202"/>
      <c r="DC162" s="195" t="s">
        <v>4571</v>
      </c>
      <c r="DD162" s="202"/>
      <c r="DE162" s="202"/>
    </row>
    <row r="163" spans="34:109" ht="15" hidden="1" customHeight="1">
      <c r="AH163" s="200"/>
      <c r="AI163" s="200"/>
      <c r="AJ163" s="200"/>
      <c r="AK163" s="200"/>
      <c r="AL163" s="189" t="str">
        <f t="shared" si="6"/>
        <v>Álamo Temapache</v>
      </c>
      <c r="AM163" s="189" t="str">
        <f t="shared" si="7"/>
        <v>30160</v>
      </c>
      <c r="AN163" s="190" t="str">
        <f t="shared" si="8"/>
        <v>160</v>
      </c>
      <c r="AO163" s="200"/>
      <c r="AP163" s="187">
        <v>161</v>
      </c>
      <c r="AQ163" s="201"/>
      <c r="AR163" s="201"/>
      <c r="AS163" s="201"/>
      <c r="AT163" s="201"/>
      <c r="AU163" s="201"/>
      <c r="AV163" s="201"/>
      <c r="AW163" s="201"/>
      <c r="AX163" s="201"/>
      <c r="AY163" s="201"/>
      <c r="AZ163" s="201"/>
      <c r="BA163" s="201"/>
      <c r="BB163" s="201"/>
      <c r="BC163" s="201"/>
      <c r="BD163" s="201"/>
      <c r="BE163" s="201"/>
      <c r="BF163" s="201"/>
      <c r="BG163" s="201"/>
      <c r="BH163" s="201"/>
      <c r="BI163" s="201"/>
      <c r="BJ163" s="193" t="s">
        <v>4572</v>
      </c>
      <c r="BK163" s="193" t="s">
        <v>4573</v>
      </c>
      <c r="BL163" s="201"/>
      <c r="BM163" s="201"/>
      <c r="BN163" s="201"/>
      <c r="BO163" s="201"/>
      <c r="BP163" s="201"/>
      <c r="BQ163" s="201"/>
      <c r="BR163" s="201"/>
      <c r="BS163" s="201"/>
      <c r="BT163" s="193" t="s">
        <v>4574</v>
      </c>
      <c r="BU163" s="201"/>
      <c r="BV163" s="201"/>
      <c r="BW163" s="200"/>
      <c r="BX163" s="200"/>
      <c r="BY163" s="200"/>
      <c r="BZ163" s="202"/>
      <c r="CA163" s="202"/>
      <c r="CB163" s="202"/>
      <c r="CC163" s="202"/>
      <c r="CD163" s="202"/>
      <c r="CE163" s="202"/>
      <c r="CF163" s="202"/>
      <c r="CG163" s="202"/>
      <c r="CH163" s="202"/>
      <c r="CI163" s="202"/>
      <c r="CJ163" s="202"/>
      <c r="CK163" s="202"/>
      <c r="CL163" s="202"/>
      <c r="CM163" s="202"/>
      <c r="CN163" s="202"/>
      <c r="CO163" s="202"/>
      <c r="CP163" s="202"/>
      <c r="CQ163" s="202"/>
      <c r="CR163" s="202"/>
      <c r="CS163" s="195" t="s">
        <v>4575</v>
      </c>
      <c r="CT163" s="195" t="s">
        <v>4576</v>
      </c>
      <c r="CU163" s="202"/>
      <c r="CV163" s="202"/>
      <c r="CW163" s="202"/>
      <c r="CX163" s="202"/>
      <c r="CY163" s="202"/>
      <c r="CZ163" s="202"/>
      <c r="DA163" s="202"/>
      <c r="DB163" s="202"/>
      <c r="DC163" s="195" t="s">
        <v>4577</v>
      </c>
      <c r="DD163" s="202"/>
      <c r="DE163" s="202"/>
    </row>
    <row r="164" spans="34:109" ht="15" hidden="1" customHeight="1">
      <c r="AH164" s="200"/>
      <c r="AI164" s="200"/>
      <c r="AJ164" s="200"/>
      <c r="AK164" s="200"/>
      <c r="AL164" s="189" t="str">
        <f t="shared" si="6"/>
        <v>Tempoal</v>
      </c>
      <c r="AM164" s="189" t="str">
        <f t="shared" si="7"/>
        <v>30161</v>
      </c>
      <c r="AN164" s="190" t="str">
        <f t="shared" si="8"/>
        <v>161</v>
      </c>
      <c r="AO164" s="200"/>
      <c r="AP164" s="187">
        <v>162</v>
      </c>
      <c r="AQ164" s="201"/>
      <c r="AR164" s="201"/>
      <c r="AS164" s="201"/>
      <c r="AT164" s="201"/>
      <c r="AU164" s="201"/>
      <c r="AV164" s="201"/>
      <c r="AW164" s="201"/>
      <c r="AX164" s="201"/>
      <c r="AY164" s="201"/>
      <c r="AZ164" s="201"/>
      <c r="BA164" s="201"/>
      <c r="BB164" s="201"/>
      <c r="BC164" s="201"/>
      <c r="BD164" s="201"/>
      <c r="BE164" s="201"/>
      <c r="BF164" s="201"/>
      <c r="BG164" s="201"/>
      <c r="BH164" s="201"/>
      <c r="BI164" s="201"/>
      <c r="BJ164" s="193" t="s">
        <v>4578</v>
      </c>
      <c r="BK164" s="193" t="s">
        <v>4579</v>
      </c>
      <c r="BL164" s="201"/>
      <c r="BM164" s="201"/>
      <c r="BN164" s="201"/>
      <c r="BO164" s="201"/>
      <c r="BP164" s="201"/>
      <c r="BQ164" s="201"/>
      <c r="BR164" s="201"/>
      <c r="BS164" s="201"/>
      <c r="BT164" s="193" t="s">
        <v>4580</v>
      </c>
      <c r="BU164" s="201"/>
      <c r="BV164" s="201"/>
      <c r="BW164" s="200"/>
      <c r="BX164" s="200"/>
      <c r="BY164" s="200"/>
      <c r="BZ164" s="202"/>
      <c r="CA164" s="202"/>
      <c r="CB164" s="202"/>
      <c r="CC164" s="202"/>
      <c r="CD164" s="202"/>
      <c r="CE164" s="202"/>
      <c r="CF164" s="202"/>
      <c r="CG164" s="202"/>
      <c r="CH164" s="202"/>
      <c r="CI164" s="202"/>
      <c r="CJ164" s="202"/>
      <c r="CK164" s="202"/>
      <c r="CL164" s="202"/>
      <c r="CM164" s="202"/>
      <c r="CN164" s="202"/>
      <c r="CO164" s="202"/>
      <c r="CP164" s="202"/>
      <c r="CQ164" s="202"/>
      <c r="CR164" s="202"/>
      <c r="CS164" s="195" t="s">
        <v>4581</v>
      </c>
      <c r="CT164" s="195" t="s">
        <v>4582</v>
      </c>
      <c r="CU164" s="202"/>
      <c r="CV164" s="202"/>
      <c r="CW164" s="202"/>
      <c r="CX164" s="202"/>
      <c r="CY164" s="202"/>
      <c r="CZ164" s="202"/>
      <c r="DA164" s="202"/>
      <c r="DB164" s="202"/>
      <c r="DC164" s="195" t="s">
        <v>4583</v>
      </c>
      <c r="DD164" s="202"/>
      <c r="DE164" s="202"/>
    </row>
    <row r="165" spans="34:109" ht="15" hidden="1" customHeight="1">
      <c r="AH165" s="200"/>
      <c r="AI165" s="200"/>
      <c r="AJ165" s="200"/>
      <c r="AK165" s="200"/>
      <c r="AL165" s="189" t="str">
        <f t="shared" si="6"/>
        <v>Tenampa</v>
      </c>
      <c r="AM165" s="189" t="str">
        <f t="shared" si="7"/>
        <v>30162</v>
      </c>
      <c r="AN165" s="190" t="str">
        <f t="shared" si="8"/>
        <v>162</v>
      </c>
      <c r="AO165" s="200"/>
      <c r="AP165" s="187">
        <v>163</v>
      </c>
      <c r="AQ165" s="201"/>
      <c r="AR165" s="201"/>
      <c r="AS165" s="201"/>
      <c r="AT165" s="201"/>
      <c r="AU165" s="201"/>
      <c r="AV165" s="201"/>
      <c r="AW165" s="201"/>
      <c r="AX165" s="201"/>
      <c r="AY165" s="201"/>
      <c r="AZ165" s="201"/>
      <c r="BA165" s="201"/>
      <c r="BB165" s="201"/>
      <c r="BC165" s="201"/>
      <c r="BD165" s="201"/>
      <c r="BE165" s="201"/>
      <c r="BF165" s="201"/>
      <c r="BG165" s="201"/>
      <c r="BH165" s="201"/>
      <c r="BI165" s="201"/>
      <c r="BJ165" s="193" t="s">
        <v>4584</v>
      </c>
      <c r="BK165" s="193" t="s">
        <v>4585</v>
      </c>
      <c r="BL165" s="201"/>
      <c r="BM165" s="201"/>
      <c r="BN165" s="201"/>
      <c r="BO165" s="201"/>
      <c r="BP165" s="201"/>
      <c r="BQ165" s="201"/>
      <c r="BR165" s="201"/>
      <c r="BS165" s="201"/>
      <c r="BT165" s="193" t="s">
        <v>4586</v>
      </c>
      <c r="BU165" s="201"/>
      <c r="BV165" s="201"/>
      <c r="BW165" s="200"/>
      <c r="BX165" s="200"/>
      <c r="BY165" s="200"/>
      <c r="BZ165" s="202"/>
      <c r="CA165" s="202"/>
      <c r="CB165" s="202"/>
      <c r="CC165" s="202"/>
      <c r="CD165" s="202"/>
      <c r="CE165" s="202"/>
      <c r="CF165" s="202"/>
      <c r="CG165" s="202"/>
      <c r="CH165" s="202"/>
      <c r="CI165" s="202"/>
      <c r="CJ165" s="202"/>
      <c r="CK165" s="202"/>
      <c r="CL165" s="202"/>
      <c r="CM165" s="202"/>
      <c r="CN165" s="202"/>
      <c r="CO165" s="202"/>
      <c r="CP165" s="202"/>
      <c r="CQ165" s="202"/>
      <c r="CR165" s="202"/>
      <c r="CS165" s="195" t="s">
        <v>4587</v>
      </c>
      <c r="CT165" s="195" t="s">
        <v>4588</v>
      </c>
      <c r="CU165" s="202"/>
      <c r="CV165" s="202"/>
      <c r="CW165" s="202"/>
      <c r="CX165" s="202"/>
      <c r="CY165" s="202"/>
      <c r="CZ165" s="202"/>
      <c r="DA165" s="202"/>
      <c r="DB165" s="202"/>
      <c r="DC165" s="195" t="s">
        <v>4589</v>
      </c>
      <c r="DD165" s="202"/>
      <c r="DE165" s="202"/>
    </row>
    <row r="166" spans="34:109" ht="15" hidden="1" customHeight="1">
      <c r="AH166" s="200"/>
      <c r="AI166" s="200"/>
      <c r="AJ166" s="200"/>
      <c r="AK166" s="200"/>
      <c r="AL166" s="189" t="str">
        <f t="shared" si="6"/>
        <v>Tenochtitlán</v>
      </c>
      <c r="AM166" s="189" t="str">
        <f t="shared" si="7"/>
        <v>30163</v>
      </c>
      <c r="AN166" s="190" t="str">
        <f t="shared" si="8"/>
        <v>163</v>
      </c>
      <c r="AO166" s="200"/>
      <c r="AP166" s="187">
        <v>164</v>
      </c>
      <c r="AQ166" s="201"/>
      <c r="AR166" s="201"/>
      <c r="AS166" s="201"/>
      <c r="AT166" s="201"/>
      <c r="AU166" s="201"/>
      <c r="AV166" s="201"/>
      <c r="AW166" s="201"/>
      <c r="AX166" s="201"/>
      <c r="AY166" s="201"/>
      <c r="AZ166" s="201"/>
      <c r="BA166" s="201"/>
      <c r="BB166" s="201"/>
      <c r="BC166" s="201"/>
      <c r="BD166" s="201"/>
      <c r="BE166" s="201"/>
      <c r="BF166" s="201"/>
      <c r="BG166" s="201"/>
      <c r="BH166" s="201"/>
      <c r="BI166" s="201"/>
      <c r="BJ166" s="193" t="s">
        <v>4590</v>
      </c>
      <c r="BK166" s="193" t="s">
        <v>4591</v>
      </c>
      <c r="BL166" s="201"/>
      <c r="BM166" s="201"/>
      <c r="BN166" s="201"/>
      <c r="BO166" s="201"/>
      <c r="BP166" s="201"/>
      <c r="BQ166" s="201"/>
      <c r="BR166" s="201"/>
      <c r="BS166" s="201"/>
      <c r="BT166" s="193" t="s">
        <v>4592</v>
      </c>
      <c r="BU166" s="201"/>
      <c r="BV166" s="201"/>
      <c r="BW166" s="200"/>
      <c r="BX166" s="200"/>
      <c r="BY166" s="200"/>
      <c r="BZ166" s="202"/>
      <c r="CA166" s="202"/>
      <c r="CB166" s="202"/>
      <c r="CC166" s="202"/>
      <c r="CD166" s="202"/>
      <c r="CE166" s="202"/>
      <c r="CF166" s="202"/>
      <c r="CG166" s="202"/>
      <c r="CH166" s="202"/>
      <c r="CI166" s="202"/>
      <c r="CJ166" s="202"/>
      <c r="CK166" s="202"/>
      <c r="CL166" s="202"/>
      <c r="CM166" s="202"/>
      <c r="CN166" s="202"/>
      <c r="CO166" s="202"/>
      <c r="CP166" s="202"/>
      <c r="CQ166" s="202"/>
      <c r="CR166" s="202"/>
      <c r="CS166" s="195" t="s">
        <v>4593</v>
      </c>
      <c r="CT166" s="195" t="s">
        <v>4594</v>
      </c>
      <c r="CU166" s="202"/>
      <c r="CV166" s="202"/>
      <c r="CW166" s="202"/>
      <c r="CX166" s="202"/>
      <c r="CY166" s="202"/>
      <c r="CZ166" s="202"/>
      <c r="DA166" s="202"/>
      <c r="DB166" s="202"/>
      <c r="DC166" s="195" t="s">
        <v>4595</v>
      </c>
      <c r="DD166" s="202"/>
      <c r="DE166" s="202"/>
    </row>
    <row r="167" spans="34:109" ht="15" hidden="1" customHeight="1">
      <c r="AH167" s="200"/>
      <c r="AI167" s="200"/>
      <c r="AJ167" s="200"/>
      <c r="AK167" s="200"/>
      <c r="AL167" s="189" t="str">
        <f t="shared" si="6"/>
        <v>Teocelo</v>
      </c>
      <c r="AM167" s="189" t="str">
        <f t="shared" si="7"/>
        <v>30164</v>
      </c>
      <c r="AN167" s="190" t="str">
        <f t="shared" si="8"/>
        <v>164</v>
      </c>
      <c r="AO167" s="200"/>
      <c r="AP167" s="187">
        <v>165</v>
      </c>
      <c r="AQ167" s="201"/>
      <c r="AR167" s="201"/>
      <c r="AS167" s="201"/>
      <c r="AT167" s="201"/>
      <c r="AU167" s="201"/>
      <c r="AV167" s="201"/>
      <c r="AW167" s="201"/>
      <c r="AX167" s="201"/>
      <c r="AY167" s="201"/>
      <c r="AZ167" s="201"/>
      <c r="BA167" s="201"/>
      <c r="BB167" s="201"/>
      <c r="BC167" s="201"/>
      <c r="BD167" s="201"/>
      <c r="BE167" s="201"/>
      <c r="BF167" s="201"/>
      <c r="BG167" s="201"/>
      <c r="BH167" s="201"/>
      <c r="BI167" s="201"/>
      <c r="BJ167" s="193" t="s">
        <v>4596</v>
      </c>
      <c r="BK167" s="193" t="s">
        <v>4597</v>
      </c>
      <c r="BL167" s="201"/>
      <c r="BM167" s="201"/>
      <c r="BN167" s="201"/>
      <c r="BO167" s="201"/>
      <c r="BP167" s="201"/>
      <c r="BQ167" s="201"/>
      <c r="BR167" s="201"/>
      <c r="BS167" s="201"/>
      <c r="BT167" s="193" t="s">
        <v>4598</v>
      </c>
      <c r="BU167" s="201"/>
      <c r="BV167" s="201"/>
      <c r="BW167" s="200"/>
      <c r="BX167" s="200"/>
      <c r="BY167" s="200"/>
      <c r="BZ167" s="202"/>
      <c r="CA167" s="202"/>
      <c r="CB167" s="202"/>
      <c r="CC167" s="202"/>
      <c r="CD167" s="202"/>
      <c r="CE167" s="202"/>
      <c r="CF167" s="202"/>
      <c r="CG167" s="202"/>
      <c r="CH167" s="202"/>
      <c r="CI167" s="202"/>
      <c r="CJ167" s="202"/>
      <c r="CK167" s="202"/>
      <c r="CL167" s="202"/>
      <c r="CM167" s="202"/>
      <c r="CN167" s="202"/>
      <c r="CO167" s="202"/>
      <c r="CP167" s="202"/>
      <c r="CQ167" s="202"/>
      <c r="CR167" s="202"/>
      <c r="CS167" s="195" t="s">
        <v>4599</v>
      </c>
      <c r="CT167" s="195" t="s">
        <v>4600</v>
      </c>
      <c r="CU167" s="202"/>
      <c r="CV167" s="202"/>
      <c r="CW167" s="202"/>
      <c r="CX167" s="202"/>
      <c r="CY167" s="202"/>
      <c r="CZ167" s="202"/>
      <c r="DA167" s="202"/>
      <c r="DB167" s="202"/>
      <c r="DC167" s="195" t="s">
        <v>4601</v>
      </c>
      <c r="DD167" s="202"/>
      <c r="DE167" s="202"/>
    </row>
    <row r="168" spans="34:109" ht="15" hidden="1" customHeight="1">
      <c r="AH168" s="200"/>
      <c r="AI168" s="200"/>
      <c r="AJ168" s="200"/>
      <c r="AK168" s="200"/>
      <c r="AL168" s="189" t="str">
        <f t="shared" si="6"/>
        <v>Tepatlaxco</v>
      </c>
      <c r="AM168" s="189" t="str">
        <f t="shared" si="7"/>
        <v>30165</v>
      </c>
      <c r="AN168" s="190" t="str">
        <f t="shared" si="8"/>
        <v>165</v>
      </c>
      <c r="AO168" s="200"/>
      <c r="AP168" s="187">
        <v>166</v>
      </c>
      <c r="AQ168" s="201"/>
      <c r="AR168" s="201"/>
      <c r="AS168" s="201"/>
      <c r="AT168" s="201"/>
      <c r="AU168" s="201"/>
      <c r="AV168" s="201"/>
      <c r="AW168" s="201"/>
      <c r="AX168" s="201"/>
      <c r="AY168" s="201"/>
      <c r="AZ168" s="201"/>
      <c r="BA168" s="201"/>
      <c r="BB168" s="201"/>
      <c r="BC168" s="201"/>
      <c r="BD168" s="201"/>
      <c r="BE168" s="201"/>
      <c r="BF168" s="201"/>
      <c r="BG168" s="201"/>
      <c r="BH168" s="201"/>
      <c r="BI168" s="201"/>
      <c r="BJ168" s="193" t="s">
        <v>4602</v>
      </c>
      <c r="BK168" s="193" t="s">
        <v>4603</v>
      </c>
      <c r="BL168" s="201"/>
      <c r="BM168" s="201"/>
      <c r="BN168" s="201"/>
      <c r="BO168" s="201"/>
      <c r="BP168" s="201"/>
      <c r="BQ168" s="201"/>
      <c r="BR168" s="201"/>
      <c r="BS168" s="201"/>
      <c r="BT168" s="193" t="s">
        <v>4604</v>
      </c>
      <c r="BU168" s="201"/>
      <c r="BV168" s="201"/>
      <c r="BW168" s="200"/>
      <c r="BX168" s="200"/>
      <c r="BY168" s="200"/>
      <c r="BZ168" s="202"/>
      <c r="CA168" s="202"/>
      <c r="CB168" s="202"/>
      <c r="CC168" s="202"/>
      <c r="CD168" s="202"/>
      <c r="CE168" s="202"/>
      <c r="CF168" s="202"/>
      <c r="CG168" s="202"/>
      <c r="CH168" s="202"/>
      <c r="CI168" s="202"/>
      <c r="CJ168" s="202"/>
      <c r="CK168" s="202"/>
      <c r="CL168" s="202"/>
      <c r="CM168" s="202"/>
      <c r="CN168" s="202"/>
      <c r="CO168" s="202"/>
      <c r="CP168" s="202"/>
      <c r="CQ168" s="202"/>
      <c r="CR168" s="202"/>
      <c r="CS168" s="195" t="s">
        <v>4605</v>
      </c>
      <c r="CT168" s="195" t="s">
        <v>4606</v>
      </c>
      <c r="CU168" s="202"/>
      <c r="CV168" s="202"/>
      <c r="CW168" s="202"/>
      <c r="CX168" s="202"/>
      <c r="CY168" s="202"/>
      <c r="CZ168" s="202"/>
      <c r="DA168" s="202"/>
      <c r="DB168" s="202"/>
      <c r="DC168" s="195" t="s">
        <v>4607</v>
      </c>
      <c r="DD168" s="202"/>
      <c r="DE168" s="202"/>
    </row>
    <row r="169" spans="34:109" ht="15" hidden="1" customHeight="1">
      <c r="AH169" s="200"/>
      <c r="AI169" s="200"/>
      <c r="AJ169" s="200"/>
      <c r="AK169" s="200"/>
      <c r="AL169" s="189" t="str">
        <f t="shared" si="6"/>
        <v>Tepetlán</v>
      </c>
      <c r="AM169" s="189" t="str">
        <f t="shared" si="7"/>
        <v>30166</v>
      </c>
      <c r="AN169" s="190" t="str">
        <f t="shared" si="8"/>
        <v>166</v>
      </c>
      <c r="AO169" s="200"/>
      <c r="AP169" s="187">
        <v>167</v>
      </c>
      <c r="AQ169" s="201"/>
      <c r="AR169" s="201"/>
      <c r="AS169" s="201"/>
      <c r="AT169" s="201"/>
      <c r="AU169" s="201"/>
      <c r="AV169" s="201"/>
      <c r="AW169" s="201"/>
      <c r="AX169" s="201"/>
      <c r="AY169" s="201"/>
      <c r="AZ169" s="201"/>
      <c r="BA169" s="201"/>
      <c r="BB169" s="201"/>
      <c r="BC169" s="201"/>
      <c r="BD169" s="201"/>
      <c r="BE169" s="201"/>
      <c r="BF169" s="201"/>
      <c r="BG169" s="201"/>
      <c r="BH169" s="201"/>
      <c r="BI169" s="201"/>
      <c r="BJ169" s="193" t="s">
        <v>4608</v>
      </c>
      <c r="BK169" s="193" t="s">
        <v>4609</v>
      </c>
      <c r="BL169" s="201"/>
      <c r="BM169" s="201"/>
      <c r="BN169" s="201"/>
      <c r="BO169" s="201"/>
      <c r="BP169" s="201"/>
      <c r="BQ169" s="201"/>
      <c r="BR169" s="201"/>
      <c r="BS169" s="201"/>
      <c r="BT169" s="193" t="s">
        <v>4610</v>
      </c>
      <c r="BU169" s="201"/>
      <c r="BV169" s="201"/>
      <c r="BW169" s="200"/>
      <c r="BX169" s="200"/>
      <c r="BY169" s="200"/>
      <c r="BZ169" s="202"/>
      <c r="CA169" s="202"/>
      <c r="CB169" s="202"/>
      <c r="CC169" s="202"/>
      <c r="CD169" s="202"/>
      <c r="CE169" s="202"/>
      <c r="CF169" s="202"/>
      <c r="CG169" s="202"/>
      <c r="CH169" s="202"/>
      <c r="CI169" s="202"/>
      <c r="CJ169" s="202"/>
      <c r="CK169" s="202"/>
      <c r="CL169" s="202"/>
      <c r="CM169" s="202"/>
      <c r="CN169" s="202"/>
      <c r="CO169" s="202"/>
      <c r="CP169" s="202"/>
      <c r="CQ169" s="202"/>
      <c r="CR169" s="202"/>
      <c r="CS169" s="195" t="s">
        <v>4611</v>
      </c>
      <c r="CT169" s="195" t="s">
        <v>4612</v>
      </c>
      <c r="CU169" s="202"/>
      <c r="CV169" s="202"/>
      <c r="CW169" s="202"/>
      <c r="CX169" s="202"/>
      <c r="CY169" s="202"/>
      <c r="CZ169" s="202"/>
      <c r="DA169" s="202"/>
      <c r="DB169" s="202"/>
      <c r="DC169" s="195" t="s">
        <v>4613</v>
      </c>
      <c r="DD169" s="202"/>
      <c r="DE169" s="202"/>
    </row>
    <row r="170" spans="34:109" ht="15" hidden="1" customHeight="1">
      <c r="AH170" s="200"/>
      <c r="AI170" s="200"/>
      <c r="AJ170" s="200"/>
      <c r="AK170" s="200"/>
      <c r="AL170" s="189" t="str">
        <f t="shared" si="6"/>
        <v>Tepetzintla</v>
      </c>
      <c r="AM170" s="189" t="str">
        <f t="shared" si="7"/>
        <v>30167</v>
      </c>
      <c r="AN170" s="190" t="str">
        <f t="shared" si="8"/>
        <v>167</v>
      </c>
      <c r="AO170" s="200"/>
      <c r="AP170" s="187">
        <v>168</v>
      </c>
      <c r="AQ170" s="201"/>
      <c r="AR170" s="201"/>
      <c r="AS170" s="201"/>
      <c r="AT170" s="201"/>
      <c r="AU170" s="201"/>
      <c r="AV170" s="201"/>
      <c r="AW170" s="201"/>
      <c r="AX170" s="201"/>
      <c r="AY170" s="201"/>
      <c r="AZ170" s="201"/>
      <c r="BA170" s="201"/>
      <c r="BB170" s="201"/>
      <c r="BC170" s="201"/>
      <c r="BD170" s="201"/>
      <c r="BE170" s="201"/>
      <c r="BF170" s="201"/>
      <c r="BG170" s="201"/>
      <c r="BH170" s="201"/>
      <c r="BI170" s="201"/>
      <c r="BJ170" s="193" t="s">
        <v>4614</v>
      </c>
      <c r="BK170" s="193" t="s">
        <v>4615</v>
      </c>
      <c r="BL170" s="201"/>
      <c r="BM170" s="201"/>
      <c r="BN170" s="201"/>
      <c r="BO170" s="201"/>
      <c r="BP170" s="201"/>
      <c r="BQ170" s="201"/>
      <c r="BR170" s="201"/>
      <c r="BS170" s="201"/>
      <c r="BT170" s="193" t="s">
        <v>4616</v>
      </c>
      <c r="BU170" s="201"/>
      <c r="BV170" s="201"/>
      <c r="BW170" s="200"/>
      <c r="BX170" s="200"/>
      <c r="BY170" s="200"/>
      <c r="BZ170" s="202"/>
      <c r="CA170" s="202"/>
      <c r="CB170" s="202"/>
      <c r="CC170" s="202"/>
      <c r="CD170" s="202"/>
      <c r="CE170" s="202"/>
      <c r="CF170" s="202"/>
      <c r="CG170" s="202"/>
      <c r="CH170" s="202"/>
      <c r="CI170" s="202"/>
      <c r="CJ170" s="202"/>
      <c r="CK170" s="202"/>
      <c r="CL170" s="202"/>
      <c r="CM170" s="202"/>
      <c r="CN170" s="202"/>
      <c r="CO170" s="202"/>
      <c r="CP170" s="202"/>
      <c r="CQ170" s="202"/>
      <c r="CR170" s="202"/>
      <c r="CS170" s="195" t="s">
        <v>4617</v>
      </c>
      <c r="CT170" s="195" t="s">
        <v>4618</v>
      </c>
      <c r="CU170" s="202"/>
      <c r="CV170" s="202"/>
      <c r="CW170" s="202"/>
      <c r="CX170" s="202"/>
      <c r="CY170" s="202"/>
      <c r="CZ170" s="202"/>
      <c r="DA170" s="202"/>
      <c r="DB170" s="202"/>
      <c r="DC170" s="195" t="s">
        <v>4618</v>
      </c>
      <c r="DD170" s="202"/>
      <c r="DE170" s="202"/>
    </row>
    <row r="171" spans="34:109" ht="15" hidden="1" customHeight="1">
      <c r="AH171" s="200"/>
      <c r="AI171" s="200"/>
      <c r="AJ171" s="200"/>
      <c r="AK171" s="200"/>
      <c r="AL171" s="189" t="str">
        <f t="shared" si="6"/>
        <v>Tequila</v>
      </c>
      <c r="AM171" s="189" t="str">
        <f t="shared" si="7"/>
        <v>30168</v>
      </c>
      <c r="AN171" s="190" t="str">
        <f t="shared" si="8"/>
        <v>168</v>
      </c>
      <c r="AO171" s="200"/>
      <c r="AP171" s="187">
        <v>169</v>
      </c>
      <c r="AQ171" s="201"/>
      <c r="AR171" s="201"/>
      <c r="AS171" s="201"/>
      <c r="AT171" s="201"/>
      <c r="AU171" s="201"/>
      <c r="AV171" s="201"/>
      <c r="AW171" s="201"/>
      <c r="AX171" s="201"/>
      <c r="AY171" s="201"/>
      <c r="AZ171" s="201"/>
      <c r="BA171" s="201"/>
      <c r="BB171" s="201"/>
      <c r="BC171" s="201"/>
      <c r="BD171" s="201"/>
      <c r="BE171" s="201"/>
      <c r="BF171" s="201"/>
      <c r="BG171" s="201"/>
      <c r="BH171" s="201"/>
      <c r="BI171" s="201"/>
      <c r="BJ171" s="193" t="s">
        <v>4619</v>
      </c>
      <c r="BK171" s="193" t="s">
        <v>4620</v>
      </c>
      <c r="BL171" s="201"/>
      <c r="BM171" s="201"/>
      <c r="BN171" s="201"/>
      <c r="BO171" s="201"/>
      <c r="BP171" s="201"/>
      <c r="BQ171" s="201"/>
      <c r="BR171" s="201"/>
      <c r="BS171" s="201"/>
      <c r="BT171" s="193" t="s">
        <v>4621</v>
      </c>
      <c r="BU171" s="201"/>
      <c r="BV171" s="201"/>
      <c r="BW171" s="200"/>
      <c r="BX171" s="200"/>
      <c r="BY171" s="200"/>
      <c r="BZ171" s="202"/>
      <c r="CA171" s="202"/>
      <c r="CB171" s="202"/>
      <c r="CC171" s="202"/>
      <c r="CD171" s="202"/>
      <c r="CE171" s="202"/>
      <c r="CF171" s="202"/>
      <c r="CG171" s="202"/>
      <c r="CH171" s="202"/>
      <c r="CI171" s="202"/>
      <c r="CJ171" s="202"/>
      <c r="CK171" s="202"/>
      <c r="CL171" s="202"/>
      <c r="CM171" s="202"/>
      <c r="CN171" s="202"/>
      <c r="CO171" s="202"/>
      <c r="CP171" s="202"/>
      <c r="CQ171" s="202"/>
      <c r="CR171" s="202"/>
      <c r="CS171" s="195" t="s">
        <v>4622</v>
      </c>
      <c r="CT171" s="195" t="s">
        <v>4623</v>
      </c>
      <c r="CU171" s="202"/>
      <c r="CV171" s="202"/>
      <c r="CW171" s="202"/>
      <c r="CX171" s="202"/>
      <c r="CY171" s="202"/>
      <c r="CZ171" s="202"/>
      <c r="DA171" s="202"/>
      <c r="DB171" s="202"/>
      <c r="DC171" s="195" t="s">
        <v>3947</v>
      </c>
      <c r="DD171" s="202"/>
      <c r="DE171" s="202"/>
    </row>
    <row r="172" spans="34:109" ht="15" hidden="1" customHeight="1">
      <c r="AH172" s="200"/>
      <c r="AI172" s="200"/>
      <c r="AJ172" s="200"/>
      <c r="AK172" s="200"/>
      <c r="AL172" s="189" t="str">
        <f t="shared" si="6"/>
        <v>José Azueta</v>
      </c>
      <c r="AM172" s="189" t="str">
        <f t="shared" si="7"/>
        <v>30169</v>
      </c>
      <c r="AN172" s="190" t="str">
        <f t="shared" si="8"/>
        <v>169</v>
      </c>
      <c r="AO172" s="200"/>
      <c r="AP172" s="187">
        <v>170</v>
      </c>
      <c r="AQ172" s="201"/>
      <c r="AR172" s="201"/>
      <c r="AS172" s="201"/>
      <c r="AT172" s="201"/>
      <c r="AU172" s="201"/>
      <c r="AV172" s="201"/>
      <c r="AW172" s="201"/>
      <c r="AX172" s="201"/>
      <c r="AY172" s="201"/>
      <c r="AZ172" s="201"/>
      <c r="BA172" s="201"/>
      <c r="BB172" s="201"/>
      <c r="BC172" s="201"/>
      <c r="BD172" s="201"/>
      <c r="BE172" s="201"/>
      <c r="BF172" s="201"/>
      <c r="BG172" s="201"/>
      <c r="BH172" s="201"/>
      <c r="BI172" s="201"/>
      <c r="BJ172" s="193" t="s">
        <v>4624</v>
      </c>
      <c r="BK172" s="193" t="s">
        <v>4625</v>
      </c>
      <c r="BL172" s="201"/>
      <c r="BM172" s="201"/>
      <c r="BN172" s="201"/>
      <c r="BO172" s="201"/>
      <c r="BP172" s="201"/>
      <c r="BQ172" s="201"/>
      <c r="BR172" s="201"/>
      <c r="BS172" s="201"/>
      <c r="BT172" s="193" t="s">
        <v>4626</v>
      </c>
      <c r="BU172" s="201"/>
      <c r="BV172" s="201"/>
      <c r="BW172" s="200"/>
      <c r="BX172" s="200"/>
      <c r="BY172" s="200"/>
      <c r="BZ172" s="202"/>
      <c r="CA172" s="202"/>
      <c r="CB172" s="202"/>
      <c r="CC172" s="202"/>
      <c r="CD172" s="202"/>
      <c r="CE172" s="202"/>
      <c r="CF172" s="202"/>
      <c r="CG172" s="202"/>
      <c r="CH172" s="202"/>
      <c r="CI172" s="202"/>
      <c r="CJ172" s="202"/>
      <c r="CK172" s="202"/>
      <c r="CL172" s="202"/>
      <c r="CM172" s="202"/>
      <c r="CN172" s="202"/>
      <c r="CO172" s="202"/>
      <c r="CP172" s="202"/>
      <c r="CQ172" s="202"/>
      <c r="CR172" s="202"/>
      <c r="CS172" s="195" t="s">
        <v>4627</v>
      </c>
      <c r="CT172" s="195" t="s">
        <v>4628</v>
      </c>
      <c r="CU172" s="202"/>
      <c r="CV172" s="202"/>
      <c r="CW172" s="202"/>
      <c r="CX172" s="202"/>
      <c r="CY172" s="202"/>
      <c r="CZ172" s="202"/>
      <c r="DA172" s="202"/>
      <c r="DB172" s="202"/>
      <c r="DC172" s="195" t="s">
        <v>4629</v>
      </c>
      <c r="DD172" s="202"/>
      <c r="DE172" s="202"/>
    </row>
    <row r="173" spans="34:109" ht="15" hidden="1" customHeight="1">
      <c r="AH173" s="200"/>
      <c r="AI173" s="200"/>
      <c r="AJ173" s="200"/>
      <c r="AK173" s="200"/>
      <c r="AL173" s="189" t="str">
        <f t="shared" si="6"/>
        <v>Texcatepec</v>
      </c>
      <c r="AM173" s="189" t="str">
        <f t="shared" si="7"/>
        <v>30170</v>
      </c>
      <c r="AN173" s="190" t="str">
        <f t="shared" si="8"/>
        <v>170</v>
      </c>
      <c r="AO173" s="200"/>
      <c r="AP173" s="187">
        <v>171</v>
      </c>
      <c r="AQ173" s="201"/>
      <c r="AR173" s="201"/>
      <c r="AS173" s="201"/>
      <c r="AT173" s="201"/>
      <c r="AU173" s="201"/>
      <c r="AV173" s="201"/>
      <c r="AW173" s="201"/>
      <c r="AX173" s="201"/>
      <c r="AY173" s="201"/>
      <c r="AZ173" s="201"/>
      <c r="BA173" s="201"/>
      <c r="BB173" s="201"/>
      <c r="BC173" s="201"/>
      <c r="BD173" s="201"/>
      <c r="BE173" s="201"/>
      <c r="BF173" s="201"/>
      <c r="BG173" s="201"/>
      <c r="BH173" s="201"/>
      <c r="BI173" s="201"/>
      <c r="BJ173" s="193" t="s">
        <v>4630</v>
      </c>
      <c r="BK173" s="193" t="s">
        <v>4631</v>
      </c>
      <c r="BL173" s="201"/>
      <c r="BM173" s="201"/>
      <c r="BN173" s="201"/>
      <c r="BO173" s="201"/>
      <c r="BP173" s="201"/>
      <c r="BQ173" s="201"/>
      <c r="BR173" s="201"/>
      <c r="BS173" s="201"/>
      <c r="BT173" s="193" t="s">
        <v>4632</v>
      </c>
      <c r="BU173" s="201"/>
      <c r="BV173" s="201"/>
      <c r="BW173" s="200"/>
      <c r="BX173" s="200"/>
      <c r="BY173" s="200"/>
      <c r="BZ173" s="202"/>
      <c r="CA173" s="202"/>
      <c r="CB173" s="202"/>
      <c r="CC173" s="202"/>
      <c r="CD173" s="202"/>
      <c r="CE173" s="202"/>
      <c r="CF173" s="202"/>
      <c r="CG173" s="202"/>
      <c r="CH173" s="202"/>
      <c r="CI173" s="202"/>
      <c r="CJ173" s="202"/>
      <c r="CK173" s="202"/>
      <c r="CL173" s="202"/>
      <c r="CM173" s="202"/>
      <c r="CN173" s="202"/>
      <c r="CO173" s="202"/>
      <c r="CP173" s="202"/>
      <c r="CQ173" s="202"/>
      <c r="CR173" s="202"/>
      <c r="CS173" s="195" t="s">
        <v>4633</v>
      </c>
      <c r="CT173" s="195" t="s">
        <v>4634</v>
      </c>
      <c r="CU173" s="202"/>
      <c r="CV173" s="202"/>
      <c r="CW173" s="202"/>
      <c r="CX173" s="202"/>
      <c r="CY173" s="202"/>
      <c r="CZ173" s="202"/>
      <c r="DA173" s="202"/>
      <c r="DB173" s="202"/>
      <c r="DC173" s="195" t="s">
        <v>4635</v>
      </c>
      <c r="DD173" s="202"/>
      <c r="DE173" s="202"/>
    </row>
    <row r="174" spans="34:109" ht="15" hidden="1" customHeight="1">
      <c r="AH174" s="200"/>
      <c r="AI174" s="200"/>
      <c r="AJ174" s="200"/>
      <c r="AK174" s="200"/>
      <c r="AL174" s="189" t="str">
        <f t="shared" si="6"/>
        <v>Texhuacán</v>
      </c>
      <c r="AM174" s="189" t="str">
        <f t="shared" si="7"/>
        <v>30171</v>
      </c>
      <c r="AN174" s="190" t="str">
        <f t="shared" si="8"/>
        <v>171</v>
      </c>
      <c r="AO174" s="200"/>
      <c r="AP174" s="187">
        <v>172</v>
      </c>
      <c r="AQ174" s="201"/>
      <c r="AR174" s="201"/>
      <c r="AS174" s="201"/>
      <c r="AT174" s="201"/>
      <c r="AU174" s="201"/>
      <c r="AV174" s="201"/>
      <c r="AW174" s="201"/>
      <c r="AX174" s="201"/>
      <c r="AY174" s="201"/>
      <c r="AZ174" s="201"/>
      <c r="BA174" s="201"/>
      <c r="BB174" s="201"/>
      <c r="BC174" s="201"/>
      <c r="BD174" s="201"/>
      <c r="BE174" s="201"/>
      <c r="BF174" s="201"/>
      <c r="BG174" s="201"/>
      <c r="BH174" s="201"/>
      <c r="BI174" s="201"/>
      <c r="BJ174" s="193" t="s">
        <v>4636</v>
      </c>
      <c r="BK174" s="193" t="s">
        <v>4637</v>
      </c>
      <c r="BL174" s="201"/>
      <c r="BM174" s="201"/>
      <c r="BN174" s="201"/>
      <c r="BO174" s="201"/>
      <c r="BP174" s="201"/>
      <c r="BQ174" s="201"/>
      <c r="BR174" s="201"/>
      <c r="BS174" s="201"/>
      <c r="BT174" s="193" t="s">
        <v>4638</v>
      </c>
      <c r="BU174" s="201"/>
      <c r="BV174" s="201"/>
      <c r="BW174" s="200"/>
      <c r="BX174" s="200"/>
      <c r="BY174" s="200"/>
      <c r="BZ174" s="202"/>
      <c r="CA174" s="202"/>
      <c r="CB174" s="202"/>
      <c r="CC174" s="202"/>
      <c r="CD174" s="202"/>
      <c r="CE174" s="202"/>
      <c r="CF174" s="202"/>
      <c r="CG174" s="202"/>
      <c r="CH174" s="202"/>
      <c r="CI174" s="202"/>
      <c r="CJ174" s="202"/>
      <c r="CK174" s="202"/>
      <c r="CL174" s="202"/>
      <c r="CM174" s="202"/>
      <c r="CN174" s="202"/>
      <c r="CO174" s="202"/>
      <c r="CP174" s="202"/>
      <c r="CQ174" s="202"/>
      <c r="CR174" s="202"/>
      <c r="CS174" s="195" t="s">
        <v>4639</v>
      </c>
      <c r="CT174" s="195" t="s">
        <v>4640</v>
      </c>
      <c r="CU174" s="202"/>
      <c r="CV174" s="202"/>
      <c r="CW174" s="202"/>
      <c r="CX174" s="202"/>
      <c r="CY174" s="202"/>
      <c r="CZ174" s="202"/>
      <c r="DA174" s="202"/>
      <c r="DB174" s="202"/>
      <c r="DC174" s="195" t="s">
        <v>4641</v>
      </c>
      <c r="DD174" s="202"/>
      <c r="DE174" s="202"/>
    </row>
    <row r="175" spans="34:109" ht="15" hidden="1" customHeight="1">
      <c r="AH175" s="200"/>
      <c r="AI175" s="200"/>
      <c r="AJ175" s="200"/>
      <c r="AK175" s="200"/>
      <c r="AL175" s="189" t="str">
        <f t="shared" si="6"/>
        <v>Texistepec</v>
      </c>
      <c r="AM175" s="189" t="str">
        <f t="shared" si="7"/>
        <v>30172</v>
      </c>
      <c r="AN175" s="190" t="str">
        <f t="shared" si="8"/>
        <v>172</v>
      </c>
      <c r="AO175" s="200"/>
      <c r="AP175" s="187">
        <v>173</v>
      </c>
      <c r="AQ175" s="201"/>
      <c r="AR175" s="201"/>
      <c r="AS175" s="201"/>
      <c r="AT175" s="201"/>
      <c r="AU175" s="201"/>
      <c r="AV175" s="201"/>
      <c r="AW175" s="201"/>
      <c r="AX175" s="201"/>
      <c r="AY175" s="201"/>
      <c r="AZ175" s="201"/>
      <c r="BA175" s="201"/>
      <c r="BB175" s="201"/>
      <c r="BC175" s="201"/>
      <c r="BD175" s="201"/>
      <c r="BE175" s="201"/>
      <c r="BF175" s="201"/>
      <c r="BG175" s="201"/>
      <c r="BH175" s="201"/>
      <c r="BI175" s="201"/>
      <c r="BJ175" s="193" t="s">
        <v>4642</v>
      </c>
      <c r="BK175" s="193" t="s">
        <v>4643</v>
      </c>
      <c r="BL175" s="201"/>
      <c r="BM175" s="201"/>
      <c r="BN175" s="201"/>
      <c r="BO175" s="201"/>
      <c r="BP175" s="201"/>
      <c r="BQ175" s="201"/>
      <c r="BR175" s="201"/>
      <c r="BS175" s="201"/>
      <c r="BT175" s="193" t="s">
        <v>4644</v>
      </c>
      <c r="BU175" s="201"/>
      <c r="BV175" s="201"/>
      <c r="BW175" s="200"/>
      <c r="BX175" s="200"/>
      <c r="BY175" s="200"/>
      <c r="BZ175" s="202"/>
      <c r="CA175" s="202"/>
      <c r="CB175" s="202"/>
      <c r="CC175" s="202"/>
      <c r="CD175" s="202"/>
      <c r="CE175" s="202"/>
      <c r="CF175" s="202"/>
      <c r="CG175" s="202"/>
      <c r="CH175" s="202"/>
      <c r="CI175" s="202"/>
      <c r="CJ175" s="202"/>
      <c r="CK175" s="202"/>
      <c r="CL175" s="202"/>
      <c r="CM175" s="202"/>
      <c r="CN175" s="202"/>
      <c r="CO175" s="202"/>
      <c r="CP175" s="202"/>
      <c r="CQ175" s="202"/>
      <c r="CR175" s="202"/>
      <c r="CS175" s="195" t="s">
        <v>4645</v>
      </c>
      <c r="CT175" s="195" t="s">
        <v>4646</v>
      </c>
      <c r="CU175" s="202"/>
      <c r="CV175" s="202"/>
      <c r="CW175" s="202"/>
      <c r="CX175" s="202"/>
      <c r="CY175" s="202"/>
      <c r="CZ175" s="202"/>
      <c r="DA175" s="202"/>
      <c r="DB175" s="202"/>
      <c r="DC175" s="195" t="s">
        <v>4647</v>
      </c>
      <c r="DD175" s="202"/>
      <c r="DE175" s="202"/>
    </row>
    <row r="176" spans="34:109" ht="15" hidden="1" customHeight="1">
      <c r="AH176" s="200"/>
      <c r="AI176" s="200"/>
      <c r="AJ176" s="200"/>
      <c r="AK176" s="200"/>
      <c r="AL176" s="189" t="str">
        <f t="shared" si="6"/>
        <v>Tezonapa</v>
      </c>
      <c r="AM176" s="189" t="str">
        <f t="shared" si="7"/>
        <v>30173</v>
      </c>
      <c r="AN176" s="190" t="str">
        <f t="shared" si="8"/>
        <v>173</v>
      </c>
      <c r="AO176" s="200"/>
      <c r="AP176" s="187">
        <v>174</v>
      </c>
      <c r="AQ176" s="201"/>
      <c r="AR176" s="201"/>
      <c r="AS176" s="201"/>
      <c r="AT176" s="201"/>
      <c r="AU176" s="201"/>
      <c r="AV176" s="201"/>
      <c r="AW176" s="201"/>
      <c r="AX176" s="201"/>
      <c r="AY176" s="201"/>
      <c r="AZ176" s="201"/>
      <c r="BA176" s="201"/>
      <c r="BB176" s="201"/>
      <c r="BC176" s="201"/>
      <c r="BD176" s="201"/>
      <c r="BE176" s="201"/>
      <c r="BF176" s="201"/>
      <c r="BG176" s="201"/>
      <c r="BH176" s="201"/>
      <c r="BI176" s="201"/>
      <c r="BJ176" s="193" t="s">
        <v>4648</v>
      </c>
      <c r="BK176" s="193" t="s">
        <v>4649</v>
      </c>
      <c r="BL176" s="201"/>
      <c r="BM176" s="201"/>
      <c r="BN176" s="201"/>
      <c r="BO176" s="201"/>
      <c r="BP176" s="201"/>
      <c r="BQ176" s="201"/>
      <c r="BR176" s="201"/>
      <c r="BS176" s="201"/>
      <c r="BT176" s="193" t="s">
        <v>4650</v>
      </c>
      <c r="BU176" s="201"/>
      <c r="BV176" s="201"/>
      <c r="BW176" s="200"/>
      <c r="BX176" s="200"/>
      <c r="BY176" s="200"/>
      <c r="BZ176" s="202"/>
      <c r="CA176" s="202"/>
      <c r="CB176" s="202"/>
      <c r="CC176" s="202"/>
      <c r="CD176" s="202"/>
      <c r="CE176" s="202"/>
      <c r="CF176" s="202"/>
      <c r="CG176" s="202"/>
      <c r="CH176" s="202"/>
      <c r="CI176" s="202"/>
      <c r="CJ176" s="202"/>
      <c r="CK176" s="202"/>
      <c r="CL176" s="202"/>
      <c r="CM176" s="202"/>
      <c r="CN176" s="202"/>
      <c r="CO176" s="202"/>
      <c r="CP176" s="202"/>
      <c r="CQ176" s="202"/>
      <c r="CR176" s="202"/>
      <c r="CS176" s="195" t="s">
        <v>4651</v>
      </c>
      <c r="CT176" s="197" t="s">
        <v>4652</v>
      </c>
      <c r="CU176" s="202"/>
      <c r="CV176" s="202"/>
      <c r="CW176" s="202"/>
      <c r="CX176" s="202"/>
      <c r="CY176" s="202"/>
      <c r="CZ176" s="202"/>
      <c r="DA176" s="202"/>
      <c r="DB176" s="202"/>
      <c r="DC176" s="195" t="s">
        <v>4653</v>
      </c>
      <c r="DD176" s="202"/>
      <c r="DE176" s="202"/>
    </row>
    <row r="177" spans="34:109" ht="15" hidden="1" customHeight="1">
      <c r="AH177" s="200"/>
      <c r="AI177" s="200"/>
      <c r="AJ177" s="200"/>
      <c r="AK177" s="200"/>
      <c r="AL177" s="189" t="str">
        <f t="shared" si="6"/>
        <v>Tierra Blanca</v>
      </c>
      <c r="AM177" s="189" t="str">
        <f t="shared" si="7"/>
        <v>30174</v>
      </c>
      <c r="AN177" s="190" t="str">
        <f t="shared" si="8"/>
        <v>174</v>
      </c>
      <c r="AO177" s="200"/>
      <c r="AP177" s="187">
        <v>175</v>
      </c>
      <c r="AQ177" s="201"/>
      <c r="AR177" s="201"/>
      <c r="AS177" s="201"/>
      <c r="AT177" s="201"/>
      <c r="AU177" s="201"/>
      <c r="AV177" s="201"/>
      <c r="AW177" s="201"/>
      <c r="AX177" s="201"/>
      <c r="AY177" s="201"/>
      <c r="AZ177" s="201"/>
      <c r="BA177" s="201"/>
      <c r="BB177" s="201"/>
      <c r="BC177" s="201"/>
      <c r="BD177" s="201"/>
      <c r="BE177" s="201"/>
      <c r="BF177" s="201"/>
      <c r="BG177" s="201"/>
      <c r="BH177" s="201"/>
      <c r="BI177" s="201"/>
      <c r="BJ177" s="193" t="s">
        <v>4654</v>
      </c>
      <c r="BK177" s="193" t="s">
        <v>4655</v>
      </c>
      <c r="BL177" s="201"/>
      <c r="BM177" s="201"/>
      <c r="BN177" s="201"/>
      <c r="BO177" s="201"/>
      <c r="BP177" s="201"/>
      <c r="BQ177" s="201"/>
      <c r="BR177" s="201"/>
      <c r="BS177" s="201"/>
      <c r="BT177" s="193" t="s">
        <v>4656</v>
      </c>
      <c r="BU177" s="201"/>
      <c r="BV177" s="201"/>
      <c r="BW177" s="200"/>
      <c r="BX177" s="200"/>
      <c r="BY177" s="200"/>
      <c r="BZ177" s="202"/>
      <c r="CA177" s="202"/>
      <c r="CB177" s="202"/>
      <c r="CC177" s="202"/>
      <c r="CD177" s="202"/>
      <c r="CE177" s="202"/>
      <c r="CF177" s="202"/>
      <c r="CG177" s="202"/>
      <c r="CH177" s="202"/>
      <c r="CI177" s="202"/>
      <c r="CJ177" s="202"/>
      <c r="CK177" s="202"/>
      <c r="CL177" s="202"/>
      <c r="CM177" s="202"/>
      <c r="CN177" s="202"/>
      <c r="CO177" s="202"/>
      <c r="CP177" s="202"/>
      <c r="CQ177" s="202"/>
      <c r="CR177" s="202"/>
      <c r="CS177" s="195" t="s">
        <v>4657</v>
      </c>
      <c r="CT177" s="195" t="s">
        <v>4658</v>
      </c>
      <c r="CU177" s="202"/>
      <c r="CV177" s="202"/>
      <c r="CW177" s="202"/>
      <c r="CX177" s="202"/>
      <c r="CY177" s="202"/>
      <c r="CZ177" s="202"/>
      <c r="DA177" s="202"/>
      <c r="DB177" s="202"/>
      <c r="DC177" s="195" t="s">
        <v>2679</v>
      </c>
      <c r="DD177" s="202"/>
      <c r="DE177" s="202"/>
    </row>
    <row r="178" spans="34:109" ht="15" hidden="1" customHeight="1">
      <c r="AH178" s="200"/>
      <c r="AI178" s="200"/>
      <c r="AJ178" s="200"/>
      <c r="AK178" s="200"/>
      <c r="AL178" s="189" t="str">
        <f t="shared" si="6"/>
        <v>Tihuatlán</v>
      </c>
      <c r="AM178" s="189" t="str">
        <f t="shared" si="7"/>
        <v>30175</v>
      </c>
      <c r="AN178" s="190" t="str">
        <f t="shared" si="8"/>
        <v>175</v>
      </c>
      <c r="AO178" s="200"/>
      <c r="AP178" s="187">
        <v>176</v>
      </c>
      <c r="AQ178" s="201"/>
      <c r="AR178" s="201"/>
      <c r="AS178" s="201"/>
      <c r="AT178" s="201"/>
      <c r="AU178" s="201"/>
      <c r="AV178" s="201"/>
      <c r="AW178" s="201"/>
      <c r="AX178" s="201"/>
      <c r="AY178" s="201"/>
      <c r="AZ178" s="201"/>
      <c r="BA178" s="201"/>
      <c r="BB178" s="201"/>
      <c r="BC178" s="201"/>
      <c r="BD178" s="201"/>
      <c r="BE178" s="201"/>
      <c r="BF178" s="201"/>
      <c r="BG178" s="201"/>
      <c r="BH178" s="201"/>
      <c r="BI178" s="201"/>
      <c r="BJ178" s="193" t="s">
        <v>4659</v>
      </c>
      <c r="BK178" s="193" t="s">
        <v>4660</v>
      </c>
      <c r="BL178" s="201"/>
      <c r="BM178" s="201"/>
      <c r="BN178" s="201"/>
      <c r="BO178" s="201"/>
      <c r="BP178" s="201"/>
      <c r="BQ178" s="201"/>
      <c r="BR178" s="201"/>
      <c r="BS178" s="201"/>
      <c r="BT178" s="193" t="s">
        <v>4661</v>
      </c>
      <c r="BU178" s="201"/>
      <c r="BV178" s="201"/>
      <c r="BW178" s="200"/>
      <c r="BX178" s="200"/>
      <c r="BY178" s="200"/>
      <c r="BZ178" s="202"/>
      <c r="CA178" s="202"/>
      <c r="CB178" s="202"/>
      <c r="CC178" s="202"/>
      <c r="CD178" s="202"/>
      <c r="CE178" s="202"/>
      <c r="CF178" s="202"/>
      <c r="CG178" s="202"/>
      <c r="CH178" s="202"/>
      <c r="CI178" s="202"/>
      <c r="CJ178" s="202"/>
      <c r="CK178" s="202"/>
      <c r="CL178" s="202"/>
      <c r="CM178" s="202"/>
      <c r="CN178" s="202"/>
      <c r="CO178" s="202"/>
      <c r="CP178" s="202"/>
      <c r="CQ178" s="202"/>
      <c r="CR178" s="202"/>
      <c r="CS178" s="195" t="s">
        <v>4662</v>
      </c>
      <c r="CT178" s="195" t="s">
        <v>4663</v>
      </c>
      <c r="CU178" s="202"/>
      <c r="CV178" s="202"/>
      <c r="CW178" s="202"/>
      <c r="CX178" s="202"/>
      <c r="CY178" s="202"/>
      <c r="CZ178" s="202"/>
      <c r="DA178" s="202"/>
      <c r="DB178" s="202"/>
      <c r="DC178" s="195" t="s">
        <v>4664</v>
      </c>
      <c r="DD178" s="202"/>
      <c r="DE178" s="202"/>
    </row>
    <row r="179" spans="34:109" ht="15" hidden="1" customHeight="1">
      <c r="AH179" s="200"/>
      <c r="AI179" s="200"/>
      <c r="AJ179" s="200"/>
      <c r="AK179" s="200"/>
      <c r="AL179" s="189" t="str">
        <f t="shared" si="6"/>
        <v>Tlacojalpan</v>
      </c>
      <c r="AM179" s="189" t="str">
        <f t="shared" si="7"/>
        <v>30176</v>
      </c>
      <c r="AN179" s="190" t="str">
        <f t="shared" si="8"/>
        <v>176</v>
      </c>
      <c r="AO179" s="200"/>
      <c r="AP179" s="187">
        <v>177</v>
      </c>
      <c r="AQ179" s="201"/>
      <c r="AR179" s="201"/>
      <c r="AS179" s="201"/>
      <c r="AT179" s="201"/>
      <c r="AU179" s="201"/>
      <c r="AV179" s="201"/>
      <c r="AW179" s="201"/>
      <c r="AX179" s="201"/>
      <c r="AY179" s="201"/>
      <c r="AZ179" s="201"/>
      <c r="BA179" s="201"/>
      <c r="BB179" s="201"/>
      <c r="BC179" s="201"/>
      <c r="BD179" s="201"/>
      <c r="BE179" s="201"/>
      <c r="BF179" s="201"/>
      <c r="BG179" s="201"/>
      <c r="BH179" s="201"/>
      <c r="BI179" s="201"/>
      <c r="BJ179" s="193" t="s">
        <v>4665</v>
      </c>
      <c r="BK179" s="193" t="s">
        <v>4666</v>
      </c>
      <c r="BL179" s="201"/>
      <c r="BM179" s="201"/>
      <c r="BN179" s="201"/>
      <c r="BO179" s="201"/>
      <c r="BP179" s="201"/>
      <c r="BQ179" s="201"/>
      <c r="BR179" s="201"/>
      <c r="BS179" s="201"/>
      <c r="BT179" s="193" t="s">
        <v>4667</v>
      </c>
      <c r="BU179" s="201"/>
      <c r="BV179" s="201"/>
      <c r="BW179" s="200"/>
      <c r="BX179" s="200"/>
      <c r="BY179" s="200"/>
      <c r="BZ179" s="202"/>
      <c r="CA179" s="202"/>
      <c r="CB179" s="202"/>
      <c r="CC179" s="202"/>
      <c r="CD179" s="202"/>
      <c r="CE179" s="202"/>
      <c r="CF179" s="202"/>
      <c r="CG179" s="202"/>
      <c r="CH179" s="202"/>
      <c r="CI179" s="202"/>
      <c r="CJ179" s="202"/>
      <c r="CK179" s="202"/>
      <c r="CL179" s="202"/>
      <c r="CM179" s="202"/>
      <c r="CN179" s="202"/>
      <c r="CO179" s="202"/>
      <c r="CP179" s="202"/>
      <c r="CQ179" s="202"/>
      <c r="CR179" s="202"/>
      <c r="CS179" s="195" t="s">
        <v>4668</v>
      </c>
      <c r="CT179" s="195" t="s">
        <v>4669</v>
      </c>
      <c r="CU179" s="202"/>
      <c r="CV179" s="202"/>
      <c r="CW179" s="202"/>
      <c r="CX179" s="202"/>
      <c r="CY179" s="202"/>
      <c r="CZ179" s="202"/>
      <c r="DA179" s="202"/>
      <c r="DB179" s="202"/>
      <c r="DC179" s="195" t="s">
        <v>4670</v>
      </c>
      <c r="DD179" s="202"/>
      <c r="DE179" s="202"/>
    </row>
    <row r="180" spans="34:109" ht="15" hidden="1" customHeight="1">
      <c r="AH180" s="200"/>
      <c r="AI180" s="200"/>
      <c r="AJ180" s="200"/>
      <c r="AK180" s="200"/>
      <c r="AL180" s="189" t="str">
        <f t="shared" si="6"/>
        <v>Tlacolulan</v>
      </c>
      <c r="AM180" s="189" t="str">
        <f t="shared" si="7"/>
        <v>30177</v>
      </c>
      <c r="AN180" s="190" t="str">
        <f t="shared" si="8"/>
        <v>177</v>
      </c>
      <c r="AO180" s="200"/>
      <c r="AP180" s="187">
        <v>178</v>
      </c>
      <c r="AQ180" s="201"/>
      <c r="AR180" s="201"/>
      <c r="AS180" s="201"/>
      <c r="AT180" s="201"/>
      <c r="AU180" s="201"/>
      <c r="AV180" s="201"/>
      <c r="AW180" s="201"/>
      <c r="AX180" s="201"/>
      <c r="AY180" s="201"/>
      <c r="AZ180" s="201"/>
      <c r="BA180" s="201"/>
      <c r="BB180" s="201"/>
      <c r="BC180" s="201"/>
      <c r="BD180" s="201"/>
      <c r="BE180" s="201"/>
      <c r="BF180" s="201"/>
      <c r="BG180" s="201"/>
      <c r="BH180" s="201"/>
      <c r="BI180" s="201"/>
      <c r="BJ180" s="193" t="s">
        <v>4671</v>
      </c>
      <c r="BK180" s="193" t="s">
        <v>4672</v>
      </c>
      <c r="BL180" s="201"/>
      <c r="BM180" s="201"/>
      <c r="BN180" s="201"/>
      <c r="BO180" s="201"/>
      <c r="BP180" s="201"/>
      <c r="BQ180" s="201"/>
      <c r="BR180" s="201"/>
      <c r="BS180" s="201"/>
      <c r="BT180" s="193" t="s">
        <v>4673</v>
      </c>
      <c r="BU180" s="201"/>
      <c r="BV180" s="201"/>
      <c r="BW180" s="200"/>
      <c r="BX180" s="200"/>
      <c r="BY180" s="200"/>
      <c r="BZ180" s="202"/>
      <c r="CA180" s="202"/>
      <c r="CB180" s="202"/>
      <c r="CC180" s="202"/>
      <c r="CD180" s="202"/>
      <c r="CE180" s="202"/>
      <c r="CF180" s="202"/>
      <c r="CG180" s="202"/>
      <c r="CH180" s="202"/>
      <c r="CI180" s="202"/>
      <c r="CJ180" s="202"/>
      <c r="CK180" s="202"/>
      <c r="CL180" s="202"/>
      <c r="CM180" s="202"/>
      <c r="CN180" s="202"/>
      <c r="CO180" s="202"/>
      <c r="CP180" s="202"/>
      <c r="CQ180" s="202"/>
      <c r="CR180" s="202"/>
      <c r="CS180" s="195" t="s">
        <v>4674</v>
      </c>
      <c r="CT180" s="195" t="s">
        <v>4675</v>
      </c>
      <c r="CU180" s="202"/>
      <c r="CV180" s="202"/>
      <c r="CW180" s="202"/>
      <c r="CX180" s="202"/>
      <c r="CY180" s="202"/>
      <c r="CZ180" s="202"/>
      <c r="DA180" s="202"/>
      <c r="DB180" s="202"/>
      <c r="DC180" s="195" t="s">
        <v>4676</v>
      </c>
      <c r="DD180" s="202"/>
      <c r="DE180" s="202"/>
    </row>
    <row r="181" spans="34:109" ht="15" hidden="1" customHeight="1">
      <c r="AH181" s="200"/>
      <c r="AI181" s="200"/>
      <c r="AJ181" s="200"/>
      <c r="AK181" s="200"/>
      <c r="AL181" s="189" t="str">
        <f t="shared" si="6"/>
        <v>Tlacotalpan</v>
      </c>
      <c r="AM181" s="189" t="str">
        <f t="shared" si="7"/>
        <v>30178</v>
      </c>
      <c r="AN181" s="190" t="str">
        <f t="shared" si="8"/>
        <v>178</v>
      </c>
      <c r="AO181" s="200"/>
      <c r="AP181" s="187">
        <v>179</v>
      </c>
      <c r="AQ181" s="201"/>
      <c r="AR181" s="201"/>
      <c r="AS181" s="201"/>
      <c r="AT181" s="201"/>
      <c r="AU181" s="201"/>
      <c r="AV181" s="201"/>
      <c r="AW181" s="201"/>
      <c r="AX181" s="201"/>
      <c r="AY181" s="201"/>
      <c r="AZ181" s="201"/>
      <c r="BA181" s="201"/>
      <c r="BB181" s="201"/>
      <c r="BC181" s="201"/>
      <c r="BD181" s="201"/>
      <c r="BE181" s="201"/>
      <c r="BF181" s="201"/>
      <c r="BG181" s="201"/>
      <c r="BH181" s="201"/>
      <c r="BI181" s="201"/>
      <c r="BJ181" s="193" t="s">
        <v>4677</v>
      </c>
      <c r="BK181" s="193" t="s">
        <v>4678</v>
      </c>
      <c r="BL181" s="201"/>
      <c r="BM181" s="201"/>
      <c r="BN181" s="201"/>
      <c r="BO181" s="201"/>
      <c r="BP181" s="201"/>
      <c r="BQ181" s="201"/>
      <c r="BR181" s="201"/>
      <c r="BS181" s="201"/>
      <c r="BT181" s="193" t="s">
        <v>4679</v>
      </c>
      <c r="BU181" s="201"/>
      <c r="BV181" s="201"/>
      <c r="BW181" s="200"/>
      <c r="BX181" s="200"/>
      <c r="BY181" s="200"/>
      <c r="BZ181" s="202"/>
      <c r="CA181" s="202"/>
      <c r="CB181" s="202"/>
      <c r="CC181" s="202"/>
      <c r="CD181" s="202"/>
      <c r="CE181" s="202"/>
      <c r="CF181" s="202"/>
      <c r="CG181" s="202"/>
      <c r="CH181" s="202"/>
      <c r="CI181" s="202"/>
      <c r="CJ181" s="202"/>
      <c r="CK181" s="202"/>
      <c r="CL181" s="202"/>
      <c r="CM181" s="202"/>
      <c r="CN181" s="202"/>
      <c r="CO181" s="202"/>
      <c r="CP181" s="202"/>
      <c r="CQ181" s="202"/>
      <c r="CR181" s="202"/>
      <c r="CS181" s="195" t="s">
        <v>4680</v>
      </c>
      <c r="CT181" s="195" t="s">
        <v>4681</v>
      </c>
      <c r="CU181" s="202"/>
      <c r="CV181" s="202"/>
      <c r="CW181" s="202"/>
      <c r="CX181" s="202"/>
      <c r="CY181" s="202"/>
      <c r="CZ181" s="202"/>
      <c r="DA181" s="202"/>
      <c r="DB181" s="202"/>
      <c r="DC181" s="195" t="s">
        <v>4682</v>
      </c>
      <c r="DD181" s="202"/>
      <c r="DE181" s="202"/>
    </row>
    <row r="182" spans="34:109" ht="15" hidden="1" customHeight="1">
      <c r="AH182" s="200"/>
      <c r="AI182" s="200"/>
      <c r="AJ182" s="200"/>
      <c r="AK182" s="200"/>
      <c r="AL182" s="189" t="str">
        <f t="shared" si="6"/>
        <v>Tlacotepec de Mejía</v>
      </c>
      <c r="AM182" s="189" t="str">
        <f t="shared" si="7"/>
        <v>30179</v>
      </c>
      <c r="AN182" s="190" t="str">
        <f t="shared" si="8"/>
        <v>179</v>
      </c>
      <c r="AO182" s="200"/>
      <c r="AP182" s="187">
        <v>180</v>
      </c>
      <c r="AQ182" s="201"/>
      <c r="AR182" s="201"/>
      <c r="AS182" s="201"/>
      <c r="AT182" s="201"/>
      <c r="AU182" s="201"/>
      <c r="AV182" s="201"/>
      <c r="AW182" s="201"/>
      <c r="AX182" s="201"/>
      <c r="AY182" s="201"/>
      <c r="AZ182" s="201"/>
      <c r="BA182" s="201"/>
      <c r="BB182" s="201"/>
      <c r="BC182" s="201"/>
      <c r="BD182" s="201"/>
      <c r="BE182" s="201"/>
      <c r="BF182" s="201"/>
      <c r="BG182" s="201"/>
      <c r="BH182" s="201"/>
      <c r="BI182" s="201"/>
      <c r="BJ182" s="193" t="s">
        <v>4683</v>
      </c>
      <c r="BK182" s="193" t="s">
        <v>4684</v>
      </c>
      <c r="BL182" s="201"/>
      <c r="BM182" s="201"/>
      <c r="BN182" s="201"/>
      <c r="BO182" s="201"/>
      <c r="BP182" s="201"/>
      <c r="BQ182" s="201"/>
      <c r="BR182" s="201"/>
      <c r="BS182" s="201"/>
      <c r="BT182" s="193" t="s">
        <v>4685</v>
      </c>
      <c r="BU182" s="201"/>
      <c r="BV182" s="201"/>
      <c r="BW182" s="200"/>
      <c r="BX182" s="200"/>
      <c r="BY182" s="200"/>
      <c r="BZ182" s="202"/>
      <c r="CA182" s="202"/>
      <c r="CB182" s="202"/>
      <c r="CC182" s="202"/>
      <c r="CD182" s="202"/>
      <c r="CE182" s="202"/>
      <c r="CF182" s="202"/>
      <c r="CG182" s="202"/>
      <c r="CH182" s="202"/>
      <c r="CI182" s="202"/>
      <c r="CJ182" s="202"/>
      <c r="CK182" s="202"/>
      <c r="CL182" s="202"/>
      <c r="CM182" s="202"/>
      <c r="CN182" s="202"/>
      <c r="CO182" s="202"/>
      <c r="CP182" s="202"/>
      <c r="CQ182" s="202"/>
      <c r="CR182" s="202"/>
      <c r="CS182" s="195" t="s">
        <v>4686</v>
      </c>
      <c r="CT182" s="195" t="s">
        <v>4687</v>
      </c>
      <c r="CU182" s="202"/>
      <c r="CV182" s="202"/>
      <c r="CW182" s="202"/>
      <c r="CX182" s="202"/>
      <c r="CY182" s="202"/>
      <c r="CZ182" s="202"/>
      <c r="DA182" s="202"/>
      <c r="DB182" s="202"/>
      <c r="DC182" s="195" t="s">
        <v>4688</v>
      </c>
      <c r="DD182" s="202"/>
      <c r="DE182" s="202"/>
    </row>
    <row r="183" spans="34:109" ht="15" hidden="1" customHeight="1">
      <c r="AH183" s="200"/>
      <c r="AI183" s="200"/>
      <c r="AJ183" s="200"/>
      <c r="AK183" s="200"/>
      <c r="AL183" s="189" t="str">
        <f t="shared" si="6"/>
        <v>Tlachichilco</v>
      </c>
      <c r="AM183" s="189" t="str">
        <f t="shared" si="7"/>
        <v>30180</v>
      </c>
      <c r="AN183" s="190" t="str">
        <f t="shared" si="8"/>
        <v>180</v>
      </c>
      <c r="AO183" s="200"/>
      <c r="AP183" s="187">
        <v>181</v>
      </c>
      <c r="AQ183" s="201"/>
      <c r="AR183" s="201"/>
      <c r="AS183" s="201"/>
      <c r="AT183" s="201"/>
      <c r="AU183" s="201"/>
      <c r="AV183" s="201"/>
      <c r="AW183" s="201"/>
      <c r="AX183" s="201"/>
      <c r="AY183" s="201"/>
      <c r="AZ183" s="201"/>
      <c r="BA183" s="201"/>
      <c r="BB183" s="201"/>
      <c r="BC183" s="201"/>
      <c r="BD183" s="201"/>
      <c r="BE183" s="201"/>
      <c r="BF183" s="201"/>
      <c r="BG183" s="201"/>
      <c r="BH183" s="201"/>
      <c r="BI183" s="201"/>
      <c r="BJ183" s="193" t="s">
        <v>4689</v>
      </c>
      <c r="BK183" s="193" t="s">
        <v>4690</v>
      </c>
      <c r="BL183" s="201"/>
      <c r="BM183" s="201"/>
      <c r="BN183" s="201"/>
      <c r="BO183" s="201"/>
      <c r="BP183" s="201"/>
      <c r="BQ183" s="201"/>
      <c r="BR183" s="201"/>
      <c r="BS183" s="201"/>
      <c r="BT183" s="193" t="s">
        <v>4691</v>
      </c>
      <c r="BU183" s="201"/>
      <c r="BV183" s="201"/>
      <c r="BW183" s="200"/>
      <c r="BX183" s="200"/>
      <c r="BY183" s="200"/>
      <c r="BZ183" s="202"/>
      <c r="CA183" s="202"/>
      <c r="CB183" s="202"/>
      <c r="CC183" s="202"/>
      <c r="CD183" s="202"/>
      <c r="CE183" s="202"/>
      <c r="CF183" s="202"/>
      <c r="CG183" s="202"/>
      <c r="CH183" s="202"/>
      <c r="CI183" s="202"/>
      <c r="CJ183" s="202"/>
      <c r="CK183" s="202"/>
      <c r="CL183" s="202"/>
      <c r="CM183" s="202"/>
      <c r="CN183" s="202"/>
      <c r="CO183" s="202"/>
      <c r="CP183" s="202"/>
      <c r="CQ183" s="202"/>
      <c r="CR183" s="202"/>
      <c r="CS183" s="195" t="s">
        <v>4692</v>
      </c>
      <c r="CT183" s="195" t="s">
        <v>4693</v>
      </c>
      <c r="CU183" s="202"/>
      <c r="CV183" s="202"/>
      <c r="CW183" s="202"/>
      <c r="CX183" s="202"/>
      <c r="CY183" s="202"/>
      <c r="CZ183" s="202"/>
      <c r="DA183" s="202"/>
      <c r="DB183" s="202"/>
      <c r="DC183" s="195" t="s">
        <v>4694</v>
      </c>
      <c r="DD183" s="202"/>
      <c r="DE183" s="202"/>
    </row>
    <row r="184" spans="34:109" ht="15" hidden="1" customHeight="1">
      <c r="AH184" s="200"/>
      <c r="AI184" s="200"/>
      <c r="AJ184" s="200"/>
      <c r="AK184" s="200"/>
      <c r="AL184" s="189" t="str">
        <f t="shared" si="6"/>
        <v>Tlalixcoyan</v>
      </c>
      <c r="AM184" s="189" t="str">
        <f t="shared" si="7"/>
        <v>30181</v>
      </c>
      <c r="AN184" s="190" t="str">
        <f t="shared" si="8"/>
        <v>181</v>
      </c>
      <c r="AO184" s="200"/>
      <c r="AP184" s="187">
        <v>182</v>
      </c>
      <c r="AQ184" s="201"/>
      <c r="AR184" s="201"/>
      <c r="AS184" s="201"/>
      <c r="AT184" s="201"/>
      <c r="AU184" s="201"/>
      <c r="AV184" s="201"/>
      <c r="AW184" s="201"/>
      <c r="AX184" s="201"/>
      <c r="AY184" s="201"/>
      <c r="AZ184" s="201"/>
      <c r="BA184" s="201"/>
      <c r="BB184" s="201"/>
      <c r="BC184" s="201"/>
      <c r="BD184" s="201"/>
      <c r="BE184" s="201"/>
      <c r="BF184" s="201"/>
      <c r="BG184" s="201"/>
      <c r="BH184" s="201"/>
      <c r="BI184" s="201"/>
      <c r="BJ184" s="193" t="s">
        <v>4695</v>
      </c>
      <c r="BK184" s="193" t="s">
        <v>4696</v>
      </c>
      <c r="BL184" s="201"/>
      <c r="BM184" s="201"/>
      <c r="BN184" s="201"/>
      <c r="BO184" s="201"/>
      <c r="BP184" s="201"/>
      <c r="BQ184" s="201"/>
      <c r="BR184" s="201"/>
      <c r="BS184" s="201"/>
      <c r="BT184" s="193" t="s">
        <v>4697</v>
      </c>
      <c r="BU184" s="201"/>
      <c r="BV184" s="201"/>
      <c r="BW184" s="200"/>
      <c r="BX184" s="200"/>
      <c r="BY184" s="200"/>
      <c r="BZ184" s="202"/>
      <c r="CA184" s="202"/>
      <c r="CB184" s="202"/>
      <c r="CC184" s="202"/>
      <c r="CD184" s="202"/>
      <c r="CE184" s="202"/>
      <c r="CF184" s="202"/>
      <c r="CG184" s="202"/>
      <c r="CH184" s="202"/>
      <c r="CI184" s="202"/>
      <c r="CJ184" s="202"/>
      <c r="CK184" s="202"/>
      <c r="CL184" s="202"/>
      <c r="CM184" s="202"/>
      <c r="CN184" s="202"/>
      <c r="CO184" s="202"/>
      <c r="CP184" s="202"/>
      <c r="CQ184" s="202"/>
      <c r="CR184" s="202"/>
      <c r="CS184" s="195" t="s">
        <v>4698</v>
      </c>
      <c r="CT184" s="195" t="s">
        <v>4699</v>
      </c>
      <c r="CU184" s="202"/>
      <c r="CV184" s="202"/>
      <c r="CW184" s="202"/>
      <c r="CX184" s="202"/>
      <c r="CY184" s="202"/>
      <c r="CZ184" s="202"/>
      <c r="DA184" s="202"/>
      <c r="DB184" s="202"/>
      <c r="DC184" s="195" t="s">
        <v>4700</v>
      </c>
      <c r="DD184" s="202"/>
      <c r="DE184" s="202"/>
    </row>
    <row r="185" spans="34:109" ht="15" hidden="1" customHeight="1">
      <c r="AH185" s="200"/>
      <c r="AI185" s="200"/>
      <c r="AJ185" s="200"/>
      <c r="AK185" s="200"/>
      <c r="AL185" s="189" t="str">
        <f t="shared" si="6"/>
        <v>Tlalnelhuayocan</v>
      </c>
      <c r="AM185" s="189" t="str">
        <f t="shared" si="7"/>
        <v>30182</v>
      </c>
      <c r="AN185" s="190" t="str">
        <f t="shared" si="8"/>
        <v>182</v>
      </c>
      <c r="AO185" s="200"/>
      <c r="AP185" s="187">
        <v>183</v>
      </c>
      <c r="AQ185" s="201"/>
      <c r="AR185" s="201"/>
      <c r="AS185" s="201"/>
      <c r="AT185" s="201"/>
      <c r="AU185" s="201"/>
      <c r="AV185" s="201"/>
      <c r="AW185" s="201"/>
      <c r="AX185" s="201"/>
      <c r="AY185" s="201"/>
      <c r="AZ185" s="201"/>
      <c r="BA185" s="201"/>
      <c r="BB185" s="201"/>
      <c r="BC185" s="201"/>
      <c r="BD185" s="201"/>
      <c r="BE185" s="201"/>
      <c r="BF185" s="201"/>
      <c r="BG185" s="201"/>
      <c r="BH185" s="201"/>
      <c r="BI185" s="201"/>
      <c r="BJ185" s="193" t="s">
        <v>4701</v>
      </c>
      <c r="BK185" s="193" t="s">
        <v>4702</v>
      </c>
      <c r="BL185" s="201"/>
      <c r="BM185" s="201"/>
      <c r="BN185" s="201"/>
      <c r="BO185" s="201"/>
      <c r="BP185" s="201"/>
      <c r="BQ185" s="201"/>
      <c r="BR185" s="201"/>
      <c r="BS185" s="201"/>
      <c r="BT185" s="193" t="s">
        <v>4703</v>
      </c>
      <c r="BU185" s="201"/>
      <c r="BV185" s="201"/>
      <c r="BW185" s="200"/>
      <c r="BX185" s="200"/>
      <c r="BY185" s="200"/>
      <c r="BZ185" s="202"/>
      <c r="CA185" s="202"/>
      <c r="CB185" s="202"/>
      <c r="CC185" s="202"/>
      <c r="CD185" s="202"/>
      <c r="CE185" s="202"/>
      <c r="CF185" s="202"/>
      <c r="CG185" s="202"/>
      <c r="CH185" s="202"/>
      <c r="CI185" s="202"/>
      <c r="CJ185" s="202"/>
      <c r="CK185" s="202"/>
      <c r="CL185" s="202"/>
      <c r="CM185" s="202"/>
      <c r="CN185" s="202"/>
      <c r="CO185" s="202"/>
      <c r="CP185" s="202"/>
      <c r="CQ185" s="202"/>
      <c r="CR185" s="202"/>
      <c r="CS185" s="195" t="s">
        <v>4704</v>
      </c>
      <c r="CT185" s="195" t="s">
        <v>4705</v>
      </c>
      <c r="CU185" s="202"/>
      <c r="CV185" s="202"/>
      <c r="CW185" s="202"/>
      <c r="CX185" s="202"/>
      <c r="CY185" s="202"/>
      <c r="CZ185" s="202"/>
      <c r="DA185" s="202"/>
      <c r="DB185" s="202"/>
      <c r="DC185" s="195" t="s">
        <v>4706</v>
      </c>
      <c r="DD185" s="202"/>
      <c r="DE185" s="202"/>
    </row>
    <row r="186" spans="34:109" ht="15" hidden="1" customHeight="1">
      <c r="AH186" s="200"/>
      <c r="AI186" s="200"/>
      <c r="AJ186" s="200"/>
      <c r="AK186" s="200"/>
      <c r="AL186" s="189" t="str">
        <f t="shared" si="6"/>
        <v>Tlapacoyan</v>
      </c>
      <c r="AM186" s="189" t="str">
        <f t="shared" si="7"/>
        <v>30183</v>
      </c>
      <c r="AN186" s="190" t="str">
        <f t="shared" si="8"/>
        <v>183</v>
      </c>
      <c r="AO186" s="200"/>
      <c r="AP186" s="187">
        <v>184</v>
      </c>
      <c r="AQ186" s="201"/>
      <c r="AR186" s="201"/>
      <c r="AS186" s="201"/>
      <c r="AT186" s="201"/>
      <c r="AU186" s="201"/>
      <c r="AV186" s="201"/>
      <c r="AW186" s="201"/>
      <c r="AX186" s="201"/>
      <c r="AY186" s="201"/>
      <c r="AZ186" s="201"/>
      <c r="BA186" s="201"/>
      <c r="BB186" s="201"/>
      <c r="BC186" s="201"/>
      <c r="BD186" s="201"/>
      <c r="BE186" s="201"/>
      <c r="BF186" s="201"/>
      <c r="BG186" s="201"/>
      <c r="BH186" s="201"/>
      <c r="BI186" s="201"/>
      <c r="BJ186" s="193" t="s">
        <v>4707</v>
      </c>
      <c r="BK186" s="193" t="s">
        <v>4708</v>
      </c>
      <c r="BL186" s="201"/>
      <c r="BM186" s="201"/>
      <c r="BN186" s="201"/>
      <c r="BO186" s="201"/>
      <c r="BP186" s="201"/>
      <c r="BQ186" s="201"/>
      <c r="BR186" s="201"/>
      <c r="BS186" s="201"/>
      <c r="BT186" s="193" t="s">
        <v>4709</v>
      </c>
      <c r="BU186" s="201"/>
      <c r="BV186" s="201"/>
      <c r="BW186" s="200"/>
      <c r="BX186" s="200"/>
      <c r="BY186" s="200"/>
      <c r="BZ186" s="202"/>
      <c r="CA186" s="202"/>
      <c r="CB186" s="202"/>
      <c r="CC186" s="202"/>
      <c r="CD186" s="202"/>
      <c r="CE186" s="202"/>
      <c r="CF186" s="202"/>
      <c r="CG186" s="202"/>
      <c r="CH186" s="202"/>
      <c r="CI186" s="202"/>
      <c r="CJ186" s="202"/>
      <c r="CK186" s="202"/>
      <c r="CL186" s="202"/>
      <c r="CM186" s="202"/>
      <c r="CN186" s="202"/>
      <c r="CO186" s="202"/>
      <c r="CP186" s="202"/>
      <c r="CQ186" s="202"/>
      <c r="CR186" s="202"/>
      <c r="CS186" s="195" t="s">
        <v>4710</v>
      </c>
      <c r="CT186" s="195" t="s">
        <v>4711</v>
      </c>
      <c r="CU186" s="202"/>
      <c r="CV186" s="202"/>
      <c r="CW186" s="202"/>
      <c r="CX186" s="202"/>
      <c r="CY186" s="202"/>
      <c r="CZ186" s="202"/>
      <c r="DA186" s="202"/>
      <c r="DB186" s="202"/>
      <c r="DC186" s="195" t="s">
        <v>4712</v>
      </c>
      <c r="DD186" s="202"/>
      <c r="DE186" s="202"/>
    </row>
    <row r="187" spans="34:109" ht="15" hidden="1" customHeight="1">
      <c r="AH187" s="200"/>
      <c r="AI187" s="200"/>
      <c r="AJ187" s="200"/>
      <c r="AK187" s="200"/>
      <c r="AL187" s="189" t="str">
        <f t="shared" si="6"/>
        <v>Tlaquilpa</v>
      </c>
      <c r="AM187" s="189" t="str">
        <f t="shared" si="7"/>
        <v>30184</v>
      </c>
      <c r="AN187" s="190" t="str">
        <f t="shared" si="8"/>
        <v>184</v>
      </c>
      <c r="AO187" s="200"/>
      <c r="AP187" s="187">
        <v>185</v>
      </c>
      <c r="AQ187" s="201"/>
      <c r="AR187" s="201"/>
      <c r="AS187" s="201"/>
      <c r="AT187" s="201"/>
      <c r="AU187" s="201"/>
      <c r="AV187" s="201"/>
      <c r="AW187" s="201"/>
      <c r="AX187" s="201"/>
      <c r="AY187" s="201"/>
      <c r="AZ187" s="201"/>
      <c r="BA187" s="201"/>
      <c r="BB187" s="201"/>
      <c r="BC187" s="201"/>
      <c r="BD187" s="201"/>
      <c r="BE187" s="201"/>
      <c r="BF187" s="201"/>
      <c r="BG187" s="201"/>
      <c r="BH187" s="201"/>
      <c r="BI187" s="201"/>
      <c r="BJ187" s="193" t="s">
        <v>4713</v>
      </c>
      <c r="BK187" s="193" t="s">
        <v>4714</v>
      </c>
      <c r="BL187" s="201"/>
      <c r="BM187" s="201"/>
      <c r="BN187" s="201"/>
      <c r="BO187" s="201"/>
      <c r="BP187" s="201"/>
      <c r="BQ187" s="201"/>
      <c r="BR187" s="201"/>
      <c r="BS187" s="201"/>
      <c r="BT187" s="193" t="s">
        <v>4715</v>
      </c>
      <c r="BU187" s="201"/>
      <c r="BV187" s="201"/>
      <c r="BW187" s="200"/>
      <c r="BX187" s="200"/>
      <c r="BY187" s="200"/>
      <c r="BZ187" s="202"/>
      <c r="CA187" s="202"/>
      <c r="CB187" s="202"/>
      <c r="CC187" s="202"/>
      <c r="CD187" s="202"/>
      <c r="CE187" s="202"/>
      <c r="CF187" s="202"/>
      <c r="CG187" s="202"/>
      <c r="CH187" s="202"/>
      <c r="CI187" s="202"/>
      <c r="CJ187" s="202"/>
      <c r="CK187" s="202"/>
      <c r="CL187" s="202"/>
      <c r="CM187" s="202"/>
      <c r="CN187" s="202"/>
      <c r="CO187" s="202"/>
      <c r="CP187" s="202"/>
      <c r="CQ187" s="202"/>
      <c r="CR187" s="202"/>
      <c r="CS187" s="195" t="s">
        <v>4716</v>
      </c>
      <c r="CT187" s="195" t="s">
        <v>4717</v>
      </c>
      <c r="CU187" s="202"/>
      <c r="CV187" s="202"/>
      <c r="CW187" s="202"/>
      <c r="CX187" s="202"/>
      <c r="CY187" s="202"/>
      <c r="CZ187" s="202"/>
      <c r="DA187" s="202"/>
      <c r="DB187" s="202"/>
      <c r="DC187" s="195" t="s">
        <v>4718</v>
      </c>
      <c r="DD187" s="202"/>
      <c r="DE187" s="202"/>
    </row>
    <row r="188" spans="34:109" ht="15" hidden="1" customHeight="1">
      <c r="AH188" s="200"/>
      <c r="AI188" s="200"/>
      <c r="AJ188" s="200"/>
      <c r="AK188" s="200"/>
      <c r="AL188" s="189" t="str">
        <f t="shared" si="6"/>
        <v>Tlilapan</v>
      </c>
      <c r="AM188" s="189" t="str">
        <f t="shared" si="7"/>
        <v>30185</v>
      </c>
      <c r="AN188" s="190" t="str">
        <f t="shared" si="8"/>
        <v>185</v>
      </c>
      <c r="AO188" s="200"/>
      <c r="AP188" s="187">
        <v>186</v>
      </c>
      <c r="AQ188" s="201"/>
      <c r="AR188" s="201"/>
      <c r="AS188" s="201"/>
      <c r="AT188" s="201"/>
      <c r="AU188" s="201"/>
      <c r="AV188" s="201"/>
      <c r="AW188" s="201"/>
      <c r="AX188" s="201"/>
      <c r="AY188" s="201"/>
      <c r="AZ188" s="201"/>
      <c r="BA188" s="201"/>
      <c r="BB188" s="201"/>
      <c r="BC188" s="201"/>
      <c r="BD188" s="201"/>
      <c r="BE188" s="201"/>
      <c r="BF188" s="201"/>
      <c r="BG188" s="201"/>
      <c r="BH188" s="201"/>
      <c r="BI188" s="201"/>
      <c r="BJ188" s="193" t="s">
        <v>4719</v>
      </c>
      <c r="BK188" s="193" t="s">
        <v>4720</v>
      </c>
      <c r="BL188" s="201"/>
      <c r="BM188" s="201"/>
      <c r="BN188" s="201"/>
      <c r="BO188" s="201"/>
      <c r="BP188" s="201"/>
      <c r="BQ188" s="201"/>
      <c r="BR188" s="201"/>
      <c r="BS188" s="201"/>
      <c r="BT188" s="193" t="s">
        <v>4721</v>
      </c>
      <c r="BU188" s="201"/>
      <c r="BV188" s="201"/>
      <c r="BW188" s="200"/>
      <c r="BX188" s="200"/>
      <c r="BY188" s="200"/>
      <c r="BZ188" s="202"/>
      <c r="CA188" s="202"/>
      <c r="CB188" s="202"/>
      <c r="CC188" s="202"/>
      <c r="CD188" s="202"/>
      <c r="CE188" s="202"/>
      <c r="CF188" s="202"/>
      <c r="CG188" s="202"/>
      <c r="CH188" s="202"/>
      <c r="CI188" s="202"/>
      <c r="CJ188" s="202"/>
      <c r="CK188" s="202"/>
      <c r="CL188" s="202"/>
      <c r="CM188" s="202"/>
      <c r="CN188" s="202"/>
      <c r="CO188" s="202"/>
      <c r="CP188" s="202"/>
      <c r="CQ188" s="202"/>
      <c r="CR188" s="202"/>
      <c r="CS188" s="195" t="s">
        <v>4722</v>
      </c>
      <c r="CT188" s="195" t="s">
        <v>4723</v>
      </c>
      <c r="CU188" s="202"/>
      <c r="CV188" s="202"/>
      <c r="CW188" s="202"/>
      <c r="CX188" s="202"/>
      <c r="CY188" s="202"/>
      <c r="CZ188" s="202"/>
      <c r="DA188" s="202"/>
      <c r="DB188" s="202"/>
      <c r="DC188" s="195" t="s">
        <v>4724</v>
      </c>
      <c r="DD188" s="202"/>
      <c r="DE188" s="202"/>
    </row>
    <row r="189" spans="34:109" ht="15" hidden="1" customHeight="1">
      <c r="AH189" s="200"/>
      <c r="AI189" s="200"/>
      <c r="AJ189" s="200"/>
      <c r="AK189" s="200"/>
      <c r="AL189" s="189" t="str">
        <f t="shared" si="6"/>
        <v>Tomatlán</v>
      </c>
      <c r="AM189" s="189" t="str">
        <f t="shared" si="7"/>
        <v>30186</v>
      </c>
      <c r="AN189" s="190" t="str">
        <f t="shared" si="8"/>
        <v>186</v>
      </c>
      <c r="AO189" s="200"/>
      <c r="AP189" s="187">
        <v>187</v>
      </c>
      <c r="AQ189" s="201"/>
      <c r="AR189" s="201"/>
      <c r="AS189" s="201"/>
      <c r="AT189" s="201"/>
      <c r="AU189" s="201"/>
      <c r="AV189" s="201"/>
      <c r="AW189" s="201"/>
      <c r="AX189" s="201"/>
      <c r="AY189" s="201"/>
      <c r="AZ189" s="201"/>
      <c r="BA189" s="201"/>
      <c r="BB189" s="201"/>
      <c r="BC189" s="201"/>
      <c r="BD189" s="201"/>
      <c r="BE189" s="201"/>
      <c r="BF189" s="201"/>
      <c r="BG189" s="201"/>
      <c r="BH189" s="201"/>
      <c r="BI189" s="201"/>
      <c r="BJ189" s="193" t="s">
        <v>4725</v>
      </c>
      <c r="BK189" s="193" t="s">
        <v>4726</v>
      </c>
      <c r="BL189" s="201"/>
      <c r="BM189" s="201"/>
      <c r="BN189" s="201"/>
      <c r="BO189" s="201"/>
      <c r="BP189" s="201"/>
      <c r="BQ189" s="201"/>
      <c r="BR189" s="201"/>
      <c r="BS189" s="201"/>
      <c r="BT189" s="193" t="s">
        <v>4727</v>
      </c>
      <c r="BU189" s="201"/>
      <c r="BV189" s="201"/>
      <c r="BW189" s="200"/>
      <c r="BX189" s="200"/>
      <c r="BY189" s="200"/>
      <c r="BZ189" s="202"/>
      <c r="CA189" s="202"/>
      <c r="CB189" s="202"/>
      <c r="CC189" s="202"/>
      <c r="CD189" s="202"/>
      <c r="CE189" s="202"/>
      <c r="CF189" s="202"/>
      <c r="CG189" s="202"/>
      <c r="CH189" s="202"/>
      <c r="CI189" s="202"/>
      <c r="CJ189" s="202"/>
      <c r="CK189" s="202"/>
      <c r="CL189" s="202"/>
      <c r="CM189" s="202"/>
      <c r="CN189" s="202"/>
      <c r="CO189" s="202"/>
      <c r="CP189" s="202"/>
      <c r="CQ189" s="202"/>
      <c r="CR189" s="202"/>
      <c r="CS189" s="195" t="s">
        <v>4728</v>
      </c>
      <c r="CT189" s="195" t="s">
        <v>4729</v>
      </c>
      <c r="CU189" s="202"/>
      <c r="CV189" s="202"/>
      <c r="CW189" s="202"/>
      <c r="CX189" s="202"/>
      <c r="CY189" s="202"/>
      <c r="CZ189" s="202"/>
      <c r="DA189" s="202"/>
      <c r="DB189" s="202"/>
      <c r="DC189" s="195" t="s">
        <v>4040</v>
      </c>
      <c r="DD189" s="202"/>
      <c r="DE189" s="202"/>
    </row>
    <row r="190" spans="34:109" ht="15" hidden="1" customHeight="1">
      <c r="AH190" s="200"/>
      <c r="AI190" s="200"/>
      <c r="AJ190" s="200"/>
      <c r="AK190" s="200"/>
      <c r="AL190" s="189" t="str">
        <f t="shared" si="6"/>
        <v>Tonayán</v>
      </c>
      <c r="AM190" s="189" t="str">
        <f t="shared" si="7"/>
        <v>30187</v>
      </c>
      <c r="AN190" s="190" t="str">
        <f t="shared" si="8"/>
        <v>187</v>
      </c>
      <c r="AO190" s="200"/>
      <c r="AP190" s="187">
        <v>188</v>
      </c>
      <c r="AQ190" s="201"/>
      <c r="AR190" s="201"/>
      <c r="AS190" s="201"/>
      <c r="AT190" s="201"/>
      <c r="AU190" s="201"/>
      <c r="AV190" s="201"/>
      <c r="AW190" s="201"/>
      <c r="AX190" s="201"/>
      <c r="AY190" s="201"/>
      <c r="AZ190" s="201"/>
      <c r="BA190" s="201"/>
      <c r="BB190" s="201"/>
      <c r="BC190" s="201"/>
      <c r="BD190" s="201"/>
      <c r="BE190" s="201"/>
      <c r="BF190" s="201"/>
      <c r="BG190" s="201"/>
      <c r="BH190" s="201"/>
      <c r="BI190" s="201"/>
      <c r="BJ190" s="193" t="s">
        <v>4730</v>
      </c>
      <c r="BK190" s="193" t="s">
        <v>4731</v>
      </c>
      <c r="BL190" s="201"/>
      <c r="BM190" s="201"/>
      <c r="BN190" s="201"/>
      <c r="BO190" s="201"/>
      <c r="BP190" s="201"/>
      <c r="BQ190" s="201"/>
      <c r="BR190" s="201"/>
      <c r="BS190" s="201"/>
      <c r="BT190" s="193" t="s">
        <v>4732</v>
      </c>
      <c r="BU190" s="201"/>
      <c r="BV190" s="201"/>
      <c r="BW190" s="200"/>
      <c r="BX190" s="200"/>
      <c r="BY190" s="200"/>
      <c r="BZ190" s="202"/>
      <c r="CA190" s="202"/>
      <c r="CB190" s="202"/>
      <c r="CC190" s="202"/>
      <c r="CD190" s="202"/>
      <c r="CE190" s="202"/>
      <c r="CF190" s="202"/>
      <c r="CG190" s="202"/>
      <c r="CH190" s="202"/>
      <c r="CI190" s="202"/>
      <c r="CJ190" s="202"/>
      <c r="CK190" s="202"/>
      <c r="CL190" s="202"/>
      <c r="CM190" s="202"/>
      <c r="CN190" s="202"/>
      <c r="CO190" s="202"/>
      <c r="CP190" s="202"/>
      <c r="CQ190" s="202"/>
      <c r="CR190" s="202"/>
      <c r="CS190" s="195" t="s">
        <v>4733</v>
      </c>
      <c r="CT190" s="195" t="s">
        <v>2459</v>
      </c>
      <c r="CU190" s="202"/>
      <c r="CV190" s="202"/>
      <c r="CW190" s="202"/>
      <c r="CX190" s="202"/>
      <c r="CY190" s="202"/>
      <c r="CZ190" s="202"/>
      <c r="DA190" s="202"/>
      <c r="DB190" s="202"/>
      <c r="DC190" s="195" t="s">
        <v>4734</v>
      </c>
      <c r="DD190" s="202"/>
      <c r="DE190" s="202"/>
    </row>
    <row r="191" spans="34:109" ht="15" hidden="1" customHeight="1">
      <c r="AH191" s="200"/>
      <c r="AI191" s="200"/>
      <c r="AJ191" s="200"/>
      <c r="AK191" s="200"/>
      <c r="AL191" s="189" t="str">
        <f t="shared" si="6"/>
        <v>Totutla</v>
      </c>
      <c r="AM191" s="189" t="str">
        <f t="shared" si="7"/>
        <v>30188</v>
      </c>
      <c r="AN191" s="190" t="str">
        <f t="shared" si="8"/>
        <v>188</v>
      </c>
      <c r="AO191" s="200"/>
      <c r="AP191" s="187">
        <v>189</v>
      </c>
      <c r="AQ191" s="201"/>
      <c r="AR191" s="201"/>
      <c r="AS191" s="201"/>
      <c r="AT191" s="201"/>
      <c r="AU191" s="201"/>
      <c r="AV191" s="201"/>
      <c r="AW191" s="201"/>
      <c r="AX191" s="201"/>
      <c r="AY191" s="201"/>
      <c r="AZ191" s="201"/>
      <c r="BA191" s="201"/>
      <c r="BB191" s="201"/>
      <c r="BC191" s="201"/>
      <c r="BD191" s="201"/>
      <c r="BE191" s="201"/>
      <c r="BF191" s="201"/>
      <c r="BG191" s="201"/>
      <c r="BH191" s="201"/>
      <c r="BI191" s="201"/>
      <c r="BJ191" s="193" t="s">
        <v>4735</v>
      </c>
      <c r="BK191" s="193" t="s">
        <v>4736</v>
      </c>
      <c r="BL191" s="201"/>
      <c r="BM191" s="201"/>
      <c r="BN191" s="201"/>
      <c r="BO191" s="201"/>
      <c r="BP191" s="201"/>
      <c r="BQ191" s="201"/>
      <c r="BR191" s="201"/>
      <c r="BS191" s="201"/>
      <c r="BT191" s="193" t="s">
        <v>4737</v>
      </c>
      <c r="BU191" s="201"/>
      <c r="BV191" s="201"/>
      <c r="BW191" s="200"/>
      <c r="BX191" s="200"/>
      <c r="BY191" s="200"/>
      <c r="BZ191" s="202"/>
      <c r="CA191" s="202"/>
      <c r="CB191" s="202"/>
      <c r="CC191" s="202"/>
      <c r="CD191" s="202"/>
      <c r="CE191" s="202"/>
      <c r="CF191" s="202"/>
      <c r="CG191" s="202"/>
      <c r="CH191" s="202"/>
      <c r="CI191" s="202"/>
      <c r="CJ191" s="202"/>
      <c r="CK191" s="202"/>
      <c r="CL191" s="202"/>
      <c r="CM191" s="202"/>
      <c r="CN191" s="202"/>
      <c r="CO191" s="202"/>
      <c r="CP191" s="202"/>
      <c r="CQ191" s="202"/>
      <c r="CR191" s="202"/>
      <c r="CS191" s="195" t="s">
        <v>4738</v>
      </c>
      <c r="CT191" s="195" t="s">
        <v>4739</v>
      </c>
      <c r="CU191" s="202"/>
      <c r="CV191" s="202"/>
      <c r="CW191" s="202"/>
      <c r="CX191" s="202"/>
      <c r="CY191" s="202"/>
      <c r="CZ191" s="202"/>
      <c r="DA191" s="202"/>
      <c r="DB191" s="202"/>
      <c r="DC191" s="195" t="s">
        <v>4740</v>
      </c>
      <c r="DD191" s="202"/>
      <c r="DE191" s="202"/>
    </row>
    <row r="192" spans="34:109" ht="15" hidden="1" customHeight="1">
      <c r="AH192" s="200"/>
      <c r="AI192" s="200"/>
      <c r="AJ192" s="200"/>
      <c r="AK192" s="200"/>
      <c r="AL192" s="189" t="str">
        <f t="shared" si="6"/>
        <v>Tuxpan</v>
      </c>
      <c r="AM192" s="189" t="str">
        <f t="shared" si="7"/>
        <v>30189</v>
      </c>
      <c r="AN192" s="190" t="str">
        <f t="shared" si="8"/>
        <v>189</v>
      </c>
      <c r="AO192" s="200"/>
      <c r="AP192" s="187">
        <v>190</v>
      </c>
      <c r="AQ192" s="201"/>
      <c r="AR192" s="201"/>
      <c r="AS192" s="201"/>
      <c r="AT192" s="201"/>
      <c r="AU192" s="201"/>
      <c r="AV192" s="201"/>
      <c r="AW192" s="201"/>
      <c r="AX192" s="201"/>
      <c r="AY192" s="201"/>
      <c r="AZ192" s="201"/>
      <c r="BA192" s="201"/>
      <c r="BB192" s="201"/>
      <c r="BC192" s="201"/>
      <c r="BD192" s="201"/>
      <c r="BE192" s="201"/>
      <c r="BF192" s="201"/>
      <c r="BG192" s="201"/>
      <c r="BH192" s="201"/>
      <c r="BI192" s="201"/>
      <c r="BJ192" s="193" t="s">
        <v>4741</v>
      </c>
      <c r="BK192" s="193" t="s">
        <v>4742</v>
      </c>
      <c r="BL192" s="201"/>
      <c r="BM192" s="201"/>
      <c r="BN192" s="201"/>
      <c r="BO192" s="201"/>
      <c r="BP192" s="201"/>
      <c r="BQ192" s="201"/>
      <c r="BR192" s="201"/>
      <c r="BS192" s="201"/>
      <c r="BT192" s="193" t="s">
        <v>4743</v>
      </c>
      <c r="BU192" s="201"/>
      <c r="BV192" s="201"/>
      <c r="BW192" s="200"/>
      <c r="BX192" s="200"/>
      <c r="BY192" s="200"/>
      <c r="BZ192" s="202"/>
      <c r="CA192" s="202"/>
      <c r="CB192" s="202"/>
      <c r="CC192" s="202"/>
      <c r="CD192" s="202"/>
      <c r="CE192" s="202"/>
      <c r="CF192" s="202"/>
      <c r="CG192" s="202"/>
      <c r="CH192" s="202"/>
      <c r="CI192" s="202"/>
      <c r="CJ192" s="202"/>
      <c r="CK192" s="202"/>
      <c r="CL192" s="202"/>
      <c r="CM192" s="202"/>
      <c r="CN192" s="202"/>
      <c r="CO192" s="202"/>
      <c r="CP192" s="202"/>
      <c r="CQ192" s="202"/>
      <c r="CR192" s="202"/>
      <c r="CS192" s="195" t="s">
        <v>4744</v>
      </c>
      <c r="CT192" s="195" t="s">
        <v>4745</v>
      </c>
      <c r="CU192" s="202"/>
      <c r="CV192" s="202"/>
      <c r="CW192" s="202"/>
      <c r="CX192" s="202"/>
      <c r="CY192" s="202"/>
      <c r="CZ192" s="202"/>
      <c r="DA192" s="202"/>
      <c r="DB192" s="202"/>
      <c r="DC192" s="195" t="s">
        <v>1792</v>
      </c>
      <c r="DD192" s="202"/>
      <c r="DE192" s="202"/>
    </row>
    <row r="193" spans="34:109" ht="15" hidden="1" customHeight="1">
      <c r="AH193" s="200"/>
      <c r="AI193" s="200"/>
      <c r="AJ193" s="200"/>
      <c r="AK193" s="200"/>
      <c r="AL193" s="189" t="str">
        <f t="shared" si="6"/>
        <v>Tuxtilla</v>
      </c>
      <c r="AM193" s="189" t="str">
        <f t="shared" si="7"/>
        <v>30190</v>
      </c>
      <c r="AN193" s="190" t="str">
        <f t="shared" si="8"/>
        <v>190</v>
      </c>
      <c r="AO193" s="200"/>
      <c r="AP193" s="187">
        <v>191</v>
      </c>
      <c r="AQ193" s="201"/>
      <c r="AR193" s="201"/>
      <c r="AS193" s="201"/>
      <c r="AT193" s="201"/>
      <c r="AU193" s="201"/>
      <c r="AV193" s="201"/>
      <c r="AW193" s="201"/>
      <c r="AX193" s="201"/>
      <c r="AY193" s="201"/>
      <c r="AZ193" s="201"/>
      <c r="BA193" s="201"/>
      <c r="BB193" s="201"/>
      <c r="BC193" s="201"/>
      <c r="BD193" s="201"/>
      <c r="BE193" s="201"/>
      <c r="BF193" s="201"/>
      <c r="BG193" s="201"/>
      <c r="BH193" s="201"/>
      <c r="BI193" s="201"/>
      <c r="BJ193" s="193" t="s">
        <v>4746</v>
      </c>
      <c r="BK193" s="193" t="s">
        <v>4747</v>
      </c>
      <c r="BL193" s="201"/>
      <c r="BM193" s="201"/>
      <c r="BN193" s="201"/>
      <c r="BO193" s="201"/>
      <c r="BP193" s="201"/>
      <c r="BQ193" s="201"/>
      <c r="BR193" s="201"/>
      <c r="BS193" s="201"/>
      <c r="BT193" s="193" t="s">
        <v>4748</v>
      </c>
      <c r="BU193" s="201"/>
      <c r="BV193" s="201"/>
      <c r="BW193" s="200"/>
      <c r="BX193" s="200"/>
      <c r="BY193" s="200"/>
      <c r="BZ193" s="202"/>
      <c r="CA193" s="202"/>
      <c r="CB193" s="202"/>
      <c r="CC193" s="202"/>
      <c r="CD193" s="202"/>
      <c r="CE193" s="202"/>
      <c r="CF193" s="202"/>
      <c r="CG193" s="202"/>
      <c r="CH193" s="202"/>
      <c r="CI193" s="202"/>
      <c r="CJ193" s="202"/>
      <c r="CK193" s="202"/>
      <c r="CL193" s="202"/>
      <c r="CM193" s="202"/>
      <c r="CN193" s="202"/>
      <c r="CO193" s="202"/>
      <c r="CP193" s="202"/>
      <c r="CQ193" s="202"/>
      <c r="CR193" s="202"/>
      <c r="CS193" s="195" t="s">
        <v>4749</v>
      </c>
      <c r="CT193" s="195" t="s">
        <v>4750</v>
      </c>
      <c r="CU193" s="202"/>
      <c r="CV193" s="202"/>
      <c r="CW193" s="202"/>
      <c r="CX193" s="202"/>
      <c r="CY193" s="202"/>
      <c r="CZ193" s="202"/>
      <c r="DA193" s="202"/>
      <c r="DB193" s="202"/>
      <c r="DC193" s="195" t="s">
        <v>4751</v>
      </c>
      <c r="DD193" s="202"/>
      <c r="DE193" s="202"/>
    </row>
    <row r="194" spans="34:109" ht="15" hidden="1" customHeight="1">
      <c r="AH194" s="200"/>
      <c r="AI194" s="200"/>
      <c r="AJ194" s="200"/>
      <c r="AK194" s="200"/>
      <c r="AL194" s="189" t="str">
        <f t="shared" si="6"/>
        <v>Ursulo Galván</v>
      </c>
      <c r="AM194" s="189" t="str">
        <f t="shared" si="7"/>
        <v>30191</v>
      </c>
      <c r="AN194" s="190" t="str">
        <f t="shared" si="8"/>
        <v>191</v>
      </c>
      <c r="AO194" s="200"/>
      <c r="AP194" s="187">
        <v>192</v>
      </c>
      <c r="AQ194" s="201"/>
      <c r="AR194" s="201"/>
      <c r="AS194" s="201"/>
      <c r="AT194" s="201"/>
      <c r="AU194" s="201"/>
      <c r="AV194" s="201"/>
      <c r="AW194" s="201"/>
      <c r="AX194" s="201"/>
      <c r="AY194" s="201"/>
      <c r="AZ194" s="201"/>
      <c r="BA194" s="201"/>
      <c r="BB194" s="201"/>
      <c r="BC194" s="201"/>
      <c r="BD194" s="201"/>
      <c r="BE194" s="201"/>
      <c r="BF194" s="201"/>
      <c r="BG194" s="201"/>
      <c r="BH194" s="201"/>
      <c r="BI194" s="201"/>
      <c r="BJ194" s="193" t="s">
        <v>4752</v>
      </c>
      <c r="BK194" s="193" t="s">
        <v>4753</v>
      </c>
      <c r="BL194" s="201"/>
      <c r="BM194" s="201"/>
      <c r="BN194" s="201"/>
      <c r="BO194" s="201"/>
      <c r="BP194" s="201"/>
      <c r="BQ194" s="201"/>
      <c r="BR194" s="201"/>
      <c r="BS194" s="201"/>
      <c r="BT194" s="193" t="s">
        <v>4754</v>
      </c>
      <c r="BU194" s="201"/>
      <c r="BV194" s="201"/>
      <c r="BW194" s="200"/>
      <c r="BX194" s="200"/>
      <c r="BY194" s="200"/>
      <c r="BZ194" s="202"/>
      <c r="CA194" s="202"/>
      <c r="CB194" s="202"/>
      <c r="CC194" s="202"/>
      <c r="CD194" s="202"/>
      <c r="CE194" s="202"/>
      <c r="CF194" s="202"/>
      <c r="CG194" s="202"/>
      <c r="CH194" s="202"/>
      <c r="CI194" s="202"/>
      <c r="CJ194" s="202"/>
      <c r="CK194" s="202"/>
      <c r="CL194" s="202"/>
      <c r="CM194" s="202"/>
      <c r="CN194" s="202"/>
      <c r="CO194" s="202"/>
      <c r="CP194" s="202"/>
      <c r="CQ194" s="202"/>
      <c r="CR194" s="202"/>
      <c r="CS194" s="195" t="s">
        <v>4755</v>
      </c>
      <c r="CT194" s="195" t="s">
        <v>4756</v>
      </c>
      <c r="CU194" s="202"/>
      <c r="CV194" s="202"/>
      <c r="CW194" s="202"/>
      <c r="CX194" s="202"/>
      <c r="CY194" s="202"/>
      <c r="CZ194" s="202"/>
      <c r="DA194" s="202"/>
      <c r="DB194" s="202"/>
      <c r="DC194" s="195" t="s">
        <v>4757</v>
      </c>
      <c r="DD194" s="202"/>
      <c r="DE194" s="202"/>
    </row>
    <row r="195" spans="34:109" ht="15" hidden="1" customHeight="1">
      <c r="AH195" s="200"/>
      <c r="AI195" s="200"/>
      <c r="AJ195" s="200"/>
      <c r="AK195" s="200"/>
      <c r="AL195" s="189" t="str">
        <f t="shared" si="6"/>
        <v>Vega de Alatorre</v>
      </c>
      <c r="AM195" s="189" t="str">
        <f t="shared" si="7"/>
        <v>30192</v>
      </c>
      <c r="AN195" s="190" t="str">
        <f t="shared" si="8"/>
        <v>192</v>
      </c>
      <c r="AO195" s="200"/>
      <c r="AP195" s="187">
        <v>193</v>
      </c>
      <c r="AQ195" s="201"/>
      <c r="AR195" s="201"/>
      <c r="AS195" s="201"/>
      <c r="AT195" s="201"/>
      <c r="AU195" s="201"/>
      <c r="AV195" s="201"/>
      <c r="AW195" s="201"/>
      <c r="AX195" s="201"/>
      <c r="AY195" s="201"/>
      <c r="AZ195" s="201"/>
      <c r="BA195" s="201"/>
      <c r="BB195" s="201"/>
      <c r="BC195" s="201"/>
      <c r="BD195" s="201"/>
      <c r="BE195" s="201"/>
      <c r="BF195" s="201"/>
      <c r="BG195" s="201"/>
      <c r="BH195" s="201"/>
      <c r="BI195" s="201"/>
      <c r="BJ195" s="193" t="s">
        <v>4758</v>
      </c>
      <c r="BK195" s="193" t="s">
        <v>4759</v>
      </c>
      <c r="BL195" s="201"/>
      <c r="BM195" s="201"/>
      <c r="BN195" s="201"/>
      <c r="BO195" s="201"/>
      <c r="BP195" s="201"/>
      <c r="BQ195" s="201"/>
      <c r="BR195" s="201"/>
      <c r="BS195" s="201"/>
      <c r="BT195" s="193" t="s">
        <v>4760</v>
      </c>
      <c r="BU195" s="201"/>
      <c r="BV195" s="201"/>
      <c r="BW195" s="200"/>
      <c r="BX195" s="200"/>
      <c r="BY195" s="200"/>
      <c r="BZ195" s="202"/>
      <c r="CA195" s="202"/>
      <c r="CB195" s="202"/>
      <c r="CC195" s="202"/>
      <c r="CD195" s="202"/>
      <c r="CE195" s="202"/>
      <c r="CF195" s="202"/>
      <c r="CG195" s="202"/>
      <c r="CH195" s="202"/>
      <c r="CI195" s="202"/>
      <c r="CJ195" s="202"/>
      <c r="CK195" s="202"/>
      <c r="CL195" s="202"/>
      <c r="CM195" s="202"/>
      <c r="CN195" s="202"/>
      <c r="CO195" s="202"/>
      <c r="CP195" s="202"/>
      <c r="CQ195" s="202"/>
      <c r="CR195" s="202"/>
      <c r="CS195" s="195" t="s">
        <v>4761</v>
      </c>
      <c r="CT195" s="195" t="s">
        <v>4762</v>
      </c>
      <c r="CU195" s="202"/>
      <c r="CV195" s="202"/>
      <c r="CW195" s="202"/>
      <c r="CX195" s="202"/>
      <c r="CY195" s="202"/>
      <c r="CZ195" s="202"/>
      <c r="DA195" s="202"/>
      <c r="DB195" s="202"/>
      <c r="DC195" s="195" t="s">
        <v>4763</v>
      </c>
      <c r="DD195" s="202"/>
      <c r="DE195" s="202"/>
    </row>
    <row r="196" spans="34:109" ht="15" hidden="1" customHeight="1">
      <c r="AH196" s="200"/>
      <c r="AI196" s="200"/>
      <c r="AJ196" s="200"/>
      <c r="AK196" s="200"/>
      <c r="AL196" s="189" t="str">
        <f t="shared" si="6"/>
        <v>Veracruz</v>
      </c>
      <c r="AM196" s="189" t="str">
        <f t="shared" si="7"/>
        <v>30193</v>
      </c>
      <c r="AN196" s="190" t="str">
        <f t="shared" si="8"/>
        <v>193</v>
      </c>
      <c r="AO196" s="200"/>
      <c r="AP196" s="187">
        <v>194</v>
      </c>
      <c r="AQ196" s="201"/>
      <c r="AR196" s="201"/>
      <c r="AS196" s="201"/>
      <c r="AT196" s="201"/>
      <c r="AU196" s="201"/>
      <c r="AV196" s="201"/>
      <c r="AW196" s="201"/>
      <c r="AX196" s="201"/>
      <c r="AY196" s="201"/>
      <c r="AZ196" s="201"/>
      <c r="BA196" s="201"/>
      <c r="BB196" s="201"/>
      <c r="BC196" s="201"/>
      <c r="BD196" s="201"/>
      <c r="BE196" s="201"/>
      <c r="BF196" s="201"/>
      <c r="BG196" s="201"/>
      <c r="BH196" s="201"/>
      <c r="BI196" s="201"/>
      <c r="BJ196" s="193" t="s">
        <v>4764</v>
      </c>
      <c r="BK196" s="193" t="s">
        <v>4765</v>
      </c>
      <c r="BL196" s="201"/>
      <c r="BM196" s="201"/>
      <c r="BN196" s="201"/>
      <c r="BO196" s="201"/>
      <c r="BP196" s="201"/>
      <c r="BQ196" s="201"/>
      <c r="BR196" s="201"/>
      <c r="BS196" s="201"/>
      <c r="BT196" s="193" t="s">
        <v>4766</v>
      </c>
      <c r="BU196" s="201"/>
      <c r="BV196" s="201"/>
      <c r="BW196" s="200"/>
      <c r="BX196" s="200"/>
      <c r="BY196" s="200"/>
      <c r="BZ196" s="202"/>
      <c r="CA196" s="202"/>
      <c r="CB196" s="202"/>
      <c r="CC196" s="202"/>
      <c r="CD196" s="202"/>
      <c r="CE196" s="202"/>
      <c r="CF196" s="202"/>
      <c r="CG196" s="202"/>
      <c r="CH196" s="202"/>
      <c r="CI196" s="202"/>
      <c r="CJ196" s="202"/>
      <c r="CK196" s="202"/>
      <c r="CL196" s="202"/>
      <c r="CM196" s="202"/>
      <c r="CN196" s="202"/>
      <c r="CO196" s="202"/>
      <c r="CP196" s="202"/>
      <c r="CQ196" s="202"/>
      <c r="CR196" s="202"/>
      <c r="CS196" s="195" t="s">
        <v>4767</v>
      </c>
      <c r="CT196" s="195" t="s">
        <v>4768</v>
      </c>
      <c r="CU196" s="202"/>
      <c r="CV196" s="202"/>
      <c r="CW196" s="202"/>
      <c r="CX196" s="202"/>
      <c r="CY196" s="202"/>
      <c r="CZ196" s="202"/>
      <c r="DA196" s="202"/>
      <c r="DB196" s="202"/>
      <c r="DC196" s="195" t="s">
        <v>4769</v>
      </c>
      <c r="DD196" s="202"/>
      <c r="DE196" s="202"/>
    </row>
    <row r="197" spans="34:109" ht="15" hidden="1" customHeight="1">
      <c r="AH197" s="200"/>
      <c r="AI197" s="200"/>
      <c r="AJ197" s="200"/>
      <c r="AK197" s="200"/>
      <c r="AL197" s="189" t="str">
        <f t="shared" ref="AL197:AL260" si="9">IFERROR(IF(HLOOKUP($N$10, $BZ$3:$DE$574, $AP197, FALSE )="", "", HLOOKUP($N$10, $BZ$3:$DE$574, $AP197, FALSE)), "")</f>
        <v>Villa Aldama</v>
      </c>
      <c r="AM197" s="189" t="str">
        <f t="shared" ref="AM197:AM260" si="10">IFERROR(IF(AL197="", "", HLOOKUP($N$10, $AQ$3:$BV$574, AP197, FALSE)), "")</f>
        <v>30194</v>
      </c>
      <c r="AN197" s="190" t="str">
        <f t="shared" ref="AN197:AN260" si="11">MID(AM197, 3, 3)</f>
        <v>194</v>
      </c>
      <c r="AO197" s="200"/>
      <c r="AP197" s="187">
        <v>195</v>
      </c>
      <c r="AQ197" s="201"/>
      <c r="AR197" s="201"/>
      <c r="AS197" s="201"/>
      <c r="AT197" s="201"/>
      <c r="AU197" s="201"/>
      <c r="AV197" s="201"/>
      <c r="AW197" s="201"/>
      <c r="AX197" s="201"/>
      <c r="AY197" s="201"/>
      <c r="AZ197" s="201"/>
      <c r="BA197" s="201"/>
      <c r="BB197" s="201"/>
      <c r="BC197" s="201"/>
      <c r="BD197" s="201"/>
      <c r="BE197" s="201"/>
      <c r="BF197" s="201"/>
      <c r="BG197" s="201"/>
      <c r="BH197" s="201"/>
      <c r="BI197" s="201"/>
      <c r="BJ197" s="193" t="s">
        <v>4770</v>
      </c>
      <c r="BK197" s="193" t="s">
        <v>4771</v>
      </c>
      <c r="BL197" s="201"/>
      <c r="BM197" s="201"/>
      <c r="BN197" s="201"/>
      <c r="BO197" s="201"/>
      <c r="BP197" s="201"/>
      <c r="BQ197" s="201"/>
      <c r="BR197" s="201"/>
      <c r="BS197" s="201"/>
      <c r="BT197" s="193" t="s">
        <v>4772</v>
      </c>
      <c r="BU197" s="201"/>
      <c r="BV197" s="201"/>
      <c r="BW197" s="200"/>
      <c r="BX197" s="200"/>
      <c r="BY197" s="200"/>
      <c r="BZ197" s="202"/>
      <c r="CA197" s="202"/>
      <c r="CB197" s="202"/>
      <c r="CC197" s="202"/>
      <c r="CD197" s="202"/>
      <c r="CE197" s="202"/>
      <c r="CF197" s="202"/>
      <c r="CG197" s="202"/>
      <c r="CH197" s="202"/>
      <c r="CI197" s="202"/>
      <c r="CJ197" s="202"/>
      <c r="CK197" s="202"/>
      <c r="CL197" s="202"/>
      <c r="CM197" s="202"/>
      <c r="CN197" s="202"/>
      <c r="CO197" s="202"/>
      <c r="CP197" s="202"/>
      <c r="CQ197" s="202"/>
      <c r="CR197" s="202"/>
      <c r="CS197" s="195" t="s">
        <v>1697</v>
      </c>
      <c r="CT197" s="195" t="s">
        <v>1684</v>
      </c>
      <c r="CU197" s="202"/>
      <c r="CV197" s="202"/>
      <c r="CW197" s="202"/>
      <c r="CX197" s="202"/>
      <c r="CY197" s="202"/>
      <c r="CZ197" s="202"/>
      <c r="DA197" s="202"/>
      <c r="DB197" s="202"/>
      <c r="DC197" s="195" t="s">
        <v>4773</v>
      </c>
      <c r="DD197" s="202"/>
      <c r="DE197" s="202"/>
    </row>
    <row r="198" spans="34:109" ht="15" hidden="1" customHeight="1">
      <c r="AH198" s="200"/>
      <c r="AI198" s="200"/>
      <c r="AJ198" s="200"/>
      <c r="AK198" s="200"/>
      <c r="AL198" s="189" t="str">
        <f t="shared" si="9"/>
        <v>Xoxocotla</v>
      </c>
      <c r="AM198" s="189" t="str">
        <f t="shared" si="10"/>
        <v>30195</v>
      </c>
      <c r="AN198" s="190" t="str">
        <f t="shared" si="11"/>
        <v>195</v>
      </c>
      <c r="AO198" s="200"/>
      <c r="AP198" s="187">
        <v>196</v>
      </c>
      <c r="AQ198" s="201"/>
      <c r="AR198" s="201"/>
      <c r="AS198" s="201"/>
      <c r="AT198" s="201"/>
      <c r="AU198" s="201"/>
      <c r="AV198" s="201"/>
      <c r="AW198" s="201"/>
      <c r="AX198" s="201"/>
      <c r="AY198" s="201"/>
      <c r="AZ198" s="201"/>
      <c r="BA198" s="201"/>
      <c r="BB198" s="201"/>
      <c r="BC198" s="201"/>
      <c r="BD198" s="201"/>
      <c r="BE198" s="201"/>
      <c r="BF198" s="201"/>
      <c r="BG198" s="201"/>
      <c r="BH198" s="201"/>
      <c r="BI198" s="201"/>
      <c r="BJ198" s="193" t="s">
        <v>4774</v>
      </c>
      <c r="BK198" s="193" t="s">
        <v>4775</v>
      </c>
      <c r="BL198" s="201"/>
      <c r="BM198" s="201"/>
      <c r="BN198" s="201"/>
      <c r="BO198" s="201"/>
      <c r="BP198" s="201"/>
      <c r="BQ198" s="201"/>
      <c r="BR198" s="201"/>
      <c r="BS198" s="201"/>
      <c r="BT198" s="193" t="s">
        <v>4776</v>
      </c>
      <c r="BU198" s="201"/>
      <c r="BV198" s="201"/>
      <c r="BW198" s="200"/>
      <c r="BX198" s="200"/>
      <c r="BY198" s="200"/>
      <c r="BZ198" s="202"/>
      <c r="CA198" s="202"/>
      <c r="CB198" s="202"/>
      <c r="CC198" s="202"/>
      <c r="CD198" s="202"/>
      <c r="CE198" s="202"/>
      <c r="CF198" s="202"/>
      <c r="CG198" s="202"/>
      <c r="CH198" s="202"/>
      <c r="CI198" s="202"/>
      <c r="CJ198" s="202"/>
      <c r="CK198" s="202"/>
      <c r="CL198" s="202"/>
      <c r="CM198" s="202"/>
      <c r="CN198" s="202"/>
      <c r="CO198" s="202"/>
      <c r="CP198" s="202"/>
      <c r="CQ198" s="202"/>
      <c r="CR198" s="202"/>
      <c r="CS198" s="195" t="s">
        <v>4777</v>
      </c>
      <c r="CT198" s="195" t="s">
        <v>2605</v>
      </c>
      <c r="CU198" s="202"/>
      <c r="CV198" s="202"/>
      <c r="CW198" s="202"/>
      <c r="CX198" s="202"/>
      <c r="CY198" s="202"/>
      <c r="CZ198" s="202"/>
      <c r="DA198" s="202"/>
      <c r="DB198" s="202"/>
      <c r="DC198" s="195" t="s">
        <v>2494</v>
      </c>
      <c r="DD198" s="202"/>
      <c r="DE198" s="202"/>
    </row>
    <row r="199" spans="34:109" ht="15" hidden="1" customHeight="1">
      <c r="AH199" s="200"/>
      <c r="AI199" s="200"/>
      <c r="AJ199" s="200"/>
      <c r="AK199" s="200"/>
      <c r="AL199" s="189" t="str">
        <f t="shared" si="9"/>
        <v>Yanga</v>
      </c>
      <c r="AM199" s="189" t="str">
        <f t="shared" si="10"/>
        <v>30196</v>
      </c>
      <c r="AN199" s="190" t="str">
        <f t="shared" si="11"/>
        <v>196</v>
      </c>
      <c r="AO199" s="200"/>
      <c r="AP199" s="187">
        <v>197</v>
      </c>
      <c r="AQ199" s="201"/>
      <c r="AR199" s="201"/>
      <c r="AS199" s="201"/>
      <c r="AT199" s="201"/>
      <c r="AU199" s="201"/>
      <c r="AV199" s="201"/>
      <c r="AW199" s="201"/>
      <c r="AX199" s="201"/>
      <c r="AY199" s="201"/>
      <c r="AZ199" s="201"/>
      <c r="BA199" s="201"/>
      <c r="BB199" s="201"/>
      <c r="BC199" s="201"/>
      <c r="BD199" s="201"/>
      <c r="BE199" s="201"/>
      <c r="BF199" s="201"/>
      <c r="BG199" s="201"/>
      <c r="BH199" s="201"/>
      <c r="BI199" s="201"/>
      <c r="BJ199" s="193" t="s">
        <v>4778</v>
      </c>
      <c r="BK199" s="193" t="s">
        <v>4779</v>
      </c>
      <c r="BL199" s="201"/>
      <c r="BM199" s="201"/>
      <c r="BN199" s="201"/>
      <c r="BO199" s="201"/>
      <c r="BP199" s="201"/>
      <c r="BQ199" s="201"/>
      <c r="BR199" s="201"/>
      <c r="BS199" s="201"/>
      <c r="BT199" s="193" t="s">
        <v>4780</v>
      </c>
      <c r="BU199" s="201"/>
      <c r="BV199" s="201"/>
      <c r="BW199" s="200"/>
      <c r="BX199" s="200"/>
      <c r="BY199" s="200"/>
      <c r="BZ199" s="202"/>
      <c r="CA199" s="202"/>
      <c r="CB199" s="202"/>
      <c r="CC199" s="202"/>
      <c r="CD199" s="202"/>
      <c r="CE199" s="202"/>
      <c r="CF199" s="202"/>
      <c r="CG199" s="202"/>
      <c r="CH199" s="202"/>
      <c r="CI199" s="202"/>
      <c r="CJ199" s="202"/>
      <c r="CK199" s="202"/>
      <c r="CL199" s="202"/>
      <c r="CM199" s="202"/>
      <c r="CN199" s="202"/>
      <c r="CO199" s="202"/>
      <c r="CP199" s="202"/>
      <c r="CQ199" s="202"/>
      <c r="CR199" s="202"/>
      <c r="CS199" s="195" t="s">
        <v>4781</v>
      </c>
      <c r="CT199" s="195" t="s">
        <v>4782</v>
      </c>
      <c r="CU199" s="202"/>
      <c r="CV199" s="202"/>
      <c r="CW199" s="202"/>
      <c r="CX199" s="202"/>
      <c r="CY199" s="202"/>
      <c r="CZ199" s="202"/>
      <c r="DA199" s="202"/>
      <c r="DB199" s="202"/>
      <c r="DC199" s="195" t="s">
        <v>4783</v>
      </c>
      <c r="DD199" s="202"/>
      <c r="DE199" s="202"/>
    </row>
    <row r="200" spans="34:109" ht="15" hidden="1" customHeight="1">
      <c r="AH200" s="200"/>
      <c r="AI200" s="200"/>
      <c r="AJ200" s="200"/>
      <c r="AK200" s="200"/>
      <c r="AL200" s="189" t="str">
        <f t="shared" si="9"/>
        <v>Yecuatla</v>
      </c>
      <c r="AM200" s="189" t="str">
        <f t="shared" si="10"/>
        <v>30197</v>
      </c>
      <c r="AN200" s="190" t="str">
        <f t="shared" si="11"/>
        <v>197</v>
      </c>
      <c r="AO200" s="200"/>
      <c r="AP200" s="187">
        <v>198</v>
      </c>
      <c r="AQ200" s="201"/>
      <c r="AR200" s="201"/>
      <c r="AS200" s="201"/>
      <c r="AT200" s="201"/>
      <c r="AU200" s="201"/>
      <c r="AV200" s="201"/>
      <c r="AW200" s="201"/>
      <c r="AX200" s="201"/>
      <c r="AY200" s="201"/>
      <c r="AZ200" s="201"/>
      <c r="BA200" s="201"/>
      <c r="BB200" s="201"/>
      <c r="BC200" s="201"/>
      <c r="BD200" s="201"/>
      <c r="BE200" s="201"/>
      <c r="BF200" s="201"/>
      <c r="BG200" s="201"/>
      <c r="BH200" s="201"/>
      <c r="BI200" s="201"/>
      <c r="BJ200" s="193" t="s">
        <v>4784</v>
      </c>
      <c r="BK200" s="193" t="s">
        <v>4785</v>
      </c>
      <c r="BL200" s="201"/>
      <c r="BM200" s="201"/>
      <c r="BN200" s="201"/>
      <c r="BO200" s="201"/>
      <c r="BP200" s="201"/>
      <c r="BQ200" s="201"/>
      <c r="BR200" s="201"/>
      <c r="BS200" s="201"/>
      <c r="BT200" s="193" t="s">
        <v>4786</v>
      </c>
      <c r="BU200" s="201"/>
      <c r="BV200" s="201"/>
      <c r="BW200" s="200"/>
      <c r="BX200" s="200"/>
      <c r="BY200" s="200"/>
      <c r="BZ200" s="202"/>
      <c r="CA200" s="202"/>
      <c r="CB200" s="202"/>
      <c r="CC200" s="202"/>
      <c r="CD200" s="202"/>
      <c r="CE200" s="202"/>
      <c r="CF200" s="202"/>
      <c r="CG200" s="202"/>
      <c r="CH200" s="202"/>
      <c r="CI200" s="202"/>
      <c r="CJ200" s="202"/>
      <c r="CK200" s="202"/>
      <c r="CL200" s="202"/>
      <c r="CM200" s="202"/>
      <c r="CN200" s="202"/>
      <c r="CO200" s="202"/>
      <c r="CP200" s="202"/>
      <c r="CQ200" s="202"/>
      <c r="CR200" s="202"/>
      <c r="CS200" s="195" t="s">
        <v>4787</v>
      </c>
      <c r="CT200" s="195" t="s">
        <v>4788</v>
      </c>
      <c r="CU200" s="202"/>
      <c r="CV200" s="202"/>
      <c r="CW200" s="202"/>
      <c r="CX200" s="202"/>
      <c r="CY200" s="202"/>
      <c r="CZ200" s="202"/>
      <c r="DA200" s="202"/>
      <c r="DB200" s="202"/>
      <c r="DC200" s="195" t="s">
        <v>4789</v>
      </c>
      <c r="DD200" s="202"/>
      <c r="DE200" s="202"/>
    </row>
    <row r="201" spans="34:109" ht="15" hidden="1" customHeight="1">
      <c r="AH201" s="200"/>
      <c r="AI201" s="200"/>
      <c r="AJ201" s="200"/>
      <c r="AK201" s="200"/>
      <c r="AL201" s="189" t="str">
        <f t="shared" si="9"/>
        <v>Zacualpan</v>
      </c>
      <c r="AM201" s="189" t="str">
        <f t="shared" si="10"/>
        <v>30198</v>
      </c>
      <c r="AN201" s="190" t="str">
        <f t="shared" si="11"/>
        <v>198</v>
      </c>
      <c r="AO201" s="200"/>
      <c r="AP201" s="187">
        <v>199</v>
      </c>
      <c r="AQ201" s="201"/>
      <c r="AR201" s="201"/>
      <c r="AS201" s="201"/>
      <c r="AT201" s="201"/>
      <c r="AU201" s="201"/>
      <c r="AV201" s="201"/>
      <c r="AW201" s="201"/>
      <c r="AX201" s="201"/>
      <c r="AY201" s="201"/>
      <c r="AZ201" s="201"/>
      <c r="BA201" s="201"/>
      <c r="BB201" s="201"/>
      <c r="BC201" s="201"/>
      <c r="BD201" s="201"/>
      <c r="BE201" s="201"/>
      <c r="BF201" s="201"/>
      <c r="BG201" s="201"/>
      <c r="BH201" s="201"/>
      <c r="BI201" s="201"/>
      <c r="BJ201" s="193" t="s">
        <v>4790</v>
      </c>
      <c r="BK201" s="193" t="s">
        <v>4791</v>
      </c>
      <c r="BL201" s="201"/>
      <c r="BM201" s="201"/>
      <c r="BN201" s="201"/>
      <c r="BO201" s="201"/>
      <c r="BP201" s="201"/>
      <c r="BQ201" s="201"/>
      <c r="BR201" s="201"/>
      <c r="BS201" s="201"/>
      <c r="BT201" s="193" t="s">
        <v>4792</v>
      </c>
      <c r="BU201" s="201"/>
      <c r="BV201" s="201"/>
      <c r="BW201" s="200"/>
      <c r="BX201" s="200"/>
      <c r="BY201" s="200"/>
      <c r="BZ201" s="202"/>
      <c r="CA201" s="202"/>
      <c r="CB201" s="202"/>
      <c r="CC201" s="202"/>
      <c r="CD201" s="202"/>
      <c r="CE201" s="202"/>
      <c r="CF201" s="202"/>
      <c r="CG201" s="202"/>
      <c r="CH201" s="202"/>
      <c r="CI201" s="202"/>
      <c r="CJ201" s="202"/>
      <c r="CK201" s="202"/>
      <c r="CL201" s="202"/>
      <c r="CM201" s="202"/>
      <c r="CN201" s="202"/>
      <c r="CO201" s="202"/>
      <c r="CP201" s="202"/>
      <c r="CQ201" s="202"/>
      <c r="CR201" s="202"/>
      <c r="CS201" s="195" t="s">
        <v>4793</v>
      </c>
      <c r="CT201" s="195" t="s">
        <v>4794</v>
      </c>
      <c r="CU201" s="202"/>
      <c r="CV201" s="202"/>
      <c r="CW201" s="202"/>
      <c r="CX201" s="202"/>
      <c r="CY201" s="202"/>
      <c r="CZ201" s="202"/>
      <c r="DA201" s="202"/>
      <c r="DB201" s="202"/>
      <c r="DC201" s="195" t="s">
        <v>4272</v>
      </c>
      <c r="DD201" s="202"/>
      <c r="DE201" s="202"/>
    </row>
    <row r="202" spans="34:109" ht="15" hidden="1" customHeight="1">
      <c r="AH202" s="200"/>
      <c r="AI202" s="200"/>
      <c r="AJ202" s="200"/>
      <c r="AK202" s="200"/>
      <c r="AL202" s="189" t="str">
        <f t="shared" si="9"/>
        <v>Zaragoza</v>
      </c>
      <c r="AM202" s="189" t="str">
        <f t="shared" si="10"/>
        <v>30199</v>
      </c>
      <c r="AN202" s="190" t="str">
        <f t="shared" si="11"/>
        <v>199</v>
      </c>
      <c r="AO202" s="200"/>
      <c r="AP202" s="187">
        <v>200</v>
      </c>
      <c r="AQ202" s="201"/>
      <c r="AR202" s="201"/>
      <c r="AS202" s="201"/>
      <c r="AT202" s="201"/>
      <c r="AU202" s="201"/>
      <c r="AV202" s="201"/>
      <c r="AW202" s="201"/>
      <c r="AX202" s="201"/>
      <c r="AY202" s="201"/>
      <c r="AZ202" s="201"/>
      <c r="BA202" s="201"/>
      <c r="BB202" s="201"/>
      <c r="BC202" s="201"/>
      <c r="BD202" s="201"/>
      <c r="BE202" s="201"/>
      <c r="BF202" s="201"/>
      <c r="BG202" s="201"/>
      <c r="BH202" s="201"/>
      <c r="BI202" s="201"/>
      <c r="BJ202" s="193" t="s">
        <v>4795</v>
      </c>
      <c r="BK202" s="193" t="s">
        <v>4796</v>
      </c>
      <c r="BL202" s="201"/>
      <c r="BM202" s="201"/>
      <c r="BN202" s="201"/>
      <c r="BO202" s="201"/>
      <c r="BP202" s="201"/>
      <c r="BQ202" s="201"/>
      <c r="BR202" s="201"/>
      <c r="BS202" s="201"/>
      <c r="BT202" s="193" t="s">
        <v>4797</v>
      </c>
      <c r="BU202" s="201"/>
      <c r="BV202" s="201"/>
      <c r="BW202" s="200"/>
      <c r="BX202" s="200"/>
      <c r="BY202" s="200"/>
      <c r="BZ202" s="202"/>
      <c r="CA202" s="202"/>
      <c r="CB202" s="202"/>
      <c r="CC202" s="202"/>
      <c r="CD202" s="202"/>
      <c r="CE202" s="202"/>
      <c r="CF202" s="202"/>
      <c r="CG202" s="202"/>
      <c r="CH202" s="202"/>
      <c r="CI202" s="202"/>
      <c r="CJ202" s="202"/>
      <c r="CK202" s="202"/>
      <c r="CL202" s="202"/>
      <c r="CM202" s="202"/>
      <c r="CN202" s="202"/>
      <c r="CO202" s="202"/>
      <c r="CP202" s="202"/>
      <c r="CQ202" s="202"/>
      <c r="CR202" s="202"/>
      <c r="CS202" s="195" t="s">
        <v>4798</v>
      </c>
      <c r="CT202" s="195" t="s">
        <v>4799</v>
      </c>
      <c r="CU202" s="202"/>
      <c r="CV202" s="202"/>
      <c r="CW202" s="202"/>
      <c r="CX202" s="202"/>
      <c r="CY202" s="202"/>
      <c r="CZ202" s="202"/>
      <c r="DA202" s="202"/>
      <c r="DB202" s="202"/>
      <c r="DC202" s="195" t="s">
        <v>2602</v>
      </c>
      <c r="DD202" s="202"/>
      <c r="DE202" s="202"/>
    </row>
    <row r="203" spans="34:109" ht="15" hidden="1" customHeight="1">
      <c r="AH203" s="200"/>
      <c r="AI203" s="200"/>
      <c r="AJ203" s="200"/>
      <c r="AK203" s="200"/>
      <c r="AL203" s="189" t="str">
        <f t="shared" si="9"/>
        <v>Zentla</v>
      </c>
      <c r="AM203" s="189" t="str">
        <f t="shared" si="10"/>
        <v>30200</v>
      </c>
      <c r="AN203" s="190" t="str">
        <f t="shared" si="11"/>
        <v>200</v>
      </c>
      <c r="AO203" s="200"/>
      <c r="AP203" s="187">
        <v>201</v>
      </c>
      <c r="AQ203" s="201"/>
      <c r="AR203" s="201"/>
      <c r="AS203" s="201"/>
      <c r="AT203" s="201"/>
      <c r="AU203" s="201"/>
      <c r="AV203" s="201"/>
      <c r="AW203" s="201"/>
      <c r="AX203" s="201"/>
      <c r="AY203" s="201"/>
      <c r="AZ203" s="201"/>
      <c r="BA203" s="201"/>
      <c r="BB203" s="201"/>
      <c r="BC203" s="201"/>
      <c r="BD203" s="201"/>
      <c r="BE203" s="201"/>
      <c r="BF203" s="201"/>
      <c r="BG203" s="201"/>
      <c r="BH203" s="201"/>
      <c r="BI203" s="201"/>
      <c r="BJ203" s="193" t="s">
        <v>4800</v>
      </c>
      <c r="BK203" s="193" t="s">
        <v>4801</v>
      </c>
      <c r="BL203" s="201"/>
      <c r="BM203" s="201"/>
      <c r="BN203" s="201"/>
      <c r="BO203" s="201"/>
      <c r="BP203" s="201"/>
      <c r="BQ203" s="201"/>
      <c r="BR203" s="201"/>
      <c r="BS203" s="201"/>
      <c r="BT203" s="193" t="s">
        <v>4802</v>
      </c>
      <c r="BU203" s="201"/>
      <c r="BV203" s="201"/>
      <c r="BW203" s="200"/>
      <c r="BX203" s="200"/>
      <c r="BY203" s="200"/>
      <c r="BZ203" s="202"/>
      <c r="CA203" s="202"/>
      <c r="CB203" s="202"/>
      <c r="CC203" s="202"/>
      <c r="CD203" s="202"/>
      <c r="CE203" s="202"/>
      <c r="CF203" s="202"/>
      <c r="CG203" s="202"/>
      <c r="CH203" s="202"/>
      <c r="CI203" s="202"/>
      <c r="CJ203" s="202"/>
      <c r="CK203" s="202"/>
      <c r="CL203" s="202"/>
      <c r="CM203" s="202"/>
      <c r="CN203" s="202"/>
      <c r="CO203" s="202"/>
      <c r="CP203" s="202"/>
      <c r="CQ203" s="202"/>
      <c r="CR203" s="202"/>
      <c r="CS203" s="195" t="s">
        <v>4803</v>
      </c>
      <c r="CT203" s="195" t="s">
        <v>4804</v>
      </c>
      <c r="CU203" s="202"/>
      <c r="CV203" s="202"/>
      <c r="CW203" s="202"/>
      <c r="CX203" s="202"/>
      <c r="CY203" s="202"/>
      <c r="CZ203" s="202"/>
      <c r="DA203" s="202"/>
      <c r="DB203" s="202"/>
      <c r="DC203" s="195" t="s">
        <v>4805</v>
      </c>
      <c r="DD203" s="202"/>
      <c r="DE203" s="202"/>
    </row>
    <row r="204" spans="34:109" ht="15" hidden="1" customHeight="1">
      <c r="AH204" s="200"/>
      <c r="AI204" s="200"/>
      <c r="AJ204" s="200"/>
      <c r="AK204" s="200"/>
      <c r="AL204" s="189" t="str">
        <f t="shared" si="9"/>
        <v>Zongolica</v>
      </c>
      <c r="AM204" s="189" t="str">
        <f t="shared" si="10"/>
        <v>30201</v>
      </c>
      <c r="AN204" s="190" t="str">
        <f t="shared" si="11"/>
        <v>201</v>
      </c>
      <c r="AO204" s="200"/>
      <c r="AP204" s="187">
        <v>202</v>
      </c>
      <c r="AQ204" s="201"/>
      <c r="AR204" s="201"/>
      <c r="AS204" s="201"/>
      <c r="AT204" s="201"/>
      <c r="AU204" s="201"/>
      <c r="AV204" s="201"/>
      <c r="AW204" s="201"/>
      <c r="AX204" s="201"/>
      <c r="AY204" s="201"/>
      <c r="AZ204" s="201"/>
      <c r="BA204" s="201"/>
      <c r="BB204" s="201"/>
      <c r="BC204" s="201"/>
      <c r="BD204" s="201"/>
      <c r="BE204" s="201"/>
      <c r="BF204" s="201"/>
      <c r="BG204" s="201"/>
      <c r="BH204" s="201"/>
      <c r="BI204" s="201"/>
      <c r="BJ204" s="193" t="s">
        <v>4806</v>
      </c>
      <c r="BK204" s="193" t="s">
        <v>4807</v>
      </c>
      <c r="BL204" s="201"/>
      <c r="BM204" s="201"/>
      <c r="BN204" s="201"/>
      <c r="BO204" s="201"/>
      <c r="BP204" s="201"/>
      <c r="BQ204" s="201"/>
      <c r="BR204" s="201"/>
      <c r="BS204" s="201"/>
      <c r="BT204" s="193" t="s">
        <v>4808</v>
      </c>
      <c r="BU204" s="201"/>
      <c r="BV204" s="201"/>
      <c r="BW204" s="200"/>
      <c r="BX204" s="200"/>
      <c r="BY204" s="200"/>
      <c r="BZ204" s="202"/>
      <c r="CA204" s="202"/>
      <c r="CB204" s="202"/>
      <c r="CC204" s="202"/>
      <c r="CD204" s="202"/>
      <c r="CE204" s="202"/>
      <c r="CF204" s="202"/>
      <c r="CG204" s="202"/>
      <c r="CH204" s="202"/>
      <c r="CI204" s="202"/>
      <c r="CJ204" s="202"/>
      <c r="CK204" s="202"/>
      <c r="CL204" s="202"/>
      <c r="CM204" s="202"/>
      <c r="CN204" s="202"/>
      <c r="CO204" s="202"/>
      <c r="CP204" s="202"/>
      <c r="CQ204" s="202"/>
      <c r="CR204" s="202"/>
      <c r="CS204" s="195" t="s">
        <v>4809</v>
      </c>
      <c r="CT204" s="195" t="s">
        <v>4810</v>
      </c>
      <c r="CU204" s="202"/>
      <c r="CV204" s="202"/>
      <c r="CW204" s="202"/>
      <c r="CX204" s="202"/>
      <c r="CY204" s="202"/>
      <c r="CZ204" s="202"/>
      <c r="DA204" s="202"/>
      <c r="DB204" s="202"/>
      <c r="DC204" s="195" t="s">
        <v>4811</v>
      </c>
      <c r="DD204" s="202"/>
      <c r="DE204" s="202"/>
    </row>
    <row r="205" spans="34:109" ht="15" hidden="1" customHeight="1">
      <c r="AH205" s="200"/>
      <c r="AI205" s="200"/>
      <c r="AJ205" s="200"/>
      <c r="AK205" s="200"/>
      <c r="AL205" s="189" t="str">
        <f t="shared" si="9"/>
        <v>Zontecomatlán de López y Fuentes</v>
      </c>
      <c r="AM205" s="189" t="str">
        <f t="shared" si="10"/>
        <v>30202</v>
      </c>
      <c r="AN205" s="190" t="str">
        <f t="shared" si="11"/>
        <v>202</v>
      </c>
      <c r="AO205" s="200"/>
      <c r="AP205" s="187">
        <v>203</v>
      </c>
      <c r="AQ205" s="201"/>
      <c r="AR205" s="201"/>
      <c r="AS205" s="201"/>
      <c r="AT205" s="201"/>
      <c r="AU205" s="201"/>
      <c r="AV205" s="201"/>
      <c r="AW205" s="201"/>
      <c r="AX205" s="201"/>
      <c r="AY205" s="201"/>
      <c r="AZ205" s="201"/>
      <c r="BA205" s="201"/>
      <c r="BB205" s="201"/>
      <c r="BC205" s="201"/>
      <c r="BD205" s="201"/>
      <c r="BE205" s="201"/>
      <c r="BF205" s="201"/>
      <c r="BG205" s="201"/>
      <c r="BH205" s="201"/>
      <c r="BI205" s="201"/>
      <c r="BJ205" s="193" t="s">
        <v>4812</v>
      </c>
      <c r="BK205" s="193" t="s">
        <v>4813</v>
      </c>
      <c r="BL205" s="201"/>
      <c r="BM205" s="201"/>
      <c r="BN205" s="201"/>
      <c r="BO205" s="201"/>
      <c r="BP205" s="201"/>
      <c r="BQ205" s="201"/>
      <c r="BR205" s="201"/>
      <c r="BS205" s="201"/>
      <c r="BT205" s="193" t="s">
        <v>4814</v>
      </c>
      <c r="BU205" s="201"/>
      <c r="BV205" s="201"/>
      <c r="BW205" s="200"/>
      <c r="BX205" s="200"/>
      <c r="BY205" s="200"/>
      <c r="BZ205" s="202"/>
      <c r="CA205" s="202"/>
      <c r="CB205" s="202"/>
      <c r="CC205" s="202"/>
      <c r="CD205" s="202"/>
      <c r="CE205" s="202"/>
      <c r="CF205" s="202"/>
      <c r="CG205" s="202"/>
      <c r="CH205" s="202"/>
      <c r="CI205" s="202"/>
      <c r="CJ205" s="202"/>
      <c r="CK205" s="202"/>
      <c r="CL205" s="202"/>
      <c r="CM205" s="202"/>
      <c r="CN205" s="202"/>
      <c r="CO205" s="202"/>
      <c r="CP205" s="202"/>
      <c r="CQ205" s="202"/>
      <c r="CR205" s="202"/>
      <c r="CS205" s="195" t="s">
        <v>4815</v>
      </c>
      <c r="CT205" s="195" t="s">
        <v>4816</v>
      </c>
      <c r="CU205" s="202"/>
      <c r="CV205" s="202"/>
      <c r="CW205" s="202"/>
      <c r="CX205" s="202"/>
      <c r="CY205" s="202"/>
      <c r="CZ205" s="202"/>
      <c r="DA205" s="202"/>
      <c r="DB205" s="202"/>
      <c r="DC205" s="195" t="s">
        <v>4817</v>
      </c>
      <c r="DD205" s="202"/>
      <c r="DE205" s="202"/>
    </row>
    <row r="206" spans="34:109" ht="15" hidden="1" customHeight="1">
      <c r="AH206" s="200"/>
      <c r="AI206" s="200"/>
      <c r="AJ206" s="200"/>
      <c r="AK206" s="200"/>
      <c r="AL206" s="189" t="str">
        <f t="shared" si="9"/>
        <v>Zozocolco de Hidalgo</v>
      </c>
      <c r="AM206" s="189" t="str">
        <f t="shared" si="10"/>
        <v>30203</v>
      </c>
      <c r="AN206" s="190" t="str">
        <f t="shared" si="11"/>
        <v>203</v>
      </c>
      <c r="AO206" s="200"/>
      <c r="AP206" s="187">
        <v>204</v>
      </c>
      <c r="AQ206" s="201"/>
      <c r="AR206" s="201"/>
      <c r="AS206" s="201"/>
      <c r="AT206" s="201"/>
      <c r="AU206" s="201"/>
      <c r="AV206" s="201"/>
      <c r="AW206" s="201"/>
      <c r="AX206" s="201"/>
      <c r="AY206" s="201"/>
      <c r="AZ206" s="201"/>
      <c r="BA206" s="201"/>
      <c r="BB206" s="201"/>
      <c r="BC206" s="201"/>
      <c r="BD206" s="201"/>
      <c r="BE206" s="201"/>
      <c r="BF206" s="201"/>
      <c r="BG206" s="201"/>
      <c r="BH206" s="201"/>
      <c r="BI206" s="201"/>
      <c r="BJ206" s="193" t="s">
        <v>4818</v>
      </c>
      <c r="BK206" s="193" t="s">
        <v>4819</v>
      </c>
      <c r="BL206" s="201"/>
      <c r="BM206" s="201"/>
      <c r="BN206" s="201"/>
      <c r="BO206" s="201"/>
      <c r="BP206" s="201"/>
      <c r="BQ206" s="201"/>
      <c r="BR206" s="201"/>
      <c r="BS206" s="201"/>
      <c r="BT206" s="193" t="s">
        <v>4820</v>
      </c>
      <c r="BU206" s="201"/>
      <c r="BV206" s="201"/>
      <c r="BW206" s="200"/>
      <c r="BX206" s="200"/>
      <c r="BY206" s="200"/>
      <c r="BZ206" s="202"/>
      <c r="CA206" s="202"/>
      <c r="CB206" s="202"/>
      <c r="CC206" s="202"/>
      <c r="CD206" s="202"/>
      <c r="CE206" s="202"/>
      <c r="CF206" s="202"/>
      <c r="CG206" s="202"/>
      <c r="CH206" s="202"/>
      <c r="CI206" s="202"/>
      <c r="CJ206" s="202"/>
      <c r="CK206" s="202"/>
      <c r="CL206" s="202"/>
      <c r="CM206" s="202"/>
      <c r="CN206" s="202"/>
      <c r="CO206" s="202"/>
      <c r="CP206" s="202"/>
      <c r="CQ206" s="202"/>
      <c r="CR206" s="202"/>
      <c r="CS206" s="195" t="s">
        <v>4821</v>
      </c>
      <c r="CT206" s="195" t="s">
        <v>4822</v>
      </c>
      <c r="CU206" s="202"/>
      <c r="CV206" s="202"/>
      <c r="CW206" s="202"/>
      <c r="CX206" s="202"/>
      <c r="CY206" s="202"/>
      <c r="CZ206" s="202"/>
      <c r="DA206" s="202"/>
      <c r="DB206" s="202"/>
      <c r="DC206" s="195" t="s">
        <v>4823</v>
      </c>
      <c r="DD206" s="202"/>
      <c r="DE206" s="202"/>
    </row>
    <row r="207" spans="34:109" ht="15" hidden="1" customHeight="1">
      <c r="AH207" s="200"/>
      <c r="AI207" s="200"/>
      <c r="AJ207" s="200"/>
      <c r="AK207" s="200"/>
      <c r="AL207" s="189" t="str">
        <f t="shared" si="9"/>
        <v>Agua Dulce</v>
      </c>
      <c r="AM207" s="189" t="str">
        <f t="shared" si="10"/>
        <v>30204</v>
      </c>
      <c r="AN207" s="190" t="str">
        <f t="shared" si="11"/>
        <v>204</v>
      </c>
      <c r="AO207" s="200"/>
      <c r="AP207" s="187">
        <v>205</v>
      </c>
      <c r="AQ207" s="201"/>
      <c r="AR207" s="201"/>
      <c r="AS207" s="201"/>
      <c r="AT207" s="201"/>
      <c r="AU207" s="201"/>
      <c r="AV207" s="201"/>
      <c r="AW207" s="201"/>
      <c r="AX207" s="201"/>
      <c r="AY207" s="201"/>
      <c r="AZ207" s="201"/>
      <c r="BA207" s="201"/>
      <c r="BB207" s="201"/>
      <c r="BC207" s="201"/>
      <c r="BD207" s="201"/>
      <c r="BE207" s="201"/>
      <c r="BF207" s="201"/>
      <c r="BG207" s="201"/>
      <c r="BH207" s="201"/>
      <c r="BI207" s="201"/>
      <c r="BJ207" s="193" t="s">
        <v>4824</v>
      </c>
      <c r="BK207" s="193" t="s">
        <v>4825</v>
      </c>
      <c r="BL207" s="201"/>
      <c r="BM207" s="201"/>
      <c r="BN207" s="201"/>
      <c r="BO207" s="201"/>
      <c r="BP207" s="201"/>
      <c r="BQ207" s="201"/>
      <c r="BR207" s="201"/>
      <c r="BS207" s="201"/>
      <c r="BT207" s="193" t="s">
        <v>4826</v>
      </c>
      <c r="BU207" s="201"/>
      <c r="BV207" s="201"/>
      <c r="BW207" s="200"/>
      <c r="BX207" s="200"/>
      <c r="BY207" s="200"/>
      <c r="BZ207" s="202"/>
      <c r="CA207" s="202"/>
      <c r="CB207" s="202"/>
      <c r="CC207" s="202"/>
      <c r="CD207" s="202"/>
      <c r="CE207" s="202"/>
      <c r="CF207" s="202"/>
      <c r="CG207" s="202"/>
      <c r="CH207" s="202"/>
      <c r="CI207" s="202"/>
      <c r="CJ207" s="202"/>
      <c r="CK207" s="202"/>
      <c r="CL207" s="202"/>
      <c r="CM207" s="202"/>
      <c r="CN207" s="202"/>
      <c r="CO207" s="202"/>
      <c r="CP207" s="202"/>
      <c r="CQ207" s="202"/>
      <c r="CR207" s="202"/>
      <c r="CS207" s="195" t="s">
        <v>4827</v>
      </c>
      <c r="CT207" s="195" t="s">
        <v>4828</v>
      </c>
      <c r="CU207" s="202"/>
      <c r="CV207" s="202"/>
      <c r="CW207" s="202"/>
      <c r="CX207" s="202"/>
      <c r="CY207" s="202"/>
      <c r="CZ207" s="202"/>
      <c r="DA207" s="202"/>
      <c r="DB207" s="202"/>
      <c r="DC207" s="195" t="s">
        <v>4829</v>
      </c>
      <c r="DD207" s="202"/>
      <c r="DE207" s="202"/>
    </row>
    <row r="208" spans="34:109" ht="15" hidden="1" customHeight="1">
      <c r="AH208" s="200"/>
      <c r="AI208" s="200"/>
      <c r="AJ208" s="200"/>
      <c r="AK208" s="200"/>
      <c r="AL208" s="189" t="str">
        <f t="shared" si="9"/>
        <v>El Higo</v>
      </c>
      <c r="AM208" s="189" t="str">
        <f t="shared" si="10"/>
        <v>30205</v>
      </c>
      <c r="AN208" s="190" t="str">
        <f t="shared" si="11"/>
        <v>205</v>
      </c>
      <c r="AO208" s="200"/>
      <c r="AP208" s="187">
        <v>206</v>
      </c>
      <c r="AQ208" s="201"/>
      <c r="AR208" s="201"/>
      <c r="AS208" s="201"/>
      <c r="AT208" s="201"/>
      <c r="AU208" s="201"/>
      <c r="AV208" s="201"/>
      <c r="AW208" s="201"/>
      <c r="AX208" s="201"/>
      <c r="AY208" s="201"/>
      <c r="AZ208" s="201"/>
      <c r="BA208" s="201"/>
      <c r="BB208" s="201"/>
      <c r="BC208" s="201"/>
      <c r="BD208" s="201"/>
      <c r="BE208" s="201"/>
      <c r="BF208" s="201"/>
      <c r="BG208" s="201"/>
      <c r="BH208" s="201"/>
      <c r="BI208" s="201"/>
      <c r="BJ208" s="193" t="s">
        <v>4830</v>
      </c>
      <c r="BK208" s="193" t="s">
        <v>4831</v>
      </c>
      <c r="BL208" s="201"/>
      <c r="BM208" s="201"/>
      <c r="BN208" s="201"/>
      <c r="BO208" s="201"/>
      <c r="BP208" s="201"/>
      <c r="BQ208" s="201"/>
      <c r="BR208" s="201"/>
      <c r="BS208" s="201"/>
      <c r="BT208" s="193" t="s">
        <v>4832</v>
      </c>
      <c r="BU208" s="201"/>
      <c r="BV208" s="201"/>
      <c r="BW208" s="200"/>
      <c r="BX208" s="200"/>
      <c r="BY208" s="200"/>
      <c r="BZ208" s="202"/>
      <c r="CA208" s="202"/>
      <c r="CB208" s="202"/>
      <c r="CC208" s="202"/>
      <c r="CD208" s="202"/>
      <c r="CE208" s="202"/>
      <c r="CF208" s="202"/>
      <c r="CG208" s="202"/>
      <c r="CH208" s="202"/>
      <c r="CI208" s="202"/>
      <c r="CJ208" s="202"/>
      <c r="CK208" s="202"/>
      <c r="CL208" s="202"/>
      <c r="CM208" s="202"/>
      <c r="CN208" s="202"/>
      <c r="CO208" s="202"/>
      <c r="CP208" s="202"/>
      <c r="CQ208" s="202"/>
      <c r="CR208" s="202"/>
      <c r="CS208" s="195" t="s">
        <v>4833</v>
      </c>
      <c r="CT208" s="195" t="s">
        <v>4834</v>
      </c>
      <c r="CU208" s="202"/>
      <c r="CV208" s="202"/>
      <c r="CW208" s="202"/>
      <c r="CX208" s="202"/>
      <c r="CY208" s="202"/>
      <c r="CZ208" s="202"/>
      <c r="DA208" s="202"/>
      <c r="DB208" s="202"/>
      <c r="DC208" s="195" t="s">
        <v>4835</v>
      </c>
      <c r="DD208" s="202"/>
      <c r="DE208" s="202"/>
    </row>
    <row r="209" spans="34:109" ht="15" hidden="1" customHeight="1">
      <c r="AH209" s="200"/>
      <c r="AI209" s="200"/>
      <c r="AJ209" s="200"/>
      <c r="AK209" s="200"/>
      <c r="AL209" s="189" t="str">
        <f t="shared" si="9"/>
        <v>Nanchital de Lázaro Cárdenas del Río</v>
      </c>
      <c r="AM209" s="189" t="str">
        <f t="shared" si="10"/>
        <v>30206</v>
      </c>
      <c r="AN209" s="190" t="str">
        <f t="shared" si="11"/>
        <v>206</v>
      </c>
      <c r="AO209" s="200"/>
      <c r="AP209" s="187">
        <v>207</v>
      </c>
      <c r="AQ209" s="201"/>
      <c r="AR209" s="201"/>
      <c r="AS209" s="201"/>
      <c r="AT209" s="201"/>
      <c r="AU209" s="201"/>
      <c r="AV209" s="201"/>
      <c r="AW209" s="201"/>
      <c r="AX209" s="201"/>
      <c r="AY209" s="201"/>
      <c r="AZ209" s="201"/>
      <c r="BA209" s="201"/>
      <c r="BB209" s="201"/>
      <c r="BC209" s="201"/>
      <c r="BD209" s="201"/>
      <c r="BE209" s="201"/>
      <c r="BF209" s="201"/>
      <c r="BG209" s="201"/>
      <c r="BH209" s="201"/>
      <c r="BI209" s="201"/>
      <c r="BJ209" s="193" t="s">
        <v>4836</v>
      </c>
      <c r="BK209" s="193" t="s">
        <v>4837</v>
      </c>
      <c r="BL209" s="201"/>
      <c r="BM209" s="201"/>
      <c r="BN209" s="201"/>
      <c r="BO209" s="201"/>
      <c r="BP209" s="201"/>
      <c r="BQ209" s="201"/>
      <c r="BR209" s="201"/>
      <c r="BS209" s="201"/>
      <c r="BT209" s="193" t="s">
        <v>4838</v>
      </c>
      <c r="BU209" s="201"/>
      <c r="BV209" s="201"/>
      <c r="BW209" s="200"/>
      <c r="BX209" s="200"/>
      <c r="BY209" s="200"/>
      <c r="BZ209" s="202"/>
      <c r="CA209" s="202"/>
      <c r="CB209" s="202"/>
      <c r="CC209" s="202"/>
      <c r="CD209" s="202"/>
      <c r="CE209" s="202"/>
      <c r="CF209" s="202"/>
      <c r="CG209" s="202"/>
      <c r="CH209" s="202"/>
      <c r="CI209" s="202"/>
      <c r="CJ209" s="202"/>
      <c r="CK209" s="202"/>
      <c r="CL209" s="202"/>
      <c r="CM209" s="202"/>
      <c r="CN209" s="202"/>
      <c r="CO209" s="202"/>
      <c r="CP209" s="202"/>
      <c r="CQ209" s="202"/>
      <c r="CR209" s="202"/>
      <c r="CS209" s="195" t="s">
        <v>4839</v>
      </c>
      <c r="CT209" s="195" t="s">
        <v>4840</v>
      </c>
      <c r="CU209" s="202"/>
      <c r="CV209" s="202"/>
      <c r="CW209" s="202"/>
      <c r="CX209" s="202"/>
      <c r="CY209" s="202"/>
      <c r="CZ209" s="202"/>
      <c r="DA209" s="202"/>
      <c r="DB209" s="202"/>
      <c r="DC209" s="195" t="s">
        <v>4841</v>
      </c>
      <c r="DD209" s="202"/>
      <c r="DE209" s="202"/>
    </row>
    <row r="210" spans="34:109" ht="15" hidden="1" customHeight="1">
      <c r="AH210" s="200"/>
      <c r="AI210" s="200"/>
      <c r="AJ210" s="200"/>
      <c r="AK210" s="200"/>
      <c r="AL210" s="189" t="str">
        <f t="shared" si="9"/>
        <v>Tres Valles</v>
      </c>
      <c r="AM210" s="189" t="str">
        <f t="shared" si="10"/>
        <v>30207</v>
      </c>
      <c r="AN210" s="190" t="str">
        <f t="shared" si="11"/>
        <v>207</v>
      </c>
      <c r="AO210" s="200"/>
      <c r="AP210" s="187">
        <v>208</v>
      </c>
      <c r="AQ210" s="201"/>
      <c r="AR210" s="201"/>
      <c r="AS210" s="201"/>
      <c r="AT210" s="201"/>
      <c r="AU210" s="201"/>
      <c r="AV210" s="201"/>
      <c r="AW210" s="201"/>
      <c r="AX210" s="201"/>
      <c r="AY210" s="201"/>
      <c r="AZ210" s="201"/>
      <c r="BA210" s="201"/>
      <c r="BB210" s="201"/>
      <c r="BC210" s="201"/>
      <c r="BD210" s="201"/>
      <c r="BE210" s="201"/>
      <c r="BF210" s="201"/>
      <c r="BG210" s="201"/>
      <c r="BH210" s="201"/>
      <c r="BI210" s="201"/>
      <c r="BJ210" s="193" t="s">
        <v>4842</v>
      </c>
      <c r="BK210" s="193" t="s">
        <v>4843</v>
      </c>
      <c r="BL210" s="201"/>
      <c r="BM210" s="201"/>
      <c r="BN210" s="201"/>
      <c r="BO210" s="201"/>
      <c r="BP210" s="201"/>
      <c r="BQ210" s="201"/>
      <c r="BR210" s="201"/>
      <c r="BS210" s="201"/>
      <c r="BT210" s="193" t="s">
        <v>4844</v>
      </c>
      <c r="BU210" s="201"/>
      <c r="BV210" s="201"/>
      <c r="BW210" s="200"/>
      <c r="BX210" s="200"/>
      <c r="BY210" s="200"/>
      <c r="BZ210" s="202"/>
      <c r="CA210" s="202"/>
      <c r="CB210" s="202"/>
      <c r="CC210" s="202"/>
      <c r="CD210" s="202"/>
      <c r="CE210" s="202"/>
      <c r="CF210" s="202"/>
      <c r="CG210" s="202"/>
      <c r="CH210" s="202"/>
      <c r="CI210" s="202"/>
      <c r="CJ210" s="202"/>
      <c r="CK210" s="202"/>
      <c r="CL210" s="202"/>
      <c r="CM210" s="202"/>
      <c r="CN210" s="202"/>
      <c r="CO210" s="202"/>
      <c r="CP210" s="202"/>
      <c r="CQ210" s="202"/>
      <c r="CR210" s="202"/>
      <c r="CS210" s="195" t="s">
        <v>4845</v>
      </c>
      <c r="CT210" s="195" t="s">
        <v>4846</v>
      </c>
      <c r="CU210" s="202"/>
      <c r="CV210" s="202"/>
      <c r="CW210" s="202"/>
      <c r="CX210" s="202"/>
      <c r="CY210" s="202"/>
      <c r="CZ210" s="202"/>
      <c r="DA210" s="202"/>
      <c r="DB210" s="202"/>
      <c r="DC210" s="195" t="s">
        <v>4847</v>
      </c>
      <c r="DD210" s="202"/>
      <c r="DE210" s="202"/>
    </row>
    <row r="211" spans="34:109" ht="15" hidden="1" customHeight="1">
      <c r="AH211" s="200"/>
      <c r="AI211" s="200"/>
      <c r="AJ211" s="200"/>
      <c r="AK211" s="200"/>
      <c r="AL211" s="189" t="str">
        <f t="shared" si="9"/>
        <v>Carlos A. Carrillo</v>
      </c>
      <c r="AM211" s="189" t="str">
        <f t="shared" si="10"/>
        <v>30208</v>
      </c>
      <c r="AN211" s="190" t="str">
        <f t="shared" si="11"/>
        <v>208</v>
      </c>
      <c r="AO211" s="200"/>
      <c r="AP211" s="187">
        <v>209</v>
      </c>
      <c r="AQ211" s="201"/>
      <c r="AR211" s="201"/>
      <c r="AS211" s="201"/>
      <c r="AT211" s="201"/>
      <c r="AU211" s="201"/>
      <c r="AV211" s="201"/>
      <c r="AW211" s="201"/>
      <c r="AX211" s="201"/>
      <c r="AY211" s="201"/>
      <c r="AZ211" s="201"/>
      <c r="BA211" s="201"/>
      <c r="BB211" s="201"/>
      <c r="BC211" s="201"/>
      <c r="BD211" s="201"/>
      <c r="BE211" s="201"/>
      <c r="BF211" s="201"/>
      <c r="BG211" s="201"/>
      <c r="BH211" s="201"/>
      <c r="BI211" s="201"/>
      <c r="BJ211" s="193" t="s">
        <v>4848</v>
      </c>
      <c r="BK211" s="193" t="s">
        <v>4849</v>
      </c>
      <c r="BL211" s="201"/>
      <c r="BM211" s="201"/>
      <c r="BN211" s="201"/>
      <c r="BO211" s="201"/>
      <c r="BP211" s="201"/>
      <c r="BQ211" s="201"/>
      <c r="BR211" s="201"/>
      <c r="BS211" s="201"/>
      <c r="BT211" s="193" t="s">
        <v>4850</v>
      </c>
      <c r="BU211" s="201"/>
      <c r="BV211" s="201"/>
      <c r="BW211" s="200"/>
      <c r="BX211" s="200"/>
      <c r="BY211" s="200"/>
      <c r="BZ211" s="202"/>
      <c r="CA211" s="202"/>
      <c r="CB211" s="202"/>
      <c r="CC211" s="202"/>
      <c r="CD211" s="202"/>
      <c r="CE211" s="202"/>
      <c r="CF211" s="202"/>
      <c r="CG211" s="202"/>
      <c r="CH211" s="202"/>
      <c r="CI211" s="202"/>
      <c r="CJ211" s="202"/>
      <c r="CK211" s="202"/>
      <c r="CL211" s="202"/>
      <c r="CM211" s="202"/>
      <c r="CN211" s="202"/>
      <c r="CO211" s="202"/>
      <c r="CP211" s="202"/>
      <c r="CQ211" s="202"/>
      <c r="CR211" s="202"/>
      <c r="CS211" s="208" t="s">
        <v>4851</v>
      </c>
      <c r="CT211" s="195" t="s">
        <v>4852</v>
      </c>
      <c r="CU211" s="202"/>
      <c r="CV211" s="202"/>
      <c r="CW211" s="202"/>
      <c r="CX211" s="202"/>
      <c r="CY211" s="202"/>
      <c r="CZ211" s="202"/>
      <c r="DA211" s="202"/>
      <c r="DB211" s="202"/>
      <c r="DC211" s="195" t="s">
        <v>4853</v>
      </c>
      <c r="DD211" s="202"/>
      <c r="DE211" s="202"/>
    </row>
    <row r="212" spans="34:109" ht="15" hidden="1" customHeight="1">
      <c r="AH212" s="200"/>
      <c r="AI212" s="200"/>
      <c r="AJ212" s="200"/>
      <c r="AK212" s="200"/>
      <c r="AL212" s="189" t="str">
        <f t="shared" si="9"/>
        <v>Tatahuicapan de Juárez</v>
      </c>
      <c r="AM212" s="189" t="str">
        <f t="shared" si="10"/>
        <v>30209</v>
      </c>
      <c r="AN212" s="190" t="str">
        <f t="shared" si="11"/>
        <v>209</v>
      </c>
      <c r="AO212" s="200"/>
      <c r="AP212" s="187">
        <v>210</v>
      </c>
      <c r="AQ212" s="201"/>
      <c r="AR212" s="201"/>
      <c r="AS212" s="201"/>
      <c r="AT212" s="201"/>
      <c r="AU212" s="201"/>
      <c r="AV212" s="201"/>
      <c r="AW212" s="201"/>
      <c r="AX212" s="201"/>
      <c r="AY212" s="201"/>
      <c r="AZ212" s="201"/>
      <c r="BA212" s="201"/>
      <c r="BB212" s="201"/>
      <c r="BC212" s="201"/>
      <c r="BD212" s="201"/>
      <c r="BE212" s="201"/>
      <c r="BF212" s="201"/>
      <c r="BG212" s="201"/>
      <c r="BH212" s="201"/>
      <c r="BI212" s="201"/>
      <c r="BJ212" s="193" t="s">
        <v>4854</v>
      </c>
      <c r="BK212" s="193" t="s">
        <v>4855</v>
      </c>
      <c r="BL212" s="201"/>
      <c r="BM212" s="201"/>
      <c r="BN212" s="201"/>
      <c r="BO212" s="201"/>
      <c r="BP212" s="201"/>
      <c r="BQ212" s="201"/>
      <c r="BR212" s="201"/>
      <c r="BS212" s="201"/>
      <c r="BT212" s="193" t="s">
        <v>4856</v>
      </c>
      <c r="BU212" s="201"/>
      <c r="BV212" s="201"/>
      <c r="BW212" s="200"/>
      <c r="BX212" s="200"/>
      <c r="BY212" s="200"/>
      <c r="BZ212" s="202"/>
      <c r="CA212" s="202"/>
      <c r="CB212" s="202"/>
      <c r="CC212" s="202"/>
      <c r="CD212" s="202"/>
      <c r="CE212" s="202"/>
      <c r="CF212" s="202"/>
      <c r="CG212" s="202"/>
      <c r="CH212" s="202"/>
      <c r="CI212" s="202"/>
      <c r="CJ212" s="202"/>
      <c r="CK212" s="202"/>
      <c r="CL212" s="202"/>
      <c r="CM212" s="202"/>
      <c r="CN212" s="202"/>
      <c r="CO212" s="202"/>
      <c r="CP212" s="202"/>
      <c r="CQ212" s="202"/>
      <c r="CR212" s="202"/>
      <c r="CS212" s="208" t="s">
        <v>4857</v>
      </c>
      <c r="CT212" s="195" t="s">
        <v>4858</v>
      </c>
      <c r="CU212" s="202"/>
      <c r="CV212" s="202"/>
      <c r="CW212" s="202"/>
      <c r="CX212" s="202"/>
      <c r="CY212" s="202"/>
      <c r="CZ212" s="202"/>
      <c r="DA212" s="202"/>
      <c r="DB212" s="202"/>
      <c r="DC212" s="195" t="s">
        <v>4859</v>
      </c>
      <c r="DD212" s="202"/>
      <c r="DE212" s="202"/>
    </row>
    <row r="213" spans="34:109" ht="15" hidden="1" customHeight="1">
      <c r="AH213" s="200"/>
      <c r="AI213" s="200"/>
      <c r="AJ213" s="200"/>
      <c r="AK213" s="200"/>
      <c r="AL213" s="189" t="str">
        <f t="shared" si="9"/>
        <v>Uxpanapa</v>
      </c>
      <c r="AM213" s="189" t="str">
        <f t="shared" si="10"/>
        <v>30210</v>
      </c>
      <c r="AN213" s="190" t="str">
        <f t="shared" si="11"/>
        <v>210</v>
      </c>
      <c r="AO213" s="200"/>
      <c r="AP213" s="187">
        <v>211</v>
      </c>
      <c r="AQ213" s="201"/>
      <c r="AR213" s="201"/>
      <c r="AS213" s="201"/>
      <c r="AT213" s="201"/>
      <c r="AU213" s="201"/>
      <c r="AV213" s="201"/>
      <c r="AW213" s="201"/>
      <c r="AX213" s="201"/>
      <c r="AY213" s="201"/>
      <c r="AZ213" s="201"/>
      <c r="BA213" s="201"/>
      <c r="BB213" s="201"/>
      <c r="BC213" s="201"/>
      <c r="BD213" s="201"/>
      <c r="BE213" s="201"/>
      <c r="BF213" s="201"/>
      <c r="BG213" s="201"/>
      <c r="BH213" s="201"/>
      <c r="BI213" s="201"/>
      <c r="BJ213" s="193" t="s">
        <v>4860</v>
      </c>
      <c r="BK213" s="193" t="s">
        <v>4861</v>
      </c>
      <c r="BL213" s="201"/>
      <c r="BM213" s="201"/>
      <c r="BN213" s="201"/>
      <c r="BO213" s="201"/>
      <c r="BP213" s="201"/>
      <c r="BQ213" s="201"/>
      <c r="BR213" s="201"/>
      <c r="BS213" s="201"/>
      <c r="BT213" s="193" t="s">
        <v>4862</v>
      </c>
      <c r="BU213" s="201"/>
      <c r="BV213" s="201"/>
      <c r="BW213" s="200"/>
      <c r="BX213" s="200"/>
      <c r="BY213" s="200"/>
      <c r="BZ213" s="202"/>
      <c r="CA213" s="202"/>
      <c r="CB213" s="202"/>
      <c r="CC213" s="202"/>
      <c r="CD213" s="202"/>
      <c r="CE213" s="202"/>
      <c r="CF213" s="202"/>
      <c r="CG213" s="202"/>
      <c r="CH213" s="202"/>
      <c r="CI213" s="202"/>
      <c r="CJ213" s="202"/>
      <c r="CK213" s="202"/>
      <c r="CL213" s="202"/>
      <c r="CM213" s="202"/>
      <c r="CN213" s="202"/>
      <c r="CO213" s="202"/>
      <c r="CP213" s="202"/>
      <c r="CQ213" s="202"/>
      <c r="CR213" s="202"/>
      <c r="CS213" s="195" t="s">
        <v>4863</v>
      </c>
      <c r="CT213" s="195" t="s">
        <v>4864</v>
      </c>
      <c r="CU213" s="202"/>
      <c r="CV213" s="202"/>
      <c r="CW213" s="202"/>
      <c r="CX213" s="202"/>
      <c r="CY213" s="202"/>
      <c r="CZ213" s="202"/>
      <c r="DA213" s="202"/>
      <c r="DB213" s="202"/>
      <c r="DC213" s="195" t="s">
        <v>4865</v>
      </c>
      <c r="DD213" s="202"/>
      <c r="DE213" s="202"/>
    </row>
    <row r="214" spans="34:109" ht="15" hidden="1" customHeight="1">
      <c r="AH214" s="200"/>
      <c r="AI214" s="200"/>
      <c r="AJ214" s="200"/>
      <c r="AK214" s="200"/>
      <c r="AL214" s="189" t="str">
        <f t="shared" si="9"/>
        <v>San Rafael</v>
      </c>
      <c r="AM214" s="189" t="str">
        <f t="shared" si="10"/>
        <v>30211</v>
      </c>
      <c r="AN214" s="190" t="str">
        <f t="shared" si="11"/>
        <v>211</v>
      </c>
      <c r="AO214" s="200"/>
      <c r="AP214" s="187">
        <v>212</v>
      </c>
      <c r="AQ214" s="201"/>
      <c r="AR214" s="201"/>
      <c r="AS214" s="201"/>
      <c r="AT214" s="201"/>
      <c r="AU214" s="201"/>
      <c r="AV214" s="201"/>
      <c r="AW214" s="201"/>
      <c r="AX214" s="201"/>
      <c r="AY214" s="201"/>
      <c r="AZ214" s="201"/>
      <c r="BA214" s="201"/>
      <c r="BB214" s="201"/>
      <c r="BC214" s="201"/>
      <c r="BD214" s="201"/>
      <c r="BE214" s="201"/>
      <c r="BF214" s="201"/>
      <c r="BG214" s="201"/>
      <c r="BH214" s="201"/>
      <c r="BI214" s="201"/>
      <c r="BJ214" s="193" t="s">
        <v>4866</v>
      </c>
      <c r="BK214" s="193" t="s">
        <v>4867</v>
      </c>
      <c r="BL214" s="201"/>
      <c r="BM214" s="201"/>
      <c r="BN214" s="201"/>
      <c r="BO214" s="201"/>
      <c r="BP214" s="201"/>
      <c r="BQ214" s="201"/>
      <c r="BR214" s="201"/>
      <c r="BS214" s="201"/>
      <c r="BT214" s="193" t="s">
        <v>4868</v>
      </c>
      <c r="BU214" s="201"/>
      <c r="BV214" s="201"/>
      <c r="BW214" s="200"/>
      <c r="BX214" s="200"/>
      <c r="BY214" s="200"/>
      <c r="BZ214" s="202"/>
      <c r="CA214" s="202"/>
      <c r="CB214" s="202"/>
      <c r="CC214" s="202"/>
      <c r="CD214" s="202"/>
      <c r="CE214" s="202"/>
      <c r="CF214" s="202"/>
      <c r="CG214" s="202"/>
      <c r="CH214" s="202"/>
      <c r="CI214" s="202"/>
      <c r="CJ214" s="202"/>
      <c r="CK214" s="202"/>
      <c r="CL214" s="202"/>
      <c r="CM214" s="202"/>
      <c r="CN214" s="202"/>
      <c r="CO214" s="202"/>
      <c r="CP214" s="202"/>
      <c r="CQ214" s="202"/>
      <c r="CR214" s="202"/>
      <c r="CS214" s="195" t="s">
        <v>4869</v>
      </c>
      <c r="CT214" s="195" t="s">
        <v>2602</v>
      </c>
      <c r="CU214" s="202"/>
      <c r="CV214" s="202"/>
      <c r="CW214" s="202"/>
      <c r="CX214" s="202"/>
      <c r="CY214" s="202"/>
      <c r="CZ214" s="202"/>
      <c r="DA214" s="202"/>
      <c r="DB214" s="202"/>
      <c r="DC214" s="195" t="s">
        <v>4870</v>
      </c>
      <c r="DD214" s="202"/>
      <c r="DE214" s="202"/>
    </row>
    <row r="215" spans="34:109" ht="15" hidden="1" customHeight="1">
      <c r="AH215" s="200"/>
      <c r="AI215" s="200"/>
      <c r="AJ215" s="200"/>
      <c r="AK215" s="200"/>
      <c r="AL215" s="189" t="str">
        <f t="shared" si="9"/>
        <v>Santiago Sochiapan</v>
      </c>
      <c r="AM215" s="189" t="str">
        <f t="shared" si="10"/>
        <v>30212</v>
      </c>
      <c r="AN215" s="190" t="str">
        <f t="shared" si="11"/>
        <v>212</v>
      </c>
      <c r="AO215" s="200"/>
      <c r="AP215" s="187">
        <v>213</v>
      </c>
      <c r="AQ215" s="201"/>
      <c r="AR215" s="201"/>
      <c r="AS215" s="201"/>
      <c r="AT215" s="201"/>
      <c r="AU215" s="201"/>
      <c r="AV215" s="201"/>
      <c r="AW215" s="201"/>
      <c r="AX215" s="201"/>
      <c r="AY215" s="201"/>
      <c r="AZ215" s="201"/>
      <c r="BA215" s="201"/>
      <c r="BB215" s="201"/>
      <c r="BC215" s="201"/>
      <c r="BD215" s="201"/>
      <c r="BE215" s="201"/>
      <c r="BF215" s="201"/>
      <c r="BG215" s="201"/>
      <c r="BH215" s="201"/>
      <c r="BI215" s="201"/>
      <c r="BJ215" s="193" t="s">
        <v>4871</v>
      </c>
      <c r="BK215" s="193" t="s">
        <v>4872</v>
      </c>
      <c r="BL215" s="201"/>
      <c r="BM215" s="201"/>
      <c r="BN215" s="201"/>
      <c r="BO215" s="201"/>
      <c r="BP215" s="201"/>
      <c r="BQ215" s="201"/>
      <c r="BR215" s="201"/>
      <c r="BS215" s="201"/>
      <c r="BT215" s="193" t="s">
        <v>4873</v>
      </c>
      <c r="BU215" s="201"/>
      <c r="BV215" s="201"/>
      <c r="BW215" s="200"/>
      <c r="BX215" s="200"/>
      <c r="BY215" s="200"/>
      <c r="BZ215" s="202"/>
      <c r="CA215" s="202"/>
      <c r="CB215" s="202"/>
      <c r="CC215" s="202"/>
      <c r="CD215" s="202"/>
      <c r="CE215" s="202"/>
      <c r="CF215" s="202"/>
      <c r="CG215" s="202"/>
      <c r="CH215" s="202"/>
      <c r="CI215" s="202"/>
      <c r="CJ215" s="202"/>
      <c r="CK215" s="202"/>
      <c r="CL215" s="202"/>
      <c r="CM215" s="202"/>
      <c r="CN215" s="202"/>
      <c r="CO215" s="202"/>
      <c r="CP215" s="202"/>
      <c r="CQ215" s="202"/>
      <c r="CR215" s="202"/>
      <c r="CS215" s="195" t="s">
        <v>4874</v>
      </c>
      <c r="CT215" s="195" t="s">
        <v>4875</v>
      </c>
      <c r="CU215" s="202"/>
      <c r="CV215" s="202"/>
      <c r="CW215" s="202"/>
      <c r="CX215" s="202"/>
      <c r="CY215" s="202"/>
      <c r="CZ215" s="202"/>
      <c r="DA215" s="202"/>
      <c r="DB215" s="202"/>
      <c r="DC215" s="195" t="s">
        <v>4876</v>
      </c>
      <c r="DD215" s="202"/>
      <c r="DE215" s="202"/>
    </row>
    <row r="216" spans="34:109" ht="15" hidden="1" customHeight="1">
      <c r="AH216" s="200"/>
      <c r="AI216" s="200"/>
      <c r="AJ216" s="200"/>
      <c r="AK216" s="200"/>
      <c r="AL216" s="189" t="str">
        <f t="shared" si="9"/>
        <v>No identificado</v>
      </c>
      <c r="AM216" s="189">
        <f t="shared" si="10"/>
        <v>30999</v>
      </c>
      <c r="AN216" s="190" t="str">
        <f t="shared" si="11"/>
        <v>999</v>
      </c>
      <c r="AO216" s="200"/>
      <c r="AP216" s="187">
        <v>214</v>
      </c>
      <c r="AQ216" s="201"/>
      <c r="AR216" s="201"/>
      <c r="AS216" s="201"/>
      <c r="AT216" s="201"/>
      <c r="AU216" s="201"/>
      <c r="AV216" s="201"/>
      <c r="AW216" s="201"/>
      <c r="AX216" s="201"/>
      <c r="AY216" s="201"/>
      <c r="AZ216" s="201"/>
      <c r="BA216" s="201"/>
      <c r="BB216" s="201"/>
      <c r="BC216" s="201"/>
      <c r="BD216" s="201"/>
      <c r="BE216" s="201"/>
      <c r="BF216" s="201"/>
      <c r="BG216" s="201"/>
      <c r="BH216" s="201"/>
      <c r="BI216" s="201"/>
      <c r="BJ216" s="193" t="s">
        <v>4877</v>
      </c>
      <c r="BK216" s="193" t="s">
        <v>4878</v>
      </c>
      <c r="BL216" s="201"/>
      <c r="BM216" s="201"/>
      <c r="BN216" s="201"/>
      <c r="BO216" s="201"/>
      <c r="BP216" s="201"/>
      <c r="BQ216" s="201"/>
      <c r="BR216" s="201"/>
      <c r="BS216" s="201"/>
      <c r="BT216" s="201">
        <v>30999</v>
      </c>
      <c r="BU216" s="201"/>
      <c r="BV216" s="201"/>
      <c r="BW216" s="200"/>
      <c r="BX216" s="200"/>
      <c r="BY216" s="200"/>
      <c r="BZ216" s="202"/>
      <c r="CA216" s="202"/>
      <c r="CB216" s="202"/>
      <c r="CC216" s="202"/>
      <c r="CD216" s="202"/>
      <c r="CE216" s="202"/>
      <c r="CF216" s="202"/>
      <c r="CG216" s="202"/>
      <c r="CH216" s="202"/>
      <c r="CI216" s="202"/>
      <c r="CJ216" s="202"/>
      <c r="CK216" s="202"/>
      <c r="CL216" s="202"/>
      <c r="CM216" s="202"/>
      <c r="CN216" s="202"/>
      <c r="CO216" s="202"/>
      <c r="CP216" s="202"/>
      <c r="CQ216" s="202"/>
      <c r="CR216" s="202"/>
      <c r="CS216" s="195" t="s">
        <v>4879</v>
      </c>
      <c r="CT216" s="195" t="s">
        <v>4880</v>
      </c>
      <c r="CU216" s="202"/>
      <c r="CV216" s="202"/>
      <c r="CW216" s="202"/>
      <c r="CX216" s="202"/>
      <c r="CY216" s="202"/>
      <c r="CZ216" s="202"/>
      <c r="DA216" s="202"/>
      <c r="DB216" s="202"/>
      <c r="DC216" s="195" t="s">
        <v>278</v>
      </c>
      <c r="DD216" s="202"/>
      <c r="DE216" s="202"/>
    </row>
    <row r="217" spans="34:109" ht="15" hidden="1" customHeight="1">
      <c r="AH217" s="200"/>
      <c r="AI217" s="200"/>
      <c r="AJ217" s="200"/>
      <c r="AK217" s="200"/>
      <c r="AL217" s="189" t="str">
        <f t="shared" si="9"/>
        <v/>
      </c>
      <c r="AM217" s="189" t="str">
        <f t="shared" si="10"/>
        <v/>
      </c>
      <c r="AN217" s="190" t="str">
        <f t="shared" si="11"/>
        <v/>
      </c>
      <c r="AO217" s="200"/>
      <c r="AP217" s="187">
        <v>215</v>
      </c>
      <c r="AQ217" s="201"/>
      <c r="AR217" s="201"/>
      <c r="AS217" s="201"/>
      <c r="AT217" s="201"/>
      <c r="AU217" s="201"/>
      <c r="AV217" s="201"/>
      <c r="AW217" s="201"/>
      <c r="AX217" s="201"/>
      <c r="AY217" s="201"/>
      <c r="AZ217" s="201"/>
      <c r="BA217" s="201"/>
      <c r="BB217" s="201"/>
      <c r="BC217" s="201"/>
      <c r="BD217" s="201"/>
      <c r="BE217" s="201"/>
      <c r="BF217" s="201"/>
      <c r="BG217" s="201"/>
      <c r="BH217" s="201"/>
      <c r="BI217" s="201"/>
      <c r="BJ217" s="193" t="s">
        <v>4881</v>
      </c>
      <c r="BK217" s="193" t="s">
        <v>4882</v>
      </c>
      <c r="BL217" s="201"/>
      <c r="BM217" s="201"/>
      <c r="BN217" s="201"/>
      <c r="BO217" s="201"/>
      <c r="BP217" s="201"/>
      <c r="BQ217" s="201"/>
      <c r="BR217" s="201"/>
      <c r="BS217" s="201"/>
      <c r="BT217" s="201"/>
      <c r="BU217" s="201"/>
      <c r="BV217" s="201"/>
      <c r="BW217" s="200"/>
      <c r="BX217" s="200"/>
      <c r="BY217" s="200"/>
      <c r="BZ217" s="202"/>
      <c r="CA217" s="202"/>
      <c r="CB217" s="202"/>
      <c r="CC217" s="202"/>
      <c r="CD217" s="202"/>
      <c r="CE217" s="202"/>
      <c r="CF217" s="202"/>
      <c r="CG217" s="202"/>
      <c r="CH217" s="202"/>
      <c r="CI217" s="202"/>
      <c r="CJ217" s="202"/>
      <c r="CK217" s="202"/>
      <c r="CL217" s="202"/>
      <c r="CM217" s="202"/>
      <c r="CN217" s="202"/>
      <c r="CO217" s="202"/>
      <c r="CP217" s="202"/>
      <c r="CQ217" s="202"/>
      <c r="CR217" s="202"/>
      <c r="CS217" s="195" t="s">
        <v>4883</v>
      </c>
      <c r="CT217" s="195" t="s">
        <v>4884</v>
      </c>
      <c r="CU217" s="202"/>
      <c r="CV217" s="202"/>
      <c r="CW217" s="202"/>
      <c r="CX217" s="202"/>
      <c r="CY217" s="202"/>
      <c r="CZ217" s="202"/>
      <c r="DA217" s="202"/>
      <c r="DB217" s="202"/>
      <c r="DC217" s="202"/>
      <c r="DD217" s="202"/>
      <c r="DE217" s="202"/>
    </row>
    <row r="218" spans="34:109" ht="15" hidden="1" customHeight="1">
      <c r="AH218" s="200"/>
      <c r="AI218" s="200"/>
      <c r="AJ218" s="200"/>
      <c r="AK218" s="200"/>
      <c r="AL218" s="189" t="str">
        <f t="shared" si="9"/>
        <v/>
      </c>
      <c r="AM218" s="189" t="str">
        <f t="shared" si="10"/>
        <v/>
      </c>
      <c r="AN218" s="190" t="str">
        <f t="shared" si="11"/>
        <v/>
      </c>
      <c r="AO218" s="200"/>
      <c r="AP218" s="187">
        <v>216</v>
      </c>
      <c r="AQ218" s="201"/>
      <c r="AR218" s="201"/>
      <c r="AS218" s="201"/>
      <c r="AT218" s="201"/>
      <c r="AU218" s="201"/>
      <c r="AV218" s="201"/>
      <c r="AW218" s="201"/>
      <c r="AX218" s="201"/>
      <c r="AY218" s="201"/>
      <c r="AZ218" s="201"/>
      <c r="BA218" s="201"/>
      <c r="BB218" s="201"/>
      <c r="BC218" s="201"/>
      <c r="BD218" s="201"/>
      <c r="BE218" s="201"/>
      <c r="BF218" s="201"/>
      <c r="BG218" s="201"/>
      <c r="BH218" s="201"/>
      <c r="BI218" s="201"/>
      <c r="BJ218" s="193" t="s">
        <v>4885</v>
      </c>
      <c r="BK218" s="193" t="s">
        <v>4886</v>
      </c>
      <c r="BL218" s="201"/>
      <c r="BM218" s="201"/>
      <c r="BN218" s="201"/>
      <c r="BO218" s="201"/>
      <c r="BP218" s="201"/>
      <c r="BQ218" s="201"/>
      <c r="BR218" s="201"/>
      <c r="BS218" s="201"/>
      <c r="BT218" s="201"/>
      <c r="BU218" s="201"/>
      <c r="BV218" s="201"/>
      <c r="BW218" s="200"/>
      <c r="BX218" s="200"/>
      <c r="BY218" s="200"/>
      <c r="BZ218" s="202"/>
      <c r="CA218" s="202"/>
      <c r="CB218" s="202"/>
      <c r="CC218" s="202"/>
      <c r="CD218" s="202"/>
      <c r="CE218" s="202"/>
      <c r="CF218" s="202"/>
      <c r="CG218" s="202"/>
      <c r="CH218" s="202"/>
      <c r="CI218" s="202"/>
      <c r="CJ218" s="202"/>
      <c r="CK218" s="202"/>
      <c r="CL218" s="202"/>
      <c r="CM218" s="202"/>
      <c r="CN218" s="202"/>
      <c r="CO218" s="202"/>
      <c r="CP218" s="202"/>
      <c r="CQ218" s="202"/>
      <c r="CR218" s="202"/>
      <c r="CS218" s="195" t="s">
        <v>4887</v>
      </c>
      <c r="CT218" s="195" t="s">
        <v>4888</v>
      </c>
      <c r="CU218" s="202"/>
      <c r="CV218" s="202"/>
      <c r="CW218" s="202"/>
      <c r="CX218" s="202"/>
      <c r="CY218" s="202"/>
      <c r="CZ218" s="202"/>
      <c r="DA218" s="202"/>
      <c r="DB218" s="202"/>
      <c r="DC218" s="202"/>
      <c r="DD218" s="202"/>
      <c r="DE218" s="202"/>
    </row>
    <row r="219" spans="34:109" ht="15" hidden="1" customHeight="1">
      <c r="AH219" s="200"/>
      <c r="AI219" s="200"/>
      <c r="AJ219" s="200"/>
      <c r="AK219" s="200"/>
      <c r="AL219" s="189" t="str">
        <f t="shared" si="9"/>
        <v/>
      </c>
      <c r="AM219" s="189" t="str">
        <f t="shared" si="10"/>
        <v/>
      </c>
      <c r="AN219" s="190" t="str">
        <f t="shared" si="11"/>
        <v/>
      </c>
      <c r="AO219" s="200"/>
      <c r="AP219" s="187">
        <v>217</v>
      </c>
      <c r="AQ219" s="201"/>
      <c r="AR219" s="201"/>
      <c r="AS219" s="201"/>
      <c r="AT219" s="201"/>
      <c r="AU219" s="201"/>
      <c r="AV219" s="201"/>
      <c r="AW219" s="201"/>
      <c r="AX219" s="201"/>
      <c r="AY219" s="201"/>
      <c r="AZ219" s="201"/>
      <c r="BA219" s="201"/>
      <c r="BB219" s="201"/>
      <c r="BC219" s="201"/>
      <c r="BD219" s="201"/>
      <c r="BE219" s="201"/>
      <c r="BF219" s="201"/>
      <c r="BG219" s="201"/>
      <c r="BH219" s="201"/>
      <c r="BI219" s="201"/>
      <c r="BJ219" s="193" t="s">
        <v>4889</v>
      </c>
      <c r="BK219" s="193" t="s">
        <v>4890</v>
      </c>
      <c r="BL219" s="201"/>
      <c r="BM219" s="201"/>
      <c r="BN219" s="201"/>
      <c r="BO219" s="201"/>
      <c r="BP219" s="201"/>
      <c r="BQ219" s="201"/>
      <c r="BR219" s="201"/>
      <c r="BS219" s="201"/>
      <c r="BT219" s="201"/>
      <c r="BU219" s="201"/>
      <c r="BV219" s="201"/>
      <c r="BW219" s="200"/>
      <c r="BX219" s="200"/>
      <c r="BY219" s="200"/>
      <c r="BZ219" s="202"/>
      <c r="CA219" s="202"/>
      <c r="CB219" s="202"/>
      <c r="CC219" s="202"/>
      <c r="CD219" s="202"/>
      <c r="CE219" s="202"/>
      <c r="CF219" s="202"/>
      <c r="CG219" s="202"/>
      <c r="CH219" s="202"/>
      <c r="CI219" s="202"/>
      <c r="CJ219" s="202"/>
      <c r="CK219" s="202"/>
      <c r="CL219" s="202"/>
      <c r="CM219" s="202"/>
      <c r="CN219" s="202"/>
      <c r="CO219" s="202"/>
      <c r="CP219" s="202"/>
      <c r="CQ219" s="202"/>
      <c r="CR219" s="202"/>
      <c r="CS219" s="195" t="s">
        <v>4891</v>
      </c>
      <c r="CT219" s="195" t="s">
        <v>4892</v>
      </c>
      <c r="CU219" s="202"/>
      <c r="CV219" s="202"/>
      <c r="CW219" s="202"/>
      <c r="CX219" s="202"/>
      <c r="CY219" s="202"/>
      <c r="CZ219" s="202"/>
      <c r="DA219" s="202"/>
      <c r="DB219" s="202"/>
      <c r="DC219" s="202"/>
      <c r="DD219" s="202"/>
      <c r="DE219" s="202"/>
    </row>
    <row r="220" spans="34:109" ht="15" hidden="1" customHeight="1">
      <c r="AH220" s="200"/>
      <c r="AI220" s="200"/>
      <c r="AJ220" s="200"/>
      <c r="AK220" s="200"/>
      <c r="AL220" s="189" t="str">
        <f t="shared" si="9"/>
        <v/>
      </c>
      <c r="AM220" s="189" t="str">
        <f t="shared" si="10"/>
        <v/>
      </c>
      <c r="AN220" s="190" t="str">
        <f t="shared" si="11"/>
        <v/>
      </c>
      <c r="AO220" s="200"/>
      <c r="AP220" s="187">
        <v>218</v>
      </c>
      <c r="AQ220" s="201"/>
      <c r="AR220" s="201"/>
      <c r="AS220" s="201"/>
      <c r="AT220" s="201"/>
      <c r="AU220" s="201"/>
      <c r="AV220" s="201"/>
      <c r="AW220" s="201"/>
      <c r="AX220" s="201"/>
      <c r="AY220" s="201"/>
      <c r="AZ220" s="201"/>
      <c r="BA220" s="201"/>
      <c r="BB220" s="201"/>
      <c r="BC220" s="201"/>
      <c r="BD220" s="201"/>
      <c r="BE220" s="201"/>
      <c r="BF220" s="201"/>
      <c r="BG220" s="201"/>
      <c r="BH220" s="201"/>
      <c r="BI220" s="201"/>
      <c r="BJ220" s="193" t="s">
        <v>4893</v>
      </c>
      <c r="BK220" s="193" t="s">
        <v>4894</v>
      </c>
      <c r="BL220" s="201"/>
      <c r="BM220" s="201"/>
      <c r="BN220" s="201"/>
      <c r="BO220" s="201"/>
      <c r="BP220" s="201"/>
      <c r="BQ220" s="201"/>
      <c r="BR220" s="201"/>
      <c r="BS220" s="201"/>
      <c r="BT220" s="201"/>
      <c r="BU220" s="201"/>
      <c r="BV220" s="201"/>
      <c r="BW220" s="200"/>
      <c r="BX220" s="200"/>
      <c r="BY220" s="200"/>
      <c r="BZ220" s="202"/>
      <c r="CA220" s="202"/>
      <c r="CB220" s="202"/>
      <c r="CC220" s="202"/>
      <c r="CD220" s="202"/>
      <c r="CE220" s="202"/>
      <c r="CF220" s="202"/>
      <c r="CG220" s="202"/>
      <c r="CH220" s="202"/>
      <c r="CI220" s="202"/>
      <c r="CJ220" s="202"/>
      <c r="CK220" s="202"/>
      <c r="CL220" s="202"/>
      <c r="CM220" s="202"/>
      <c r="CN220" s="202"/>
      <c r="CO220" s="202"/>
      <c r="CP220" s="202"/>
      <c r="CQ220" s="202"/>
      <c r="CR220" s="202"/>
      <c r="CS220" s="195" t="s">
        <v>4895</v>
      </c>
      <c r="CT220" s="195" t="s">
        <v>4896</v>
      </c>
      <c r="CU220" s="202"/>
      <c r="CV220" s="202"/>
      <c r="CW220" s="202"/>
      <c r="CX220" s="202"/>
      <c r="CY220" s="202"/>
      <c r="CZ220" s="202"/>
      <c r="DA220" s="202"/>
      <c r="DB220" s="202"/>
      <c r="DC220" s="202"/>
      <c r="DD220" s="202"/>
      <c r="DE220" s="202"/>
    </row>
    <row r="221" spans="34:109" ht="15" hidden="1" customHeight="1">
      <c r="AH221" s="200"/>
      <c r="AI221" s="200"/>
      <c r="AJ221" s="200"/>
      <c r="AK221" s="200"/>
      <c r="AL221" s="189" t="str">
        <f t="shared" si="9"/>
        <v/>
      </c>
      <c r="AM221" s="189" t="str">
        <f t="shared" si="10"/>
        <v/>
      </c>
      <c r="AN221" s="190" t="str">
        <f t="shared" si="11"/>
        <v/>
      </c>
      <c r="AO221" s="200"/>
      <c r="AP221" s="187">
        <v>219</v>
      </c>
      <c r="AQ221" s="201"/>
      <c r="AR221" s="201"/>
      <c r="AS221" s="201"/>
      <c r="AT221" s="201"/>
      <c r="AU221" s="201"/>
      <c r="AV221" s="201"/>
      <c r="AW221" s="201"/>
      <c r="AX221" s="201"/>
      <c r="AY221" s="201"/>
      <c r="AZ221" s="201"/>
      <c r="BA221" s="201"/>
      <c r="BB221" s="201"/>
      <c r="BC221" s="201"/>
      <c r="BD221" s="201"/>
      <c r="BE221" s="201"/>
      <c r="BF221" s="201"/>
      <c r="BG221" s="201"/>
      <c r="BH221" s="201"/>
      <c r="BI221" s="201"/>
      <c r="BJ221" s="193" t="s">
        <v>4897</v>
      </c>
      <c r="BK221" s="201">
        <v>21999</v>
      </c>
      <c r="BL221" s="201"/>
      <c r="BM221" s="201"/>
      <c r="BN221" s="201"/>
      <c r="BO221" s="201"/>
      <c r="BP221" s="201"/>
      <c r="BQ221" s="201"/>
      <c r="BR221" s="201"/>
      <c r="BS221" s="201"/>
      <c r="BT221" s="201"/>
      <c r="BU221" s="201"/>
      <c r="BV221" s="201"/>
      <c r="BW221" s="200"/>
      <c r="BX221" s="200"/>
      <c r="BY221" s="200"/>
      <c r="BZ221" s="202"/>
      <c r="CA221" s="202"/>
      <c r="CB221" s="202"/>
      <c r="CC221" s="202"/>
      <c r="CD221" s="202"/>
      <c r="CE221" s="202"/>
      <c r="CF221" s="202"/>
      <c r="CG221" s="202"/>
      <c r="CH221" s="202"/>
      <c r="CI221" s="202"/>
      <c r="CJ221" s="202"/>
      <c r="CK221" s="202"/>
      <c r="CL221" s="202"/>
      <c r="CM221" s="202"/>
      <c r="CN221" s="202"/>
      <c r="CO221" s="202"/>
      <c r="CP221" s="202"/>
      <c r="CQ221" s="202"/>
      <c r="CR221" s="202"/>
      <c r="CS221" s="195" t="s">
        <v>4898</v>
      </c>
      <c r="CT221" s="195" t="s">
        <v>278</v>
      </c>
      <c r="CU221" s="202"/>
      <c r="CV221" s="202"/>
      <c r="CW221" s="202"/>
      <c r="CX221" s="202"/>
      <c r="CY221" s="202"/>
      <c r="CZ221" s="202"/>
      <c r="DA221" s="202"/>
      <c r="DB221" s="202"/>
      <c r="DC221" s="202"/>
      <c r="DD221" s="202"/>
      <c r="DE221" s="202"/>
    </row>
    <row r="222" spans="34:109" ht="15" hidden="1" customHeight="1">
      <c r="AH222" s="200"/>
      <c r="AI222" s="200"/>
      <c r="AJ222" s="200"/>
      <c r="AK222" s="200"/>
      <c r="AL222" s="189" t="str">
        <f t="shared" si="9"/>
        <v/>
      </c>
      <c r="AM222" s="189" t="str">
        <f t="shared" si="10"/>
        <v/>
      </c>
      <c r="AN222" s="190" t="str">
        <f t="shared" si="11"/>
        <v/>
      </c>
      <c r="AO222" s="200"/>
      <c r="AP222" s="187">
        <v>220</v>
      </c>
      <c r="AQ222" s="201"/>
      <c r="AR222" s="201"/>
      <c r="AS222" s="201"/>
      <c r="AT222" s="201"/>
      <c r="AU222" s="201"/>
      <c r="AV222" s="201"/>
      <c r="AW222" s="201"/>
      <c r="AX222" s="201"/>
      <c r="AY222" s="201"/>
      <c r="AZ222" s="201"/>
      <c r="BA222" s="201"/>
      <c r="BB222" s="201"/>
      <c r="BC222" s="201"/>
      <c r="BD222" s="201"/>
      <c r="BE222" s="201"/>
      <c r="BF222" s="201"/>
      <c r="BG222" s="201"/>
      <c r="BH222" s="201"/>
      <c r="BI222" s="201"/>
      <c r="BJ222" s="193" t="s">
        <v>4899</v>
      </c>
      <c r="BK222" s="201"/>
      <c r="BL222" s="201"/>
      <c r="BM222" s="201"/>
      <c r="BN222" s="201"/>
      <c r="BO222" s="201"/>
      <c r="BP222" s="201"/>
      <c r="BQ222" s="201"/>
      <c r="BR222" s="201"/>
      <c r="BS222" s="201"/>
      <c r="BT222" s="201"/>
      <c r="BU222" s="201"/>
      <c r="BV222" s="201"/>
      <c r="BW222" s="200"/>
      <c r="BX222" s="200"/>
      <c r="BY222" s="200"/>
      <c r="BZ222" s="202"/>
      <c r="CA222" s="202"/>
      <c r="CB222" s="202"/>
      <c r="CC222" s="202"/>
      <c r="CD222" s="202"/>
      <c r="CE222" s="202"/>
      <c r="CF222" s="202"/>
      <c r="CG222" s="202"/>
      <c r="CH222" s="202"/>
      <c r="CI222" s="202"/>
      <c r="CJ222" s="202"/>
      <c r="CK222" s="202"/>
      <c r="CL222" s="202"/>
      <c r="CM222" s="202"/>
      <c r="CN222" s="202"/>
      <c r="CO222" s="202"/>
      <c r="CP222" s="202"/>
      <c r="CQ222" s="202"/>
      <c r="CR222" s="202"/>
      <c r="CS222" s="195" t="s">
        <v>4900</v>
      </c>
      <c r="CT222" s="202"/>
      <c r="CU222" s="202"/>
      <c r="CV222" s="202"/>
      <c r="CW222" s="202"/>
      <c r="CX222" s="202"/>
      <c r="CY222" s="202"/>
      <c r="CZ222" s="202"/>
      <c r="DA222" s="202"/>
      <c r="DB222" s="202"/>
      <c r="DC222" s="202"/>
      <c r="DD222" s="202"/>
      <c r="DE222" s="202"/>
    </row>
    <row r="223" spans="34:109" ht="15" hidden="1" customHeight="1">
      <c r="AH223" s="200"/>
      <c r="AI223" s="200"/>
      <c r="AJ223" s="200"/>
      <c r="AK223" s="200"/>
      <c r="AL223" s="189" t="str">
        <f t="shared" si="9"/>
        <v/>
      </c>
      <c r="AM223" s="189" t="str">
        <f t="shared" si="10"/>
        <v/>
      </c>
      <c r="AN223" s="190" t="str">
        <f t="shared" si="11"/>
        <v/>
      </c>
      <c r="AO223" s="200"/>
      <c r="AP223" s="187">
        <v>221</v>
      </c>
      <c r="AQ223" s="201"/>
      <c r="AR223" s="201"/>
      <c r="AS223" s="201"/>
      <c r="AT223" s="201"/>
      <c r="AU223" s="201"/>
      <c r="AV223" s="201"/>
      <c r="AW223" s="201"/>
      <c r="AX223" s="201"/>
      <c r="AY223" s="201"/>
      <c r="AZ223" s="201"/>
      <c r="BA223" s="201"/>
      <c r="BB223" s="201"/>
      <c r="BC223" s="201"/>
      <c r="BD223" s="201"/>
      <c r="BE223" s="201"/>
      <c r="BF223" s="201"/>
      <c r="BG223" s="201"/>
      <c r="BH223" s="201"/>
      <c r="BI223" s="201"/>
      <c r="BJ223" s="193" t="s">
        <v>4901</v>
      </c>
      <c r="BK223" s="201"/>
      <c r="BL223" s="201"/>
      <c r="BM223" s="201"/>
      <c r="BN223" s="201"/>
      <c r="BO223" s="201"/>
      <c r="BP223" s="201"/>
      <c r="BQ223" s="201"/>
      <c r="BR223" s="201"/>
      <c r="BS223" s="201"/>
      <c r="BT223" s="201"/>
      <c r="BU223" s="201"/>
      <c r="BV223" s="201"/>
      <c r="BW223" s="200"/>
      <c r="BX223" s="200"/>
      <c r="BY223" s="200"/>
      <c r="BZ223" s="202"/>
      <c r="CA223" s="202"/>
      <c r="CB223" s="202"/>
      <c r="CC223" s="202"/>
      <c r="CD223" s="202"/>
      <c r="CE223" s="202"/>
      <c r="CF223" s="202"/>
      <c r="CG223" s="202"/>
      <c r="CH223" s="202"/>
      <c r="CI223" s="202"/>
      <c r="CJ223" s="202"/>
      <c r="CK223" s="202"/>
      <c r="CL223" s="202"/>
      <c r="CM223" s="202"/>
      <c r="CN223" s="202"/>
      <c r="CO223" s="202"/>
      <c r="CP223" s="202"/>
      <c r="CQ223" s="202"/>
      <c r="CR223" s="202"/>
      <c r="CS223" s="195" t="s">
        <v>4902</v>
      </c>
      <c r="CT223" s="202"/>
      <c r="CU223" s="202"/>
      <c r="CV223" s="202"/>
      <c r="CW223" s="202"/>
      <c r="CX223" s="202"/>
      <c r="CY223" s="202"/>
      <c r="CZ223" s="202"/>
      <c r="DA223" s="202"/>
      <c r="DB223" s="202"/>
      <c r="DC223" s="202"/>
      <c r="DD223" s="202"/>
      <c r="DE223" s="202"/>
    </row>
    <row r="224" spans="34:109" ht="15" hidden="1" customHeight="1">
      <c r="AH224" s="200"/>
      <c r="AI224" s="200"/>
      <c r="AJ224" s="200"/>
      <c r="AK224" s="200"/>
      <c r="AL224" s="189" t="str">
        <f t="shared" si="9"/>
        <v/>
      </c>
      <c r="AM224" s="189" t="str">
        <f t="shared" si="10"/>
        <v/>
      </c>
      <c r="AN224" s="190" t="str">
        <f t="shared" si="11"/>
        <v/>
      </c>
      <c r="AO224" s="200"/>
      <c r="AP224" s="187">
        <v>222</v>
      </c>
      <c r="AQ224" s="201"/>
      <c r="AR224" s="201"/>
      <c r="AS224" s="201"/>
      <c r="AT224" s="201"/>
      <c r="AU224" s="201"/>
      <c r="AV224" s="201"/>
      <c r="AW224" s="201"/>
      <c r="AX224" s="201"/>
      <c r="AY224" s="201"/>
      <c r="AZ224" s="201"/>
      <c r="BA224" s="201"/>
      <c r="BB224" s="201"/>
      <c r="BC224" s="201"/>
      <c r="BD224" s="201"/>
      <c r="BE224" s="201"/>
      <c r="BF224" s="201"/>
      <c r="BG224" s="201"/>
      <c r="BH224" s="201"/>
      <c r="BI224" s="201"/>
      <c r="BJ224" s="193" t="s">
        <v>4903</v>
      </c>
      <c r="BK224" s="201"/>
      <c r="BL224" s="201"/>
      <c r="BM224" s="201"/>
      <c r="BN224" s="201"/>
      <c r="BO224" s="201"/>
      <c r="BP224" s="201"/>
      <c r="BQ224" s="201"/>
      <c r="BR224" s="201"/>
      <c r="BS224" s="201"/>
      <c r="BT224" s="201"/>
      <c r="BU224" s="201"/>
      <c r="BV224" s="201"/>
      <c r="BW224" s="200"/>
      <c r="BX224" s="200"/>
      <c r="BY224" s="200"/>
      <c r="BZ224" s="202"/>
      <c r="CA224" s="202"/>
      <c r="CB224" s="202"/>
      <c r="CC224" s="202"/>
      <c r="CD224" s="202"/>
      <c r="CE224" s="202"/>
      <c r="CF224" s="202"/>
      <c r="CG224" s="202"/>
      <c r="CH224" s="202"/>
      <c r="CI224" s="202"/>
      <c r="CJ224" s="202"/>
      <c r="CK224" s="202"/>
      <c r="CL224" s="202"/>
      <c r="CM224" s="202"/>
      <c r="CN224" s="202"/>
      <c r="CO224" s="202"/>
      <c r="CP224" s="202"/>
      <c r="CQ224" s="202"/>
      <c r="CR224" s="202"/>
      <c r="CS224" s="195" t="s">
        <v>4904</v>
      </c>
      <c r="CT224" s="202"/>
      <c r="CU224" s="202"/>
      <c r="CV224" s="202"/>
      <c r="CW224" s="202"/>
      <c r="CX224" s="202"/>
      <c r="CY224" s="202"/>
      <c r="CZ224" s="202"/>
      <c r="DA224" s="202"/>
      <c r="DB224" s="202"/>
      <c r="DC224" s="202"/>
      <c r="DD224" s="202"/>
      <c r="DE224" s="202"/>
    </row>
    <row r="225" spans="34:109" ht="15" hidden="1" customHeight="1">
      <c r="AH225" s="200"/>
      <c r="AI225" s="200"/>
      <c r="AJ225" s="200"/>
      <c r="AK225" s="200"/>
      <c r="AL225" s="189" t="str">
        <f t="shared" si="9"/>
        <v/>
      </c>
      <c r="AM225" s="189" t="str">
        <f t="shared" si="10"/>
        <v/>
      </c>
      <c r="AN225" s="190" t="str">
        <f t="shared" si="11"/>
        <v/>
      </c>
      <c r="AO225" s="200"/>
      <c r="AP225" s="187">
        <v>223</v>
      </c>
      <c r="AQ225" s="201"/>
      <c r="AR225" s="201"/>
      <c r="AS225" s="201"/>
      <c r="AT225" s="201"/>
      <c r="AU225" s="201"/>
      <c r="AV225" s="201"/>
      <c r="AW225" s="201"/>
      <c r="AX225" s="201"/>
      <c r="AY225" s="201"/>
      <c r="AZ225" s="201"/>
      <c r="BA225" s="201"/>
      <c r="BB225" s="201"/>
      <c r="BC225" s="201"/>
      <c r="BD225" s="201"/>
      <c r="BE225" s="201"/>
      <c r="BF225" s="201"/>
      <c r="BG225" s="201"/>
      <c r="BH225" s="201"/>
      <c r="BI225" s="201"/>
      <c r="BJ225" s="193" t="s">
        <v>4905</v>
      </c>
      <c r="BK225" s="201"/>
      <c r="BL225" s="201"/>
      <c r="BM225" s="201"/>
      <c r="BN225" s="201"/>
      <c r="BO225" s="201"/>
      <c r="BP225" s="201"/>
      <c r="BQ225" s="201"/>
      <c r="BR225" s="201"/>
      <c r="BS225" s="201"/>
      <c r="BT225" s="201"/>
      <c r="BU225" s="201"/>
      <c r="BV225" s="201"/>
      <c r="BW225" s="200"/>
      <c r="BX225" s="200"/>
      <c r="BY225" s="200"/>
      <c r="BZ225" s="202"/>
      <c r="CA225" s="202"/>
      <c r="CB225" s="202"/>
      <c r="CC225" s="202"/>
      <c r="CD225" s="202"/>
      <c r="CE225" s="202"/>
      <c r="CF225" s="202"/>
      <c r="CG225" s="202"/>
      <c r="CH225" s="202"/>
      <c r="CI225" s="202"/>
      <c r="CJ225" s="202"/>
      <c r="CK225" s="202"/>
      <c r="CL225" s="202"/>
      <c r="CM225" s="202"/>
      <c r="CN225" s="202"/>
      <c r="CO225" s="202"/>
      <c r="CP225" s="202"/>
      <c r="CQ225" s="202"/>
      <c r="CR225" s="202"/>
      <c r="CS225" s="195" t="s">
        <v>4906</v>
      </c>
      <c r="CT225" s="202"/>
      <c r="CU225" s="202"/>
      <c r="CV225" s="202"/>
      <c r="CW225" s="202"/>
      <c r="CX225" s="202"/>
      <c r="CY225" s="202"/>
      <c r="CZ225" s="202"/>
      <c r="DA225" s="202"/>
      <c r="DB225" s="202"/>
      <c r="DC225" s="202"/>
      <c r="DD225" s="202"/>
      <c r="DE225" s="202"/>
    </row>
    <row r="226" spans="34:109" ht="15" hidden="1" customHeight="1">
      <c r="AH226" s="200"/>
      <c r="AI226" s="200"/>
      <c r="AJ226" s="200"/>
      <c r="AK226" s="200"/>
      <c r="AL226" s="189" t="str">
        <f t="shared" si="9"/>
        <v/>
      </c>
      <c r="AM226" s="189" t="str">
        <f t="shared" si="10"/>
        <v/>
      </c>
      <c r="AN226" s="190" t="str">
        <f t="shared" si="11"/>
        <v/>
      </c>
      <c r="AO226" s="200"/>
      <c r="AP226" s="187">
        <v>224</v>
      </c>
      <c r="AQ226" s="201"/>
      <c r="AR226" s="201"/>
      <c r="AS226" s="201"/>
      <c r="AT226" s="201"/>
      <c r="AU226" s="201"/>
      <c r="AV226" s="201"/>
      <c r="AW226" s="201"/>
      <c r="AX226" s="201"/>
      <c r="AY226" s="201"/>
      <c r="AZ226" s="201"/>
      <c r="BA226" s="201"/>
      <c r="BB226" s="201"/>
      <c r="BC226" s="201"/>
      <c r="BD226" s="201"/>
      <c r="BE226" s="201"/>
      <c r="BF226" s="201"/>
      <c r="BG226" s="201"/>
      <c r="BH226" s="201"/>
      <c r="BI226" s="201"/>
      <c r="BJ226" s="193" t="s">
        <v>4907</v>
      </c>
      <c r="BK226" s="201"/>
      <c r="BL226" s="201"/>
      <c r="BM226" s="201"/>
      <c r="BN226" s="201"/>
      <c r="BO226" s="201"/>
      <c r="BP226" s="201"/>
      <c r="BQ226" s="201"/>
      <c r="BR226" s="201"/>
      <c r="BS226" s="201"/>
      <c r="BT226" s="201"/>
      <c r="BU226" s="201"/>
      <c r="BV226" s="201"/>
      <c r="BW226" s="200"/>
      <c r="BX226" s="200"/>
      <c r="BY226" s="200"/>
      <c r="BZ226" s="202"/>
      <c r="CA226" s="202"/>
      <c r="CB226" s="202"/>
      <c r="CC226" s="202"/>
      <c r="CD226" s="202"/>
      <c r="CE226" s="202"/>
      <c r="CF226" s="202"/>
      <c r="CG226" s="202"/>
      <c r="CH226" s="202"/>
      <c r="CI226" s="202"/>
      <c r="CJ226" s="202"/>
      <c r="CK226" s="202"/>
      <c r="CL226" s="202"/>
      <c r="CM226" s="202"/>
      <c r="CN226" s="202"/>
      <c r="CO226" s="202"/>
      <c r="CP226" s="202"/>
      <c r="CQ226" s="202"/>
      <c r="CR226" s="202"/>
      <c r="CS226" s="195" t="s">
        <v>4908</v>
      </c>
      <c r="CT226" s="202"/>
      <c r="CU226" s="202"/>
      <c r="CV226" s="202"/>
      <c r="CW226" s="202"/>
      <c r="CX226" s="202"/>
      <c r="CY226" s="202"/>
      <c r="CZ226" s="202"/>
      <c r="DA226" s="202"/>
      <c r="DB226" s="202"/>
      <c r="DC226" s="202"/>
      <c r="DD226" s="202"/>
      <c r="DE226" s="202"/>
    </row>
    <row r="227" spans="34:109" ht="15" hidden="1" customHeight="1">
      <c r="AH227" s="200"/>
      <c r="AI227" s="200"/>
      <c r="AJ227" s="200"/>
      <c r="AK227" s="200"/>
      <c r="AL227" s="189" t="str">
        <f t="shared" si="9"/>
        <v/>
      </c>
      <c r="AM227" s="189" t="str">
        <f t="shared" si="10"/>
        <v/>
      </c>
      <c r="AN227" s="190" t="str">
        <f t="shared" si="11"/>
        <v/>
      </c>
      <c r="AO227" s="200"/>
      <c r="AP227" s="187">
        <v>225</v>
      </c>
      <c r="AQ227" s="201"/>
      <c r="AR227" s="201"/>
      <c r="AS227" s="201"/>
      <c r="AT227" s="201"/>
      <c r="AU227" s="201"/>
      <c r="AV227" s="201"/>
      <c r="AW227" s="201"/>
      <c r="AX227" s="201"/>
      <c r="AY227" s="201"/>
      <c r="AZ227" s="201"/>
      <c r="BA227" s="201"/>
      <c r="BB227" s="201"/>
      <c r="BC227" s="201"/>
      <c r="BD227" s="201"/>
      <c r="BE227" s="201"/>
      <c r="BF227" s="201"/>
      <c r="BG227" s="201"/>
      <c r="BH227" s="201"/>
      <c r="BI227" s="201"/>
      <c r="BJ227" s="193" t="s">
        <v>4909</v>
      </c>
      <c r="BK227" s="201"/>
      <c r="BL227" s="201"/>
      <c r="BM227" s="201"/>
      <c r="BN227" s="201"/>
      <c r="BO227" s="201"/>
      <c r="BP227" s="201"/>
      <c r="BQ227" s="201"/>
      <c r="BR227" s="201"/>
      <c r="BS227" s="201"/>
      <c r="BT227" s="201"/>
      <c r="BU227" s="201"/>
      <c r="BV227" s="201"/>
      <c r="BW227" s="200"/>
      <c r="BX227" s="200"/>
      <c r="BY227" s="200"/>
      <c r="BZ227" s="202"/>
      <c r="CA227" s="202"/>
      <c r="CB227" s="202"/>
      <c r="CC227" s="202"/>
      <c r="CD227" s="202"/>
      <c r="CE227" s="202"/>
      <c r="CF227" s="202"/>
      <c r="CG227" s="202"/>
      <c r="CH227" s="202"/>
      <c r="CI227" s="202"/>
      <c r="CJ227" s="202"/>
      <c r="CK227" s="202"/>
      <c r="CL227" s="202"/>
      <c r="CM227" s="202"/>
      <c r="CN227" s="202"/>
      <c r="CO227" s="202"/>
      <c r="CP227" s="202"/>
      <c r="CQ227" s="202"/>
      <c r="CR227" s="202"/>
      <c r="CS227" s="195" t="s">
        <v>4910</v>
      </c>
      <c r="CT227" s="202"/>
      <c r="CU227" s="202"/>
      <c r="CV227" s="202"/>
      <c r="CW227" s="202"/>
      <c r="CX227" s="202"/>
      <c r="CY227" s="202"/>
      <c r="CZ227" s="202"/>
      <c r="DA227" s="202"/>
      <c r="DB227" s="202"/>
      <c r="DC227" s="202"/>
      <c r="DD227" s="202"/>
      <c r="DE227" s="202"/>
    </row>
    <row r="228" spans="34:109" ht="15" hidden="1" customHeight="1">
      <c r="AH228" s="200"/>
      <c r="AI228" s="200"/>
      <c r="AJ228" s="200"/>
      <c r="AK228" s="200"/>
      <c r="AL228" s="189" t="str">
        <f t="shared" si="9"/>
        <v/>
      </c>
      <c r="AM228" s="189" t="str">
        <f t="shared" si="10"/>
        <v/>
      </c>
      <c r="AN228" s="190" t="str">
        <f t="shared" si="11"/>
        <v/>
      </c>
      <c r="AO228" s="200"/>
      <c r="AP228" s="187">
        <v>226</v>
      </c>
      <c r="AQ228" s="201"/>
      <c r="AR228" s="201"/>
      <c r="AS228" s="201"/>
      <c r="AT228" s="201"/>
      <c r="AU228" s="201"/>
      <c r="AV228" s="201"/>
      <c r="AW228" s="201"/>
      <c r="AX228" s="201"/>
      <c r="AY228" s="201"/>
      <c r="AZ228" s="201"/>
      <c r="BA228" s="201"/>
      <c r="BB228" s="201"/>
      <c r="BC228" s="201"/>
      <c r="BD228" s="201"/>
      <c r="BE228" s="201"/>
      <c r="BF228" s="201"/>
      <c r="BG228" s="201"/>
      <c r="BH228" s="201"/>
      <c r="BI228" s="201"/>
      <c r="BJ228" s="193" t="s">
        <v>4911</v>
      </c>
      <c r="BK228" s="201"/>
      <c r="BL228" s="201"/>
      <c r="BM228" s="201"/>
      <c r="BN228" s="201"/>
      <c r="BO228" s="201"/>
      <c r="BP228" s="201"/>
      <c r="BQ228" s="201"/>
      <c r="BR228" s="201"/>
      <c r="BS228" s="201"/>
      <c r="BT228" s="201"/>
      <c r="BU228" s="201"/>
      <c r="BV228" s="201"/>
      <c r="BW228" s="200"/>
      <c r="BX228" s="200"/>
      <c r="BY228" s="200"/>
      <c r="BZ228" s="202"/>
      <c r="CA228" s="202"/>
      <c r="CB228" s="202"/>
      <c r="CC228" s="202"/>
      <c r="CD228" s="202"/>
      <c r="CE228" s="202"/>
      <c r="CF228" s="202"/>
      <c r="CG228" s="202"/>
      <c r="CH228" s="202"/>
      <c r="CI228" s="202"/>
      <c r="CJ228" s="202"/>
      <c r="CK228" s="202"/>
      <c r="CL228" s="202"/>
      <c r="CM228" s="202"/>
      <c r="CN228" s="202"/>
      <c r="CO228" s="202"/>
      <c r="CP228" s="202"/>
      <c r="CQ228" s="202"/>
      <c r="CR228" s="202"/>
      <c r="CS228" s="195" t="s">
        <v>4912</v>
      </c>
      <c r="CT228" s="202"/>
      <c r="CU228" s="202"/>
      <c r="CV228" s="202"/>
      <c r="CW228" s="202"/>
      <c r="CX228" s="202"/>
      <c r="CY228" s="202"/>
      <c r="CZ228" s="202"/>
      <c r="DA228" s="202"/>
      <c r="DB228" s="202"/>
      <c r="DC228" s="202"/>
      <c r="DD228" s="202"/>
      <c r="DE228" s="202"/>
    </row>
    <row r="229" spans="34:109" ht="15" hidden="1" customHeight="1">
      <c r="AH229" s="200"/>
      <c r="AI229" s="200"/>
      <c r="AJ229" s="200"/>
      <c r="AK229" s="200"/>
      <c r="AL229" s="189" t="str">
        <f t="shared" si="9"/>
        <v/>
      </c>
      <c r="AM229" s="189" t="str">
        <f t="shared" si="10"/>
        <v/>
      </c>
      <c r="AN229" s="190" t="str">
        <f t="shared" si="11"/>
        <v/>
      </c>
      <c r="AO229" s="200"/>
      <c r="AP229" s="187">
        <v>227</v>
      </c>
      <c r="AQ229" s="201"/>
      <c r="AR229" s="201"/>
      <c r="AS229" s="201"/>
      <c r="AT229" s="201"/>
      <c r="AU229" s="201"/>
      <c r="AV229" s="201"/>
      <c r="AW229" s="201"/>
      <c r="AX229" s="201"/>
      <c r="AY229" s="201"/>
      <c r="AZ229" s="201"/>
      <c r="BA229" s="201"/>
      <c r="BB229" s="201"/>
      <c r="BC229" s="201"/>
      <c r="BD229" s="201"/>
      <c r="BE229" s="201"/>
      <c r="BF229" s="201"/>
      <c r="BG229" s="201"/>
      <c r="BH229" s="201"/>
      <c r="BI229" s="201"/>
      <c r="BJ229" s="193" t="s">
        <v>4913</v>
      </c>
      <c r="BK229" s="201"/>
      <c r="BL229" s="201"/>
      <c r="BM229" s="201"/>
      <c r="BN229" s="201"/>
      <c r="BO229" s="201"/>
      <c r="BP229" s="201"/>
      <c r="BQ229" s="201"/>
      <c r="BR229" s="201"/>
      <c r="BS229" s="201"/>
      <c r="BT229" s="201"/>
      <c r="BU229" s="201"/>
      <c r="BV229" s="201"/>
      <c r="BW229" s="200"/>
      <c r="BX229" s="200"/>
      <c r="BY229" s="200"/>
      <c r="BZ229" s="202"/>
      <c r="CA229" s="202"/>
      <c r="CB229" s="202"/>
      <c r="CC229" s="202"/>
      <c r="CD229" s="202"/>
      <c r="CE229" s="202"/>
      <c r="CF229" s="202"/>
      <c r="CG229" s="202"/>
      <c r="CH229" s="202"/>
      <c r="CI229" s="202"/>
      <c r="CJ229" s="202"/>
      <c r="CK229" s="202"/>
      <c r="CL229" s="202"/>
      <c r="CM229" s="202"/>
      <c r="CN229" s="202"/>
      <c r="CO229" s="202"/>
      <c r="CP229" s="202"/>
      <c r="CQ229" s="202"/>
      <c r="CR229" s="202"/>
      <c r="CS229" s="195" t="s">
        <v>4914</v>
      </c>
      <c r="CT229" s="202"/>
      <c r="CU229" s="202"/>
      <c r="CV229" s="202"/>
      <c r="CW229" s="202"/>
      <c r="CX229" s="202"/>
      <c r="CY229" s="202"/>
      <c r="CZ229" s="202"/>
      <c r="DA229" s="202"/>
      <c r="DB229" s="202"/>
      <c r="DC229" s="202"/>
      <c r="DD229" s="202"/>
      <c r="DE229" s="202"/>
    </row>
    <row r="230" spans="34:109" ht="15" hidden="1" customHeight="1">
      <c r="AH230" s="200"/>
      <c r="AI230" s="200"/>
      <c r="AJ230" s="200"/>
      <c r="AK230" s="200"/>
      <c r="AL230" s="189" t="str">
        <f t="shared" si="9"/>
        <v/>
      </c>
      <c r="AM230" s="189" t="str">
        <f t="shared" si="10"/>
        <v/>
      </c>
      <c r="AN230" s="190" t="str">
        <f t="shared" si="11"/>
        <v/>
      </c>
      <c r="AO230" s="200"/>
      <c r="AP230" s="187">
        <v>228</v>
      </c>
      <c r="AQ230" s="201"/>
      <c r="AR230" s="201"/>
      <c r="AS230" s="201"/>
      <c r="AT230" s="201"/>
      <c r="AU230" s="201"/>
      <c r="AV230" s="201"/>
      <c r="AW230" s="201"/>
      <c r="AX230" s="201"/>
      <c r="AY230" s="201"/>
      <c r="AZ230" s="201"/>
      <c r="BA230" s="201"/>
      <c r="BB230" s="201"/>
      <c r="BC230" s="201"/>
      <c r="BD230" s="201"/>
      <c r="BE230" s="201"/>
      <c r="BF230" s="201"/>
      <c r="BG230" s="201"/>
      <c r="BH230" s="201"/>
      <c r="BI230" s="201"/>
      <c r="BJ230" s="193" t="s">
        <v>4915</v>
      </c>
      <c r="BK230" s="201"/>
      <c r="BL230" s="201"/>
      <c r="BM230" s="201"/>
      <c r="BN230" s="201"/>
      <c r="BO230" s="201"/>
      <c r="BP230" s="201"/>
      <c r="BQ230" s="201"/>
      <c r="BR230" s="201"/>
      <c r="BS230" s="201"/>
      <c r="BT230" s="201"/>
      <c r="BU230" s="201"/>
      <c r="BV230" s="201"/>
      <c r="BW230" s="200"/>
      <c r="BX230" s="200"/>
      <c r="BY230" s="200"/>
      <c r="BZ230" s="202"/>
      <c r="CA230" s="202"/>
      <c r="CB230" s="202"/>
      <c r="CC230" s="202"/>
      <c r="CD230" s="202"/>
      <c r="CE230" s="202"/>
      <c r="CF230" s="202"/>
      <c r="CG230" s="202"/>
      <c r="CH230" s="202"/>
      <c r="CI230" s="202"/>
      <c r="CJ230" s="202"/>
      <c r="CK230" s="202"/>
      <c r="CL230" s="202"/>
      <c r="CM230" s="202"/>
      <c r="CN230" s="202"/>
      <c r="CO230" s="202"/>
      <c r="CP230" s="202"/>
      <c r="CQ230" s="202"/>
      <c r="CR230" s="202"/>
      <c r="CS230" s="195" t="s">
        <v>4916</v>
      </c>
      <c r="CT230" s="202"/>
      <c r="CU230" s="202"/>
      <c r="CV230" s="202"/>
      <c r="CW230" s="202"/>
      <c r="CX230" s="202"/>
      <c r="CY230" s="202"/>
      <c r="CZ230" s="202"/>
      <c r="DA230" s="202"/>
      <c r="DB230" s="202"/>
      <c r="DC230" s="202"/>
      <c r="DD230" s="202"/>
      <c r="DE230" s="202"/>
    </row>
    <row r="231" spans="34:109" ht="15" hidden="1" customHeight="1">
      <c r="AH231" s="200"/>
      <c r="AI231" s="200"/>
      <c r="AJ231" s="200"/>
      <c r="AK231" s="200"/>
      <c r="AL231" s="189" t="str">
        <f t="shared" si="9"/>
        <v/>
      </c>
      <c r="AM231" s="189" t="str">
        <f t="shared" si="10"/>
        <v/>
      </c>
      <c r="AN231" s="190" t="str">
        <f t="shared" si="11"/>
        <v/>
      </c>
      <c r="AO231" s="200"/>
      <c r="AP231" s="187">
        <v>229</v>
      </c>
      <c r="AQ231" s="201"/>
      <c r="AR231" s="201"/>
      <c r="AS231" s="201"/>
      <c r="AT231" s="201"/>
      <c r="AU231" s="201"/>
      <c r="AV231" s="201"/>
      <c r="AW231" s="201"/>
      <c r="AX231" s="201"/>
      <c r="AY231" s="201"/>
      <c r="AZ231" s="201"/>
      <c r="BA231" s="201"/>
      <c r="BB231" s="201"/>
      <c r="BC231" s="201"/>
      <c r="BD231" s="201"/>
      <c r="BE231" s="201"/>
      <c r="BF231" s="201"/>
      <c r="BG231" s="201"/>
      <c r="BH231" s="201"/>
      <c r="BI231" s="201"/>
      <c r="BJ231" s="193" t="s">
        <v>4917</v>
      </c>
      <c r="BK231" s="201"/>
      <c r="BL231" s="201"/>
      <c r="BM231" s="201"/>
      <c r="BN231" s="201"/>
      <c r="BO231" s="201"/>
      <c r="BP231" s="201"/>
      <c r="BQ231" s="201"/>
      <c r="BR231" s="201"/>
      <c r="BS231" s="201"/>
      <c r="BT231" s="201"/>
      <c r="BU231" s="201"/>
      <c r="BV231" s="201"/>
      <c r="BW231" s="200"/>
      <c r="BX231" s="200"/>
      <c r="BY231" s="200"/>
      <c r="BZ231" s="202"/>
      <c r="CA231" s="202"/>
      <c r="CB231" s="202"/>
      <c r="CC231" s="202"/>
      <c r="CD231" s="202"/>
      <c r="CE231" s="202"/>
      <c r="CF231" s="202"/>
      <c r="CG231" s="202"/>
      <c r="CH231" s="202"/>
      <c r="CI231" s="202"/>
      <c r="CJ231" s="202"/>
      <c r="CK231" s="202"/>
      <c r="CL231" s="202"/>
      <c r="CM231" s="202"/>
      <c r="CN231" s="202"/>
      <c r="CO231" s="202"/>
      <c r="CP231" s="202"/>
      <c r="CQ231" s="202"/>
      <c r="CR231" s="202"/>
      <c r="CS231" s="195" t="s">
        <v>4918</v>
      </c>
      <c r="CT231" s="202"/>
      <c r="CU231" s="202"/>
      <c r="CV231" s="202"/>
      <c r="CW231" s="202"/>
      <c r="CX231" s="202"/>
      <c r="CY231" s="202"/>
      <c r="CZ231" s="202"/>
      <c r="DA231" s="202"/>
      <c r="DB231" s="202"/>
      <c r="DC231" s="202"/>
      <c r="DD231" s="202"/>
      <c r="DE231" s="202"/>
    </row>
    <row r="232" spans="34:109" ht="15" hidden="1" customHeight="1">
      <c r="AH232" s="200"/>
      <c r="AI232" s="200"/>
      <c r="AJ232" s="200"/>
      <c r="AK232" s="200"/>
      <c r="AL232" s="189" t="str">
        <f t="shared" si="9"/>
        <v/>
      </c>
      <c r="AM232" s="189" t="str">
        <f t="shared" si="10"/>
        <v/>
      </c>
      <c r="AN232" s="190" t="str">
        <f t="shared" si="11"/>
        <v/>
      </c>
      <c r="AO232" s="200"/>
      <c r="AP232" s="187">
        <v>230</v>
      </c>
      <c r="AQ232" s="201"/>
      <c r="AR232" s="201"/>
      <c r="AS232" s="201"/>
      <c r="AT232" s="201"/>
      <c r="AU232" s="201"/>
      <c r="AV232" s="201"/>
      <c r="AW232" s="201"/>
      <c r="AX232" s="201"/>
      <c r="AY232" s="201"/>
      <c r="AZ232" s="201"/>
      <c r="BA232" s="201"/>
      <c r="BB232" s="201"/>
      <c r="BC232" s="201"/>
      <c r="BD232" s="201"/>
      <c r="BE232" s="201"/>
      <c r="BF232" s="201"/>
      <c r="BG232" s="201"/>
      <c r="BH232" s="201"/>
      <c r="BI232" s="201"/>
      <c r="BJ232" s="193" t="s">
        <v>4919</v>
      </c>
      <c r="BK232" s="201"/>
      <c r="BL232" s="201"/>
      <c r="BM232" s="201"/>
      <c r="BN232" s="201"/>
      <c r="BO232" s="201"/>
      <c r="BP232" s="201"/>
      <c r="BQ232" s="201"/>
      <c r="BR232" s="201"/>
      <c r="BS232" s="201"/>
      <c r="BT232" s="201"/>
      <c r="BU232" s="201"/>
      <c r="BV232" s="201"/>
      <c r="BW232" s="200"/>
      <c r="BX232" s="200"/>
      <c r="BY232" s="200"/>
      <c r="BZ232" s="202"/>
      <c r="CA232" s="202"/>
      <c r="CB232" s="202"/>
      <c r="CC232" s="202"/>
      <c r="CD232" s="202"/>
      <c r="CE232" s="202"/>
      <c r="CF232" s="202"/>
      <c r="CG232" s="202"/>
      <c r="CH232" s="202"/>
      <c r="CI232" s="202"/>
      <c r="CJ232" s="202"/>
      <c r="CK232" s="202"/>
      <c r="CL232" s="202"/>
      <c r="CM232" s="202"/>
      <c r="CN232" s="202"/>
      <c r="CO232" s="202"/>
      <c r="CP232" s="202"/>
      <c r="CQ232" s="202"/>
      <c r="CR232" s="202"/>
      <c r="CS232" s="195" t="s">
        <v>4920</v>
      </c>
      <c r="CT232" s="202"/>
      <c r="CU232" s="202"/>
      <c r="CV232" s="202"/>
      <c r="CW232" s="202"/>
      <c r="CX232" s="202"/>
      <c r="CY232" s="202"/>
      <c r="CZ232" s="202"/>
      <c r="DA232" s="202"/>
      <c r="DB232" s="202"/>
      <c r="DC232" s="202"/>
      <c r="DD232" s="202"/>
      <c r="DE232" s="202"/>
    </row>
    <row r="233" spans="34:109" ht="15" hidden="1" customHeight="1">
      <c r="AH233" s="200"/>
      <c r="AI233" s="200"/>
      <c r="AJ233" s="200"/>
      <c r="AK233" s="200"/>
      <c r="AL233" s="189" t="str">
        <f t="shared" si="9"/>
        <v/>
      </c>
      <c r="AM233" s="189" t="str">
        <f t="shared" si="10"/>
        <v/>
      </c>
      <c r="AN233" s="190" t="str">
        <f t="shared" si="11"/>
        <v/>
      </c>
      <c r="AO233" s="200"/>
      <c r="AP233" s="187">
        <v>231</v>
      </c>
      <c r="AQ233" s="201"/>
      <c r="AR233" s="201"/>
      <c r="AS233" s="201"/>
      <c r="AT233" s="201"/>
      <c r="AU233" s="201"/>
      <c r="AV233" s="201"/>
      <c r="AW233" s="201"/>
      <c r="AX233" s="201"/>
      <c r="AY233" s="201"/>
      <c r="AZ233" s="201"/>
      <c r="BA233" s="201"/>
      <c r="BB233" s="201"/>
      <c r="BC233" s="201"/>
      <c r="BD233" s="201"/>
      <c r="BE233" s="201"/>
      <c r="BF233" s="201"/>
      <c r="BG233" s="201"/>
      <c r="BH233" s="201"/>
      <c r="BI233" s="201"/>
      <c r="BJ233" s="193" t="s">
        <v>4921</v>
      </c>
      <c r="BK233" s="201"/>
      <c r="BL233" s="201"/>
      <c r="BM233" s="201"/>
      <c r="BN233" s="201"/>
      <c r="BO233" s="201"/>
      <c r="BP233" s="201"/>
      <c r="BQ233" s="201"/>
      <c r="BR233" s="201"/>
      <c r="BS233" s="201"/>
      <c r="BT233" s="201"/>
      <c r="BU233" s="201"/>
      <c r="BV233" s="201"/>
      <c r="BW233" s="200"/>
      <c r="BX233" s="200"/>
      <c r="BY233" s="200"/>
      <c r="BZ233" s="202"/>
      <c r="CA233" s="202"/>
      <c r="CB233" s="202"/>
      <c r="CC233" s="202"/>
      <c r="CD233" s="202"/>
      <c r="CE233" s="202"/>
      <c r="CF233" s="202"/>
      <c r="CG233" s="202"/>
      <c r="CH233" s="202"/>
      <c r="CI233" s="202"/>
      <c r="CJ233" s="202"/>
      <c r="CK233" s="202"/>
      <c r="CL233" s="202"/>
      <c r="CM233" s="202"/>
      <c r="CN233" s="202"/>
      <c r="CO233" s="202"/>
      <c r="CP233" s="202"/>
      <c r="CQ233" s="202"/>
      <c r="CR233" s="202"/>
      <c r="CS233" s="195" t="s">
        <v>4922</v>
      </c>
      <c r="CT233" s="202"/>
      <c r="CU233" s="202"/>
      <c r="CV233" s="202"/>
      <c r="CW233" s="202"/>
      <c r="CX233" s="202"/>
      <c r="CY233" s="202"/>
      <c r="CZ233" s="202"/>
      <c r="DA233" s="202"/>
      <c r="DB233" s="202"/>
      <c r="DC233" s="202"/>
      <c r="DD233" s="202"/>
      <c r="DE233" s="202"/>
    </row>
    <row r="234" spans="34:109" ht="15" hidden="1" customHeight="1">
      <c r="AH234" s="200"/>
      <c r="AI234" s="200"/>
      <c r="AJ234" s="200"/>
      <c r="AK234" s="200"/>
      <c r="AL234" s="189" t="str">
        <f t="shared" si="9"/>
        <v/>
      </c>
      <c r="AM234" s="189" t="str">
        <f t="shared" si="10"/>
        <v/>
      </c>
      <c r="AN234" s="190" t="str">
        <f t="shared" si="11"/>
        <v/>
      </c>
      <c r="AO234" s="200"/>
      <c r="AP234" s="187">
        <v>232</v>
      </c>
      <c r="AQ234" s="201"/>
      <c r="AR234" s="201"/>
      <c r="AS234" s="201"/>
      <c r="AT234" s="201"/>
      <c r="AU234" s="201"/>
      <c r="AV234" s="201"/>
      <c r="AW234" s="201"/>
      <c r="AX234" s="201"/>
      <c r="AY234" s="201"/>
      <c r="AZ234" s="201"/>
      <c r="BA234" s="201"/>
      <c r="BB234" s="201"/>
      <c r="BC234" s="201"/>
      <c r="BD234" s="201"/>
      <c r="BE234" s="201"/>
      <c r="BF234" s="201"/>
      <c r="BG234" s="201"/>
      <c r="BH234" s="201"/>
      <c r="BI234" s="201"/>
      <c r="BJ234" s="193" t="s">
        <v>4923</v>
      </c>
      <c r="BK234" s="201"/>
      <c r="BL234" s="201"/>
      <c r="BM234" s="201"/>
      <c r="BN234" s="201"/>
      <c r="BO234" s="201"/>
      <c r="BP234" s="201"/>
      <c r="BQ234" s="201"/>
      <c r="BR234" s="201"/>
      <c r="BS234" s="201"/>
      <c r="BT234" s="201"/>
      <c r="BU234" s="201"/>
      <c r="BV234" s="201"/>
      <c r="BW234" s="200"/>
      <c r="BX234" s="200"/>
      <c r="BY234" s="200"/>
      <c r="BZ234" s="202"/>
      <c r="CA234" s="202"/>
      <c r="CB234" s="202"/>
      <c r="CC234" s="202"/>
      <c r="CD234" s="202"/>
      <c r="CE234" s="202"/>
      <c r="CF234" s="202"/>
      <c r="CG234" s="202"/>
      <c r="CH234" s="202"/>
      <c r="CI234" s="202"/>
      <c r="CJ234" s="202"/>
      <c r="CK234" s="202"/>
      <c r="CL234" s="202"/>
      <c r="CM234" s="202"/>
      <c r="CN234" s="202"/>
      <c r="CO234" s="202"/>
      <c r="CP234" s="202"/>
      <c r="CQ234" s="202"/>
      <c r="CR234" s="202"/>
      <c r="CS234" s="195" t="s">
        <v>4924</v>
      </c>
      <c r="CT234" s="202"/>
      <c r="CU234" s="202"/>
      <c r="CV234" s="202"/>
      <c r="CW234" s="202"/>
      <c r="CX234" s="202"/>
      <c r="CY234" s="202"/>
      <c r="CZ234" s="202"/>
      <c r="DA234" s="202"/>
      <c r="DB234" s="202"/>
      <c r="DC234" s="202"/>
      <c r="DD234" s="202"/>
      <c r="DE234" s="202"/>
    </row>
    <row r="235" spans="34:109" ht="15" hidden="1" customHeight="1">
      <c r="AH235" s="200"/>
      <c r="AI235" s="200"/>
      <c r="AJ235" s="200"/>
      <c r="AK235" s="200"/>
      <c r="AL235" s="189" t="str">
        <f t="shared" si="9"/>
        <v/>
      </c>
      <c r="AM235" s="189" t="str">
        <f t="shared" si="10"/>
        <v/>
      </c>
      <c r="AN235" s="190" t="str">
        <f t="shared" si="11"/>
        <v/>
      </c>
      <c r="AO235" s="200"/>
      <c r="AP235" s="187">
        <v>233</v>
      </c>
      <c r="AQ235" s="201"/>
      <c r="AR235" s="201"/>
      <c r="AS235" s="201"/>
      <c r="AT235" s="201"/>
      <c r="AU235" s="201"/>
      <c r="AV235" s="201"/>
      <c r="AW235" s="201"/>
      <c r="AX235" s="201"/>
      <c r="AY235" s="201"/>
      <c r="AZ235" s="201"/>
      <c r="BA235" s="201"/>
      <c r="BB235" s="201"/>
      <c r="BC235" s="201"/>
      <c r="BD235" s="201"/>
      <c r="BE235" s="201"/>
      <c r="BF235" s="201"/>
      <c r="BG235" s="201"/>
      <c r="BH235" s="201"/>
      <c r="BI235" s="201"/>
      <c r="BJ235" s="193" t="s">
        <v>4925</v>
      </c>
      <c r="BK235" s="201"/>
      <c r="BL235" s="201"/>
      <c r="BM235" s="201"/>
      <c r="BN235" s="201"/>
      <c r="BO235" s="201"/>
      <c r="BP235" s="201"/>
      <c r="BQ235" s="201"/>
      <c r="BR235" s="201"/>
      <c r="BS235" s="201"/>
      <c r="BT235" s="201"/>
      <c r="BU235" s="201"/>
      <c r="BV235" s="201"/>
      <c r="BW235" s="200"/>
      <c r="BX235" s="200"/>
      <c r="BY235" s="200"/>
      <c r="BZ235" s="202"/>
      <c r="CA235" s="202"/>
      <c r="CB235" s="202"/>
      <c r="CC235" s="202"/>
      <c r="CD235" s="202"/>
      <c r="CE235" s="202"/>
      <c r="CF235" s="202"/>
      <c r="CG235" s="202"/>
      <c r="CH235" s="202"/>
      <c r="CI235" s="202"/>
      <c r="CJ235" s="202"/>
      <c r="CK235" s="202"/>
      <c r="CL235" s="202"/>
      <c r="CM235" s="202"/>
      <c r="CN235" s="202"/>
      <c r="CO235" s="202"/>
      <c r="CP235" s="202"/>
      <c r="CQ235" s="202"/>
      <c r="CR235" s="202"/>
      <c r="CS235" s="195" t="s">
        <v>4926</v>
      </c>
      <c r="CT235" s="202"/>
      <c r="CU235" s="202"/>
      <c r="CV235" s="202"/>
      <c r="CW235" s="202"/>
      <c r="CX235" s="202"/>
      <c r="CY235" s="202"/>
      <c r="CZ235" s="202"/>
      <c r="DA235" s="202"/>
      <c r="DB235" s="202"/>
      <c r="DC235" s="202"/>
      <c r="DD235" s="202"/>
      <c r="DE235" s="202"/>
    </row>
    <row r="236" spans="34:109" ht="15" hidden="1" customHeight="1">
      <c r="AH236" s="200"/>
      <c r="AI236" s="200"/>
      <c r="AJ236" s="200"/>
      <c r="AK236" s="200"/>
      <c r="AL236" s="189" t="str">
        <f t="shared" si="9"/>
        <v/>
      </c>
      <c r="AM236" s="189" t="str">
        <f t="shared" si="10"/>
        <v/>
      </c>
      <c r="AN236" s="190" t="str">
        <f t="shared" si="11"/>
        <v/>
      </c>
      <c r="AO236" s="200"/>
      <c r="AP236" s="187">
        <v>234</v>
      </c>
      <c r="AQ236" s="201"/>
      <c r="AR236" s="201"/>
      <c r="AS236" s="201"/>
      <c r="AT236" s="201"/>
      <c r="AU236" s="201"/>
      <c r="AV236" s="201"/>
      <c r="AW236" s="201"/>
      <c r="AX236" s="201"/>
      <c r="AY236" s="201"/>
      <c r="AZ236" s="201"/>
      <c r="BA236" s="201"/>
      <c r="BB236" s="201"/>
      <c r="BC236" s="201"/>
      <c r="BD236" s="201"/>
      <c r="BE236" s="201"/>
      <c r="BF236" s="201"/>
      <c r="BG236" s="201"/>
      <c r="BH236" s="201"/>
      <c r="BI236" s="201"/>
      <c r="BJ236" s="193" t="s">
        <v>4927</v>
      </c>
      <c r="BK236" s="201"/>
      <c r="BL236" s="201"/>
      <c r="BM236" s="201"/>
      <c r="BN236" s="201"/>
      <c r="BO236" s="201"/>
      <c r="BP236" s="201"/>
      <c r="BQ236" s="201"/>
      <c r="BR236" s="201"/>
      <c r="BS236" s="201"/>
      <c r="BT236" s="201"/>
      <c r="BU236" s="201"/>
      <c r="BV236" s="201"/>
      <c r="BW236" s="200"/>
      <c r="BX236" s="200"/>
      <c r="BY236" s="200"/>
      <c r="BZ236" s="202"/>
      <c r="CA236" s="202"/>
      <c r="CB236" s="202"/>
      <c r="CC236" s="202"/>
      <c r="CD236" s="202"/>
      <c r="CE236" s="202"/>
      <c r="CF236" s="202"/>
      <c r="CG236" s="202"/>
      <c r="CH236" s="202"/>
      <c r="CI236" s="202"/>
      <c r="CJ236" s="202"/>
      <c r="CK236" s="202"/>
      <c r="CL236" s="202"/>
      <c r="CM236" s="202"/>
      <c r="CN236" s="202"/>
      <c r="CO236" s="202"/>
      <c r="CP236" s="202"/>
      <c r="CQ236" s="202"/>
      <c r="CR236" s="202"/>
      <c r="CS236" s="195" t="s">
        <v>4928</v>
      </c>
      <c r="CT236" s="202"/>
      <c r="CU236" s="202"/>
      <c r="CV236" s="202"/>
      <c r="CW236" s="202"/>
      <c r="CX236" s="202"/>
      <c r="CY236" s="202"/>
      <c r="CZ236" s="202"/>
      <c r="DA236" s="202"/>
      <c r="DB236" s="202"/>
      <c r="DC236" s="202"/>
      <c r="DD236" s="202"/>
      <c r="DE236" s="202"/>
    </row>
    <row r="237" spans="34:109" ht="15" hidden="1" customHeight="1">
      <c r="AH237" s="200"/>
      <c r="AI237" s="200"/>
      <c r="AJ237" s="200"/>
      <c r="AK237" s="200"/>
      <c r="AL237" s="189" t="str">
        <f t="shared" si="9"/>
        <v/>
      </c>
      <c r="AM237" s="189" t="str">
        <f t="shared" si="10"/>
        <v/>
      </c>
      <c r="AN237" s="190" t="str">
        <f t="shared" si="11"/>
        <v/>
      </c>
      <c r="AO237" s="200"/>
      <c r="AP237" s="187">
        <v>235</v>
      </c>
      <c r="AQ237" s="201"/>
      <c r="AR237" s="201"/>
      <c r="AS237" s="201"/>
      <c r="AT237" s="201"/>
      <c r="AU237" s="201"/>
      <c r="AV237" s="201"/>
      <c r="AW237" s="201"/>
      <c r="AX237" s="201"/>
      <c r="AY237" s="201"/>
      <c r="AZ237" s="201"/>
      <c r="BA237" s="201"/>
      <c r="BB237" s="201"/>
      <c r="BC237" s="201"/>
      <c r="BD237" s="201"/>
      <c r="BE237" s="201"/>
      <c r="BF237" s="201"/>
      <c r="BG237" s="201"/>
      <c r="BH237" s="201"/>
      <c r="BI237" s="201"/>
      <c r="BJ237" s="193" t="s">
        <v>4929</v>
      </c>
      <c r="BK237" s="201"/>
      <c r="BL237" s="201"/>
      <c r="BM237" s="201"/>
      <c r="BN237" s="201"/>
      <c r="BO237" s="201"/>
      <c r="BP237" s="201"/>
      <c r="BQ237" s="201"/>
      <c r="BR237" s="201"/>
      <c r="BS237" s="201"/>
      <c r="BT237" s="201"/>
      <c r="BU237" s="201"/>
      <c r="BV237" s="201"/>
      <c r="BW237" s="200"/>
      <c r="BX237" s="200"/>
      <c r="BY237" s="200"/>
      <c r="BZ237" s="202"/>
      <c r="CA237" s="202"/>
      <c r="CB237" s="202"/>
      <c r="CC237" s="202"/>
      <c r="CD237" s="202"/>
      <c r="CE237" s="202"/>
      <c r="CF237" s="202"/>
      <c r="CG237" s="202"/>
      <c r="CH237" s="202"/>
      <c r="CI237" s="202"/>
      <c r="CJ237" s="202"/>
      <c r="CK237" s="202"/>
      <c r="CL237" s="202"/>
      <c r="CM237" s="202"/>
      <c r="CN237" s="202"/>
      <c r="CO237" s="202"/>
      <c r="CP237" s="202"/>
      <c r="CQ237" s="202"/>
      <c r="CR237" s="202"/>
      <c r="CS237" s="195" t="s">
        <v>4930</v>
      </c>
      <c r="CT237" s="202"/>
      <c r="CU237" s="202"/>
      <c r="CV237" s="202"/>
      <c r="CW237" s="202"/>
      <c r="CX237" s="202"/>
      <c r="CY237" s="202"/>
      <c r="CZ237" s="202"/>
      <c r="DA237" s="202"/>
      <c r="DB237" s="202"/>
      <c r="DC237" s="202"/>
      <c r="DD237" s="202"/>
      <c r="DE237" s="202"/>
    </row>
    <row r="238" spans="34:109" ht="15" hidden="1" customHeight="1">
      <c r="AH238" s="200"/>
      <c r="AI238" s="200"/>
      <c r="AJ238" s="200"/>
      <c r="AK238" s="200"/>
      <c r="AL238" s="189" t="str">
        <f t="shared" si="9"/>
        <v/>
      </c>
      <c r="AM238" s="189" t="str">
        <f t="shared" si="10"/>
        <v/>
      </c>
      <c r="AN238" s="190" t="str">
        <f t="shared" si="11"/>
        <v/>
      </c>
      <c r="AO238" s="200"/>
      <c r="AP238" s="187">
        <v>236</v>
      </c>
      <c r="AQ238" s="201"/>
      <c r="AR238" s="201"/>
      <c r="AS238" s="201"/>
      <c r="AT238" s="201"/>
      <c r="AU238" s="201"/>
      <c r="AV238" s="201"/>
      <c r="AW238" s="201"/>
      <c r="AX238" s="201"/>
      <c r="AY238" s="201"/>
      <c r="AZ238" s="201"/>
      <c r="BA238" s="201"/>
      <c r="BB238" s="201"/>
      <c r="BC238" s="201"/>
      <c r="BD238" s="201"/>
      <c r="BE238" s="201"/>
      <c r="BF238" s="201"/>
      <c r="BG238" s="201"/>
      <c r="BH238" s="201"/>
      <c r="BI238" s="201"/>
      <c r="BJ238" s="193" t="s">
        <v>4931</v>
      </c>
      <c r="BK238" s="201"/>
      <c r="BL238" s="201"/>
      <c r="BM238" s="201"/>
      <c r="BN238" s="201"/>
      <c r="BO238" s="201"/>
      <c r="BP238" s="201"/>
      <c r="BQ238" s="201"/>
      <c r="BR238" s="201"/>
      <c r="BS238" s="201"/>
      <c r="BT238" s="201"/>
      <c r="BU238" s="201"/>
      <c r="BV238" s="201"/>
      <c r="BW238" s="200"/>
      <c r="BX238" s="200"/>
      <c r="BY238" s="200"/>
      <c r="BZ238" s="202"/>
      <c r="CA238" s="202"/>
      <c r="CB238" s="202"/>
      <c r="CC238" s="202"/>
      <c r="CD238" s="202"/>
      <c r="CE238" s="202"/>
      <c r="CF238" s="202"/>
      <c r="CG238" s="202"/>
      <c r="CH238" s="202"/>
      <c r="CI238" s="202"/>
      <c r="CJ238" s="202"/>
      <c r="CK238" s="202"/>
      <c r="CL238" s="202"/>
      <c r="CM238" s="202"/>
      <c r="CN238" s="202"/>
      <c r="CO238" s="202"/>
      <c r="CP238" s="202"/>
      <c r="CQ238" s="202"/>
      <c r="CR238" s="202"/>
      <c r="CS238" s="195" t="s">
        <v>4932</v>
      </c>
      <c r="CT238" s="202"/>
      <c r="CU238" s="202"/>
      <c r="CV238" s="202"/>
      <c r="CW238" s="202"/>
      <c r="CX238" s="202"/>
      <c r="CY238" s="202"/>
      <c r="CZ238" s="202"/>
      <c r="DA238" s="202"/>
      <c r="DB238" s="202"/>
      <c r="DC238" s="202"/>
      <c r="DD238" s="202"/>
      <c r="DE238" s="202"/>
    </row>
    <row r="239" spans="34:109" ht="15" hidden="1" customHeight="1">
      <c r="AH239" s="200"/>
      <c r="AI239" s="200"/>
      <c r="AJ239" s="200"/>
      <c r="AK239" s="200"/>
      <c r="AL239" s="189" t="str">
        <f t="shared" si="9"/>
        <v/>
      </c>
      <c r="AM239" s="189" t="str">
        <f t="shared" si="10"/>
        <v/>
      </c>
      <c r="AN239" s="190" t="str">
        <f t="shared" si="11"/>
        <v/>
      </c>
      <c r="AO239" s="200"/>
      <c r="AP239" s="187">
        <v>237</v>
      </c>
      <c r="AQ239" s="201"/>
      <c r="AR239" s="201"/>
      <c r="AS239" s="201"/>
      <c r="AT239" s="201"/>
      <c r="AU239" s="201"/>
      <c r="AV239" s="201"/>
      <c r="AW239" s="201"/>
      <c r="AX239" s="201"/>
      <c r="AY239" s="201"/>
      <c r="AZ239" s="201"/>
      <c r="BA239" s="201"/>
      <c r="BB239" s="201"/>
      <c r="BC239" s="201"/>
      <c r="BD239" s="201"/>
      <c r="BE239" s="201"/>
      <c r="BF239" s="201"/>
      <c r="BG239" s="201"/>
      <c r="BH239" s="201"/>
      <c r="BI239" s="201"/>
      <c r="BJ239" s="193" t="s">
        <v>4933</v>
      </c>
      <c r="BK239" s="201"/>
      <c r="BL239" s="201"/>
      <c r="BM239" s="201"/>
      <c r="BN239" s="201"/>
      <c r="BO239" s="201"/>
      <c r="BP239" s="201"/>
      <c r="BQ239" s="201"/>
      <c r="BR239" s="201"/>
      <c r="BS239" s="201"/>
      <c r="BT239" s="201"/>
      <c r="BU239" s="201"/>
      <c r="BV239" s="201"/>
      <c r="BW239" s="200"/>
      <c r="BX239" s="200"/>
      <c r="BY239" s="200"/>
      <c r="BZ239" s="202"/>
      <c r="CA239" s="202"/>
      <c r="CB239" s="202"/>
      <c r="CC239" s="202"/>
      <c r="CD239" s="202"/>
      <c r="CE239" s="202"/>
      <c r="CF239" s="202"/>
      <c r="CG239" s="202"/>
      <c r="CH239" s="202"/>
      <c r="CI239" s="202"/>
      <c r="CJ239" s="202"/>
      <c r="CK239" s="202"/>
      <c r="CL239" s="202"/>
      <c r="CM239" s="202"/>
      <c r="CN239" s="202"/>
      <c r="CO239" s="202"/>
      <c r="CP239" s="202"/>
      <c r="CQ239" s="202"/>
      <c r="CR239" s="202"/>
      <c r="CS239" s="195" t="s">
        <v>4934</v>
      </c>
      <c r="CT239" s="202"/>
      <c r="CU239" s="202"/>
      <c r="CV239" s="202"/>
      <c r="CW239" s="202"/>
      <c r="CX239" s="202"/>
      <c r="CY239" s="202"/>
      <c r="CZ239" s="202"/>
      <c r="DA239" s="202"/>
      <c r="DB239" s="202"/>
      <c r="DC239" s="202"/>
      <c r="DD239" s="202"/>
      <c r="DE239" s="202"/>
    </row>
    <row r="240" spans="34:109" ht="15" hidden="1" customHeight="1">
      <c r="AH240" s="200"/>
      <c r="AI240" s="200"/>
      <c r="AJ240" s="200"/>
      <c r="AK240" s="200"/>
      <c r="AL240" s="189" t="str">
        <f t="shared" si="9"/>
        <v/>
      </c>
      <c r="AM240" s="189" t="str">
        <f t="shared" si="10"/>
        <v/>
      </c>
      <c r="AN240" s="190" t="str">
        <f t="shared" si="11"/>
        <v/>
      </c>
      <c r="AO240" s="200"/>
      <c r="AP240" s="187">
        <v>238</v>
      </c>
      <c r="AQ240" s="201"/>
      <c r="AR240" s="201"/>
      <c r="AS240" s="201"/>
      <c r="AT240" s="201"/>
      <c r="AU240" s="201"/>
      <c r="AV240" s="201"/>
      <c r="AW240" s="201"/>
      <c r="AX240" s="201"/>
      <c r="AY240" s="201"/>
      <c r="AZ240" s="201"/>
      <c r="BA240" s="201"/>
      <c r="BB240" s="201"/>
      <c r="BC240" s="201"/>
      <c r="BD240" s="201"/>
      <c r="BE240" s="201"/>
      <c r="BF240" s="201"/>
      <c r="BG240" s="201"/>
      <c r="BH240" s="201"/>
      <c r="BI240" s="201"/>
      <c r="BJ240" s="193" t="s">
        <v>4935</v>
      </c>
      <c r="BK240" s="201"/>
      <c r="BL240" s="201"/>
      <c r="BM240" s="201"/>
      <c r="BN240" s="201"/>
      <c r="BO240" s="201"/>
      <c r="BP240" s="201"/>
      <c r="BQ240" s="201"/>
      <c r="BR240" s="201"/>
      <c r="BS240" s="201"/>
      <c r="BT240" s="201"/>
      <c r="BU240" s="201"/>
      <c r="BV240" s="201"/>
      <c r="BW240" s="200"/>
      <c r="BX240" s="200"/>
      <c r="BY240" s="200"/>
      <c r="BZ240" s="202"/>
      <c r="CA240" s="202"/>
      <c r="CB240" s="202"/>
      <c r="CC240" s="202"/>
      <c r="CD240" s="202"/>
      <c r="CE240" s="202"/>
      <c r="CF240" s="202"/>
      <c r="CG240" s="202"/>
      <c r="CH240" s="202"/>
      <c r="CI240" s="202"/>
      <c r="CJ240" s="202"/>
      <c r="CK240" s="202"/>
      <c r="CL240" s="202"/>
      <c r="CM240" s="202"/>
      <c r="CN240" s="202"/>
      <c r="CO240" s="202"/>
      <c r="CP240" s="202"/>
      <c r="CQ240" s="202"/>
      <c r="CR240" s="202"/>
      <c r="CS240" s="195" t="s">
        <v>4936</v>
      </c>
      <c r="CT240" s="202"/>
      <c r="CU240" s="202"/>
      <c r="CV240" s="202"/>
      <c r="CW240" s="202"/>
      <c r="CX240" s="202"/>
      <c r="CY240" s="202"/>
      <c r="CZ240" s="202"/>
      <c r="DA240" s="202"/>
      <c r="DB240" s="202"/>
      <c r="DC240" s="202"/>
      <c r="DD240" s="202"/>
      <c r="DE240" s="202"/>
    </row>
    <row r="241" spans="34:109" ht="15" hidden="1" customHeight="1">
      <c r="AH241" s="200"/>
      <c r="AI241" s="200"/>
      <c r="AJ241" s="200"/>
      <c r="AK241" s="200"/>
      <c r="AL241" s="189" t="str">
        <f t="shared" si="9"/>
        <v/>
      </c>
      <c r="AM241" s="189" t="str">
        <f t="shared" si="10"/>
        <v/>
      </c>
      <c r="AN241" s="190" t="str">
        <f t="shared" si="11"/>
        <v/>
      </c>
      <c r="AO241" s="200"/>
      <c r="AP241" s="187">
        <v>239</v>
      </c>
      <c r="AQ241" s="201"/>
      <c r="AR241" s="201"/>
      <c r="AS241" s="201"/>
      <c r="AT241" s="201"/>
      <c r="AU241" s="201"/>
      <c r="AV241" s="201"/>
      <c r="AW241" s="201"/>
      <c r="AX241" s="201"/>
      <c r="AY241" s="201"/>
      <c r="AZ241" s="201"/>
      <c r="BA241" s="201"/>
      <c r="BB241" s="201"/>
      <c r="BC241" s="201"/>
      <c r="BD241" s="201"/>
      <c r="BE241" s="201"/>
      <c r="BF241" s="201"/>
      <c r="BG241" s="201"/>
      <c r="BH241" s="201"/>
      <c r="BI241" s="201"/>
      <c r="BJ241" s="193" t="s">
        <v>4937</v>
      </c>
      <c r="BK241" s="201"/>
      <c r="BL241" s="201"/>
      <c r="BM241" s="201"/>
      <c r="BN241" s="201"/>
      <c r="BO241" s="201"/>
      <c r="BP241" s="201"/>
      <c r="BQ241" s="201"/>
      <c r="BR241" s="201"/>
      <c r="BS241" s="201"/>
      <c r="BT241" s="201"/>
      <c r="BU241" s="201"/>
      <c r="BV241" s="201"/>
      <c r="BW241" s="200"/>
      <c r="BX241" s="200"/>
      <c r="BY241" s="200"/>
      <c r="BZ241" s="202"/>
      <c r="CA241" s="202"/>
      <c r="CB241" s="202"/>
      <c r="CC241" s="202"/>
      <c r="CD241" s="202"/>
      <c r="CE241" s="202"/>
      <c r="CF241" s="202"/>
      <c r="CG241" s="202"/>
      <c r="CH241" s="202"/>
      <c r="CI241" s="202"/>
      <c r="CJ241" s="202"/>
      <c r="CK241" s="202"/>
      <c r="CL241" s="202"/>
      <c r="CM241" s="202"/>
      <c r="CN241" s="202"/>
      <c r="CO241" s="202"/>
      <c r="CP241" s="202"/>
      <c r="CQ241" s="202"/>
      <c r="CR241" s="202"/>
      <c r="CS241" s="195" t="s">
        <v>4938</v>
      </c>
      <c r="CT241" s="202"/>
      <c r="CU241" s="202"/>
      <c r="CV241" s="202"/>
      <c r="CW241" s="202"/>
      <c r="CX241" s="202"/>
      <c r="CY241" s="202"/>
      <c r="CZ241" s="202"/>
      <c r="DA241" s="202"/>
      <c r="DB241" s="202"/>
      <c r="DC241" s="202"/>
      <c r="DD241" s="202"/>
      <c r="DE241" s="202"/>
    </row>
    <row r="242" spans="34:109" ht="15" hidden="1" customHeight="1">
      <c r="AH242" s="200"/>
      <c r="AI242" s="200"/>
      <c r="AJ242" s="200"/>
      <c r="AK242" s="200"/>
      <c r="AL242" s="189" t="str">
        <f t="shared" si="9"/>
        <v/>
      </c>
      <c r="AM242" s="189" t="str">
        <f t="shared" si="10"/>
        <v/>
      </c>
      <c r="AN242" s="190" t="str">
        <f t="shared" si="11"/>
        <v/>
      </c>
      <c r="AO242" s="200"/>
      <c r="AP242" s="187">
        <v>240</v>
      </c>
      <c r="AQ242" s="201"/>
      <c r="AR242" s="201"/>
      <c r="AS242" s="201"/>
      <c r="AT242" s="201"/>
      <c r="AU242" s="201"/>
      <c r="AV242" s="201"/>
      <c r="AW242" s="201"/>
      <c r="AX242" s="201"/>
      <c r="AY242" s="201"/>
      <c r="AZ242" s="201"/>
      <c r="BA242" s="201"/>
      <c r="BB242" s="201"/>
      <c r="BC242" s="201"/>
      <c r="BD242" s="201"/>
      <c r="BE242" s="201"/>
      <c r="BF242" s="201"/>
      <c r="BG242" s="201"/>
      <c r="BH242" s="201"/>
      <c r="BI242" s="201"/>
      <c r="BJ242" s="193" t="s">
        <v>4939</v>
      </c>
      <c r="BK242" s="201"/>
      <c r="BL242" s="201"/>
      <c r="BM242" s="201"/>
      <c r="BN242" s="201"/>
      <c r="BO242" s="201"/>
      <c r="BP242" s="201"/>
      <c r="BQ242" s="201"/>
      <c r="BR242" s="201"/>
      <c r="BS242" s="201"/>
      <c r="BT242" s="201"/>
      <c r="BU242" s="201"/>
      <c r="BV242" s="201"/>
      <c r="BW242" s="200"/>
      <c r="BX242" s="200"/>
      <c r="BY242" s="200"/>
      <c r="BZ242" s="202"/>
      <c r="CA242" s="202"/>
      <c r="CB242" s="202"/>
      <c r="CC242" s="202"/>
      <c r="CD242" s="202"/>
      <c r="CE242" s="202"/>
      <c r="CF242" s="202"/>
      <c r="CG242" s="202"/>
      <c r="CH242" s="202"/>
      <c r="CI242" s="202"/>
      <c r="CJ242" s="202"/>
      <c r="CK242" s="202"/>
      <c r="CL242" s="202"/>
      <c r="CM242" s="202"/>
      <c r="CN242" s="202"/>
      <c r="CO242" s="202"/>
      <c r="CP242" s="202"/>
      <c r="CQ242" s="202"/>
      <c r="CR242" s="202"/>
      <c r="CS242" s="195" t="s">
        <v>4940</v>
      </c>
      <c r="CT242" s="202"/>
      <c r="CU242" s="202"/>
      <c r="CV242" s="202"/>
      <c r="CW242" s="202"/>
      <c r="CX242" s="202"/>
      <c r="CY242" s="202"/>
      <c r="CZ242" s="202"/>
      <c r="DA242" s="202"/>
      <c r="DB242" s="202"/>
      <c r="DC242" s="202"/>
      <c r="DD242" s="202"/>
      <c r="DE242" s="202"/>
    </row>
    <row r="243" spans="34:109" ht="15" hidden="1" customHeight="1">
      <c r="AH243" s="200"/>
      <c r="AI243" s="200"/>
      <c r="AJ243" s="200"/>
      <c r="AK243" s="200"/>
      <c r="AL243" s="189" t="str">
        <f t="shared" si="9"/>
        <v/>
      </c>
      <c r="AM243" s="189" t="str">
        <f t="shared" si="10"/>
        <v/>
      </c>
      <c r="AN243" s="190" t="str">
        <f t="shared" si="11"/>
        <v/>
      </c>
      <c r="AO243" s="200"/>
      <c r="AP243" s="187">
        <v>241</v>
      </c>
      <c r="AQ243" s="201"/>
      <c r="AR243" s="201"/>
      <c r="AS243" s="201"/>
      <c r="AT243" s="201"/>
      <c r="AU243" s="201"/>
      <c r="AV243" s="201"/>
      <c r="AW243" s="201"/>
      <c r="AX243" s="201"/>
      <c r="AY243" s="201"/>
      <c r="AZ243" s="201"/>
      <c r="BA243" s="201"/>
      <c r="BB243" s="201"/>
      <c r="BC243" s="201"/>
      <c r="BD243" s="201"/>
      <c r="BE243" s="201"/>
      <c r="BF243" s="201"/>
      <c r="BG243" s="201"/>
      <c r="BH243" s="201"/>
      <c r="BI243" s="201"/>
      <c r="BJ243" s="193" t="s">
        <v>4941</v>
      </c>
      <c r="BK243" s="201"/>
      <c r="BL243" s="201"/>
      <c r="BM243" s="201"/>
      <c r="BN243" s="201"/>
      <c r="BO243" s="201"/>
      <c r="BP243" s="201"/>
      <c r="BQ243" s="201"/>
      <c r="BR243" s="201"/>
      <c r="BS243" s="201"/>
      <c r="BT243" s="201"/>
      <c r="BU243" s="201"/>
      <c r="BV243" s="201"/>
      <c r="BW243" s="200"/>
      <c r="BX243" s="200"/>
      <c r="BY243" s="200"/>
      <c r="BZ243" s="202"/>
      <c r="CA243" s="202"/>
      <c r="CB243" s="202"/>
      <c r="CC243" s="202"/>
      <c r="CD243" s="202"/>
      <c r="CE243" s="202"/>
      <c r="CF243" s="202"/>
      <c r="CG243" s="202"/>
      <c r="CH243" s="202"/>
      <c r="CI243" s="202"/>
      <c r="CJ243" s="202"/>
      <c r="CK243" s="202"/>
      <c r="CL243" s="202"/>
      <c r="CM243" s="202"/>
      <c r="CN243" s="202"/>
      <c r="CO243" s="202"/>
      <c r="CP243" s="202"/>
      <c r="CQ243" s="202"/>
      <c r="CR243" s="202"/>
      <c r="CS243" s="195" t="s">
        <v>4942</v>
      </c>
      <c r="CT243" s="202"/>
      <c r="CU243" s="202"/>
      <c r="CV243" s="202"/>
      <c r="CW243" s="202"/>
      <c r="CX243" s="202"/>
      <c r="CY243" s="202"/>
      <c r="CZ243" s="202"/>
      <c r="DA243" s="202"/>
      <c r="DB243" s="202"/>
      <c r="DC243" s="202"/>
      <c r="DD243" s="202"/>
      <c r="DE243" s="202"/>
    </row>
    <row r="244" spans="34:109" ht="15" hidden="1" customHeight="1">
      <c r="AH244" s="200"/>
      <c r="AI244" s="200"/>
      <c r="AJ244" s="200"/>
      <c r="AK244" s="200"/>
      <c r="AL244" s="189" t="str">
        <f t="shared" si="9"/>
        <v/>
      </c>
      <c r="AM244" s="189" t="str">
        <f t="shared" si="10"/>
        <v/>
      </c>
      <c r="AN244" s="190" t="str">
        <f t="shared" si="11"/>
        <v/>
      </c>
      <c r="AO244" s="200"/>
      <c r="AP244" s="187">
        <v>242</v>
      </c>
      <c r="AQ244" s="201"/>
      <c r="AR244" s="201"/>
      <c r="AS244" s="201"/>
      <c r="AT244" s="201"/>
      <c r="AU244" s="201"/>
      <c r="AV244" s="201"/>
      <c r="AW244" s="201"/>
      <c r="AX244" s="201"/>
      <c r="AY244" s="201"/>
      <c r="AZ244" s="201"/>
      <c r="BA244" s="201"/>
      <c r="BB244" s="201"/>
      <c r="BC244" s="201"/>
      <c r="BD244" s="201"/>
      <c r="BE244" s="201"/>
      <c r="BF244" s="201"/>
      <c r="BG244" s="201"/>
      <c r="BH244" s="201"/>
      <c r="BI244" s="201"/>
      <c r="BJ244" s="193" t="s">
        <v>4943</v>
      </c>
      <c r="BK244" s="201"/>
      <c r="BL244" s="201"/>
      <c r="BM244" s="201"/>
      <c r="BN244" s="201"/>
      <c r="BO244" s="201"/>
      <c r="BP244" s="201"/>
      <c r="BQ244" s="201"/>
      <c r="BR244" s="201"/>
      <c r="BS244" s="201"/>
      <c r="BT244" s="201"/>
      <c r="BU244" s="201"/>
      <c r="BV244" s="201"/>
      <c r="BW244" s="200"/>
      <c r="BX244" s="200"/>
      <c r="BY244" s="200"/>
      <c r="BZ244" s="202"/>
      <c r="CA244" s="202"/>
      <c r="CB244" s="202"/>
      <c r="CC244" s="202"/>
      <c r="CD244" s="202"/>
      <c r="CE244" s="202"/>
      <c r="CF244" s="202"/>
      <c r="CG244" s="202"/>
      <c r="CH244" s="202"/>
      <c r="CI244" s="202"/>
      <c r="CJ244" s="202"/>
      <c r="CK244" s="202"/>
      <c r="CL244" s="202"/>
      <c r="CM244" s="202"/>
      <c r="CN244" s="202"/>
      <c r="CO244" s="202"/>
      <c r="CP244" s="202"/>
      <c r="CQ244" s="202"/>
      <c r="CR244" s="202"/>
      <c r="CS244" s="195" t="s">
        <v>4944</v>
      </c>
      <c r="CT244" s="202"/>
      <c r="CU244" s="202"/>
      <c r="CV244" s="202"/>
      <c r="CW244" s="202"/>
      <c r="CX244" s="202"/>
      <c r="CY244" s="202"/>
      <c r="CZ244" s="202"/>
      <c r="DA244" s="202"/>
      <c r="DB244" s="202"/>
      <c r="DC244" s="202"/>
      <c r="DD244" s="202"/>
      <c r="DE244" s="202"/>
    </row>
    <row r="245" spans="34:109" ht="15" hidden="1" customHeight="1">
      <c r="AH245" s="200"/>
      <c r="AI245" s="200"/>
      <c r="AJ245" s="200"/>
      <c r="AK245" s="200"/>
      <c r="AL245" s="189" t="str">
        <f t="shared" si="9"/>
        <v/>
      </c>
      <c r="AM245" s="189" t="str">
        <f t="shared" si="10"/>
        <v/>
      </c>
      <c r="AN245" s="190" t="str">
        <f t="shared" si="11"/>
        <v/>
      </c>
      <c r="AO245" s="200"/>
      <c r="AP245" s="187">
        <v>243</v>
      </c>
      <c r="AQ245" s="201"/>
      <c r="AR245" s="201"/>
      <c r="AS245" s="201"/>
      <c r="AT245" s="201"/>
      <c r="AU245" s="201"/>
      <c r="AV245" s="201"/>
      <c r="AW245" s="201"/>
      <c r="AX245" s="201"/>
      <c r="AY245" s="201"/>
      <c r="AZ245" s="201"/>
      <c r="BA245" s="201"/>
      <c r="BB245" s="201"/>
      <c r="BC245" s="201"/>
      <c r="BD245" s="201"/>
      <c r="BE245" s="201"/>
      <c r="BF245" s="201"/>
      <c r="BG245" s="201"/>
      <c r="BH245" s="201"/>
      <c r="BI245" s="201"/>
      <c r="BJ245" s="193" t="s">
        <v>4945</v>
      </c>
      <c r="BK245" s="201"/>
      <c r="BL245" s="201"/>
      <c r="BM245" s="201"/>
      <c r="BN245" s="201"/>
      <c r="BO245" s="201"/>
      <c r="BP245" s="201"/>
      <c r="BQ245" s="201"/>
      <c r="BR245" s="201"/>
      <c r="BS245" s="201"/>
      <c r="BT245" s="201"/>
      <c r="BU245" s="201"/>
      <c r="BV245" s="201"/>
      <c r="BW245" s="200"/>
      <c r="BX245" s="200"/>
      <c r="BY245" s="200"/>
      <c r="BZ245" s="202"/>
      <c r="CA245" s="202"/>
      <c r="CB245" s="202"/>
      <c r="CC245" s="202"/>
      <c r="CD245" s="202"/>
      <c r="CE245" s="202"/>
      <c r="CF245" s="202"/>
      <c r="CG245" s="202"/>
      <c r="CH245" s="202"/>
      <c r="CI245" s="202"/>
      <c r="CJ245" s="202"/>
      <c r="CK245" s="202"/>
      <c r="CL245" s="202"/>
      <c r="CM245" s="202"/>
      <c r="CN245" s="202"/>
      <c r="CO245" s="202"/>
      <c r="CP245" s="202"/>
      <c r="CQ245" s="202"/>
      <c r="CR245" s="202"/>
      <c r="CS245" s="195" t="s">
        <v>4946</v>
      </c>
      <c r="CT245" s="202"/>
      <c r="CU245" s="202"/>
      <c r="CV245" s="202"/>
      <c r="CW245" s="202"/>
      <c r="CX245" s="202"/>
      <c r="CY245" s="202"/>
      <c r="CZ245" s="202"/>
      <c r="DA245" s="202"/>
      <c r="DB245" s="202"/>
      <c r="DC245" s="202"/>
      <c r="DD245" s="202"/>
      <c r="DE245" s="202"/>
    </row>
    <row r="246" spans="34:109" ht="15" hidden="1" customHeight="1">
      <c r="AH246" s="200"/>
      <c r="AI246" s="200"/>
      <c r="AJ246" s="200"/>
      <c r="AK246" s="200"/>
      <c r="AL246" s="189" t="str">
        <f t="shared" si="9"/>
        <v/>
      </c>
      <c r="AM246" s="189" t="str">
        <f t="shared" si="10"/>
        <v/>
      </c>
      <c r="AN246" s="190" t="str">
        <f t="shared" si="11"/>
        <v/>
      </c>
      <c r="AO246" s="200"/>
      <c r="AP246" s="187">
        <v>244</v>
      </c>
      <c r="AQ246" s="201"/>
      <c r="AR246" s="201"/>
      <c r="AS246" s="201"/>
      <c r="AT246" s="201"/>
      <c r="AU246" s="201"/>
      <c r="AV246" s="201"/>
      <c r="AW246" s="201"/>
      <c r="AX246" s="201"/>
      <c r="AY246" s="201"/>
      <c r="AZ246" s="201"/>
      <c r="BA246" s="201"/>
      <c r="BB246" s="201"/>
      <c r="BC246" s="201"/>
      <c r="BD246" s="201"/>
      <c r="BE246" s="201"/>
      <c r="BF246" s="201"/>
      <c r="BG246" s="201"/>
      <c r="BH246" s="201"/>
      <c r="BI246" s="201"/>
      <c r="BJ246" s="193" t="s">
        <v>4947</v>
      </c>
      <c r="BK246" s="201"/>
      <c r="BL246" s="201"/>
      <c r="BM246" s="201"/>
      <c r="BN246" s="201"/>
      <c r="BO246" s="201"/>
      <c r="BP246" s="201"/>
      <c r="BQ246" s="201"/>
      <c r="BR246" s="201"/>
      <c r="BS246" s="201"/>
      <c r="BT246" s="201"/>
      <c r="BU246" s="201"/>
      <c r="BV246" s="201"/>
      <c r="BW246" s="200"/>
      <c r="BX246" s="200"/>
      <c r="BY246" s="200"/>
      <c r="BZ246" s="202"/>
      <c r="CA246" s="202"/>
      <c r="CB246" s="202"/>
      <c r="CC246" s="202"/>
      <c r="CD246" s="202"/>
      <c r="CE246" s="202"/>
      <c r="CF246" s="202"/>
      <c r="CG246" s="202"/>
      <c r="CH246" s="202"/>
      <c r="CI246" s="202"/>
      <c r="CJ246" s="202"/>
      <c r="CK246" s="202"/>
      <c r="CL246" s="202"/>
      <c r="CM246" s="202"/>
      <c r="CN246" s="202"/>
      <c r="CO246" s="202"/>
      <c r="CP246" s="202"/>
      <c r="CQ246" s="202"/>
      <c r="CR246" s="202"/>
      <c r="CS246" s="195" t="s">
        <v>4948</v>
      </c>
      <c r="CT246" s="202"/>
      <c r="CU246" s="202"/>
      <c r="CV246" s="202"/>
      <c r="CW246" s="202"/>
      <c r="CX246" s="202"/>
      <c r="CY246" s="202"/>
      <c r="CZ246" s="202"/>
      <c r="DA246" s="202"/>
      <c r="DB246" s="202"/>
      <c r="DC246" s="202"/>
      <c r="DD246" s="202"/>
      <c r="DE246" s="202"/>
    </row>
    <row r="247" spans="34:109" ht="15" hidden="1" customHeight="1">
      <c r="AH247" s="200"/>
      <c r="AI247" s="200"/>
      <c r="AJ247" s="200"/>
      <c r="AK247" s="200"/>
      <c r="AL247" s="189" t="str">
        <f t="shared" si="9"/>
        <v/>
      </c>
      <c r="AM247" s="189" t="str">
        <f t="shared" si="10"/>
        <v/>
      </c>
      <c r="AN247" s="190" t="str">
        <f t="shared" si="11"/>
        <v/>
      </c>
      <c r="AO247" s="200"/>
      <c r="AP247" s="187">
        <v>245</v>
      </c>
      <c r="AQ247" s="201"/>
      <c r="AR247" s="201"/>
      <c r="AS247" s="201"/>
      <c r="AT247" s="201"/>
      <c r="AU247" s="201"/>
      <c r="AV247" s="201"/>
      <c r="AW247" s="201"/>
      <c r="AX247" s="201"/>
      <c r="AY247" s="201"/>
      <c r="AZ247" s="201"/>
      <c r="BA247" s="201"/>
      <c r="BB247" s="201"/>
      <c r="BC247" s="201"/>
      <c r="BD247" s="201"/>
      <c r="BE247" s="201"/>
      <c r="BF247" s="201"/>
      <c r="BG247" s="201"/>
      <c r="BH247" s="201"/>
      <c r="BI247" s="201"/>
      <c r="BJ247" s="193" t="s">
        <v>4949</v>
      </c>
      <c r="BK247" s="201"/>
      <c r="BL247" s="201"/>
      <c r="BM247" s="201"/>
      <c r="BN247" s="201"/>
      <c r="BO247" s="201"/>
      <c r="BP247" s="201"/>
      <c r="BQ247" s="201"/>
      <c r="BR247" s="201"/>
      <c r="BS247" s="201"/>
      <c r="BT247" s="201"/>
      <c r="BU247" s="201"/>
      <c r="BV247" s="201"/>
      <c r="BW247" s="200"/>
      <c r="BX247" s="200"/>
      <c r="BY247" s="200"/>
      <c r="BZ247" s="202"/>
      <c r="CA247" s="202"/>
      <c r="CB247" s="202"/>
      <c r="CC247" s="202"/>
      <c r="CD247" s="202"/>
      <c r="CE247" s="202"/>
      <c r="CF247" s="202"/>
      <c r="CG247" s="202"/>
      <c r="CH247" s="202"/>
      <c r="CI247" s="202"/>
      <c r="CJ247" s="202"/>
      <c r="CK247" s="202"/>
      <c r="CL247" s="202"/>
      <c r="CM247" s="202"/>
      <c r="CN247" s="202"/>
      <c r="CO247" s="202"/>
      <c r="CP247" s="202"/>
      <c r="CQ247" s="202"/>
      <c r="CR247" s="202"/>
      <c r="CS247" s="195" t="s">
        <v>4950</v>
      </c>
      <c r="CT247" s="202"/>
      <c r="CU247" s="202"/>
      <c r="CV247" s="202"/>
      <c r="CW247" s="202"/>
      <c r="CX247" s="202"/>
      <c r="CY247" s="202"/>
      <c r="CZ247" s="202"/>
      <c r="DA247" s="202"/>
      <c r="DB247" s="202"/>
      <c r="DC247" s="202"/>
      <c r="DD247" s="202"/>
      <c r="DE247" s="202"/>
    </row>
    <row r="248" spans="34:109" ht="15" hidden="1" customHeight="1">
      <c r="AH248" s="200"/>
      <c r="AI248" s="200"/>
      <c r="AJ248" s="200"/>
      <c r="AK248" s="200"/>
      <c r="AL248" s="189" t="str">
        <f t="shared" si="9"/>
        <v/>
      </c>
      <c r="AM248" s="189" t="str">
        <f t="shared" si="10"/>
        <v/>
      </c>
      <c r="AN248" s="190" t="str">
        <f t="shared" si="11"/>
        <v/>
      </c>
      <c r="AO248" s="200"/>
      <c r="AP248" s="187">
        <v>246</v>
      </c>
      <c r="AQ248" s="201"/>
      <c r="AR248" s="201"/>
      <c r="AS248" s="201"/>
      <c r="AT248" s="201"/>
      <c r="AU248" s="201"/>
      <c r="AV248" s="201"/>
      <c r="AW248" s="201"/>
      <c r="AX248" s="201"/>
      <c r="AY248" s="201"/>
      <c r="AZ248" s="201"/>
      <c r="BA248" s="201"/>
      <c r="BB248" s="201"/>
      <c r="BC248" s="201"/>
      <c r="BD248" s="201"/>
      <c r="BE248" s="201"/>
      <c r="BF248" s="201"/>
      <c r="BG248" s="201"/>
      <c r="BH248" s="201"/>
      <c r="BI248" s="201"/>
      <c r="BJ248" s="193" t="s">
        <v>4951</v>
      </c>
      <c r="BK248" s="201"/>
      <c r="BL248" s="201"/>
      <c r="BM248" s="201"/>
      <c r="BN248" s="201"/>
      <c r="BO248" s="201"/>
      <c r="BP248" s="201"/>
      <c r="BQ248" s="201"/>
      <c r="BR248" s="201"/>
      <c r="BS248" s="201"/>
      <c r="BT248" s="201"/>
      <c r="BU248" s="201"/>
      <c r="BV248" s="201"/>
      <c r="BW248" s="200"/>
      <c r="BX248" s="200"/>
      <c r="BY248" s="200"/>
      <c r="BZ248" s="202"/>
      <c r="CA248" s="202"/>
      <c r="CB248" s="202"/>
      <c r="CC248" s="202"/>
      <c r="CD248" s="202"/>
      <c r="CE248" s="202"/>
      <c r="CF248" s="202"/>
      <c r="CG248" s="202"/>
      <c r="CH248" s="202"/>
      <c r="CI248" s="202"/>
      <c r="CJ248" s="202"/>
      <c r="CK248" s="202"/>
      <c r="CL248" s="202"/>
      <c r="CM248" s="202"/>
      <c r="CN248" s="202"/>
      <c r="CO248" s="202"/>
      <c r="CP248" s="202"/>
      <c r="CQ248" s="202"/>
      <c r="CR248" s="202"/>
      <c r="CS248" s="195" t="s">
        <v>4952</v>
      </c>
      <c r="CT248" s="202"/>
      <c r="CU248" s="202"/>
      <c r="CV248" s="202"/>
      <c r="CW248" s="202"/>
      <c r="CX248" s="202"/>
      <c r="CY248" s="202"/>
      <c r="CZ248" s="202"/>
      <c r="DA248" s="202"/>
      <c r="DB248" s="202"/>
      <c r="DC248" s="202"/>
      <c r="DD248" s="202"/>
      <c r="DE248" s="202"/>
    </row>
    <row r="249" spans="34:109" ht="15" hidden="1" customHeight="1">
      <c r="AH249" s="200"/>
      <c r="AI249" s="200"/>
      <c r="AJ249" s="200"/>
      <c r="AK249" s="200"/>
      <c r="AL249" s="189" t="str">
        <f t="shared" si="9"/>
        <v/>
      </c>
      <c r="AM249" s="189" t="str">
        <f t="shared" si="10"/>
        <v/>
      </c>
      <c r="AN249" s="190" t="str">
        <f t="shared" si="11"/>
        <v/>
      </c>
      <c r="AO249" s="200"/>
      <c r="AP249" s="187">
        <v>247</v>
      </c>
      <c r="AQ249" s="201"/>
      <c r="AR249" s="201"/>
      <c r="AS249" s="201"/>
      <c r="AT249" s="201"/>
      <c r="AU249" s="201"/>
      <c r="AV249" s="201"/>
      <c r="AW249" s="201"/>
      <c r="AX249" s="201"/>
      <c r="AY249" s="201"/>
      <c r="AZ249" s="201"/>
      <c r="BA249" s="201"/>
      <c r="BB249" s="201"/>
      <c r="BC249" s="201"/>
      <c r="BD249" s="201"/>
      <c r="BE249" s="201"/>
      <c r="BF249" s="201"/>
      <c r="BG249" s="201"/>
      <c r="BH249" s="201"/>
      <c r="BI249" s="201"/>
      <c r="BJ249" s="193" t="s">
        <v>4953</v>
      </c>
      <c r="BK249" s="201"/>
      <c r="BL249" s="201"/>
      <c r="BM249" s="201"/>
      <c r="BN249" s="201"/>
      <c r="BO249" s="201"/>
      <c r="BP249" s="201"/>
      <c r="BQ249" s="201"/>
      <c r="BR249" s="201"/>
      <c r="BS249" s="201"/>
      <c r="BT249" s="201"/>
      <c r="BU249" s="201"/>
      <c r="BV249" s="201"/>
      <c r="BW249" s="200"/>
      <c r="BX249" s="200"/>
      <c r="BY249" s="200"/>
      <c r="BZ249" s="202"/>
      <c r="CA249" s="202"/>
      <c r="CB249" s="202"/>
      <c r="CC249" s="202"/>
      <c r="CD249" s="202"/>
      <c r="CE249" s="202"/>
      <c r="CF249" s="202"/>
      <c r="CG249" s="202"/>
      <c r="CH249" s="202"/>
      <c r="CI249" s="202"/>
      <c r="CJ249" s="202"/>
      <c r="CK249" s="202"/>
      <c r="CL249" s="202"/>
      <c r="CM249" s="202"/>
      <c r="CN249" s="202"/>
      <c r="CO249" s="202"/>
      <c r="CP249" s="202"/>
      <c r="CQ249" s="202"/>
      <c r="CR249" s="202"/>
      <c r="CS249" s="195" t="s">
        <v>4954</v>
      </c>
      <c r="CT249" s="202"/>
      <c r="CU249" s="202"/>
      <c r="CV249" s="202"/>
      <c r="CW249" s="202"/>
      <c r="CX249" s="202"/>
      <c r="CY249" s="202"/>
      <c r="CZ249" s="202"/>
      <c r="DA249" s="202"/>
      <c r="DB249" s="202"/>
      <c r="DC249" s="202"/>
      <c r="DD249" s="202"/>
      <c r="DE249" s="202"/>
    </row>
    <row r="250" spans="34:109" ht="15" hidden="1" customHeight="1">
      <c r="AH250" s="200"/>
      <c r="AI250" s="200"/>
      <c r="AJ250" s="200"/>
      <c r="AK250" s="200"/>
      <c r="AL250" s="189" t="str">
        <f t="shared" si="9"/>
        <v/>
      </c>
      <c r="AM250" s="189" t="str">
        <f t="shared" si="10"/>
        <v/>
      </c>
      <c r="AN250" s="190" t="str">
        <f t="shared" si="11"/>
        <v/>
      </c>
      <c r="AO250" s="200"/>
      <c r="AP250" s="187">
        <v>248</v>
      </c>
      <c r="AQ250" s="201"/>
      <c r="AR250" s="201"/>
      <c r="AS250" s="201"/>
      <c r="AT250" s="201"/>
      <c r="AU250" s="201"/>
      <c r="AV250" s="201"/>
      <c r="AW250" s="201"/>
      <c r="AX250" s="201"/>
      <c r="AY250" s="201"/>
      <c r="AZ250" s="201"/>
      <c r="BA250" s="201"/>
      <c r="BB250" s="201"/>
      <c r="BC250" s="201"/>
      <c r="BD250" s="201"/>
      <c r="BE250" s="201"/>
      <c r="BF250" s="201"/>
      <c r="BG250" s="201"/>
      <c r="BH250" s="201"/>
      <c r="BI250" s="201"/>
      <c r="BJ250" s="193" t="s">
        <v>4955</v>
      </c>
      <c r="BK250" s="201"/>
      <c r="BL250" s="201"/>
      <c r="BM250" s="201"/>
      <c r="BN250" s="201"/>
      <c r="BO250" s="201"/>
      <c r="BP250" s="201"/>
      <c r="BQ250" s="201"/>
      <c r="BR250" s="201"/>
      <c r="BS250" s="201"/>
      <c r="BT250" s="201"/>
      <c r="BU250" s="201"/>
      <c r="BV250" s="201"/>
      <c r="BW250" s="200"/>
      <c r="BX250" s="200"/>
      <c r="BY250" s="200"/>
      <c r="BZ250" s="202"/>
      <c r="CA250" s="202"/>
      <c r="CB250" s="202"/>
      <c r="CC250" s="202"/>
      <c r="CD250" s="202"/>
      <c r="CE250" s="202"/>
      <c r="CF250" s="202"/>
      <c r="CG250" s="202"/>
      <c r="CH250" s="202"/>
      <c r="CI250" s="202"/>
      <c r="CJ250" s="202"/>
      <c r="CK250" s="202"/>
      <c r="CL250" s="202"/>
      <c r="CM250" s="202"/>
      <c r="CN250" s="202"/>
      <c r="CO250" s="202"/>
      <c r="CP250" s="202"/>
      <c r="CQ250" s="202"/>
      <c r="CR250" s="202"/>
      <c r="CS250" s="195" t="s">
        <v>4956</v>
      </c>
      <c r="CT250" s="202"/>
      <c r="CU250" s="202"/>
      <c r="CV250" s="202"/>
      <c r="CW250" s="202"/>
      <c r="CX250" s="202"/>
      <c r="CY250" s="202"/>
      <c r="CZ250" s="202"/>
      <c r="DA250" s="202"/>
      <c r="DB250" s="202"/>
      <c r="DC250" s="202"/>
      <c r="DD250" s="202"/>
      <c r="DE250" s="202"/>
    </row>
    <row r="251" spans="34:109" ht="15" hidden="1" customHeight="1">
      <c r="AH251" s="200"/>
      <c r="AI251" s="200"/>
      <c r="AJ251" s="200"/>
      <c r="AK251" s="200"/>
      <c r="AL251" s="189" t="str">
        <f t="shared" si="9"/>
        <v/>
      </c>
      <c r="AM251" s="189" t="str">
        <f t="shared" si="10"/>
        <v/>
      </c>
      <c r="AN251" s="190" t="str">
        <f t="shared" si="11"/>
        <v/>
      </c>
      <c r="AO251" s="200"/>
      <c r="AP251" s="187">
        <v>249</v>
      </c>
      <c r="AQ251" s="201"/>
      <c r="AR251" s="201"/>
      <c r="AS251" s="201"/>
      <c r="AT251" s="201"/>
      <c r="AU251" s="201"/>
      <c r="AV251" s="201"/>
      <c r="AW251" s="201"/>
      <c r="AX251" s="201"/>
      <c r="AY251" s="201"/>
      <c r="AZ251" s="201"/>
      <c r="BA251" s="201"/>
      <c r="BB251" s="201"/>
      <c r="BC251" s="201"/>
      <c r="BD251" s="201"/>
      <c r="BE251" s="201"/>
      <c r="BF251" s="201"/>
      <c r="BG251" s="201"/>
      <c r="BH251" s="201"/>
      <c r="BI251" s="201"/>
      <c r="BJ251" s="193" t="s">
        <v>4957</v>
      </c>
      <c r="BK251" s="201"/>
      <c r="BL251" s="201"/>
      <c r="BM251" s="201"/>
      <c r="BN251" s="201"/>
      <c r="BO251" s="201"/>
      <c r="BP251" s="201"/>
      <c r="BQ251" s="201"/>
      <c r="BR251" s="201"/>
      <c r="BS251" s="201"/>
      <c r="BT251" s="201"/>
      <c r="BU251" s="201"/>
      <c r="BV251" s="201"/>
      <c r="BW251" s="200"/>
      <c r="BX251" s="200"/>
      <c r="BY251" s="200"/>
      <c r="BZ251" s="202"/>
      <c r="CA251" s="202"/>
      <c r="CB251" s="202"/>
      <c r="CC251" s="202"/>
      <c r="CD251" s="202"/>
      <c r="CE251" s="202"/>
      <c r="CF251" s="202"/>
      <c r="CG251" s="202"/>
      <c r="CH251" s="202"/>
      <c r="CI251" s="202"/>
      <c r="CJ251" s="202"/>
      <c r="CK251" s="202"/>
      <c r="CL251" s="202"/>
      <c r="CM251" s="202"/>
      <c r="CN251" s="202"/>
      <c r="CO251" s="202"/>
      <c r="CP251" s="202"/>
      <c r="CQ251" s="202"/>
      <c r="CR251" s="202"/>
      <c r="CS251" s="195" t="s">
        <v>4958</v>
      </c>
      <c r="CT251" s="202"/>
      <c r="CU251" s="202"/>
      <c r="CV251" s="202"/>
      <c r="CW251" s="202"/>
      <c r="CX251" s="202"/>
      <c r="CY251" s="202"/>
      <c r="CZ251" s="202"/>
      <c r="DA251" s="202"/>
      <c r="DB251" s="202"/>
      <c r="DC251" s="202"/>
      <c r="DD251" s="202"/>
      <c r="DE251" s="202"/>
    </row>
    <row r="252" spans="34:109" ht="15" hidden="1" customHeight="1">
      <c r="AH252" s="200"/>
      <c r="AI252" s="200"/>
      <c r="AJ252" s="200"/>
      <c r="AK252" s="200"/>
      <c r="AL252" s="189" t="str">
        <f t="shared" si="9"/>
        <v/>
      </c>
      <c r="AM252" s="189" t="str">
        <f t="shared" si="10"/>
        <v/>
      </c>
      <c r="AN252" s="190" t="str">
        <f t="shared" si="11"/>
        <v/>
      </c>
      <c r="AO252" s="200"/>
      <c r="AP252" s="187">
        <v>250</v>
      </c>
      <c r="AQ252" s="201"/>
      <c r="AR252" s="201"/>
      <c r="AS252" s="201"/>
      <c r="AT252" s="201"/>
      <c r="AU252" s="201"/>
      <c r="AV252" s="201"/>
      <c r="AW252" s="201"/>
      <c r="AX252" s="201"/>
      <c r="AY252" s="201"/>
      <c r="AZ252" s="201"/>
      <c r="BA252" s="201"/>
      <c r="BB252" s="201"/>
      <c r="BC252" s="201"/>
      <c r="BD252" s="201"/>
      <c r="BE252" s="201"/>
      <c r="BF252" s="201"/>
      <c r="BG252" s="201"/>
      <c r="BH252" s="201"/>
      <c r="BI252" s="201"/>
      <c r="BJ252" s="193" t="s">
        <v>4959</v>
      </c>
      <c r="BK252" s="201"/>
      <c r="BL252" s="201"/>
      <c r="BM252" s="201"/>
      <c r="BN252" s="201"/>
      <c r="BO252" s="201"/>
      <c r="BP252" s="201"/>
      <c r="BQ252" s="201"/>
      <c r="BR252" s="201"/>
      <c r="BS252" s="201"/>
      <c r="BT252" s="201"/>
      <c r="BU252" s="201"/>
      <c r="BV252" s="201"/>
      <c r="BW252" s="200"/>
      <c r="BX252" s="200"/>
      <c r="BY252" s="200"/>
      <c r="BZ252" s="202"/>
      <c r="CA252" s="202"/>
      <c r="CB252" s="202"/>
      <c r="CC252" s="202"/>
      <c r="CD252" s="202"/>
      <c r="CE252" s="202"/>
      <c r="CF252" s="202"/>
      <c r="CG252" s="202"/>
      <c r="CH252" s="202"/>
      <c r="CI252" s="202"/>
      <c r="CJ252" s="202"/>
      <c r="CK252" s="202"/>
      <c r="CL252" s="202"/>
      <c r="CM252" s="202"/>
      <c r="CN252" s="202"/>
      <c r="CO252" s="202"/>
      <c r="CP252" s="202"/>
      <c r="CQ252" s="202"/>
      <c r="CR252" s="202"/>
      <c r="CS252" s="195" t="s">
        <v>4960</v>
      </c>
      <c r="CT252" s="202"/>
      <c r="CU252" s="202"/>
      <c r="CV252" s="202"/>
      <c r="CW252" s="202"/>
      <c r="CX252" s="202"/>
      <c r="CY252" s="202"/>
      <c r="CZ252" s="202"/>
      <c r="DA252" s="202"/>
      <c r="DB252" s="202"/>
      <c r="DC252" s="202"/>
      <c r="DD252" s="202"/>
      <c r="DE252" s="202"/>
    </row>
    <row r="253" spans="34:109" ht="15" hidden="1" customHeight="1">
      <c r="AH253" s="200"/>
      <c r="AI253" s="200"/>
      <c r="AJ253" s="200"/>
      <c r="AK253" s="200"/>
      <c r="AL253" s="189" t="str">
        <f t="shared" si="9"/>
        <v/>
      </c>
      <c r="AM253" s="189" t="str">
        <f t="shared" si="10"/>
        <v/>
      </c>
      <c r="AN253" s="190" t="str">
        <f t="shared" si="11"/>
        <v/>
      </c>
      <c r="AO253" s="200"/>
      <c r="AP253" s="187">
        <v>251</v>
      </c>
      <c r="AQ253" s="201"/>
      <c r="AR253" s="201"/>
      <c r="AS253" s="201"/>
      <c r="AT253" s="201"/>
      <c r="AU253" s="201"/>
      <c r="AV253" s="201"/>
      <c r="AW253" s="201"/>
      <c r="AX253" s="201"/>
      <c r="AY253" s="201"/>
      <c r="AZ253" s="201"/>
      <c r="BA253" s="201"/>
      <c r="BB253" s="201"/>
      <c r="BC253" s="201"/>
      <c r="BD253" s="201"/>
      <c r="BE253" s="201"/>
      <c r="BF253" s="201"/>
      <c r="BG253" s="201"/>
      <c r="BH253" s="201"/>
      <c r="BI253" s="201"/>
      <c r="BJ253" s="193" t="s">
        <v>4961</v>
      </c>
      <c r="BK253" s="201"/>
      <c r="BL253" s="201"/>
      <c r="BM253" s="201"/>
      <c r="BN253" s="201"/>
      <c r="BO253" s="201"/>
      <c r="BP253" s="201"/>
      <c r="BQ253" s="201"/>
      <c r="BR253" s="201"/>
      <c r="BS253" s="201"/>
      <c r="BT253" s="201"/>
      <c r="BU253" s="201"/>
      <c r="BV253" s="201"/>
      <c r="BW253" s="200"/>
      <c r="BX253" s="200"/>
      <c r="BY253" s="200"/>
      <c r="BZ253" s="202"/>
      <c r="CA253" s="202"/>
      <c r="CB253" s="202"/>
      <c r="CC253" s="202"/>
      <c r="CD253" s="202"/>
      <c r="CE253" s="202"/>
      <c r="CF253" s="202"/>
      <c r="CG253" s="202"/>
      <c r="CH253" s="202"/>
      <c r="CI253" s="202"/>
      <c r="CJ253" s="202"/>
      <c r="CK253" s="202"/>
      <c r="CL253" s="202"/>
      <c r="CM253" s="202"/>
      <c r="CN253" s="202"/>
      <c r="CO253" s="202"/>
      <c r="CP253" s="202"/>
      <c r="CQ253" s="202"/>
      <c r="CR253" s="202"/>
      <c r="CS253" s="195" t="s">
        <v>4962</v>
      </c>
      <c r="CT253" s="202"/>
      <c r="CU253" s="202"/>
      <c r="CV253" s="202"/>
      <c r="CW253" s="202"/>
      <c r="CX253" s="202"/>
      <c r="CY253" s="202"/>
      <c r="CZ253" s="202"/>
      <c r="DA253" s="202"/>
      <c r="DB253" s="202"/>
      <c r="DC253" s="202"/>
      <c r="DD253" s="202"/>
      <c r="DE253" s="202"/>
    </row>
    <row r="254" spans="34:109" ht="15" hidden="1" customHeight="1">
      <c r="AH254" s="200"/>
      <c r="AI254" s="200"/>
      <c r="AJ254" s="200"/>
      <c r="AK254" s="200"/>
      <c r="AL254" s="189" t="str">
        <f t="shared" si="9"/>
        <v/>
      </c>
      <c r="AM254" s="189" t="str">
        <f t="shared" si="10"/>
        <v/>
      </c>
      <c r="AN254" s="190" t="str">
        <f t="shared" si="11"/>
        <v/>
      </c>
      <c r="AO254" s="200"/>
      <c r="AP254" s="187">
        <v>252</v>
      </c>
      <c r="AQ254" s="201"/>
      <c r="AR254" s="201"/>
      <c r="AS254" s="201"/>
      <c r="AT254" s="201"/>
      <c r="AU254" s="201"/>
      <c r="AV254" s="201"/>
      <c r="AW254" s="201"/>
      <c r="AX254" s="201"/>
      <c r="AY254" s="201"/>
      <c r="AZ254" s="201"/>
      <c r="BA254" s="201"/>
      <c r="BB254" s="201"/>
      <c r="BC254" s="201"/>
      <c r="BD254" s="201"/>
      <c r="BE254" s="201"/>
      <c r="BF254" s="201"/>
      <c r="BG254" s="201"/>
      <c r="BH254" s="201"/>
      <c r="BI254" s="201"/>
      <c r="BJ254" s="193" t="s">
        <v>4963</v>
      </c>
      <c r="BK254" s="201"/>
      <c r="BL254" s="201"/>
      <c r="BM254" s="201"/>
      <c r="BN254" s="201"/>
      <c r="BO254" s="201"/>
      <c r="BP254" s="201"/>
      <c r="BQ254" s="201"/>
      <c r="BR254" s="201"/>
      <c r="BS254" s="201"/>
      <c r="BT254" s="201"/>
      <c r="BU254" s="201"/>
      <c r="BV254" s="201"/>
      <c r="BW254" s="200"/>
      <c r="BX254" s="200"/>
      <c r="BY254" s="200"/>
      <c r="BZ254" s="202"/>
      <c r="CA254" s="202"/>
      <c r="CB254" s="202"/>
      <c r="CC254" s="202"/>
      <c r="CD254" s="202"/>
      <c r="CE254" s="202"/>
      <c r="CF254" s="202"/>
      <c r="CG254" s="202"/>
      <c r="CH254" s="202"/>
      <c r="CI254" s="202"/>
      <c r="CJ254" s="202"/>
      <c r="CK254" s="202"/>
      <c r="CL254" s="202"/>
      <c r="CM254" s="202"/>
      <c r="CN254" s="202"/>
      <c r="CO254" s="202"/>
      <c r="CP254" s="202"/>
      <c r="CQ254" s="202"/>
      <c r="CR254" s="202"/>
      <c r="CS254" s="195" t="s">
        <v>4964</v>
      </c>
      <c r="CT254" s="202"/>
      <c r="CU254" s="202"/>
      <c r="CV254" s="202"/>
      <c r="CW254" s="202"/>
      <c r="CX254" s="202"/>
      <c r="CY254" s="202"/>
      <c r="CZ254" s="202"/>
      <c r="DA254" s="202"/>
      <c r="DB254" s="202"/>
      <c r="DC254" s="202"/>
      <c r="DD254" s="202"/>
      <c r="DE254" s="202"/>
    </row>
    <row r="255" spans="34:109" ht="15" hidden="1" customHeight="1">
      <c r="AH255" s="200"/>
      <c r="AI255" s="200"/>
      <c r="AJ255" s="200"/>
      <c r="AK255" s="200"/>
      <c r="AL255" s="189" t="str">
        <f t="shared" si="9"/>
        <v/>
      </c>
      <c r="AM255" s="189" t="str">
        <f t="shared" si="10"/>
        <v/>
      </c>
      <c r="AN255" s="190" t="str">
        <f t="shared" si="11"/>
        <v/>
      </c>
      <c r="AO255" s="200"/>
      <c r="AP255" s="187">
        <v>253</v>
      </c>
      <c r="AQ255" s="201"/>
      <c r="AR255" s="201"/>
      <c r="AS255" s="201"/>
      <c r="AT255" s="201"/>
      <c r="AU255" s="201"/>
      <c r="AV255" s="201"/>
      <c r="AW255" s="201"/>
      <c r="AX255" s="201"/>
      <c r="AY255" s="201"/>
      <c r="AZ255" s="201"/>
      <c r="BA255" s="201"/>
      <c r="BB255" s="201"/>
      <c r="BC255" s="201"/>
      <c r="BD255" s="201"/>
      <c r="BE255" s="201"/>
      <c r="BF255" s="201"/>
      <c r="BG255" s="201"/>
      <c r="BH255" s="201"/>
      <c r="BI255" s="201"/>
      <c r="BJ255" s="193" t="s">
        <v>4965</v>
      </c>
      <c r="BK255" s="201"/>
      <c r="BL255" s="201"/>
      <c r="BM255" s="201"/>
      <c r="BN255" s="201"/>
      <c r="BO255" s="201"/>
      <c r="BP255" s="201"/>
      <c r="BQ255" s="201"/>
      <c r="BR255" s="201"/>
      <c r="BS255" s="201"/>
      <c r="BT255" s="201"/>
      <c r="BU255" s="201"/>
      <c r="BV255" s="201"/>
      <c r="BW255" s="200"/>
      <c r="BX255" s="200"/>
      <c r="BY255" s="200"/>
      <c r="BZ255" s="202"/>
      <c r="CA255" s="202"/>
      <c r="CB255" s="202"/>
      <c r="CC255" s="202"/>
      <c r="CD255" s="202"/>
      <c r="CE255" s="202"/>
      <c r="CF255" s="202"/>
      <c r="CG255" s="202"/>
      <c r="CH255" s="202"/>
      <c r="CI255" s="202"/>
      <c r="CJ255" s="202"/>
      <c r="CK255" s="202"/>
      <c r="CL255" s="202"/>
      <c r="CM255" s="202"/>
      <c r="CN255" s="202"/>
      <c r="CO255" s="202"/>
      <c r="CP255" s="202"/>
      <c r="CQ255" s="202"/>
      <c r="CR255" s="202"/>
      <c r="CS255" s="195" t="s">
        <v>4966</v>
      </c>
      <c r="CT255" s="202"/>
      <c r="CU255" s="202"/>
      <c r="CV255" s="202"/>
      <c r="CW255" s="202"/>
      <c r="CX255" s="202"/>
      <c r="CY255" s="202"/>
      <c r="CZ255" s="202"/>
      <c r="DA255" s="202"/>
      <c r="DB255" s="202"/>
      <c r="DC255" s="202"/>
      <c r="DD255" s="202"/>
      <c r="DE255" s="202"/>
    </row>
    <row r="256" spans="34:109" ht="15" hidden="1" customHeight="1">
      <c r="AH256" s="200"/>
      <c r="AI256" s="200"/>
      <c r="AJ256" s="200"/>
      <c r="AK256" s="200"/>
      <c r="AL256" s="189" t="str">
        <f t="shared" si="9"/>
        <v/>
      </c>
      <c r="AM256" s="189" t="str">
        <f t="shared" si="10"/>
        <v/>
      </c>
      <c r="AN256" s="190" t="str">
        <f t="shared" si="11"/>
        <v/>
      </c>
      <c r="AO256" s="200"/>
      <c r="AP256" s="187">
        <v>254</v>
      </c>
      <c r="AQ256" s="201"/>
      <c r="AR256" s="201"/>
      <c r="AS256" s="201"/>
      <c r="AT256" s="201"/>
      <c r="AU256" s="201"/>
      <c r="AV256" s="201"/>
      <c r="AW256" s="201"/>
      <c r="AX256" s="201"/>
      <c r="AY256" s="201"/>
      <c r="AZ256" s="201"/>
      <c r="BA256" s="201"/>
      <c r="BB256" s="201"/>
      <c r="BC256" s="201"/>
      <c r="BD256" s="201"/>
      <c r="BE256" s="201"/>
      <c r="BF256" s="201"/>
      <c r="BG256" s="201"/>
      <c r="BH256" s="201"/>
      <c r="BI256" s="201"/>
      <c r="BJ256" s="193" t="s">
        <v>4967</v>
      </c>
      <c r="BK256" s="201"/>
      <c r="BL256" s="201"/>
      <c r="BM256" s="201"/>
      <c r="BN256" s="201"/>
      <c r="BO256" s="201"/>
      <c r="BP256" s="201"/>
      <c r="BQ256" s="201"/>
      <c r="BR256" s="201"/>
      <c r="BS256" s="201"/>
      <c r="BT256" s="201"/>
      <c r="BU256" s="201"/>
      <c r="BV256" s="201"/>
      <c r="BW256" s="200"/>
      <c r="BX256" s="200"/>
      <c r="BY256" s="200"/>
      <c r="BZ256" s="202"/>
      <c r="CA256" s="202"/>
      <c r="CB256" s="202"/>
      <c r="CC256" s="202"/>
      <c r="CD256" s="202"/>
      <c r="CE256" s="202"/>
      <c r="CF256" s="202"/>
      <c r="CG256" s="202"/>
      <c r="CH256" s="202"/>
      <c r="CI256" s="202"/>
      <c r="CJ256" s="202"/>
      <c r="CK256" s="202"/>
      <c r="CL256" s="202"/>
      <c r="CM256" s="202"/>
      <c r="CN256" s="202"/>
      <c r="CO256" s="202"/>
      <c r="CP256" s="202"/>
      <c r="CQ256" s="202"/>
      <c r="CR256" s="202"/>
      <c r="CS256" s="195" t="s">
        <v>4968</v>
      </c>
      <c r="CT256" s="202"/>
      <c r="CU256" s="202"/>
      <c r="CV256" s="202"/>
      <c r="CW256" s="202"/>
      <c r="CX256" s="202"/>
      <c r="CY256" s="202"/>
      <c r="CZ256" s="202"/>
      <c r="DA256" s="202"/>
      <c r="DB256" s="202"/>
      <c r="DC256" s="202"/>
      <c r="DD256" s="202"/>
      <c r="DE256" s="202"/>
    </row>
    <row r="257" spans="34:109" ht="15" hidden="1" customHeight="1">
      <c r="AH257" s="200"/>
      <c r="AI257" s="200"/>
      <c r="AJ257" s="200"/>
      <c r="AK257" s="200"/>
      <c r="AL257" s="189" t="str">
        <f t="shared" si="9"/>
        <v/>
      </c>
      <c r="AM257" s="189" t="str">
        <f t="shared" si="10"/>
        <v/>
      </c>
      <c r="AN257" s="190" t="str">
        <f t="shared" si="11"/>
        <v/>
      </c>
      <c r="AO257" s="200"/>
      <c r="AP257" s="187">
        <v>255</v>
      </c>
      <c r="AQ257" s="201"/>
      <c r="AR257" s="201"/>
      <c r="AS257" s="201"/>
      <c r="AT257" s="201"/>
      <c r="AU257" s="201"/>
      <c r="AV257" s="201"/>
      <c r="AW257" s="201"/>
      <c r="AX257" s="201"/>
      <c r="AY257" s="201"/>
      <c r="AZ257" s="201"/>
      <c r="BA257" s="201"/>
      <c r="BB257" s="201"/>
      <c r="BC257" s="201"/>
      <c r="BD257" s="201"/>
      <c r="BE257" s="201"/>
      <c r="BF257" s="201"/>
      <c r="BG257" s="201"/>
      <c r="BH257" s="201"/>
      <c r="BI257" s="201"/>
      <c r="BJ257" s="193" t="s">
        <v>4969</v>
      </c>
      <c r="BK257" s="201"/>
      <c r="BL257" s="201"/>
      <c r="BM257" s="201"/>
      <c r="BN257" s="201"/>
      <c r="BO257" s="201"/>
      <c r="BP257" s="201"/>
      <c r="BQ257" s="201"/>
      <c r="BR257" s="201"/>
      <c r="BS257" s="201"/>
      <c r="BT257" s="201"/>
      <c r="BU257" s="201"/>
      <c r="BV257" s="201"/>
      <c r="BW257" s="200"/>
      <c r="BX257" s="200"/>
      <c r="BY257" s="200"/>
      <c r="BZ257" s="202"/>
      <c r="CA257" s="202"/>
      <c r="CB257" s="202"/>
      <c r="CC257" s="202"/>
      <c r="CD257" s="202"/>
      <c r="CE257" s="202"/>
      <c r="CF257" s="202"/>
      <c r="CG257" s="202"/>
      <c r="CH257" s="202"/>
      <c r="CI257" s="202"/>
      <c r="CJ257" s="202"/>
      <c r="CK257" s="202"/>
      <c r="CL257" s="202"/>
      <c r="CM257" s="202"/>
      <c r="CN257" s="202"/>
      <c r="CO257" s="202"/>
      <c r="CP257" s="202"/>
      <c r="CQ257" s="202"/>
      <c r="CR257" s="202"/>
      <c r="CS257" s="195" t="s">
        <v>4970</v>
      </c>
      <c r="CT257" s="202"/>
      <c r="CU257" s="202"/>
      <c r="CV257" s="202"/>
      <c r="CW257" s="202"/>
      <c r="CX257" s="202"/>
      <c r="CY257" s="202"/>
      <c r="CZ257" s="202"/>
      <c r="DA257" s="202"/>
      <c r="DB257" s="202"/>
      <c r="DC257" s="202"/>
      <c r="DD257" s="202"/>
      <c r="DE257" s="202"/>
    </row>
    <row r="258" spans="34:109" ht="15" hidden="1" customHeight="1">
      <c r="AH258" s="200"/>
      <c r="AI258" s="200"/>
      <c r="AJ258" s="200"/>
      <c r="AK258" s="200"/>
      <c r="AL258" s="189" t="str">
        <f t="shared" si="9"/>
        <v/>
      </c>
      <c r="AM258" s="189" t="str">
        <f t="shared" si="10"/>
        <v/>
      </c>
      <c r="AN258" s="190" t="str">
        <f t="shared" si="11"/>
        <v/>
      </c>
      <c r="AO258" s="200"/>
      <c r="AP258" s="187">
        <v>256</v>
      </c>
      <c r="AQ258" s="201"/>
      <c r="AR258" s="201"/>
      <c r="AS258" s="201"/>
      <c r="AT258" s="201"/>
      <c r="AU258" s="201"/>
      <c r="AV258" s="201"/>
      <c r="AW258" s="201"/>
      <c r="AX258" s="201"/>
      <c r="AY258" s="201"/>
      <c r="AZ258" s="201"/>
      <c r="BA258" s="201"/>
      <c r="BB258" s="201"/>
      <c r="BC258" s="201"/>
      <c r="BD258" s="201"/>
      <c r="BE258" s="201"/>
      <c r="BF258" s="201"/>
      <c r="BG258" s="201"/>
      <c r="BH258" s="201"/>
      <c r="BI258" s="201"/>
      <c r="BJ258" s="193" t="s">
        <v>4971</v>
      </c>
      <c r="BK258" s="201"/>
      <c r="BL258" s="201"/>
      <c r="BM258" s="201"/>
      <c r="BN258" s="201"/>
      <c r="BO258" s="201"/>
      <c r="BP258" s="201"/>
      <c r="BQ258" s="201"/>
      <c r="BR258" s="201"/>
      <c r="BS258" s="201"/>
      <c r="BT258" s="201"/>
      <c r="BU258" s="201"/>
      <c r="BV258" s="201"/>
      <c r="BW258" s="200"/>
      <c r="BX258" s="200"/>
      <c r="BY258" s="200"/>
      <c r="BZ258" s="202"/>
      <c r="CA258" s="202"/>
      <c r="CB258" s="202"/>
      <c r="CC258" s="202"/>
      <c r="CD258" s="202"/>
      <c r="CE258" s="202"/>
      <c r="CF258" s="202"/>
      <c r="CG258" s="202"/>
      <c r="CH258" s="202"/>
      <c r="CI258" s="202"/>
      <c r="CJ258" s="202"/>
      <c r="CK258" s="202"/>
      <c r="CL258" s="202"/>
      <c r="CM258" s="202"/>
      <c r="CN258" s="202"/>
      <c r="CO258" s="202"/>
      <c r="CP258" s="202"/>
      <c r="CQ258" s="202"/>
      <c r="CR258" s="202"/>
      <c r="CS258" s="195" t="s">
        <v>4972</v>
      </c>
      <c r="CT258" s="202"/>
      <c r="CU258" s="202"/>
      <c r="CV258" s="202"/>
      <c r="CW258" s="202"/>
      <c r="CX258" s="202"/>
      <c r="CY258" s="202"/>
      <c r="CZ258" s="202"/>
      <c r="DA258" s="202"/>
      <c r="DB258" s="202"/>
      <c r="DC258" s="202"/>
      <c r="DD258" s="202"/>
      <c r="DE258" s="202"/>
    </row>
    <row r="259" spans="34:109" ht="15" hidden="1" customHeight="1">
      <c r="AH259" s="200"/>
      <c r="AI259" s="200"/>
      <c r="AJ259" s="200"/>
      <c r="AK259" s="200"/>
      <c r="AL259" s="189" t="str">
        <f t="shared" si="9"/>
        <v/>
      </c>
      <c r="AM259" s="189" t="str">
        <f t="shared" si="10"/>
        <v/>
      </c>
      <c r="AN259" s="190" t="str">
        <f t="shared" si="11"/>
        <v/>
      </c>
      <c r="AO259" s="200"/>
      <c r="AP259" s="187">
        <v>257</v>
      </c>
      <c r="AQ259" s="201"/>
      <c r="AR259" s="201"/>
      <c r="AS259" s="201"/>
      <c r="AT259" s="201"/>
      <c r="AU259" s="201"/>
      <c r="AV259" s="201"/>
      <c r="AW259" s="201"/>
      <c r="AX259" s="201"/>
      <c r="AY259" s="201"/>
      <c r="AZ259" s="201"/>
      <c r="BA259" s="201"/>
      <c r="BB259" s="201"/>
      <c r="BC259" s="201"/>
      <c r="BD259" s="201"/>
      <c r="BE259" s="201"/>
      <c r="BF259" s="201"/>
      <c r="BG259" s="201"/>
      <c r="BH259" s="201"/>
      <c r="BI259" s="201"/>
      <c r="BJ259" s="193" t="s">
        <v>4973</v>
      </c>
      <c r="BK259" s="201"/>
      <c r="BL259" s="201"/>
      <c r="BM259" s="201"/>
      <c r="BN259" s="201"/>
      <c r="BO259" s="201"/>
      <c r="BP259" s="201"/>
      <c r="BQ259" s="201"/>
      <c r="BR259" s="201"/>
      <c r="BS259" s="201"/>
      <c r="BT259" s="201"/>
      <c r="BU259" s="201"/>
      <c r="BV259" s="201"/>
      <c r="BW259" s="200"/>
      <c r="BX259" s="200"/>
      <c r="BY259" s="200"/>
      <c r="BZ259" s="202"/>
      <c r="CA259" s="202"/>
      <c r="CB259" s="202"/>
      <c r="CC259" s="202"/>
      <c r="CD259" s="202"/>
      <c r="CE259" s="202"/>
      <c r="CF259" s="202"/>
      <c r="CG259" s="202"/>
      <c r="CH259" s="202"/>
      <c r="CI259" s="202"/>
      <c r="CJ259" s="202"/>
      <c r="CK259" s="202"/>
      <c r="CL259" s="202"/>
      <c r="CM259" s="202"/>
      <c r="CN259" s="202"/>
      <c r="CO259" s="202"/>
      <c r="CP259" s="202"/>
      <c r="CQ259" s="202"/>
      <c r="CR259" s="202"/>
      <c r="CS259" s="195" t="s">
        <v>4974</v>
      </c>
      <c r="CT259" s="202"/>
      <c r="CU259" s="202"/>
      <c r="CV259" s="202"/>
      <c r="CW259" s="202"/>
      <c r="CX259" s="202"/>
      <c r="CY259" s="202"/>
      <c r="CZ259" s="202"/>
      <c r="DA259" s="202"/>
      <c r="DB259" s="202"/>
      <c r="DC259" s="202"/>
      <c r="DD259" s="202"/>
      <c r="DE259" s="202"/>
    </row>
    <row r="260" spans="34:109" ht="15" hidden="1" customHeight="1">
      <c r="AH260" s="200"/>
      <c r="AI260" s="200"/>
      <c r="AJ260" s="200"/>
      <c r="AK260" s="200"/>
      <c r="AL260" s="189" t="str">
        <f t="shared" si="9"/>
        <v/>
      </c>
      <c r="AM260" s="189" t="str">
        <f t="shared" si="10"/>
        <v/>
      </c>
      <c r="AN260" s="190" t="str">
        <f t="shared" si="11"/>
        <v/>
      </c>
      <c r="AO260" s="200"/>
      <c r="AP260" s="187">
        <v>258</v>
      </c>
      <c r="AQ260" s="201"/>
      <c r="AR260" s="201"/>
      <c r="AS260" s="201"/>
      <c r="AT260" s="201"/>
      <c r="AU260" s="201"/>
      <c r="AV260" s="201"/>
      <c r="AW260" s="201"/>
      <c r="AX260" s="201"/>
      <c r="AY260" s="201"/>
      <c r="AZ260" s="201"/>
      <c r="BA260" s="201"/>
      <c r="BB260" s="201"/>
      <c r="BC260" s="201"/>
      <c r="BD260" s="201"/>
      <c r="BE260" s="201"/>
      <c r="BF260" s="201"/>
      <c r="BG260" s="201"/>
      <c r="BH260" s="201"/>
      <c r="BI260" s="201"/>
      <c r="BJ260" s="193" t="s">
        <v>4975</v>
      </c>
      <c r="BK260" s="201"/>
      <c r="BL260" s="201"/>
      <c r="BM260" s="201"/>
      <c r="BN260" s="201"/>
      <c r="BO260" s="201"/>
      <c r="BP260" s="201"/>
      <c r="BQ260" s="201"/>
      <c r="BR260" s="201"/>
      <c r="BS260" s="201"/>
      <c r="BT260" s="201"/>
      <c r="BU260" s="201"/>
      <c r="BV260" s="201"/>
      <c r="BW260" s="200"/>
      <c r="BX260" s="200"/>
      <c r="BY260" s="200"/>
      <c r="BZ260" s="202"/>
      <c r="CA260" s="202"/>
      <c r="CB260" s="202"/>
      <c r="CC260" s="202"/>
      <c r="CD260" s="202"/>
      <c r="CE260" s="202"/>
      <c r="CF260" s="202"/>
      <c r="CG260" s="202"/>
      <c r="CH260" s="202"/>
      <c r="CI260" s="202"/>
      <c r="CJ260" s="202"/>
      <c r="CK260" s="202"/>
      <c r="CL260" s="202"/>
      <c r="CM260" s="202"/>
      <c r="CN260" s="202"/>
      <c r="CO260" s="202"/>
      <c r="CP260" s="202"/>
      <c r="CQ260" s="202"/>
      <c r="CR260" s="202"/>
      <c r="CS260" s="195" t="s">
        <v>4976</v>
      </c>
      <c r="CT260" s="202"/>
      <c r="CU260" s="202"/>
      <c r="CV260" s="202"/>
      <c r="CW260" s="202"/>
      <c r="CX260" s="202"/>
      <c r="CY260" s="202"/>
      <c r="CZ260" s="202"/>
      <c r="DA260" s="202"/>
      <c r="DB260" s="202"/>
      <c r="DC260" s="202"/>
      <c r="DD260" s="202"/>
      <c r="DE260" s="202"/>
    </row>
    <row r="261" spans="34:109" ht="15" hidden="1" customHeight="1">
      <c r="AH261" s="200"/>
      <c r="AI261" s="200"/>
      <c r="AJ261" s="200"/>
      <c r="AK261" s="200"/>
      <c r="AL261" s="189" t="str">
        <f t="shared" ref="AL261:AL324" si="12">IFERROR(IF(HLOOKUP($N$10, $BZ$3:$DE$574, $AP261, FALSE )="", "", HLOOKUP($N$10, $BZ$3:$DE$574, $AP261, FALSE)), "")</f>
        <v/>
      </c>
      <c r="AM261" s="189" t="str">
        <f t="shared" ref="AM261:AM324" si="13">IFERROR(IF(AL261="", "", HLOOKUP($N$10, $AQ$3:$BV$574, AP261, FALSE)), "")</f>
        <v/>
      </c>
      <c r="AN261" s="190" t="str">
        <f t="shared" ref="AN261:AN324" si="14">MID(AM261, 3, 3)</f>
        <v/>
      </c>
      <c r="AO261" s="200"/>
      <c r="AP261" s="187">
        <v>259</v>
      </c>
      <c r="AQ261" s="201"/>
      <c r="AR261" s="201"/>
      <c r="AS261" s="201"/>
      <c r="AT261" s="201"/>
      <c r="AU261" s="201"/>
      <c r="AV261" s="201"/>
      <c r="AW261" s="201"/>
      <c r="AX261" s="201"/>
      <c r="AY261" s="201"/>
      <c r="AZ261" s="201"/>
      <c r="BA261" s="201"/>
      <c r="BB261" s="201"/>
      <c r="BC261" s="201"/>
      <c r="BD261" s="201"/>
      <c r="BE261" s="201"/>
      <c r="BF261" s="201"/>
      <c r="BG261" s="201"/>
      <c r="BH261" s="201"/>
      <c r="BI261" s="201"/>
      <c r="BJ261" s="193" t="s">
        <v>4977</v>
      </c>
      <c r="BK261" s="201"/>
      <c r="BL261" s="201"/>
      <c r="BM261" s="201"/>
      <c r="BN261" s="201"/>
      <c r="BO261" s="201"/>
      <c r="BP261" s="201"/>
      <c r="BQ261" s="201"/>
      <c r="BR261" s="201"/>
      <c r="BS261" s="201"/>
      <c r="BT261" s="201"/>
      <c r="BU261" s="201"/>
      <c r="BV261" s="201"/>
      <c r="BW261" s="200"/>
      <c r="BX261" s="200"/>
      <c r="BY261" s="200"/>
      <c r="BZ261" s="202"/>
      <c r="CA261" s="202"/>
      <c r="CB261" s="202"/>
      <c r="CC261" s="202"/>
      <c r="CD261" s="202"/>
      <c r="CE261" s="202"/>
      <c r="CF261" s="202"/>
      <c r="CG261" s="202"/>
      <c r="CH261" s="202"/>
      <c r="CI261" s="202"/>
      <c r="CJ261" s="202"/>
      <c r="CK261" s="202"/>
      <c r="CL261" s="202"/>
      <c r="CM261" s="202"/>
      <c r="CN261" s="202"/>
      <c r="CO261" s="202"/>
      <c r="CP261" s="202"/>
      <c r="CQ261" s="202"/>
      <c r="CR261" s="202"/>
      <c r="CS261" s="195" t="s">
        <v>4978</v>
      </c>
      <c r="CT261" s="202"/>
      <c r="CU261" s="202"/>
      <c r="CV261" s="202"/>
      <c r="CW261" s="202"/>
      <c r="CX261" s="202"/>
      <c r="CY261" s="202"/>
      <c r="CZ261" s="202"/>
      <c r="DA261" s="202"/>
      <c r="DB261" s="202"/>
      <c r="DC261" s="202"/>
      <c r="DD261" s="202"/>
      <c r="DE261" s="202"/>
    </row>
    <row r="262" spans="34:109" ht="15" hidden="1" customHeight="1">
      <c r="AH262" s="200"/>
      <c r="AI262" s="200"/>
      <c r="AJ262" s="200"/>
      <c r="AK262" s="200"/>
      <c r="AL262" s="189" t="str">
        <f t="shared" si="12"/>
        <v/>
      </c>
      <c r="AM262" s="189" t="str">
        <f t="shared" si="13"/>
        <v/>
      </c>
      <c r="AN262" s="190" t="str">
        <f t="shared" si="14"/>
        <v/>
      </c>
      <c r="AO262" s="200"/>
      <c r="AP262" s="187">
        <v>260</v>
      </c>
      <c r="AQ262" s="201"/>
      <c r="AR262" s="201"/>
      <c r="AS262" s="201"/>
      <c r="AT262" s="201"/>
      <c r="AU262" s="201"/>
      <c r="AV262" s="201"/>
      <c r="AW262" s="201"/>
      <c r="AX262" s="201"/>
      <c r="AY262" s="201"/>
      <c r="AZ262" s="201"/>
      <c r="BA262" s="201"/>
      <c r="BB262" s="201"/>
      <c r="BC262" s="201"/>
      <c r="BD262" s="201"/>
      <c r="BE262" s="201"/>
      <c r="BF262" s="201"/>
      <c r="BG262" s="201"/>
      <c r="BH262" s="201"/>
      <c r="BI262" s="201"/>
      <c r="BJ262" s="193" t="s">
        <v>4979</v>
      </c>
      <c r="BK262" s="201"/>
      <c r="BL262" s="201"/>
      <c r="BM262" s="201"/>
      <c r="BN262" s="201"/>
      <c r="BO262" s="201"/>
      <c r="BP262" s="201"/>
      <c r="BQ262" s="201"/>
      <c r="BR262" s="201"/>
      <c r="BS262" s="201"/>
      <c r="BT262" s="201"/>
      <c r="BU262" s="201"/>
      <c r="BV262" s="201"/>
      <c r="BW262" s="200"/>
      <c r="BX262" s="200"/>
      <c r="BY262" s="200"/>
      <c r="BZ262" s="202"/>
      <c r="CA262" s="202"/>
      <c r="CB262" s="202"/>
      <c r="CC262" s="202"/>
      <c r="CD262" s="202"/>
      <c r="CE262" s="202"/>
      <c r="CF262" s="202"/>
      <c r="CG262" s="202"/>
      <c r="CH262" s="202"/>
      <c r="CI262" s="202"/>
      <c r="CJ262" s="202"/>
      <c r="CK262" s="202"/>
      <c r="CL262" s="202"/>
      <c r="CM262" s="202"/>
      <c r="CN262" s="202"/>
      <c r="CO262" s="202"/>
      <c r="CP262" s="202"/>
      <c r="CQ262" s="202"/>
      <c r="CR262" s="202"/>
      <c r="CS262" s="195" t="s">
        <v>4980</v>
      </c>
      <c r="CT262" s="202"/>
      <c r="CU262" s="202"/>
      <c r="CV262" s="202"/>
      <c r="CW262" s="202"/>
      <c r="CX262" s="202"/>
      <c r="CY262" s="202"/>
      <c r="CZ262" s="202"/>
      <c r="DA262" s="202"/>
      <c r="DB262" s="202"/>
      <c r="DC262" s="202"/>
      <c r="DD262" s="202"/>
      <c r="DE262" s="202"/>
    </row>
    <row r="263" spans="34:109" ht="15" hidden="1" customHeight="1">
      <c r="AH263" s="200"/>
      <c r="AI263" s="200"/>
      <c r="AJ263" s="200"/>
      <c r="AK263" s="200"/>
      <c r="AL263" s="189" t="str">
        <f t="shared" si="12"/>
        <v/>
      </c>
      <c r="AM263" s="189" t="str">
        <f t="shared" si="13"/>
        <v/>
      </c>
      <c r="AN263" s="190" t="str">
        <f t="shared" si="14"/>
        <v/>
      </c>
      <c r="AO263" s="200"/>
      <c r="AP263" s="187">
        <v>261</v>
      </c>
      <c r="AQ263" s="201"/>
      <c r="AR263" s="201"/>
      <c r="AS263" s="201"/>
      <c r="AT263" s="201"/>
      <c r="AU263" s="201"/>
      <c r="AV263" s="201"/>
      <c r="AW263" s="201"/>
      <c r="AX263" s="201"/>
      <c r="AY263" s="201"/>
      <c r="AZ263" s="201"/>
      <c r="BA263" s="201"/>
      <c r="BB263" s="201"/>
      <c r="BC263" s="201"/>
      <c r="BD263" s="201"/>
      <c r="BE263" s="201"/>
      <c r="BF263" s="201"/>
      <c r="BG263" s="201"/>
      <c r="BH263" s="201"/>
      <c r="BI263" s="201"/>
      <c r="BJ263" s="193" t="s">
        <v>4981</v>
      </c>
      <c r="BK263" s="201"/>
      <c r="BL263" s="201"/>
      <c r="BM263" s="201"/>
      <c r="BN263" s="201"/>
      <c r="BO263" s="201"/>
      <c r="BP263" s="201"/>
      <c r="BQ263" s="201"/>
      <c r="BR263" s="201"/>
      <c r="BS263" s="201"/>
      <c r="BT263" s="201"/>
      <c r="BU263" s="201"/>
      <c r="BV263" s="201"/>
      <c r="BW263" s="200"/>
      <c r="BX263" s="200"/>
      <c r="BY263" s="200"/>
      <c r="BZ263" s="202"/>
      <c r="CA263" s="202"/>
      <c r="CB263" s="202"/>
      <c r="CC263" s="202"/>
      <c r="CD263" s="202"/>
      <c r="CE263" s="202"/>
      <c r="CF263" s="202"/>
      <c r="CG263" s="202"/>
      <c r="CH263" s="202"/>
      <c r="CI263" s="202"/>
      <c r="CJ263" s="202"/>
      <c r="CK263" s="202"/>
      <c r="CL263" s="202"/>
      <c r="CM263" s="202"/>
      <c r="CN263" s="202"/>
      <c r="CO263" s="202"/>
      <c r="CP263" s="202"/>
      <c r="CQ263" s="202"/>
      <c r="CR263" s="202"/>
      <c r="CS263" s="195" t="s">
        <v>4982</v>
      </c>
      <c r="CT263" s="202"/>
      <c r="CU263" s="202"/>
      <c r="CV263" s="202"/>
      <c r="CW263" s="202"/>
      <c r="CX263" s="202"/>
      <c r="CY263" s="202"/>
      <c r="CZ263" s="202"/>
      <c r="DA263" s="202"/>
      <c r="DB263" s="202"/>
      <c r="DC263" s="202"/>
      <c r="DD263" s="202"/>
      <c r="DE263" s="202"/>
    </row>
    <row r="264" spans="34:109" ht="15" hidden="1" customHeight="1">
      <c r="AH264" s="200"/>
      <c r="AI264" s="200"/>
      <c r="AJ264" s="200"/>
      <c r="AK264" s="200"/>
      <c r="AL264" s="189" t="str">
        <f t="shared" si="12"/>
        <v/>
      </c>
      <c r="AM264" s="189" t="str">
        <f t="shared" si="13"/>
        <v/>
      </c>
      <c r="AN264" s="190" t="str">
        <f t="shared" si="14"/>
        <v/>
      </c>
      <c r="AO264" s="200"/>
      <c r="AP264" s="187">
        <v>262</v>
      </c>
      <c r="AQ264" s="201"/>
      <c r="AR264" s="201"/>
      <c r="AS264" s="201"/>
      <c r="AT264" s="201"/>
      <c r="AU264" s="201"/>
      <c r="AV264" s="201"/>
      <c r="AW264" s="201"/>
      <c r="AX264" s="201"/>
      <c r="AY264" s="201"/>
      <c r="AZ264" s="201"/>
      <c r="BA264" s="201"/>
      <c r="BB264" s="201"/>
      <c r="BC264" s="201"/>
      <c r="BD264" s="201"/>
      <c r="BE264" s="201"/>
      <c r="BF264" s="201"/>
      <c r="BG264" s="201"/>
      <c r="BH264" s="201"/>
      <c r="BI264" s="201"/>
      <c r="BJ264" s="193" t="s">
        <v>4983</v>
      </c>
      <c r="BK264" s="201"/>
      <c r="BL264" s="201"/>
      <c r="BM264" s="201"/>
      <c r="BN264" s="201"/>
      <c r="BO264" s="201"/>
      <c r="BP264" s="201"/>
      <c r="BQ264" s="201"/>
      <c r="BR264" s="201"/>
      <c r="BS264" s="201"/>
      <c r="BT264" s="201"/>
      <c r="BU264" s="201"/>
      <c r="BV264" s="201"/>
      <c r="BW264" s="200"/>
      <c r="BX264" s="200"/>
      <c r="BY264" s="200"/>
      <c r="BZ264" s="202"/>
      <c r="CA264" s="202"/>
      <c r="CB264" s="202"/>
      <c r="CC264" s="202"/>
      <c r="CD264" s="202"/>
      <c r="CE264" s="202"/>
      <c r="CF264" s="202"/>
      <c r="CG264" s="202"/>
      <c r="CH264" s="202"/>
      <c r="CI264" s="202"/>
      <c r="CJ264" s="202"/>
      <c r="CK264" s="202"/>
      <c r="CL264" s="202"/>
      <c r="CM264" s="202"/>
      <c r="CN264" s="202"/>
      <c r="CO264" s="202"/>
      <c r="CP264" s="202"/>
      <c r="CQ264" s="202"/>
      <c r="CR264" s="202"/>
      <c r="CS264" s="195" t="s">
        <v>4984</v>
      </c>
      <c r="CT264" s="202"/>
      <c r="CU264" s="202"/>
      <c r="CV264" s="202"/>
      <c r="CW264" s="202"/>
      <c r="CX264" s="202"/>
      <c r="CY264" s="202"/>
      <c r="CZ264" s="202"/>
      <c r="DA264" s="202"/>
      <c r="DB264" s="202"/>
      <c r="DC264" s="202"/>
      <c r="DD264" s="202"/>
      <c r="DE264" s="202"/>
    </row>
    <row r="265" spans="34:109" ht="15" hidden="1" customHeight="1">
      <c r="AH265" s="200"/>
      <c r="AI265" s="200"/>
      <c r="AJ265" s="200"/>
      <c r="AK265" s="200"/>
      <c r="AL265" s="189" t="str">
        <f t="shared" si="12"/>
        <v/>
      </c>
      <c r="AM265" s="189" t="str">
        <f t="shared" si="13"/>
        <v/>
      </c>
      <c r="AN265" s="190" t="str">
        <f t="shared" si="14"/>
        <v/>
      </c>
      <c r="AO265" s="200"/>
      <c r="AP265" s="187">
        <v>263</v>
      </c>
      <c r="AQ265" s="201"/>
      <c r="AR265" s="201"/>
      <c r="AS265" s="201"/>
      <c r="AT265" s="201"/>
      <c r="AU265" s="201"/>
      <c r="AV265" s="201"/>
      <c r="AW265" s="201"/>
      <c r="AX265" s="201"/>
      <c r="AY265" s="201"/>
      <c r="AZ265" s="201"/>
      <c r="BA265" s="201"/>
      <c r="BB265" s="201"/>
      <c r="BC265" s="201"/>
      <c r="BD265" s="201"/>
      <c r="BE265" s="201"/>
      <c r="BF265" s="201"/>
      <c r="BG265" s="201"/>
      <c r="BH265" s="201"/>
      <c r="BI265" s="201"/>
      <c r="BJ265" s="193" t="s">
        <v>4985</v>
      </c>
      <c r="BK265" s="201"/>
      <c r="BL265" s="201"/>
      <c r="BM265" s="201"/>
      <c r="BN265" s="201"/>
      <c r="BO265" s="201"/>
      <c r="BP265" s="201"/>
      <c r="BQ265" s="201"/>
      <c r="BR265" s="201"/>
      <c r="BS265" s="201"/>
      <c r="BT265" s="201"/>
      <c r="BU265" s="201"/>
      <c r="BV265" s="201"/>
      <c r="BW265" s="200"/>
      <c r="BX265" s="200"/>
      <c r="BY265" s="200"/>
      <c r="BZ265" s="202"/>
      <c r="CA265" s="202"/>
      <c r="CB265" s="202"/>
      <c r="CC265" s="202"/>
      <c r="CD265" s="202"/>
      <c r="CE265" s="202"/>
      <c r="CF265" s="202"/>
      <c r="CG265" s="202"/>
      <c r="CH265" s="202"/>
      <c r="CI265" s="202"/>
      <c r="CJ265" s="202"/>
      <c r="CK265" s="202"/>
      <c r="CL265" s="202"/>
      <c r="CM265" s="202"/>
      <c r="CN265" s="202"/>
      <c r="CO265" s="202"/>
      <c r="CP265" s="202"/>
      <c r="CQ265" s="202"/>
      <c r="CR265" s="202"/>
      <c r="CS265" s="195" t="s">
        <v>4986</v>
      </c>
      <c r="CT265" s="202"/>
      <c r="CU265" s="202"/>
      <c r="CV265" s="202"/>
      <c r="CW265" s="202"/>
      <c r="CX265" s="202"/>
      <c r="CY265" s="202"/>
      <c r="CZ265" s="202"/>
      <c r="DA265" s="202"/>
      <c r="DB265" s="202"/>
      <c r="DC265" s="202"/>
      <c r="DD265" s="202"/>
      <c r="DE265" s="202"/>
    </row>
    <row r="266" spans="34:109" ht="15" hidden="1" customHeight="1">
      <c r="AH266" s="200"/>
      <c r="AI266" s="200"/>
      <c r="AJ266" s="200"/>
      <c r="AK266" s="200"/>
      <c r="AL266" s="189" t="str">
        <f t="shared" si="12"/>
        <v/>
      </c>
      <c r="AM266" s="189" t="str">
        <f t="shared" si="13"/>
        <v/>
      </c>
      <c r="AN266" s="190" t="str">
        <f t="shared" si="14"/>
        <v/>
      </c>
      <c r="AO266" s="200"/>
      <c r="AP266" s="187">
        <v>264</v>
      </c>
      <c r="AQ266" s="201"/>
      <c r="AR266" s="201"/>
      <c r="AS266" s="201"/>
      <c r="AT266" s="201"/>
      <c r="AU266" s="201"/>
      <c r="AV266" s="201"/>
      <c r="AW266" s="201"/>
      <c r="AX266" s="201"/>
      <c r="AY266" s="201"/>
      <c r="AZ266" s="201"/>
      <c r="BA266" s="201"/>
      <c r="BB266" s="201"/>
      <c r="BC266" s="201"/>
      <c r="BD266" s="201"/>
      <c r="BE266" s="201"/>
      <c r="BF266" s="201"/>
      <c r="BG266" s="201"/>
      <c r="BH266" s="201"/>
      <c r="BI266" s="201"/>
      <c r="BJ266" s="193" t="s">
        <v>4987</v>
      </c>
      <c r="BK266" s="201"/>
      <c r="BL266" s="201"/>
      <c r="BM266" s="201"/>
      <c r="BN266" s="201"/>
      <c r="BO266" s="201"/>
      <c r="BP266" s="201"/>
      <c r="BQ266" s="201"/>
      <c r="BR266" s="201"/>
      <c r="BS266" s="201"/>
      <c r="BT266" s="201"/>
      <c r="BU266" s="201"/>
      <c r="BV266" s="201"/>
      <c r="BW266" s="200"/>
      <c r="BX266" s="200"/>
      <c r="BY266" s="200"/>
      <c r="BZ266" s="202"/>
      <c r="CA266" s="202"/>
      <c r="CB266" s="202"/>
      <c r="CC266" s="202"/>
      <c r="CD266" s="202"/>
      <c r="CE266" s="202"/>
      <c r="CF266" s="202"/>
      <c r="CG266" s="202"/>
      <c r="CH266" s="202"/>
      <c r="CI266" s="202"/>
      <c r="CJ266" s="202"/>
      <c r="CK266" s="202"/>
      <c r="CL266" s="202"/>
      <c r="CM266" s="202"/>
      <c r="CN266" s="202"/>
      <c r="CO266" s="202"/>
      <c r="CP266" s="202"/>
      <c r="CQ266" s="202"/>
      <c r="CR266" s="202"/>
      <c r="CS266" s="195" t="s">
        <v>4988</v>
      </c>
      <c r="CT266" s="202"/>
      <c r="CU266" s="202"/>
      <c r="CV266" s="202"/>
      <c r="CW266" s="202"/>
      <c r="CX266" s="202"/>
      <c r="CY266" s="202"/>
      <c r="CZ266" s="202"/>
      <c r="DA266" s="202"/>
      <c r="DB266" s="202"/>
      <c r="DC266" s="202"/>
      <c r="DD266" s="202"/>
      <c r="DE266" s="202"/>
    </row>
    <row r="267" spans="34:109" ht="15" hidden="1" customHeight="1">
      <c r="AH267" s="200"/>
      <c r="AI267" s="200"/>
      <c r="AJ267" s="200"/>
      <c r="AK267" s="200"/>
      <c r="AL267" s="189" t="str">
        <f t="shared" si="12"/>
        <v/>
      </c>
      <c r="AM267" s="189" t="str">
        <f t="shared" si="13"/>
        <v/>
      </c>
      <c r="AN267" s="190" t="str">
        <f t="shared" si="14"/>
        <v/>
      </c>
      <c r="AO267" s="200"/>
      <c r="AP267" s="187">
        <v>265</v>
      </c>
      <c r="AQ267" s="201"/>
      <c r="AR267" s="201"/>
      <c r="AS267" s="201"/>
      <c r="AT267" s="201"/>
      <c r="AU267" s="201"/>
      <c r="AV267" s="201"/>
      <c r="AW267" s="201"/>
      <c r="AX267" s="201"/>
      <c r="AY267" s="201"/>
      <c r="AZ267" s="201"/>
      <c r="BA267" s="201"/>
      <c r="BB267" s="201"/>
      <c r="BC267" s="201"/>
      <c r="BD267" s="201"/>
      <c r="BE267" s="201"/>
      <c r="BF267" s="201"/>
      <c r="BG267" s="201"/>
      <c r="BH267" s="201"/>
      <c r="BI267" s="201"/>
      <c r="BJ267" s="193" t="s">
        <v>4989</v>
      </c>
      <c r="BK267" s="201"/>
      <c r="BL267" s="201"/>
      <c r="BM267" s="201"/>
      <c r="BN267" s="201"/>
      <c r="BO267" s="201"/>
      <c r="BP267" s="201"/>
      <c r="BQ267" s="201"/>
      <c r="BR267" s="201"/>
      <c r="BS267" s="201"/>
      <c r="BT267" s="201"/>
      <c r="BU267" s="201"/>
      <c r="BV267" s="201"/>
      <c r="BW267" s="200"/>
      <c r="BX267" s="200"/>
      <c r="BY267" s="200"/>
      <c r="BZ267" s="202"/>
      <c r="CA267" s="202"/>
      <c r="CB267" s="202"/>
      <c r="CC267" s="202"/>
      <c r="CD267" s="202"/>
      <c r="CE267" s="202"/>
      <c r="CF267" s="202"/>
      <c r="CG267" s="202"/>
      <c r="CH267" s="202"/>
      <c r="CI267" s="202"/>
      <c r="CJ267" s="202"/>
      <c r="CK267" s="202"/>
      <c r="CL267" s="202"/>
      <c r="CM267" s="202"/>
      <c r="CN267" s="202"/>
      <c r="CO267" s="202"/>
      <c r="CP267" s="202"/>
      <c r="CQ267" s="202"/>
      <c r="CR267" s="202"/>
      <c r="CS267" s="195" t="s">
        <v>4990</v>
      </c>
      <c r="CT267" s="202"/>
      <c r="CU267" s="202"/>
      <c r="CV267" s="202"/>
      <c r="CW267" s="202"/>
      <c r="CX267" s="202"/>
      <c r="CY267" s="202"/>
      <c r="CZ267" s="202"/>
      <c r="DA267" s="202"/>
      <c r="DB267" s="202"/>
      <c r="DC267" s="202"/>
      <c r="DD267" s="202"/>
      <c r="DE267" s="202"/>
    </row>
    <row r="268" spans="34:109" ht="15" hidden="1" customHeight="1">
      <c r="AH268" s="200"/>
      <c r="AI268" s="200"/>
      <c r="AJ268" s="200"/>
      <c r="AK268" s="200"/>
      <c r="AL268" s="189" t="str">
        <f t="shared" si="12"/>
        <v/>
      </c>
      <c r="AM268" s="189" t="str">
        <f t="shared" si="13"/>
        <v/>
      </c>
      <c r="AN268" s="190" t="str">
        <f t="shared" si="14"/>
        <v/>
      </c>
      <c r="AO268" s="200"/>
      <c r="AP268" s="187">
        <v>266</v>
      </c>
      <c r="AQ268" s="201"/>
      <c r="AR268" s="201"/>
      <c r="AS268" s="201"/>
      <c r="AT268" s="201"/>
      <c r="AU268" s="201"/>
      <c r="AV268" s="201"/>
      <c r="AW268" s="201"/>
      <c r="AX268" s="201"/>
      <c r="AY268" s="201"/>
      <c r="AZ268" s="201"/>
      <c r="BA268" s="201"/>
      <c r="BB268" s="201"/>
      <c r="BC268" s="201"/>
      <c r="BD268" s="201"/>
      <c r="BE268" s="201"/>
      <c r="BF268" s="201"/>
      <c r="BG268" s="201"/>
      <c r="BH268" s="201"/>
      <c r="BI268" s="201"/>
      <c r="BJ268" s="193" t="s">
        <v>4991</v>
      </c>
      <c r="BK268" s="201"/>
      <c r="BL268" s="201"/>
      <c r="BM268" s="201"/>
      <c r="BN268" s="201"/>
      <c r="BO268" s="201"/>
      <c r="BP268" s="201"/>
      <c r="BQ268" s="201"/>
      <c r="BR268" s="201"/>
      <c r="BS268" s="201"/>
      <c r="BT268" s="201"/>
      <c r="BU268" s="201"/>
      <c r="BV268" s="201"/>
      <c r="BW268" s="200"/>
      <c r="BX268" s="200"/>
      <c r="BY268" s="200"/>
      <c r="BZ268" s="202"/>
      <c r="CA268" s="202"/>
      <c r="CB268" s="202"/>
      <c r="CC268" s="202"/>
      <c r="CD268" s="202"/>
      <c r="CE268" s="202"/>
      <c r="CF268" s="202"/>
      <c r="CG268" s="202"/>
      <c r="CH268" s="202"/>
      <c r="CI268" s="202"/>
      <c r="CJ268" s="202"/>
      <c r="CK268" s="202"/>
      <c r="CL268" s="202"/>
      <c r="CM268" s="202"/>
      <c r="CN268" s="202"/>
      <c r="CO268" s="202"/>
      <c r="CP268" s="202"/>
      <c r="CQ268" s="202"/>
      <c r="CR268" s="202"/>
      <c r="CS268" s="195" t="s">
        <v>4992</v>
      </c>
      <c r="CT268" s="202"/>
      <c r="CU268" s="202"/>
      <c r="CV268" s="202"/>
      <c r="CW268" s="202"/>
      <c r="CX268" s="202"/>
      <c r="CY268" s="202"/>
      <c r="CZ268" s="202"/>
      <c r="DA268" s="202"/>
      <c r="DB268" s="202"/>
      <c r="DC268" s="202"/>
      <c r="DD268" s="202"/>
      <c r="DE268" s="202"/>
    </row>
    <row r="269" spans="34:109" ht="15" hidden="1" customHeight="1">
      <c r="AH269" s="200"/>
      <c r="AI269" s="200"/>
      <c r="AJ269" s="200"/>
      <c r="AK269" s="200"/>
      <c r="AL269" s="189" t="str">
        <f t="shared" si="12"/>
        <v/>
      </c>
      <c r="AM269" s="189" t="str">
        <f t="shared" si="13"/>
        <v/>
      </c>
      <c r="AN269" s="190" t="str">
        <f t="shared" si="14"/>
        <v/>
      </c>
      <c r="AO269" s="200"/>
      <c r="AP269" s="187">
        <v>267</v>
      </c>
      <c r="AQ269" s="201"/>
      <c r="AR269" s="201"/>
      <c r="AS269" s="201"/>
      <c r="AT269" s="201"/>
      <c r="AU269" s="201"/>
      <c r="AV269" s="201"/>
      <c r="AW269" s="201"/>
      <c r="AX269" s="201"/>
      <c r="AY269" s="201"/>
      <c r="AZ269" s="201"/>
      <c r="BA269" s="201"/>
      <c r="BB269" s="201"/>
      <c r="BC269" s="201"/>
      <c r="BD269" s="201"/>
      <c r="BE269" s="201"/>
      <c r="BF269" s="201"/>
      <c r="BG269" s="201"/>
      <c r="BH269" s="201"/>
      <c r="BI269" s="201"/>
      <c r="BJ269" s="193" t="s">
        <v>4993</v>
      </c>
      <c r="BK269" s="201"/>
      <c r="BL269" s="201"/>
      <c r="BM269" s="201"/>
      <c r="BN269" s="201"/>
      <c r="BO269" s="201"/>
      <c r="BP269" s="201"/>
      <c r="BQ269" s="201"/>
      <c r="BR269" s="201"/>
      <c r="BS269" s="201"/>
      <c r="BT269" s="201"/>
      <c r="BU269" s="201"/>
      <c r="BV269" s="201"/>
      <c r="BW269" s="200"/>
      <c r="BX269" s="200"/>
      <c r="BY269" s="200"/>
      <c r="BZ269" s="202"/>
      <c r="CA269" s="202"/>
      <c r="CB269" s="202"/>
      <c r="CC269" s="202"/>
      <c r="CD269" s="202"/>
      <c r="CE269" s="202"/>
      <c r="CF269" s="202"/>
      <c r="CG269" s="202"/>
      <c r="CH269" s="202"/>
      <c r="CI269" s="202"/>
      <c r="CJ269" s="202"/>
      <c r="CK269" s="202"/>
      <c r="CL269" s="202"/>
      <c r="CM269" s="202"/>
      <c r="CN269" s="202"/>
      <c r="CO269" s="202"/>
      <c r="CP269" s="202"/>
      <c r="CQ269" s="202"/>
      <c r="CR269" s="202"/>
      <c r="CS269" s="195" t="s">
        <v>4994</v>
      </c>
      <c r="CT269" s="202"/>
      <c r="CU269" s="202"/>
      <c r="CV269" s="202"/>
      <c r="CW269" s="202"/>
      <c r="CX269" s="202"/>
      <c r="CY269" s="202"/>
      <c r="CZ269" s="202"/>
      <c r="DA269" s="202"/>
      <c r="DB269" s="202"/>
      <c r="DC269" s="202"/>
      <c r="DD269" s="202"/>
      <c r="DE269" s="202"/>
    </row>
    <row r="270" spans="34:109" ht="15" hidden="1" customHeight="1">
      <c r="AH270" s="200"/>
      <c r="AI270" s="200"/>
      <c r="AJ270" s="200"/>
      <c r="AK270" s="200"/>
      <c r="AL270" s="189" t="str">
        <f t="shared" si="12"/>
        <v/>
      </c>
      <c r="AM270" s="189" t="str">
        <f t="shared" si="13"/>
        <v/>
      </c>
      <c r="AN270" s="190" t="str">
        <f t="shared" si="14"/>
        <v/>
      </c>
      <c r="AO270" s="200"/>
      <c r="AP270" s="187">
        <v>268</v>
      </c>
      <c r="AQ270" s="201"/>
      <c r="AR270" s="201"/>
      <c r="AS270" s="201"/>
      <c r="AT270" s="201"/>
      <c r="AU270" s="201"/>
      <c r="AV270" s="201"/>
      <c r="AW270" s="201"/>
      <c r="AX270" s="201"/>
      <c r="AY270" s="201"/>
      <c r="AZ270" s="201"/>
      <c r="BA270" s="201"/>
      <c r="BB270" s="201"/>
      <c r="BC270" s="201"/>
      <c r="BD270" s="201"/>
      <c r="BE270" s="201"/>
      <c r="BF270" s="201"/>
      <c r="BG270" s="201"/>
      <c r="BH270" s="201"/>
      <c r="BI270" s="201"/>
      <c r="BJ270" s="193" t="s">
        <v>4995</v>
      </c>
      <c r="BK270" s="201"/>
      <c r="BL270" s="201"/>
      <c r="BM270" s="201"/>
      <c r="BN270" s="201"/>
      <c r="BO270" s="201"/>
      <c r="BP270" s="201"/>
      <c r="BQ270" s="201"/>
      <c r="BR270" s="201"/>
      <c r="BS270" s="201"/>
      <c r="BT270" s="201"/>
      <c r="BU270" s="201"/>
      <c r="BV270" s="201"/>
      <c r="BW270" s="200"/>
      <c r="BX270" s="200"/>
      <c r="BY270" s="200"/>
      <c r="BZ270" s="202"/>
      <c r="CA270" s="202"/>
      <c r="CB270" s="202"/>
      <c r="CC270" s="202"/>
      <c r="CD270" s="202"/>
      <c r="CE270" s="202"/>
      <c r="CF270" s="202"/>
      <c r="CG270" s="202"/>
      <c r="CH270" s="202"/>
      <c r="CI270" s="202"/>
      <c r="CJ270" s="202"/>
      <c r="CK270" s="202"/>
      <c r="CL270" s="202"/>
      <c r="CM270" s="202"/>
      <c r="CN270" s="202"/>
      <c r="CO270" s="202"/>
      <c r="CP270" s="202"/>
      <c r="CQ270" s="202"/>
      <c r="CR270" s="202"/>
      <c r="CS270" s="195" t="s">
        <v>4996</v>
      </c>
      <c r="CT270" s="202"/>
      <c r="CU270" s="202"/>
      <c r="CV270" s="202"/>
      <c r="CW270" s="202"/>
      <c r="CX270" s="202"/>
      <c r="CY270" s="202"/>
      <c r="CZ270" s="202"/>
      <c r="DA270" s="202"/>
      <c r="DB270" s="202"/>
      <c r="DC270" s="202"/>
      <c r="DD270" s="202"/>
      <c r="DE270" s="202"/>
    </row>
    <row r="271" spans="34:109" ht="15" hidden="1" customHeight="1">
      <c r="AH271" s="200"/>
      <c r="AI271" s="200"/>
      <c r="AJ271" s="200"/>
      <c r="AK271" s="200"/>
      <c r="AL271" s="189" t="str">
        <f t="shared" si="12"/>
        <v/>
      </c>
      <c r="AM271" s="189" t="str">
        <f t="shared" si="13"/>
        <v/>
      </c>
      <c r="AN271" s="190" t="str">
        <f t="shared" si="14"/>
        <v/>
      </c>
      <c r="AO271" s="200"/>
      <c r="AP271" s="187">
        <v>269</v>
      </c>
      <c r="AQ271" s="201"/>
      <c r="AR271" s="201"/>
      <c r="AS271" s="201"/>
      <c r="AT271" s="201"/>
      <c r="AU271" s="201"/>
      <c r="AV271" s="201"/>
      <c r="AW271" s="201"/>
      <c r="AX271" s="201"/>
      <c r="AY271" s="201"/>
      <c r="AZ271" s="201"/>
      <c r="BA271" s="201"/>
      <c r="BB271" s="201"/>
      <c r="BC271" s="201"/>
      <c r="BD271" s="201"/>
      <c r="BE271" s="201"/>
      <c r="BF271" s="201"/>
      <c r="BG271" s="201"/>
      <c r="BH271" s="201"/>
      <c r="BI271" s="201"/>
      <c r="BJ271" s="193" t="s">
        <v>4997</v>
      </c>
      <c r="BK271" s="201"/>
      <c r="BL271" s="201"/>
      <c r="BM271" s="201"/>
      <c r="BN271" s="201"/>
      <c r="BO271" s="201"/>
      <c r="BP271" s="201"/>
      <c r="BQ271" s="201"/>
      <c r="BR271" s="201"/>
      <c r="BS271" s="201"/>
      <c r="BT271" s="201"/>
      <c r="BU271" s="201"/>
      <c r="BV271" s="201"/>
      <c r="BW271" s="200"/>
      <c r="BX271" s="200"/>
      <c r="BY271" s="200"/>
      <c r="BZ271" s="202"/>
      <c r="CA271" s="202"/>
      <c r="CB271" s="202"/>
      <c r="CC271" s="202"/>
      <c r="CD271" s="202"/>
      <c r="CE271" s="202"/>
      <c r="CF271" s="202"/>
      <c r="CG271" s="202"/>
      <c r="CH271" s="202"/>
      <c r="CI271" s="202"/>
      <c r="CJ271" s="202"/>
      <c r="CK271" s="202"/>
      <c r="CL271" s="202"/>
      <c r="CM271" s="202"/>
      <c r="CN271" s="202"/>
      <c r="CO271" s="202"/>
      <c r="CP271" s="202"/>
      <c r="CQ271" s="202"/>
      <c r="CR271" s="202"/>
      <c r="CS271" s="195" t="s">
        <v>4998</v>
      </c>
      <c r="CT271" s="202"/>
      <c r="CU271" s="202"/>
      <c r="CV271" s="202"/>
      <c r="CW271" s="202"/>
      <c r="CX271" s="202"/>
      <c r="CY271" s="202"/>
      <c r="CZ271" s="202"/>
      <c r="DA271" s="202"/>
      <c r="DB271" s="202"/>
      <c r="DC271" s="202"/>
      <c r="DD271" s="202"/>
      <c r="DE271" s="202"/>
    </row>
    <row r="272" spans="34:109" ht="15" hidden="1" customHeight="1">
      <c r="AH272" s="200"/>
      <c r="AI272" s="200"/>
      <c r="AJ272" s="200"/>
      <c r="AK272" s="200"/>
      <c r="AL272" s="189" t="str">
        <f t="shared" si="12"/>
        <v/>
      </c>
      <c r="AM272" s="189" t="str">
        <f t="shared" si="13"/>
        <v/>
      </c>
      <c r="AN272" s="190" t="str">
        <f t="shared" si="14"/>
        <v/>
      </c>
      <c r="AO272" s="200"/>
      <c r="AP272" s="187">
        <v>270</v>
      </c>
      <c r="AQ272" s="201"/>
      <c r="AR272" s="201"/>
      <c r="AS272" s="201"/>
      <c r="AT272" s="201"/>
      <c r="AU272" s="201"/>
      <c r="AV272" s="201"/>
      <c r="AW272" s="201"/>
      <c r="AX272" s="201"/>
      <c r="AY272" s="201"/>
      <c r="AZ272" s="201"/>
      <c r="BA272" s="201"/>
      <c r="BB272" s="201"/>
      <c r="BC272" s="201"/>
      <c r="BD272" s="201"/>
      <c r="BE272" s="201"/>
      <c r="BF272" s="201"/>
      <c r="BG272" s="201"/>
      <c r="BH272" s="201"/>
      <c r="BI272" s="201"/>
      <c r="BJ272" s="193" t="s">
        <v>4999</v>
      </c>
      <c r="BK272" s="201"/>
      <c r="BL272" s="201"/>
      <c r="BM272" s="201"/>
      <c r="BN272" s="201"/>
      <c r="BO272" s="201"/>
      <c r="BP272" s="201"/>
      <c r="BQ272" s="201"/>
      <c r="BR272" s="201"/>
      <c r="BS272" s="201"/>
      <c r="BT272" s="201"/>
      <c r="BU272" s="201"/>
      <c r="BV272" s="201"/>
      <c r="BW272" s="200"/>
      <c r="BX272" s="200"/>
      <c r="BY272" s="200"/>
      <c r="BZ272" s="202"/>
      <c r="CA272" s="202"/>
      <c r="CB272" s="202"/>
      <c r="CC272" s="202"/>
      <c r="CD272" s="202"/>
      <c r="CE272" s="202"/>
      <c r="CF272" s="202"/>
      <c r="CG272" s="202"/>
      <c r="CH272" s="202"/>
      <c r="CI272" s="202"/>
      <c r="CJ272" s="202"/>
      <c r="CK272" s="202"/>
      <c r="CL272" s="202"/>
      <c r="CM272" s="202"/>
      <c r="CN272" s="202"/>
      <c r="CO272" s="202"/>
      <c r="CP272" s="202"/>
      <c r="CQ272" s="202"/>
      <c r="CR272" s="202"/>
      <c r="CS272" s="195" t="s">
        <v>5000</v>
      </c>
      <c r="CT272" s="202"/>
      <c r="CU272" s="202"/>
      <c r="CV272" s="202"/>
      <c r="CW272" s="202"/>
      <c r="CX272" s="202"/>
      <c r="CY272" s="202"/>
      <c r="CZ272" s="202"/>
      <c r="DA272" s="202"/>
      <c r="DB272" s="202"/>
      <c r="DC272" s="202"/>
      <c r="DD272" s="202"/>
      <c r="DE272" s="202"/>
    </row>
    <row r="273" spans="34:109" ht="15" hidden="1" customHeight="1">
      <c r="AH273" s="200"/>
      <c r="AI273" s="200"/>
      <c r="AJ273" s="200"/>
      <c r="AK273" s="200"/>
      <c r="AL273" s="189" t="str">
        <f t="shared" si="12"/>
        <v/>
      </c>
      <c r="AM273" s="189" t="str">
        <f t="shared" si="13"/>
        <v/>
      </c>
      <c r="AN273" s="190" t="str">
        <f t="shared" si="14"/>
        <v/>
      </c>
      <c r="AO273" s="200"/>
      <c r="AP273" s="187">
        <v>271</v>
      </c>
      <c r="AQ273" s="201"/>
      <c r="AR273" s="201"/>
      <c r="AS273" s="201"/>
      <c r="AT273" s="201"/>
      <c r="AU273" s="201"/>
      <c r="AV273" s="201"/>
      <c r="AW273" s="201"/>
      <c r="AX273" s="201"/>
      <c r="AY273" s="201"/>
      <c r="AZ273" s="201"/>
      <c r="BA273" s="201"/>
      <c r="BB273" s="201"/>
      <c r="BC273" s="201"/>
      <c r="BD273" s="201"/>
      <c r="BE273" s="201"/>
      <c r="BF273" s="201"/>
      <c r="BG273" s="201"/>
      <c r="BH273" s="201"/>
      <c r="BI273" s="201"/>
      <c r="BJ273" s="193" t="s">
        <v>5001</v>
      </c>
      <c r="BK273" s="201"/>
      <c r="BL273" s="201"/>
      <c r="BM273" s="201"/>
      <c r="BN273" s="201"/>
      <c r="BO273" s="201"/>
      <c r="BP273" s="201"/>
      <c r="BQ273" s="201"/>
      <c r="BR273" s="201"/>
      <c r="BS273" s="201"/>
      <c r="BT273" s="201"/>
      <c r="BU273" s="201"/>
      <c r="BV273" s="201"/>
      <c r="BW273" s="200"/>
      <c r="BX273" s="200"/>
      <c r="BY273" s="200"/>
      <c r="BZ273" s="202"/>
      <c r="CA273" s="202"/>
      <c r="CB273" s="202"/>
      <c r="CC273" s="202"/>
      <c r="CD273" s="202"/>
      <c r="CE273" s="202"/>
      <c r="CF273" s="202"/>
      <c r="CG273" s="202"/>
      <c r="CH273" s="202"/>
      <c r="CI273" s="202"/>
      <c r="CJ273" s="202"/>
      <c r="CK273" s="202"/>
      <c r="CL273" s="202"/>
      <c r="CM273" s="202"/>
      <c r="CN273" s="202"/>
      <c r="CO273" s="202"/>
      <c r="CP273" s="202"/>
      <c r="CQ273" s="202"/>
      <c r="CR273" s="202"/>
      <c r="CS273" s="195" t="s">
        <v>5002</v>
      </c>
      <c r="CT273" s="202"/>
      <c r="CU273" s="202"/>
      <c r="CV273" s="202"/>
      <c r="CW273" s="202"/>
      <c r="CX273" s="202"/>
      <c r="CY273" s="202"/>
      <c r="CZ273" s="202"/>
      <c r="DA273" s="202"/>
      <c r="DB273" s="202"/>
      <c r="DC273" s="202"/>
      <c r="DD273" s="202"/>
      <c r="DE273" s="202"/>
    </row>
    <row r="274" spans="34:109" ht="15" hidden="1" customHeight="1">
      <c r="AH274" s="200"/>
      <c r="AI274" s="200"/>
      <c r="AJ274" s="200"/>
      <c r="AK274" s="200"/>
      <c r="AL274" s="189" t="str">
        <f t="shared" si="12"/>
        <v/>
      </c>
      <c r="AM274" s="189" t="str">
        <f t="shared" si="13"/>
        <v/>
      </c>
      <c r="AN274" s="190" t="str">
        <f t="shared" si="14"/>
        <v/>
      </c>
      <c r="AO274" s="200"/>
      <c r="AP274" s="187">
        <v>272</v>
      </c>
      <c r="AQ274" s="201"/>
      <c r="AR274" s="201"/>
      <c r="AS274" s="201"/>
      <c r="AT274" s="201"/>
      <c r="AU274" s="201"/>
      <c r="AV274" s="201"/>
      <c r="AW274" s="201"/>
      <c r="AX274" s="201"/>
      <c r="AY274" s="201"/>
      <c r="AZ274" s="201"/>
      <c r="BA274" s="201"/>
      <c r="BB274" s="201"/>
      <c r="BC274" s="201"/>
      <c r="BD274" s="201"/>
      <c r="BE274" s="201"/>
      <c r="BF274" s="201"/>
      <c r="BG274" s="201"/>
      <c r="BH274" s="201"/>
      <c r="BI274" s="201"/>
      <c r="BJ274" s="193" t="s">
        <v>5003</v>
      </c>
      <c r="BK274" s="201"/>
      <c r="BL274" s="201"/>
      <c r="BM274" s="201"/>
      <c r="BN274" s="201"/>
      <c r="BO274" s="201"/>
      <c r="BP274" s="201"/>
      <c r="BQ274" s="201"/>
      <c r="BR274" s="201"/>
      <c r="BS274" s="201"/>
      <c r="BT274" s="201"/>
      <c r="BU274" s="201"/>
      <c r="BV274" s="201"/>
      <c r="BW274" s="200"/>
      <c r="BX274" s="200"/>
      <c r="BY274" s="200"/>
      <c r="BZ274" s="202"/>
      <c r="CA274" s="202"/>
      <c r="CB274" s="202"/>
      <c r="CC274" s="202"/>
      <c r="CD274" s="202"/>
      <c r="CE274" s="202"/>
      <c r="CF274" s="202"/>
      <c r="CG274" s="202"/>
      <c r="CH274" s="202"/>
      <c r="CI274" s="202"/>
      <c r="CJ274" s="202"/>
      <c r="CK274" s="202"/>
      <c r="CL274" s="202"/>
      <c r="CM274" s="202"/>
      <c r="CN274" s="202"/>
      <c r="CO274" s="202"/>
      <c r="CP274" s="202"/>
      <c r="CQ274" s="202"/>
      <c r="CR274" s="202"/>
      <c r="CS274" s="195" t="s">
        <v>5004</v>
      </c>
      <c r="CT274" s="202"/>
      <c r="CU274" s="202"/>
      <c r="CV274" s="202"/>
      <c r="CW274" s="202"/>
      <c r="CX274" s="202"/>
      <c r="CY274" s="202"/>
      <c r="CZ274" s="202"/>
      <c r="DA274" s="202"/>
      <c r="DB274" s="202"/>
      <c r="DC274" s="202"/>
      <c r="DD274" s="202"/>
      <c r="DE274" s="202"/>
    </row>
    <row r="275" spans="34:109" ht="15" hidden="1" customHeight="1">
      <c r="AH275" s="200"/>
      <c r="AI275" s="200"/>
      <c r="AJ275" s="200"/>
      <c r="AK275" s="200"/>
      <c r="AL275" s="189" t="str">
        <f t="shared" si="12"/>
        <v/>
      </c>
      <c r="AM275" s="189" t="str">
        <f t="shared" si="13"/>
        <v/>
      </c>
      <c r="AN275" s="190" t="str">
        <f t="shared" si="14"/>
        <v/>
      </c>
      <c r="AO275" s="200"/>
      <c r="AP275" s="187">
        <v>273</v>
      </c>
      <c r="AQ275" s="201"/>
      <c r="AR275" s="201"/>
      <c r="AS275" s="201"/>
      <c r="AT275" s="201"/>
      <c r="AU275" s="201"/>
      <c r="AV275" s="201"/>
      <c r="AW275" s="201"/>
      <c r="AX275" s="201"/>
      <c r="AY275" s="201"/>
      <c r="AZ275" s="201"/>
      <c r="BA275" s="201"/>
      <c r="BB275" s="201"/>
      <c r="BC275" s="201"/>
      <c r="BD275" s="201"/>
      <c r="BE275" s="201"/>
      <c r="BF275" s="201"/>
      <c r="BG275" s="201"/>
      <c r="BH275" s="201"/>
      <c r="BI275" s="201"/>
      <c r="BJ275" s="193" t="s">
        <v>5005</v>
      </c>
      <c r="BK275" s="201"/>
      <c r="BL275" s="201"/>
      <c r="BM275" s="201"/>
      <c r="BN275" s="201"/>
      <c r="BO275" s="201"/>
      <c r="BP275" s="201"/>
      <c r="BQ275" s="201"/>
      <c r="BR275" s="201"/>
      <c r="BS275" s="201"/>
      <c r="BT275" s="201"/>
      <c r="BU275" s="201"/>
      <c r="BV275" s="201"/>
      <c r="BW275" s="200"/>
      <c r="BX275" s="200"/>
      <c r="BY275" s="200"/>
      <c r="BZ275" s="202"/>
      <c r="CA275" s="202"/>
      <c r="CB275" s="202"/>
      <c r="CC275" s="202"/>
      <c r="CD275" s="202"/>
      <c r="CE275" s="202"/>
      <c r="CF275" s="202"/>
      <c r="CG275" s="202"/>
      <c r="CH275" s="202"/>
      <c r="CI275" s="202"/>
      <c r="CJ275" s="202"/>
      <c r="CK275" s="202"/>
      <c r="CL275" s="202"/>
      <c r="CM275" s="202"/>
      <c r="CN275" s="202"/>
      <c r="CO275" s="202"/>
      <c r="CP275" s="202"/>
      <c r="CQ275" s="202"/>
      <c r="CR275" s="202"/>
      <c r="CS275" s="195" t="s">
        <v>5006</v>
      </c>
      <c r="CT275" s="202"/>
      <c r="CU275" s="202"/>
      <c r="CV275" s="202"/>
      <c r="CW275" s="202"/>
      <c r="CX275" s="202"/>
      <c r="CY275" s="202"/>
      <c r="CZ275" s="202"/>
      <c r="DA275" s="202"/>
      <c r="DB275" s="202"/>
      <c r="DC275" s="202"/>
      <c r="DD275" s="202"/>
      <c r="DE275" s="202"/>
    </row>
    <row r="276" spans="34:109" ht="15" hidden="1" customHeight="1">
      <c r="AH276" s="200"/>
      <c r="AI276" s="200"/>
      <c r="AJ276" s="200"/>
      <c r="AK276" s="200"/>
      <c r="AL276" s="189" t="str">
        <f t="shared" si="12"/>
        <v/>
      </c>
      <c r="AM276" s="189" t="str">
        <f t="shared" si="13"/>
        <v/>
      </c>
      <c r="AN276" s="190" t="str">
        <f t="shared" si="14"/>
        <v/>
      </c>
      <c r="AO276" s="200"/>
      <c r="AP276" s="187">
        <v>274</v>
      </c>
      <c r="AQ276" s="201"/>
      <c r="AR276" s="201"/>
      <c r="AS276" s="201"/>
      <c r="AT276" s="201"/>
      <c r="AU276" s="201"/>
      <c r="AV276" s="201"/>
      <c r="AW276" s="201"/>
      <c r="AX276" s="201"/>
      <c r="AY276" s="201"/>
      <c r="AZ276" s="201"/>
      <c r="BA276" s="201"/>
      <c r="BB276" s="201"/>
      <c r="BC276" s="201"/>
      <c r="BD276" s="201"/>
      <c r="BE276" s="201"/>
      <c r="BF276" s="201"/>
      <c r="BG276" s="201"/>
      <c r="BH276" s="201"/>
      <c r="BI276" s="201"/>
      <c r="BJ276" s="193" t="s">
        <v>5007</v>
      </c>
      <c r="BK276" s="201"/>
      <c r="BL276" s="201"/>
      <c r="BM276" s="201"/>
      <c r="BN276" s="201"/>
      <c r="BO276" s="201"/>
      <c r="BP276" s="201"/>
      <c r="BQ276" s="201"/>
      <c r="BR276" s="201"/>
      <c r="BS276" s="201"/>
      <c r="BT276" s="201"/>
      <c r="BU276" s="201"/>
      <c r="BV276" s="201"/>
      <c r="BW276" s="200"/>
      <c r="BX276" s="200"/>
      <c r="BY276" s="200"/>
      <c r="BZ276" s="202"/>
      <c r="CA276" s="202"/>
      <c r="CB276" s="202"/>
      <c r="CC276" s="202"/>
      <c r="CD276" s="202"/>
      <c r="CE276" s="202"/>
      <c r="CF276" s="202"/>
      <c r="CG276" s="202"/>
      <c r="CH276" s="202"/>
      <c r="CI276" s="202"/>
      <c r="CJ276" s="202"/>
      <c r="CK276" s="202"/>
      <c r="CL276" s="202"/>
      <c r="CM276" s="202"/>
      <c r="CN276" s="202"/>
      <c r="CO276" s="202"/>
      <c r="CP276" s="202"/>
      <c r="CQ276" s="202"/>
      <c r="CR276" s="202"/>
      <c r="CS276" s="195" t="s">
        <v>5008</v>
      </c>
      <c r="CT276" s="202"/>
      <c r="CU276" s="202"/>
      <c r="CV276" s="202"/>
      <c r="CW276" s="202"/>
      <c r="CX276" s="202"/>
      <c r="CY276" s="202"/>
      <c r="CZ276" s="202"/>
      <c r="DA276" s="202"/>
      <c r="DB276" s="202"/>
      <c r="DC276" s="202"/>
      <c r="DD276" s="202"/>
      <c r="DE276" s="202"/>
    </row>
    <row r="277" spans="34:109" ht="15" hidden="1" customHeight="1">
      <c r="AH277" s="200"/>
      <c r="AI277" s="200"/>
      <c r="AJ277" s="200"/>
      <c r="AK277" s="200"/>
      <c r="AL277" s="189" t="str">
        <f t="shared" si="12"/>
        <v/>
      </c>
      <c r="AM277" s="189" t="str">
        <f t="shared" si="13"/>
        <v/>
      </c>
      <c r="AN277" s="190" t="str">
        <f t="shared" si="14"/>
        <v/>
      </c>
      <c r="AO277" s="200"/>
      <c r="AP277" s="187">
        <v>275</v>
      </c>
      <c r="AQ277" s="201"/>
      <c r="AR277" s="201"/>
      <c r="AS277" s="201"/>
      <c r="AT277" s="201"/>
      <c r="AU277" s="201"/>
      <c r="AV277" s="201"/>
      <c r="AW277" s="201"/>
      <c r="AX277" s="201"/>
      <c r="AY277" s="201"/>
      <c r="AZ277" s="201"/>
      <c r="BA277" s="201"/>
      <c r="BB277" s="201"/>
      <c r="BC277" s="201"/>
      <c r="BD277" s="201"/>
      <c r="BE277" s="201"/>
      <c r="BF277" s="201"/>
      <c r="BG277" s="201"/>
      <c r="BH277" s="201"/>
      <c r="BI277" s="201"/>
      <c r="BJ277" s="193" t="s">
        <v>5009</v>
      </c>
      <c r="BK277" s="201"/>
      <c r="BL277" s="201"/>
      <c r="BM277" s="201"/>
      <c r="BN277" s="201"/>
      <c r="BO277" s="201"/>
      <c r="BP277" s="201"/>
      <c r="BQ277" s="201"/>
      <c r="BR277" s="201"/>
      <c r="BS277" s="201"/>
      <c r="BT277" s="201"/>
      <c r="BU277" s="201"/>
      <c r="BV277" s="201"/>
      <c r="BW277" s="200"/>
      <c r="BX277" s="200"/>
      <c r="BY277" s="200"/>
      <c r="BZ277" s="202"/>
      <c r="CA277" s="202"/>
      <c r="CB277" s="202"/>
      <c r="CC277" s="202"/>
      <c r="CD277" s="202"/>
      <c r="CE277" s="202"/>
      <c r="CF277" s="202"/>
      <c r="CG277" s="202"/>
      <c r="CH277" s="202"/>
      <c r="CI277" s="202"/>
      <c r="CJ277" s="202"/>
      <c r="CK277" s="202"/>
      <c r="CL277" s="202"/>
      <c r="CM277" s="202"/>
      <c r="CN277" s="202"/>
      <c r="CO277" s="202"/>
      <c r="CP277" s="202"/>
      <c r="CQ277" s="202"/>
      <c r="CR277" s="202"/>
      <c r="CS277" s="195" t="s">
        <v>5010</v>
      </c>
      <c r="CT277" s="202"/>
      <c r="CU277" s="202"/>
      <c r="CV277" s="202"/>
      <c r="CW277" s="202"/>
      <c r="CX277" s="202"/>
      <c r="CY277" s="202"/>
      <c r="CZ277" s="202"/>
      <c r="DA277" s="202"/>
      <c r="DB277" s="202"/>
      <c r="DC277" s="202"/>
      <c r="DD277" s="202"/>
      <c r="DE277" s="202"/>
    </row>
    <row r="278" spans="34:109" ht="15" hidden="1" customHeight="1">
      <c r="AH278" s="200"/>
      <c r="AI278" s="200"/>
      <c r="AJ278" s="200"/>
      <c r="AK278" s="200"/>
      <c r="AL278" s="189" t="str">
        <f t="shared" si="12"/>
        <v/>
      </c>
      <c r="AM278" s="189" t="str">
        <f t="shared" si="13"/>
        <v/>
      </c>
      <c r="AN278" s="190" t="str">
        <f t="shared" si="14"/>
        <v/>
      </c>
      <c r="AO278" s="200"/>
      <c r="AP278" s="187">
        <v>276</v>
      </c>
      <c r="AQ278" s="201"/>
      <c r="AR278" s="201"/>
      <c r="AS278" s="201"/>
      <c r="AT278" s="201"/>
      <c r="AU278" s="201"/>
      <c r="AV278" s="201"/>
      <c r="AW278" s="201"/>
      <c r="AX278" s="201"/>
      <c r="AY278" s="201"/>
      <c r="AZ278" s="201"/>
      <c r="BA278" s="201"/>
      <c r="BB278" s="201"/>
      <c r="BC278" s="201"/>
      <c r="BD278" s="201"/>
      <c r="BE278" s="201"/>
      <c r="BF278" s="201"/>
      <c r="BG278" s="201"/>
      <c r="BH278" s="201"/>
      <c r="BI278" s="201"/>
      <c r="BJ278" s="193" t="s">
        <v>5011</v>
      </c>
      <c r="BK278" s="201"/>
      <c r="BL278" s="201"/>
      <c r="BM278" s="201"/>
      <c r="BN278" s="201"/>
      <c r="BO278" s="201"/>
      <c r="BP278" s="201"/>
      <c r="BQ278" s="201"/>
      <c r="BR278" s="201"/>
      <c r="BS278" s="201"/>
      <c r="BT278" s="201"/>
      <c r="BU278" s="201"/>
      <c r="BV278" s="201"/>
      <c r="BW278" s="200"/>
      <c r="BX278" s="200"/>
      <c r="BY278" s="200"/>
      <c r="BZ278" s="202"/>
      <c r="CA278" s="202"/>
      <c r="CB278" s="202"/>
      <c r="CC278" s="202"/>
      <c r="CD278" s="202"/>
      <c r="CE278" s="202"/>
      <c r="CF278" s="202"/>
      <c r="CG278" s="202"/>
      <c r="CH278" s="202"/>
      <c r="CI278" s="202"/>
      <c r="CJ278" s="202"/>
      <c r="CK278" s="202"/>
      <c r="CL278" s="202"/>
      <c r="CM278" s="202"/>
      <c r="CN278" s="202"/>
      <c r="CO278" s="202"/>
      <c r="CP278" s="202"/>
      <c r="CQ278" s="202"/>
      <c r="CR278" s="202"/>
      <c r="CS278" s="195" t="s">
        <v>5012</v>
      </c>
      <c r="CT278" s="202"/>
      <c r="CU278" s="202"/>
      <c r="CV278" s="202"/>
      <c r="CW278" s="202"/>
      <c r="CX278" s="202"/>
      <c r="CY278" s="202"/>
      <c r="CZ278" s="202"/>
      <c r="DA278" s="202"/>
      <c r="DB278" s="202"/>
      <c r="DC278" s="202"/>
      <c r="DD278" s="202"/>
      <c r="DE278" s="202"/>
    </row>
    <row r="279" spans="34:109" ht="15" hidden="1" customHeight="1">
      <c r="AH279" s="200"/>
      <c r="AI279" s="200"/>
      <c r="AJ279" s="200"/>
      <c r="AK279" s="200"/>
      <c r="AL279" s="189" t="str">
        <f t="shared" si="12"/>
        <v/>
      </c>
      <c r="AM279" s="189" t="str">
        <f t="shared" si="13"/>
        <v/>
      </c>
      <c r="AN279" s="190" t="str">
        <f t="shared" si="14"/>
        <v/>
      </c>
      <c r="AO279" s="200"/>
      <c r="AP279" s="187">
        <v>277</v>
      </c>
      <c r="AQ279" s="201"/>
      <c r="AR279" s="201"/>
      <c r="AS279" s="201"/>
      <c r="AT279" s="201"/>
      <c r="AU279" s="201"/>
      <c r="AV279" s="201"/>
      <c r="AW279" s="201"/>
      <c r="AX279" s="201"/>
      <c r="AY279" s="201"/>
      <c r="AZ279" s="201"/>
      <c r="BA279" s="201"/>
      <c r="BB279" s="201"/>
      <c r="BC279" s="201"/>
      <c r="BD279" s="201"/>
      <c r="BE279" s="201"/>
      <c r="BF279" s="201"/>
      <c r="BG279" s="201"/>
      <c r="BH279" s="201"/>
      <c r="BI279" s="201"/>
      <c r="BJ279" s="193" t="s">
        <v>5013</v>
      </c>
      <c r="BK279" s="201"/>
      <c r="BL279" s="201"/>
      <c r="BM279" s="201"/>
      <c r="BN279" s="201"/>
      <c r="BO279" s="201"/>
      <c r="BP279" s="201"/>
      <c r="BQ279" s="201"/>
      <c r="BR279" s="201"/>
      <c r="BS279" s="201"/>
      <c r="BT279" s="201"/>
      <c r="BU279" s="201"/>
      <c r="BV279" s="201"/>
      <c r="BW279" s="200"/>
      <c r="BX279" s="200"/>
      <c r="BY279" s="200"/>
      <c r="BZ279" s="202"/>
      <c r="CA279" s="202"/>
      <c r="CB279" s="202"/>
      <c r="CC279" s="202"/>
      <c r="CD279" s="202"/>
      <c r="CE279" s="202"/>
      <c r="CF279" s="202"/>
      <c r="CG279" s="202"/>
      <c r="CH279" s="202"/>
      <c r="CI279" s="202"/>
      <c r="CJ279" s="202"/>
      <c r="CK279" s="202"/>
      <c r="CL279" s="202"/>
      <c r="CM279" s="202"/>
      <c r="CN279" s="202"/>
      <c r="CO279" s="202"/>
      <c r="CP279" s="202"/>
      <c r="CQ279" s="202"/>
      <c r="CR279" s="202"/>
      <c r="CS279" s="195" t="s">
        <v>5014</v>
      </c>
      <c r="CT279" s="202"/>
      <c r="CU279" s="202"/>
      <c r="CV279" s="202"/>
      <c r="CW279" s="202"/>
      <c r="CX279" s="202"/>
      <c r="CY279" s="202"/>
      <c r="CZ279" s="202"/>
      <c r="DA279" s="202"/>
      <c r="DB279" s="202"/>
      <c r="DC279" s="202"/>
      <c r="DD279" s="202"/>
      <c r="DE279" s="202"/>
    </row>
    <row r="280" spans="34:109" ht="15" hidden="1" customHeight="1">
      <c r="AH280" s="200"/>
      <c r="AI280" s="200"/>
      <c r="AJ280" s="200"/>
      <c r="AK280" s="200"/>
      <c r="AL280" s="189" t="str">
        <f t="shared" si="12"/>
        <v/>
      </c>
      <c r="AM280" s="189" t="str">
        <f t="shared" si="13"/>
        <v/>
      </c>
      <c r="AN280" s="190" t="str">
        <f t="shared" si="14"/>
        <v/>
      </c>
      <c r="AO280" s="200"/>
      <c r="AP280" s="187">
        <v>278</v>
      </c>
      <c r="AQ280" s="201"/>
      <c r="AR280" s="201"/>
      <c r="AS280" s="201"/>
      <c r="AT280" s="201"/>
      <c r="AU280" s="201"/>
      <c r="AV280" s="201"/>
      <c r="AW280" s="201"/>
      <c r="AX280" s="201"/>
      <c r="AY280" s="201"/>
      <c r="AZ280" s="201"/>
      <c r="BA280" s="201"/>
      <c r="BB280" s="201"/>
      <c r="BC280" s="201"/>
      <c r="BD280" s="201"/>
      <c r="BE280" s="201"/>
      <c r="BF280" s="201"/>
      <c r="BG280" s="201"/>
      <c r="BH280" s="201"/>
      <c r="BI280" s="201"/>
      <c r="BJ280" s="193" t="s">
        <v>5015</v>
      </c>
      <c r="BK280" s="201"/>
      <c r="BL280" s="201"/>
      <c r="BM280" s="201"/>
      <c r="BN280" s="201"/>
      <c r="BO280" s="201"/>
      <c r="BP280" s="201"/>
      <c r="BQ280" s="201"/>
      <c r="BR280" s="201"/>
      <c r="BS280" s="201"/>
      <c r="BT280" s="201"/>
      <c r="BU280" s="201"/>
      <c r="BV280" s="201"/>
      <c r="BW280" s="200"/>
      <c r="BX280" s="200"/>
      <c r="BY280" s="200"/>
      <c r="BZ280" s="202"/>
      <c r="CA280" s="202"/>
      <c r="CB280" s="202"/>
      <c r="CC280" s="202"/>
      <c r="CD280" s="202"/>
      <c r="CE280" s="202"/>
      <c r="CF280" s="202"/>
      <c r="CG280" s="202"/>
      <c r="CH280" s="202"/>
      <c r="CI280" s="202"/>
      <c r="CJ280" s="202"/>
      <c r="CK280" s="202"/>
      <c r="CL280" s="202"/>
      <c r="CM280" s="202"/>
      <c r="CN280" s="202"/>
      <c r="CO280" s="202"/>
      <c r="CP280" s="202"/>
      <c r="CQ280" s="202"/>
      <c r="CR280" s="202"/>
      <c r="CS280" s="195" t="s">
        <v>5016</v>
      </c>
      <c r="CT280" s="202"/>
      <c r="CU280" s="202"/>
      <c r="CV280" s="202"/>
      <c r="CW280" s="202"/>
      <c r="CX280" s="202"/>
      <c r="CY280" s="202"/>
      <c r="CZ280" s="202"/>
      <c r="DA280" s="202"/>
      <c r="DB280" s="202"/>
      <c r="DC280" s="202"/>
      <c r="DD280" s="202"/>
      <c r="DE280" s="202"/>
    </row>
    <row r="281" spans="34:109" ht="15" hidden="1" customHeight="1">
      <c r="AH281" s="200"/>
      <c r="AI281" s="200"/>
      <c r="AJ281" s="200"/>
      <c r="AK281" s="200"/>
      <c r="AL281" s="189" t="str">
        <f t="shared" si="12"/>
        <v/>
      </c>
      <c r="AM281" s="189" t="str">
        <f t="shared" si="13"/>
        <v/>
      </c>
      <c r="AN281" s="190" t="str">
        <f t="shared" si="14"/>
        <v/>
      </c>
      <c r="AO281" s="200"/>
      <c r="AP281" s="187">
        <v>279</v>
      </c>
      <c r="AQ281" s="201"/>
      <c r="AR281" s="201"/>
      <c r="AS281" s="201"/>
      <c r="AT281" s="201"/>
      <c r="AU281" s="201"/>
      <c r="AV281" s="201"/>
      <c r="AW281" s="201"/>
      <c r="AX281" s="201"/>
      <c r="AY281" s="201"/>
      <c r="AZ281" s="201"/>
      <c r="BA281" s="201"/>
      <c r="BB281" s="201"/>
      <c r="BC281" s="201"/>
      <c r="BD281" s="201"/>
      <c r="BE281" s="201"/>
      <c r="BF281" s="201"/>
      <c r="BG281" s="201"/>
      <c r="BH281" s="201"/>
      <c r="BI281" s="201"/>
      <c r="BJ281" s="193" t="s">
        <v>5017</v>
      </c>
      <c r="BK281" s="201"/>
      <c r="BL281" s="201"/>
      <c r="BM281" s="201"/>
      <c r="BN281" s="201"/>
      <c r="BO281" s="201"/>
      <c r="BP281" s="201"/>
      <c r="BQ281" s="201"/>
      <c r="BR281" s="201"/>
      <c r="BS281" s="201"/>
      <c r="BT281" s="201"/>
      <c r="BU281" s="201"/>
      <c r="BV281" s="201"/>
      <c r="BW281" s="200"/>
      <c r="BX281" s="200"/>
      <c r="BY281" s="200"/>
      <c r="BZ281" s="202"/>
      <c r="CA281" s="202"/>
      <c r="CB281" s="202"/>
      <c r="CC281" s="202"/>
      <c r="CD281" s="202"/>
      <c r="CE281" s="202"/>
      <c r="CF281" s="202"/>
      <c r="CG281" s="202"/>
      <c r="CH281" s="202"/>
      <c r="CI281" s="202"/>
      <c r="CJ281" s="202"/>
      <c r="CK281" s="202"/>
      <c r="CL281" s="202"/>
      <c r="CM281" s="202"/>
      <c r="CN281" s="202"/>
      <c r="CO281" s="202"/>
      <c r="CP281" s="202"/>
      <c r="CQ281" s="202"/>
      <c r="CR281" s="202"/>
      <c r="CS281" s="195" t="s">
        <v>5018</v>
      </c>
      <c r="CT281" s="202"/>
      <c r="CU281" s="202"/>
      <c r="CV281" s="202"/>
      <c r="CW281" s="202"/>
      <c r="CX281" s="202"/>
      <c r="CY281" s="202"/>
      <c r="CZ281" s="202"/>
      <c r="DA281" s="202"/>
      <c r="DB281" s="202"/>
      <c r="DC281" s="202"/>
      <c r="DD281" s="202"/>
      <c r="DE281" s="202"/>
    </row>
    <row r="282" spans="34:109" ht="15" hidden="1" customHeight="1">
      <c r="AH282" s="200"/>
      <c r="AI282" s="200"/>
      <c r="AJ282" s="200"/>
      <c r="AK282" s="200"/>
      <c r="AL282" s="189" t="str">
        <f t="shared" si="12"/>
        <v/>
      </c>
      <c r="AM282" s="189" t="str">
        <f t="shared" si="13"/>
        <v/>
      </c>
      <c r="AN282" s="190" t="str">
        <f t="shared" si="14"/>
        <v/>
      </c>
      <c r="AO282" s="200"/>
      <c r="AP282" s="187">
        <v>280</v>
      </c>
      <c r="AQ282" s="201"/>
      <c r="AR282" s="201"/>
      <c r="AS282" s="201"/>
      <c r="AT282" s="201"/>
      <c r="AU282" s="201"/>
      <c r="AV282" s="201"/>
      <c r="AW282" s="201"/>
      <c r="AX282" s="201"/>
      <c r="AY282" s="201"/>
      <c r="AZ282" s="201"/>
      <c r="BA282" s="201"/>
      <c r="BB282" s="201"/>
      <c r="BC282" s="201"/>
      <c r="BD282" s="201"/>
      <c r="BE282" s="201"/>
      <c r="BF282" s="201"/>
      <c r="BG282" s="201"/>
      <c r="BH282" s="201"/>
      <c r="BI282" s="201"/>
      <c r="BJ282" s="193" t="s">
        <v>5019</v>
      </c>
      <c r="BK282" s="201"/>
      <c r="BL282" s="201"/>
      <c r="BM282" s="201"/>
      <c r="BN282" s="201"/>
      <c r="BO282" s="201"/>
      <c r="BP282" s="201"/>
      <c r="BQ282" s="201"/>
      <c r="BR282" s="201"/>
      <c r="BS282" s="201"/>
      <c r="BT282" s="201"/>
      <c r="BU282" s="201"/>
      <c r="BV282" s="201"/>
      <c r="BW282" s="200"/>
      <c r="BX282" s="200"/>
      <c r="BY282" s="200"/>
      <c r="BZ282" s="202"/>
      <c r="CA282" s="202"/>
      <c r="CB282" s="202"/>
      <c r="CC282" s="202"/>
      <c r="CD282" s="202"/>
      <c r="CE282" s="202"/>
      <c r="CF282" s="202"/>
      <c r="CG282" s="202"/>
      <c r="CH282" s="202"/>
      <c r="CI282" s="202"/>
      <c r="CJ282" s="202"/>
      <c r="CK282" s="202"/>
      <c r="CL282" s="202"/>
      <c r="CM282" s="202"/>
      <c r="CN282" s="202"/>
      <c r="CO282" s="202"/>
      <c r="CP282" s="202"/>
      <c r="CQ282" s="202"/>
      <c r="CR282" s="202"/>
      <c r="CS282" s="195" t="s">
        <v>5020</v>
      </c>
      <c r="CT282" s="202"/>
      <c r="CU282" s="202"/>
      <c r="CV282" s="202"/>
      <c r="CW282" s="202"/>
      <c r="CX282" s="202"/>
      <c r="CY282" s="202"/>
      <c r="CZ282" s="202"/>
      <c r="DA282" s="202"/>
      <c r="DB282" s="202"/>
      <c r="DC282" s="202"/>
      <c r="DD282" s="202"/>
      <c r="DE282" s="202"/>
    </row>
    <row r="283" spans="34:109" ht="15" hidden="1" customHeight="1">
      <c r="AH283" s="200"/>
      <c r="AI283" s="200"/>
      <c r="AJ283" s="200"/>
      <c r="AK283" s="200"/>
      <c r="AL283" s="189" t="str">
        <f t="shared" si="12"/>
        <v/>
      </c>
      <c r="AM283" s="189" t="str">
        <f t="shared" si="13"/>
        <v/>
      </c>
      <c r="AN283" s="190" t="str">
        <f t="shared" si="14"/>
        <v/>
      </c>
      <c r="AO283" s="200"/>
      <c r="AP283" s="187">
        <v>281</v>
      </c>
      <c r="AQ283" s="201"/>
      <c r="AR283" s="201"/>
      <c r="AS283" s="201"/>
      <c r="AT283" s="201"/>
      <c r="AU283" s="201"/>
      <c r="AV283" s="201"/>
      <c r="AW283" s="201"/>
      <c r="AX283" s="201"/>
      <c r="AY283" s="201"/>
      <c r="AZ283" s="201"/>
      <c r="BA283" s="201"/>
      <c r="BB283" s="201"/>
      <c r="BC283" s="201"/>
      <c r="BD283" s="201"/>
      <c r="BE283" s="201"/>
      <c r="BF283" s="201"/>
      <c r="BG283" s="201"/>
      <c r="BH283" s="201"/>
      <c r="BI283" s="201"/>
      <c r="BJ283" s="193" t="s">
        <v>5021</v>
      </c>
      <c r="BK283" s="201"/>
      <c r="BL283" s="201"/>
      <c r="BM283" s="201"/>
      <c r="BN283" s="201"/>
      <c r="BO283" s="201"/>
      <c r="BP283" s="201"/>
      <c r="BQ283" s="201"/>
      <c r="BR283" s="201"/>
      <c r="BS283" s="201"/>
      <c r="BT283" s="201"/>
      <c r="BU283" s="201"/>
      <c r="BV283" s="201"/>
      <c r="BW283" s="200"/>
      <c r="BX283" s="200"/>
      <c r="BY283" s="200"/>
      <c r="BZ283" s="202"/>
      <c r="CA283" s="202"/>
      <c r="CB283" s="202"/>
      <c r="CC283" s="202"/>
      <c r="CD283" s="202"/>
      <c r="CE283" s="202"/>
      <c r="CF283" s="202"/>
      <c r="CG283" s="202"/>
      <c r="CH283" s="202"/>
      <c r="CI283" s="202"/>
      <c r="CJ283" s="202"/>
      <c r="CK283" s="202"/>
      <c r="CL283" s="202"/>
      <c r="CM283" s="202"/>
      <c r="CN283" s="202"/>
      <c r="CO283" s="202"/>
      <c r="CP283" s="202"/>
      <c r="CQ283" s="202"/>
      <c r="CR283" s="202"/>
      <c r="CS283" s="195" t="s">
        <v>5022</v>
      </c>
      <c r="CT283" s="202"/>
      <c r="CU283" s="202"/>
      <c r="CV283" s="202"/>
      <c r="CW283" s="202"/>
      <c r="CX283" s="202"/>
      <c r="CY283" s="202"/>
      <c r="CZ283" s="202"/>
      <c r="DA283" s="202"/>
      <c r="DB283" s="202"/>
      <c r="DC283" s="202"/>
      <c r="DD283" s="202"/>
      <c r="DE283" s="202"/>
    </row>
    <row r="284" spans="34:109" ht="15" hidden="1" customHeight="1">
      <c r="AH284" s="200"/>
      <c r="AI284" s="200"/>
      <c r="AJ284" s="200"/>
      <c r="AK284" s="200"/>
      <c r="AL284" s="189" t="str">
        <f t="shared" si="12"/>
        <v/>
      </c>
      <c r="AM284" s="189" t="str">
        <f t="shared" si="13"/>
        <v/>
      </c>
      <c r="AN284" s="190" t="str">
        <f t="shared" si="14"/>
        <v/>
      </c>
      <c r="AO284" s="200"/>
      <c r="AP284" s="187">
        <v>282</v>
      </c>
      <c r="AQ284" s="201"/>
      <c r="AR284" s="201"/>
      <c r="AS284" s="201"/>
      <c r="AT284" s="201"/>
      <c r="AU284" s="201"/>
      <c r="AV284" s="201"/>
      <c r="AW284" s="201"/>
      <c r="AX284" s="201"/>
      <c r="AY284" s="201"/>
      <c r="AZ284" s="201"/>
      <c r="BA284" s="201"/>
      <c r="BB284" s="201"/>
      <c r="BC284" s="201"/>
      <c r="BD284" s="201"/>
      <c r="BE284" s="201"/>
      <c r="BF284" s="201"/>
      <c r="BG284" s="201"/>
      <c r="BH284" s="201"/>
      <c r="BI284" s="201"/>
      <c r="BJ284" s="193" t="s">
        <v>5023</v>
      </c>
      <c r="BK284" s="201"/>
      <c r="BL284" s="201"/>
      <c r="BM284" s="201"/>
      <c r="BN284" s="201"/>
      <c r="BO284" s="201"/>
      <c r="BP284" s="201"/>
      <c r="BQ284" s="201"/>
      <c r="BR284" s="201"/>
      <c r="BS284" s="201"/>
      <c r="BT284" s="201"/>
      <c r="BU284" s="201"/>
      <c r="BV284" s="201"/>
      <c r="BW284" s="200"/>
      <c r="BX284" s="200"/>
      <c r="BY284" s="200"/>
      <c r="BZ284" s="202"/>
      <c r="CA284" s="202"/>
      <c r="CB284" s="202"/>
      <c r="CC284" s="202"/>
      <c r="CD284" s="202"/>
      <c r="CE284" s="202"/>
      <c r="CF284" s="202"/>
      <c r="CG284" s="202"/>
      <c r="CH284" s="202"/>
      <c r="CI284" s="202"/>
      <c r="CJ284" s="202"/>
      <c r="CK284" s="202"/>
      <c r="CL284" s="202"/>
      <c r="CM284" s="202"/>
      <c r="CN284" s="202"/>
      <c r="CO284" s="202"/>
      <c r="CP284" s="202"/>
      <c r="CQ284" s="202"/>
      <c r="CR284" s="202"/>
      <c r="CS284" s="195" t="s">
        <v>5024</v>
      </c>
      <c r="CT284" s="202"/>
      <c r="CU284" s="202"/>
      <c r="CV284" s="202"/>
      <c r="CW284" s="202"/>
      <c r="CX284" s="202"/>
      <c r="CY284" s="202"/>
      <c r="CZ284" s="202"/>
      <c r="DA284" s="202"/>
      <c r="DB284" s="202"/>
      <c r="DC284" s="202"/>
      <c r="DD284" s="202"/>
      <c r="DE284" s="202"/>
    </row>
    <row r="285" spans="34:109" ht="15" hidden="1" customHeight="1">
      <c r="AH285" s="200"/>
      <c r="AI285" s="200"/>
      <c r="AJ285" s="200"/>
      <c r="AK285" s="200"/>
      <c r="AL285" s="189" t="str">
        <f t="shared" si="12"/>
        <v/>
      </c>
      <c r="AM285" s="189" t="str">
        <f t="shared" si="13"/>
        <v/>
      </c>
      <c r="AN285" s="190" t="str">
        <f t="shared" si="14"/>
        <v/>
      </c>
      <c r="AO285" s="200"/>
      <c r="AP285" s="187">
        <v>283</v>
      </c>
      <c r="AQ285" s="201"/>
      <c r="AR285" s="201"/>
      <c r="AS285" s="201"/>
      <c r="AT285" s="201"/>
      <c r="AU285" s="201"/>
      <c r="AV285" s="201"/>
      <c r="AW285" s="201"/>
      <c r="AX285" s="201"/>
      <c r="AY285" s="201"/>
      <c r="AZ285" s="201"/>
      <c r="BA285" s="201"/>
      <c r="BB285" s="201"/>
      <c r="BC285" s="201"/>
      <c r="BD285" s="201"/>
      <c r="BE285" s="201"/>
      <c r="BF285" s="201"/>
      <c r="BG285" s="201"/>
      <c r="BH285" s="201"/>
      <c r="BI285" s="201"/>
      <c r="BJ285" s="193" t="s">
        <v>5025</v>
      </c>
      <c r="BK285" s="201"/>
      <c r="BL285" s="201"/>
      <c r="BM285" s="201"/>
      <c r="BN285" s="201"/>
      <c r="BO285" s="201"/>
      <c r="BP285" s="201"/>
      <c r="BQ285" s="201"/>
      <c r="BR285" s="201"/>
      <c r="BS285" s="201"/>
      <c r="BT285" s="201"/>
      <c r="BU285" s="201"/>
      <c r="BV285" s="201"/>
      <c r="BW285" s="200"/>
      <c r="BX285" s="200"/>
      <c r="BY285" s="200"/>
      <c r="BZ285" s="202"/>
      <c r="CA285" s="202"/>
      <c r="CB285" s="202"/>
      <c r="CC285" s="202"/>
      <c r="CD285" s="202"/>
      <c r="CE285" s="202"/>
      <c r="CF285" s="202"/>
      <c r="CG285" s="202"/>
      <c r="CH285" s="202"/>
      <c r="CI285" s="202"/>
      <c r="CJ285" s="202"/>
      <c r="CK285" s="202"/>
      <c r="CL285" s="202"/>
      <c r="CM285" s="202"/>
      <c r="CN285" s="202"/>
      <c r="CO285" s="202"/>
      <c r="CP285" s="202"/>
      <c r="CQ285" s="202"/>
      <c r="CR285" s="202"/>
      <c r="CS285" s="195" t="s">
        <v>5026</v>
      </c>
      <c r="CT285" s="202"/>
      <c r="CU285" s="202"/>
      <c r="CV285" s="202"/>
      <c r="CW285" s="202"/>
      <c r="CX285" s="202"/>
      <c r="CY285" s="202"/>
      <c r="CZ285" s="202"/>
      <c r="DA285" s="202"/>
      <c r="DB285" s="202"/>
      <c r="DC285" s="202"/>
      <c r="DD285" s="202"/>
      <c r="DE285" s="202"/>
    </row>
    <row r="286" spans="34:109" ht="15" hidden="1" customHeight="1">
      <c r="AH286" s="200"/>
      <c r="AI286" s="200"/>
      <c r="AJ286" s="200"/>
      <c r="AK286" s="200"/>
      <c r="AL286" s="189" t="str">
        <f t="shared" si="12"/>
        <v/>
      </c>
      <c r="AM286" s="189" t="str">
        <f t="shared" si="13"/>
        <v/>
      </c>
      <c r="AN286" s="190" t="str">
        <f t="shared" si="14"/>
        <v/>
      </c>
      <c r="AO286" s="200"/>
      <c r="AP286" s="187">
        <v>284</v>
      </c>
      <c r="AQ286" s="201"/>
      <c r="AR286" s="201"/>
      <c r="AS286" s="201"/>
      <c r="AT286" s="201"/>
      <c r="AU286" s="201"/>
      <c r="AV286" s="201"/>
      <c r="AW286" s="201"/>
      <c r="AX286" s="201"/>
      <c r="AY286" s="201"/>
      <c r="AZ286" s="201"/>
      <c r="BA286" s="201"/>
      <c r="BB286" s="201"/>
      <c r="BC286" s="201"/>
      <c r="BD286" s="201"/>
      <c r="BE286" s="201"/>
      <c r="BF286" s="201"/>
      <c r="BG286" s="201"/>
      <c r="BH286" s="201"/>
      <c r="BI286" s="201"/>
      <c r="BJ286" s="193" t="s">
        <v>5027</v>
      </c>
      <c r="BK286" s="201"/>
      <c r="BL286" s="201"/>
      <c r="BM286" s="201"/>
      <c r="BN286" s="201"/>
      <c r="BO286" s="201"/>
      <c r="BP286" s="201"/>
      <c r="BQ286" s="201"/>
      <c r="BR286" s="201"/>
      <c r="BS286" s="201"/>
      <c r="BT286" s="201"/>
      <c r="BU286" s="201"/>
      <c r="BV286" s="201"/>
      <c r="BW286" s="200"/>
      <c r="BX286" s="200"/>
      <c r="BY286" s="200"/>
      <c r="BZ286" s="202"/>
      <c r="CA286" s="202"/>
      <c r="CB286" s="202"/>
      <c r="CC286" s="202"/>
      <c r="CD286" s="202"/>
      <c r="CE286" s="202"/>
      <c r="CF286" s="202"/>
      <c r="CG286" s="202"/>
      <c r="CH286" s="202"/>
      <c r="CI286" s="202"/>
      <c r="CJ286" s="202"/>
      <c r="CK286" s="202"/>
      <c r="CL286" s="202"/>
      <c r="CM286" s="202"/>
      <c r="CN286" s="202"/>
      <c r="CO286" s="202"/>
      <c r="CP286" s="202"/>
      <c r="CQ286" s="202"/>
      <c r="CR286" s="202"/>
      <c r="CS286" s="195" t="s">
        <v>5028</v>
      </c>
      <c r="CT286" s="202"/>
      <c r="CU286" s="202"/>
      <c r="CV286" s="202"/>
      <c r="CW286" s="202"/>
      <c r="CX286" s="202"/>
      <c r="CY286" s="202"/>
      <c r="CZ286" s="202"/>
      <c r="DA286" s="202"/>
      <c r="DB286" s="202"/>
      <c r="DC286" s="202"/>
      <c r="DD286" s="202"/>
      <c r="DE286" s="202"/>
    </row>
    <row r="287" spans="34:109" ht="15" hidden="1" customHeight="1">
      <c r="AH287" s="200"/>
      <c r="AI287" s="200"/>
      <c r="AJ287" s="200"/>
      <c r="AK287" s="200"/>
      <c r="AL287" s="189" t="str">
        <f t="shared" si="12"/>
        <v/>
      </c>
      <c r="AM287" s="189" t="str">
        <f t="shared" si="13"/>
        <v/>
      </c>
      <c r="AN287" s="190" t="str">
        <f t="shared" si="14"/>
        <v/>
      </c>
      <c r="AO287" s="200"/>
      <c r="AP287" s="187">
        <v>285</v>
      </c>
      <c r="AQ287" s="201"/>
      <c r="AR287" s="201"/>
      <c r="AS287" s="201"/>
      <c r="AT287" s="201"/>
      <c r="AU287" s="201"/>
      <c r="AV287" s="201"/>
      <c r="AW287" s="201"/>
      <c r="AX287" s="201"/>
      <c r="AY287" s="201"/>
      <c r="AZ287" s="201"/>
      <c r="BA287" s="201"/>
      <c r="BB287" s="201"/>
      <c r="BC287" s="201"/>
      <c r="BD287" s="201"/>
      <c r="BE287" s="201"/>
      <c r="BF287" s="201"/>
      <c r="BG287" s="201"/>
      <c r="BH287" s="201"/>
      <c r="BI287" s="201"/>
      <c r="BJ287" s="193" t="s">
        <v>5029</v>
      </c>
      <c r="BK287" s="201"/>
      <c r="BL287" s="201"/>
      <c r="BM287" s="201"/>
      <c r="BN287" s="201"/>
      <c r="BO287" s="201"/>
      <c r="BP287" s="201"/>
      <c r="BQ287" s="201"/>
      <c r="BR287" s="201"/>
      <c r="BS287" s="201"/>
      <c r="BT287" s="201"/>
      <c r="BU287" s="201"/>
      <c r="BV287" s="201"/>
      <c r="BW287" s="200"/>
      <c r="BX287" s="200"/>
      <c r="BY287" s="200"/>
      <c r="BZ287" s="202"/>
      <c r="CA287" s="202"/>
      <c r="CB287" s="202"/>
      <c r="CC287" s="202"/>
      <c r="CD287" s="202"/>
      <c r="CE287" s="202"/>
      <c r="CF287" s="202"/>
      <c r="CG287" s="202"/>
      <c r="CH287" s="202"/>
      <c r="CI287" s="202"/>
      <c r="CJ287" s="202"/>
      <c r="CK287" s="202"/>
      <c r="CL287" s="202"/>
      <c r="CM287" s="202"/>
      <c r="CN287" s="202"/>
      <c r="CO287" s="202"/>
      <c r="CP287" s="202"/>
      <c r="CQ287" s="202"/>
      <c r="CR287" s="202"/>
      <c r="CS287" s="195" t="s">
        <v>5030</v>
      </c>
      <c r="CT287" s="202"/>
      <c r="CU287" s="202"/>
      <c r="CV287" s="202"/>
      <c r="CW287" s="202"/>
      <c r="CX287" s="202"/>
      <c r="CY287" s="202"/>
      <c r="CZ287" s="202"/>
      <c r="DA287" s="202"/>
      <c r="DB287" s="202"/>
      <c r="DC287" s="202"/>
      <c r="DD287" s="202"/>
      <c r="DE287" s="202"/>
    </row>
    <row r="288" spans="34:109" ht="15" hidden="1" customHeight="1">
      <c r="AH288" s="200"/>
      <c r="AI288" s="200"/>
      <c r="AJ288" s="200"/>
      <c r="AK288" s="200"/>
      <c r="AL288" s="189" t="str">
        <f t="shared" si="12"/>
        <v/>
      </c>
      <c r="AM288" s="189" t="str">
        <f t="shared" si="13"/>
        <v/>
      </c>
      <c r="AN288" s="190" t="str">
        <f t="shared" si="14"/>
        <v/>
      </c>
      <c r="AO288" s="200"/>
      <c r="AP288" s="187">
        <v>286</v>
      </c>
      <c r="AQ288" s="201"/>
      <c r="AR288" s="201"/>
      <c r="AS288" s="201"/>
      <c r="AT288" s="201"/>
      <c r="AU288" s="201"/>
      <c r="AV288" s="201"/>
      <c r="AW288" s="201"/>
      <c r="AX288" s="201"/>
      <c r="AY288" s="201"/>
      <c r="AZ288" s="201"/>
      <c r="BA288" s="201"/>
      <c r="BB288" s="201"/>
      <c r="BC288" s="201"/>
      <c r="BD288" s="201"/>
      <c r="BE288" s="201"/>
      <c r="BF288" s="201"/>
      <c r="BG288" s="201"/>
      <c r="BH288" s="201"/>
      <c r="BI288" s="201"/>
      <c r="BJ288" s="193" t="s">
        <v>5031</v>
      </c>
      <c r="BK288" s="201"/>
      <c r="BL288" s="201"/>
      <c r="BM288" s="201"/>
      <c r="BN288" s="201"/>
      <c r="BO288" s="201"/>
      <c r="BP288" s="201"/>
      <c r="BQ288" s="201"/>
      <c r="BR288" s="201"/>
      <c r="BS288" s="201"/>
      <c r="BT288" s="201"/>
      <c r="BU288" s="201"/>
      <c r="BV288" s="201"/>
      <c r="BW288" s="200"/>
      <c r="BX288" s="200"/>
      <c r="BY288" s="200"/>
      <c r="BZ288" s="202"/>
      <c r="CA288" s="202"/>
      <c r="CB288" s="202"/>
      <c r="CC288" s="202"/>
      <c r="CD288" s="202"/>
      <c r="CE288" s="202"/>
      <c r="CF288" s="202"/>
      <c r="CG288" s="202"/>
      <c r="CH288" s="202"/>
      <c r="CI288" s="202"/>
      <c r="CJ288" s="202"/>
      <c r="CK288" s="202"/>
      <c r="CL288" s="202"/>
      <c r="CM288" s="202"/>
      <c r="CN288" s="202"/>
      <c r="CO288" s="202"/>
      <c r="CP288" s="202"/>
      <c r="CQ288" s="202"/>
      <c r="CR288" s="202"/>
      <c r="CS288" s="195" t="s">
        <v>5032</v>
      </c>
      <c r="CT288" s="202"/>
      <c r="CU288" s="202"/>
      <c r="CV288" s="202"/>
      <c r="CW288" s="202"/>
      <c r="CX288" s="202"/>
      <c r="CY288" s="202"/>
      <c r="CZ288" s="202"/>
      <c r="DA288" s="202"/>
      <c r="DB288" s="202"/>
      <c r="DC288" s="202"/>
      <c r="DD288" s="202"/>
      <c r="DE288" s="202"/>
    </row>
    <row r="289" spans="34:109" ht="15" hidden="1" customHeight="1">
      <c r="AH289" s="200"/>
      <c r="AI289" s="200"/>
      <c r="AJ289" s="200"/>
      <c r="AK289" s="200"/>
      <c r="AL289" s="189" t="str">
        <f t="shared" si="12"/>
        <v/>
      </c>
      <c r="AM289" s="189" t="str">
        <f t="shared" si="13"/>
        <v/>
      </c>
      <c r="AN289" s="190" t="str">
        <f t="shared" si="14"/>
        <v/>
      </c>
      <c r="AO289" s="200"/>
      <c r="AP289" s="187">
        <v>287</v>
      </c>
      <c r="AQ289" s="201"/>
      <c r="AR289" s="201"/>
      <c r="AS289" s="201"/>
      <c r="AT289" s="201"/>
      <c r="AU289" s="201"/>
      <c r="AV289" s="201"/>
      <c r="AW289" s="201"/>
      <c r="AX289" s="201"/>
      <c r="AY289" s="201"/>
      <c r="AZ289" s="201"/>
      <c r="BA289" s="201"/>
      <c r="BB289" s="201"/>
      <c r="BC289" s="201"/>
      <c r="BD289" s="201"/>
      <c r="BE289" s="201"/>
      <c r="BF289" s="201"/>
      <c r="BG289" s="201"/>
      <c r="BH289" s="201"/>
      <c r="BI289" s="201"/>
      <c r="BJ289" s="193" t="s">
        <v>5033</v>
      </c>
      <c r="BK289" s="201"/>
      <c r="BL289" s="201"/>
      <c r="BM289" s="201"/>
      <c r="BN289" s="201"/>
      <c r="BO289" s="201"/>
      <c r="BP289" s="201"/>
      <c r="BQ289" s="201"/>
      <c r="BR289" s="201"/>
      <c r="BS289" s="201"/>
      <c r="BT289" s="201"/>
      <c r="BU289" s="201"/>
      <c r="BV289" s="201"/>
      <c r="BW289" s="200"/>
      <c r="BX289" s="200"/>
      <c r="BY289" s="200"/>
      <c r="BZ289" s="202"/>
      <c r="CA289" s="202"/>
      <c r="CB289" s="202"/>
      <c r="CC289" s="202"/>
      <c r="CD289" s="202"/>
      <c r="CE289" s="202"/>
      <c r="CF289" s="202"/>
      <c r="CG289" s="202"/>
      <c r="CH289" s="202"/>
      <c r="CI289" s="202"/>
      <c r="CJ289" s="202"/>
      <c r="CK289" s="202"/>
      <c r="CL289" s="202"/>
      <c r="CM289" s="202"/>
      <c r="CN289" s="202"/>
      <c r="CO289" s="202"/>
      <c r="CP289" s="202"/>
      <c r="CQ289" s="202"/>
      <c r="CR289" s="202"/>
      <c r="CS289" s="195" t="s">
        <v>5034</v>
      </c>
      <c r="CT289" s="202"/>
      <c r="CU289" s="202"/>
      <c r="CV289" s="202"/>
      <c r="CW289" s="202"/>
      <c r="CX289" s="202"/>
      <c r="CY289" s="202"/>
      <c r="CZ289" s="202"/>
      <c r="DA289" s="202"/>
      <c r="DB289" s="202"/>
      <c r="DC289" s="202"/>
      <c r="DD289" s="202"/>
      <c r="DE289" s="202"/>
    </row>
    <row r="290" spans="34:109" ht="15" hidden="1" customHeight="1">
      <c r="AH290" s="200"/>
      <c r="AI290" s="200"/>
      <c r="AJ290" s="200"/>
      <c r="AK290" s="200"/>
      <c r="AL290" s="189" t="str">
        <f t="shared" si="12"/>
        <v/>
      </c>
      <c r="AM290" s="189" t="str">
        <f t="shared" si="13"/>
        <v/>
      </c>
      <c r="AN290" s="190" t="str">
        <f t="shared" si="14"/>
        <v/>
      </c>
      <c r="AO290" s="200"/>
      <c r="AP290" s="187">
        <v>288</v>
      </c>
      <c r="AQ290" s="201"/>
      <c r="AR290" s="201"/>
      <c r="AS290" s="201"/>
      <c r="AT290" s="201"/>
      <c r="AU290" s="201"/>
      <c r="AV290" s="201"/>
      <c r="AW290" s="201"/>
      <c r="AX290" s="201"/>
      <c r="AY290" s="201"/>
      <c r="AZ290" s="201"/>
      <c r="BA290" s="201"/>
      <c r="BB290" s="201"/>
      <c r="BC290" s="201"/>
      <c r="BD290" s="201"/>
      <c r="BE290" s="201"/>
      <c r="BF290" s="201"/>
      <c r="BG290" s="201"/>
      <c r="BH290" s="201"/>
      <c r="BI290" s="201"/>
      <c r="BJ290" s="193" t="s">
        <v>5035</v>
      </c>
      <c r="BK290" s="201"/>
      <c r="BL290" s="201"/>
      <c r="BM290" s="201"/>
      <c r="BN290" s="201"/>
      <c r="BO290" s="201"/>
      <c r="BP290" s="201"/>
      <c r="BQ290" s="201"/>
      <c r="BR290" s="201"/>
      <c r="BS290" s="201"/>
      <c r="BT290" s="201"/>
      <c r="BU290" s="201"/>
      <c r="BV290" s="201"/>
      <c r="BW290" s="200"/>
      <c r="BX290" s="200"/>
      <c r="BY290" s="200"/>
      <c r="BZ290" s="202"/>
      <c r="CA290" s="202"/>
      <c r="CB290" s="202"/>
      <c r="CC290" s="202"/>
      <c r="CD290" s="202"/>
      <c r="CE290" s="202"/>
      <c r="CF290" s="202"/>
      <c r="CG290" s="202"/>
      <c r="CH290" s="202"/>
      <c r="CI290" s="202"/>
      <c r="CJ290" s="202"/>
      <c r="CK290" s="202"/>
      <c r="CL290" s="202"/>
      <c r="CM290" s="202"/>
      <c r="CN290" s="202"/>
      <c r="CO290" s="202"/>
      <c r="CP290" s="202"/>
      <c r="CQ290" s="202"/>
      <c r="CR290" s="202"/>
      <c r="CS290" s="195" t="s">
        <v>5036</v>
      </c>
      <c r="CT290" s="202"/>
      <c r="CU290" s="202"/>
      <c r="CV290" s="202"/>
      <c r="CW290" s="202"/>
      <c r="CX290" s="202"/>
      <c r="CY290" s="202"/>
      <c r="CZ290" s="202"/>
      <c r="DA290" s="202"/>
      <c r="DB290" s="202"/>
      <c r="DC290" s="202"/>
      <c r="DD290" s="202"/>
      <c r="DE290" s="202"/>
    </row>
    <row r="291" spans="34:109" ht="15" hidden="1" customHeight="1">
      <c r="AH291" s="200"/>
      <c r="AI291" s="200"/>
      <c r="AJ291" s="200"/>
      <c r="AK291" s="200"/>
      <c r="AL291" s="189" t="str">
        <f t="shared" si="12"/>
        <v/>
      </c>
      <c r="AM291" s="189" t="str">
        <f t="shared" si="13"/>
        <v/>
      </c>
      <c r="AN291" s="190" t="str">
        <f t="shared" si="14"/>
        <v/>
      </c>
      <c r="AO291" s="200"/>
      <c r="AP291" s="187">
        <v>289</v>
      </c>
      <c r="AQ291" s="201"/>
      <c r="AR291" s="201"/>
      <c r="AS291" s="201"/>
      <c r="AT291" s="201"/>
      <c r="AU291" s="201"/>
      <c r="AV291" s="201"/>
      <c r="AW291" s="201"/>
      <c r="AX291" s="201"/>
      <c r="AY291" s="201"/>
      <c r="AZ291" s="201"/>
      <c r="BA291" s="201"/>
      <c r="BB291" s="201"/>
      <c r="BC291" s="201"/>
      <c r="BD291" s="201"/>
      <c r="BE291" s="201"/>
      <c r="BF291" s="201"/>
      <c r="BG291" s="201"/>
      <c r="BH291" s="201"/>
      <c r="BI291" s="201"/>
      <c r="BJ291" s="193" t="s">
        <v>5037</v>
      </c>
      <c r="BK291" s="201"/>
      <c r="BL291" s="201"/>
      <c r="BM291" s="201"/>
      <c r="BN291" s="201"/>
      <c r="BO291" s="201"/>
      <c r="BP291" s="201"/>
      <c r="BQ291" s="201"/>
      <c r="BR291" s="201"/>
      <c r="BS291" s="201"/>
      <c r="BT291" s="201"/>
      <c r="BU291" s="201"/>
      <c r="BV291" s="201"/>
      <c r="BW291" s="200"/>
      <c r="BX291" s="200"/>
      <c r="BY291" s="200"/>
      <c r="BZ291" s="202"/>
      <c r="CA291" s="202"/>
      <c r="CB291" s="202"/>
      <c r="CC291" s="202"/>
      <c r="CD291" s="202"/>
      <c r="CE291" s="202"/>
      <c r="CF291" s="202"/>
      <c r="CG291" s="202"/>
      <c r="CH291" s="202"/>
      <c r="CI291" s="202"/>
      <c r="CJ291" s="202"/>
      <c r="CK291" s="202"/>
      <c r="CL291" s="202"/>
      <c r="CM291" s="202"/>
      <c r="CN291" s="202"/>
      <c r="CO291" s="202"/>
      <c r="CP291" s="202"/>
      <c r="CQ291" s="202"/>
      <c r="CR291" s="202"/>
      <c r="CS291" s="195" t="s">
        <v>5038</v>
      </c>
      <c r="CT291" s="202"/>
      <c r="CU291" s="202"/>
      <c r="CV291" s="202"/>
      <c r="CW291" s="202"/>
      <c r="CX291" s="202"/>
      <c r="CY291" s="202"/>
      <c r="CZ291" s="202"/>
      <c r="DA291" s="202"/>
      <c r="DB291" s="202"/>
      <c r="DC291" s="202"/>
      <c r="DD291" s="202"/>
      <c r="DE291" s="202"/>
    </row>
    <row r="292" spans="34:109" ht="15" hidden="1" customHeight="1">
      <c r="AH292" s="200"/>
      <c r="AI292" s="200"/>
      <c r="AJ292" s="200"/>
      <c r="AK292" s="200"/>
      <c r="AL292" s="189" t="str">
        <f t="shared" si="12"/>
        <v/>
      </c>
      <c r="AM292" s="189" t="str">
        <f t="shared" si="13"/>
        <v/>
      </c>
      <c r="AN292" s="190" t="str">
        <f t="shared" si="14"/>
        <v/>
      </c>
      <c r="AO292" s="200"/>
      <c r="AP292" s="187">
        <v>290</v>
      </c>
      <c r="AQ292" s="201"/>
      <c r="AR292" s="201"/>
      <c r="AS292" s="201"/>
      <c r="AT292" s="201"/>
      <c r="AU292" s="201"/>
      <c r="AV292" s="201"/>
      <c r="AW292" s="201"/>
      <c r="AX292" s="201"/>
      <c r="AY292" s="201"/>
      <c r="AZ292" s="201"/>
      <c r="BA292" s="201"/>
      <c r="BB292" s="201"/>
      <c r="BC292" s="201"/>
      <c r="BD292" s="201"/>
      <c r="BE292" s="201"/>
      <c r="BF292" s="201"/>
      <c r="BG292" s="201"/>
      <c r="BH292" s="201"/>
      <c r="BI292" s="201"/>
      <c r="BJ292" s="193" t="s">
        <v>5039</v>
      </c>
      <c r="BK292" s="201"/>
      <c r="BL292" s="201"/>
      <c r="BM292" s="201"/>
      <c r="BN292" s="201"/>
      <c r="BO292" s="201"/>
      <c r="BP292" s="201"/>
      <c r="BQ292" s="201"/>
      <c r="BR292" s="201"/>
      <c r="BS292" s="201"/>
      <c r="BT292" s="201"/>
      <c r="BU292" s="201"/>
      <c r="BV292" s="201"/>
      <c r="BW292" s="200"/>
      <c r="BX292" s="200"/>
      <c r="BY292" s="200"/>
      <c r="BZ292" s="202"/>
      <c r="CA292" s="202"/>
      <c r="CB292" s="202"/>
      <c r="CC292" s="202"/>
      <c r="CD292" s="202"/>
      <c r="CE292" s="202"/>
      <c r="CF292" s="202"/>
      <c r="CG292" s="202"/>
      <c r="CH292" s="202"/>
      <c r="CI292" s="202"/>
      <c r="CJ292" s="202"/>
      <c r="CK292" s="202"/>
      <c r="CL292" s="202"/>
      <c r="CM292" s="202"/>
      <c r="CN292" s="202"/>
      <c r="CO292" s="202"/>
      <c r="CP292" s="202"/>
      <c r="CQ292" s="202"/>
      <c r="CR292" s="202"/>
      <c r="CS292" s="195" t="s">
        <v>2539</v>
      </c>
      <c r="CT292" s="202"/>
      <c r="CU292" s="202"/>
      <c r="CV292" s="202"/>
      <c r="CW292" s="202"/>
      <c r="CX292" s="202"/>
      <c r="CY292" s="202"/>
      <c r="CZ292" s="202"/>
      <c r="DA292" s="202"/>
      <c r="DB292" s="202"/>
      <c r="DC292" s="202"/>
      <c r="DD292" s="202"/>
      <c r="DE292" s="202"/>
    </row>
    <row r="293" spans="34:109" ht="15" hidden="1" customHeight="1">
      <c r="AH293" s="200"/>
      <c r="AI293" s="200"/>
      <c r="AJ293" s="200"/>
      <c r="AK293" s="200"/>
      <c r="AL293" s="189" t="str">
        <f t="shared" si="12"/>
        <v/>
      </c>
      <c r="AM293" s="189" t="str">
        <f t="shared" si="13"/>
        <v/>
      </c>
      <c r="AN293" s="190" t="str">
        <f t="shared" si="14"/>
        <v/>
      </c>
      <c r="AO293" s="200"/>
      <c r="AP293" s="187">
        <v>291</v>
      </c>
      <c r="AQ293" s="201"/>
      <c r="AR293" s="201"/>
      <c r="AS293" s="201"/>
      <c r="AT293" s="201"/>
      <c r="AU293" s="201"/>
      <c r="AV293" s="201"/>
      <c r="AW293" s="201"/>
      <c r="AX293" s="201"/>
      <c r="AY293" s="201"/>
      <c r="AZ293" s="201"/>
      <c r="BA293" s="201"/>
      <c r="BB293" s="201"/>
      <c r="BC293" s="201"/>
      <c r="BD293" s="201"/>
      <c r="BE293" s="201"/>
      <c r="BF293" s="201"/>
      <c r="BG293" s="201"/>
      <c r="BH293" s="201"/>
      <c r="BI293" s="201"/>
      <c r="BJ293" s="193" t="s">
        <v>5040</v>
      </c>
      <c r="BK293" s="201"/>
      <c r="BL293" s="201"/>
      <c r="BM293" s="201"/>
      <c r="BN293" s="201"/>
      <c r="BO293" s="201"/>
      <c r="BP293" s="201"/>
      <c r="BQ293" s="201"/>
      <c r="BR293" s="201"/>
      <c r="BS293" s="201"/>
      <c r="BT293" s="201"/>
      <c r="BU293" s="201"/>
      <c r="BV293" s="201"/>
      <c r="BW293" s="200"/>
      <c r="BX293" s="200"/>
      <c r="BY293" s="200"/>
      <c r="BZ293" s="202"/>
      <c r="CA293" s="202"/>
      <c r="CB293" s="202"/>
      <c r="CC293" s="202"/>
      <c r="CD293" s="202"/>
      <c r="CE293" s="202"/>
      <c r="CF293" s="202"/>
      <c r="CG293" s="202"/>
      <c r="CH293" s="202"/>
      <c r="CI293" s="202"/>
      <c r="CJ293" s="202"/>
      <c r="CK293" s="202"/>
      <c r="CL293" s="202"/>
      <c r="CM293" s="202"/>
      <c r="CN293" s="202"/>
      <c r="CO293" s="202"/>
      <c r="CP293" s="202"/>
      <c r="CQ293" s="202"/>
      <c r="CR293" s="202"/>
      <c r="CS293" s="195" t="s">
        <v>5041</v>
      </c>
      <c r="CT293" s="202"/>
      <c r="CU293" s="202"/>
      <c r="CV293" s="202"/>
      <c r="CW293" s="202"/>
      <c r="CX293" s="202"/>
      <c r="CY293" s="202"/>
      <c r="CZ293" s="202"/>
      <c r="DA293" s="202"/>
      <c r="DB293" s="202"/>
      <c r="DC293" s="202"/>
      <c r="DD293" s="202"/>
      <c r="DE293" s="202"/>
    </row>
    <row r="294" spans="34:109" ht="15" hidden="1" customHeight="1">
      <c r="AH294" s="200"/>
      <c r="AI294" s="200"/>
      <c r="AJ294" s="200"/>
      <c r="AK294" s="200"/>
      <c r="AL294" s="189" t="str">
        <f t="shared" si="12"/>
        <v/>
      </c>
      <c r="AM294" s="189" t="str">
        <f t="shared" si="13"/>
        <v/>
      </c>
      <c r="AN294" s="190" t="str">
        <f t="shared" si="14"/>
        <v/>
      </c>
      <c r="AO294" s="200"/>
      <c r="AP294" s="187">
        <v>292</v>
      </c>
      <c r="AQ294" s="201"/>
      <c r="AR294" s="201"/>
      <c r="AS294" s="201"/>
      <c r="AT294" s="201"/>
      <c r="AU294" s="201"/>
      <c r="AV294" s="201"/>
      <c r="AW294" s="201"/>
      <c r="AX294" s="201"/>
      <c r="AY294" s="201"/>
      <c r="AZ294" s="201"/>
      <c r="BA294" s="201"/>
      <c r="BB294" s="201"/>
      <c r="BC294" s="201"/>
      <c r="BD294" s="201"/>
      <c r="BE294" s="201"/>
      <c r="BF294" s="201"/>
      <c r="BG294" s="201"/>
      <c r="BH294" s="201"/>
      <c r="BI294" s="201"/>
      <c r="BJ294" s="193" t="s">
        <v>5042</v>
      </c>
      <c r="BK294" s="201"/>
      <c r="BL294" s="201"/>
      <c r="BM294" s="201"/>
      <c r="BN294" s="201"/>
      <c r="BO294" s="201"/>
      <c r="BP294" s="201"/>
      <c r="BQ294" s="201"/>
      <c r="BR294" s="201"/>
      <c r="BS294" s="201"/>
      <c r="BT294" s="201"/>
      <c r="BU294" s="201"/>
      <c r="BV294" s="201"/>
      <c r="BW294" s="200"/>
      <c r="BX294" s="200"/>
      <c r="BY294" s="200"/>
      <c r="BZ294" s="202"/>
      <c r="CA294" s="202"/>
      <c r="CB294" s="202"/>
      <c r="CC294" s="202"/>
      <c r="CD294" s="202"/>
      <c r="CE294" s="202"/>
      <c r="CF294" s="202"/>
      <c r="CG294" s="202"/>
      <c r="CH294" s="202"/>
      <c r="CI294" s="202"/>
      <c r="CJ294" s="202"/>
      <c r="CK294" s="202"/>
      <c r="CL294" s="202"/>
      <c r="CM294" s="202"/>
      <c r="CN294" s="202"/>
      <c r="CO294" s="202"/>
      <c r="CP294" s="202"/>
      <c r="CQ294" s="202"/>
      <c r="CR294" s="202"/>
      <c r="CS294" s="195" t="s">
        <v>5043</v>
      </c>
      <c r="CT294" s="202"/>
      <c r="CU294" s="202"/>
      <c r="CV294" s="202"/>
      <c r="CW294" s="202"/>
      <c r="CX294" s="202"/>
      <c r="CY294" s="202"/>
      <c r="CZ294" s="202"/>
      <c r="DA294" s="202"/>
      <c r="DB294" s="202"/>
      <c r="DC294" s="202"/>
      <c r="DD294" s="202"/>
      <c r="DE294" s="202"/>
    </row>
    <row r="295" spans="34:109" ht="15" hidden="1" customHeight="1">
      <c r="AH295" s="200"/>
      <c r="AI295" s="200"/>
      <c r="AJ295" s="200"/>
      <c r="AK295" s="200"/>
      <c r="AL295" s="189" t="str">
        <f t="shared" si="12"/>
        <v/>
      </c>
      <c r="AM295" s="189" t="str">
        <f t="shared" si="13"/>
        <v/>
      </c>
      <c r="AN295" s="190" t="str">
        <f t="shared" si="14"/>
        <v/>
      </c>
      <c r="AO295" s="200"/>
      <c r="AP295" s="187">
        <v>293</v>
      </c>
      <c r="AQ295" s="201"/>
      <c r="AR295" s="201"/>
      <c r="AS295" s="201"/>
      <c r="AT295" s="201"/>
      <c r="AU295" s="201"/>
      <c r="AV295" s="201"/>
      <c r="AW295" s="201"/>
      <c r="AX295" s="201"/>
      <c r="AY295" s="201"/>
      <c r="AZ295" s="201"/>
      <c r="BA295" s="201"/>
      <c r="BB295" s="201"/>
      <c r="BC295" s="201"/>
      <c r="BD295" s="201"/>
      <c r="BE295" s="201"/>
      <c r="BF295" s="201"/>
      <c r="BG295" s="201"/>
      <c r="BH295" s="201"/>
      <c r="BI295" s="201"/>
      <c r="BJ295" s="193" t="s">
        <v>5044</v>
      </c>
      <c r="BK295" s="201"/>
      <c r="BL295" s="201"/>
      <c r="BM295" s="201"/>
      <c r="BN295" s="201"/>
      <c r="BO295" s="201"/>
      <c r="BP295" s="201"/>
      <c r="BQ295" s="201"/>
      <c r="BR295" s="201"/>
      <c r="BS295" s="201"/>
      <c r="BT295" s="201"/>
      <c r="BU295" s="201"/>
      <c r="BV295" s="201"/>
      <c r="BW295" s="200"/>
      <c r="BX295" s="200"/>
      <c r="BY295" s="200"/>
      <c r="BZ295" s="202"/>
      <c r="CA295" s="202"/>
      <c r="CB295" s="202"/>
      <c r="CC295" s="202"/>
      <c r="CD295" s="202"/>
      <c r="CE295" s="202"/>
      <c r="CF295" s="202"/>
      <c r="CG295" s="202"/>
      <c r="CH295" s="202"/>
      <c r="CI295" s="202"/>
      <c r="CJ295" s="202"/>
      <c r="CK295" s="202"/>
      <c r="CL295" s="202"/>
      <c r="CM295" s="202"/>
      <c r="CN295" s="202"/>
      <c r="CO295" s="202"/>
      <c r="CP295" s="202"/>
      <c r="CQ295" s="202"/>
      <c r="CR295" s="202"/>
      <c r="CS295" s="195" t="s">
        <v>5045</v>
      </c>
      <c r="CT295" s="202"/>
      <c r="CU295" s="202"/>
      <c r="CV295" s="202"/>
      <c r="CW295" s="202"/>
      <c r="CX295" s="202"/>
      <c r="CY295" s="202"/>
      <c r="CZ295" s="202"/>
      <c r="DA295" s="202"/>
      <c r="DB295" s="202"/>
      <c r="DC295" s="202"/>
      <c r="DD295" s="202"/>
      <c r="DE295" s="202"/>
    </row>
    <row r="296" spans="34:109" ht="15" hidden="1" customHeight="1">
      <c r="AH296" s="200"/>
      <c r="AI296" s="200"/>
      <c r="AJ296" s="200"/>
      <c r="AK296" s="200"/>
      <c r="AL296" s="189" t="str">
        <f t="shared" si="12"/>
        <v/>
      </c>
      <c r="AM296" s="189" t="str">
        <f t="shared" si="13"/>
        <v/>
      </c>
      <c r="AN296" s="190" t="str">
        <f t="shared" si="14"/>
        <v/>
      </c>
      <c r="AO296" s="200"/>
      <c r="AP296" s="187">
        <v>294</v>
      </c>
      <c r="AQ296" s="201"/>
      <c r="AR296" s="201"/>
      <c r="AS296" s="201"/>
      <c r="AT296" s="201"/>
      <c r="AU296" s="201"/>
      <c r="AV296" s="201"/>
      <c r="AW296" s="201"/>
      <c r="AX296" s="201"/>
      <c r="AY296" s="201"/>
      <c r="AZ296" s="201"/>
      <c r="BA296" s="201"/>
      <c r="BB296" s="201"/>
      <c r="BC296" s="201"/>
      <c r="BD296" s="201"/>
      <c r="BE296" s="201"/>
      <c r="BF296" s="201"/>
      <c r="BG296" s="201"/>
      <c r="BH296" s="201"/>
      <c r="BI296" s="201"/>
      <c r="BJ296" s="193" t="s">
        <v>5046</v>
      </c>
      <c r="BK296" s="201"/>
      <c r="BL296" s="201"/>
      <c r="BM296" s="201"/>
      <c r="BN296" s="201"/>
      <c r="BO296" s="201"/>
      <c r="BP296" s="201"/>
      <c r="BQ296" s="201"/>
      <c r="BR296" s="201"/>
      <c r="BS296" s="201"/>
      <c r="BT296" s="201"/>
      <c r="BU296" s="201"/>
      <c r="BV296" s="201"/>
      <c r="BW296" s="200"/>
      <c r="BX296" s="200"/>
      <c r="BY296" s="200"/>
      <c r="BZ296" s="202"/>
      <c r="CA296" s="202"/>
      <c r="CB296" s="202"/>
      <c r="CC296" s="202"/>
      <c r="CD296" s="202"/>
      <c r="CE296" s="202"/>
      <c r="CF296" s="202"/>
      <c r="CG296" s="202"/>
      <c r="CH296" s="202"/>
      <c r="CI296" s="202"/>
      <c r="CJ296" s="202"/>
      <c r="CK296" s="202"/>
      <c r="CL296" s="202"/>
      <c r="CM296" s="202"/>
      <c r="CN296" s="202"/>
      <c r="CO296" s="202"/>
      <c r="CP296" s="202"/>
      <c r="CQ296" s="202"/>
      <c r="CR296" s="202"/>
      <c r="CS296" s="195" t="s">
        <v>5047</v>
      </c>
      <c r="CT296" s="202"/>
      <c r="CU296" s="202"/>
      <c r="CV296" s="202"/>
      <c r="CW296" s="202"/>
      <c r="CX296" s="202"/>
      <c r="CY296" s="202"/>
      <c r="CZ296" s="202"/>
      <c r="DA296" s="202"/>
      <c r="DB296" s="202"/>
      <c r="DC296" s="202"/>
      <c r="DD296" s="202"/>
      <c r="DE296" s="202"/>
    </row>
    <row r="297" spans="34:109" ht="15" hidden="1" customHeight="1">
      <c r="AH297" s="200"/>
      <c r="AI297" s="200"/>
      <c r="AJ297" s="200"/>
      <c r="AK297" s="200"/>
      <c r="AL297" s="189" t="str">
        <f t="shared" si="12"/>
        <v/>
      </c>
      <c r="AM297" s="189" t="str">
        <f t="shared" si="13"/>
        <v/>
      </c>
      <c r="AN297" s="190" t="str">
        <f t="shared" si="14"/>
        <v/>
      </c>
      <c r="AO297" s="200"/>
      <c r="AP297" s="187">
        <v>295</v>
      </c>
      <c r="AQ297" s="201"/>
      <c r="AR297" s="201"/>
      <c r="AS297" s="201"/>
      <c r="AT297" s="201"/>
      <c r="AU297" s="201"/>
      <c r="AV297" s="201"/>
      <c r="AW297" s="201"/>
      <c r="AX297" s="201"/>
      <c r="AY297" s="201"/>
      <c r="AZ297" s="201"/>
      <c r="BA297" s="201"/>
      <c r="BB297" s="201"/>
      <c r="BC297" s="201"/>
      <c r="BD297" s="201"/>
      <c r="BE297" s="201"/>
      <c r="BF297" s="201"/>
      <c r="BG297" s="201"/>
      <c r="BH297" s="201"/>
      <c r="BI297" s="201"/>
      <c r="BJ297" s="193" t="s">
        <v>5048</v>
      </c>
      <c r="BK297" s="201"/>
      <c r="BL297" s="201"/>
      <c r="BM297" s="201"/>
      <c r="BN297" s="201"/>
      <c r="BO297" s="201"/>
      <c r="BP297" s="201"/>
      <c r="BQ297" s="201"/>
      <c r="BR297" s="201"/>
      <c r="BS297" s="201"/>
      <c r="BT297" s="201"/>
      <c r="BU297" s="201"/>
      <c r="BV297" s="201"/>
      <c r="BW297" s="200"/>
      <c r="BX297" s="200"/>
      <c r="BY297" s="200"/>
      <c r="BZ297" s="202"/>
      <c r="CA297" s="202"/>
      <c r="CB297" s="202"/>
      <c r="CC297" s="202"/>
      <c r="CD297" s="202"/>
      <c r="CE297" s="202"/>
      <c r="CF297" s="202"/>
      <c r="CG297" s="202"/>
      <c r="CH297" s="202"/>
      <c r="CI297" s="202"/>
      <c r="CJ297" s="202"/>
      <c r="CK297" s="202"/>
      <c r="CL297" s="202"/>
      <c r="CM297" s="202"/>
      <c r="CN297" s="202"/>
      <c r="CO297" s="202"/>
      <c r="CP297" s="202"/>
      <c r="CQ297" s="202"/>
      <c r="CR297" s="202"/>
      <c r="CS297" s="195" t="s">
        <v>5049</v>
      </c>
      <c r="CT297" s="202"/>
      <c r="CU297" s="202"/>
      <c r="CV297" s="202"/>
      <c r="CW297" s="202"/>
      <c r="CX297" s="202"/>
      <c r="CY297" s="202"/>
      <c r="CZ297" s="202"/>
      <c r="DA297" s="202"/>
      <c r="DB297" s="202"/>
      <c r="DC297" s="202"/>
      <c r="DD297" s="202"/>
      <c r="DE297" s="202"/>
    </row>
    <row r="298" spans="34:109" ht="15" hidden="1" customHeight="1">
      <c r="AH298" s="200"/>
      <c r="AI298" s="200"/>
      <c r="AJ298" s="200"/>
      <c r="AK298" s="200"/>
      <c r="AL298" s="189" t="str">
        <f t="shared" si="12"/>
        <v/>
      </c>
      <c r="AM298" s="189" t="str">
        <f t="shared" si="13"/>
        <v/>
      </c>
      <c r="AN298" s="190" t="str">
        <f t="shared" si="14"/>
        <v/>
      </c>
      <c r="AO298" s="200"/>
      <c r="AP298" s="187">
        <v>296</v>
      </c>
      <c r="AQ298" s="201"/>
      <c r="AR298" s="201"/>
      <c r="AS298" s="201"/>
      <c r="AT298" s="201"/>
      <c r="AU298" s="201"/>
      <c r="AV298" s="201"/>
      <c r="AW298" s="201"/>
      <c r="AX298" s="201"/>
      <c r="AY298" s="201"/>
      <c r="AZ298" s="201"/>
      <c r="BA298" s="201"/>
      <c r="BB298" s="201"/>
      <c r="BC298" s="201"/>
      <c r="BD298" s="201"/>
      <c r="BE298" s="201"/>
      <c r="BF298" s="201"/>
      <c r="BG298" s="201"/>
      <c r="BH298" s="201"/>
      <c r="BI298" s="201"/>
      <c r="BJ298" s="193" t="s">
        <v>5050</v>
      </c>
      <c r="BK298" s="201"/>
      <c r="BL298" s="201"/>
      <c r="BM298" s="201"/>
      <c r="BN298" s="201"/>
      <c r="BO298" s="201"/>
      <c r="BP298" s="201"/>
      <c r="BQ298" s="201"/>
      <c r="BR298" s="201"/>
      <c r="BS298" s="201"/>
      <c r="BT298" s="201"/>
      <c r="BU298" s="201"/>
      <c r="BV298" s="201"/>
      <c r="BW298" s="200"/>
      <c r="BX298" s="200"/>
      <c r="BY298" s="200"/>
      <c r="BZ298" s="202"/>
      <c r="CA298" s="202"/>
      <c r="CB298" s="202"/>
      <c r="CC298" s="202"/>
      <c r="CD298" s="202"/>
      <c r="CE298" s="202"/>
      <c r="CF298" s="202"/>
      <c r="CG298" s="202"/>
      <c r="CH298" s="202"/>
      <c r="CI298" s="202"/>
      <c r="CJ298" s="202"/>
      <c r="CK298" s="202"/>
      <c r="CL298" s="202"/>
      <c r="CM298" s="202"/>
      <c r="CN298" s="202"/>
      <c r="CO298" s="202"/>
      <c r="CP298" s="202"/>
      <c r="CQ298" s="202"/>
      <c r="CR298" s="202"/>
      <c r="CS298" s="195" t="s">
        <v>5051</v>
      </c>
      <c r="CT298" s="202"/>
      <c r="CU298" s="202"/>
      <c r="CV298" s="202"/>
      <c r="CW298" s="202"/>
      <c r="CX298" s="202"/>
      <c r="CY298" s="202"/>
      <c r="CZ298" s="202"/>
      <c r="DA298" s="202"/>
      <c r="DB298" s="202"/>
      <c r="DC298" s="202"/>
      <c r="DD298" s="202"/>
      <c r="DE298" s="202"/>
    </row>
    <row r="299" spans="34:109" ht="15" hidden="1" customHeight="1">
      <c r="AH299" s="200"/>
      <c r="AI299" s="200"/>
      <c r="AJ299" s="200"/>
      <c r="AK299" s="200"/>
      <c r="AL299" s="189" t="str">
        <f t="shared" si="12"/>
        <v/>
      </c>
      <c r="AM299" s="189" t="str">
        <f t="shared" si="13"/>
        <v/>
      </c>
      <c r="AN299" s="190" t="str">
        <f t="shared" si="14"/>
        <v/>
      </c>
      <c r="AO299" s="200"/>
      <c r="AP299" s="187">
        <v>297</v>
      </c>
      <c r="AQ299" s="201"/>
      <c r="AR299" s="201"/>
      <c r="AS299" s="201"/>
      <c r="AT299" s="201"/>
      <c r="AU299" s="201"/>
      <c r="AV299" s="201"/>
      <c r="AW299" s="201"/>
      <c r="AX299" s="201"/>
      <c r="AY299" s="201"/>
      <c r="AZ299" s="201"/>
      <c r="BA299" s="201"/>
      <c r="BB299" s="201"/>
      <c r="BC299" s="201"/>
      <c r="BD299" s="201"/>
      <c r="BE299" s="201"/>
      <c r="BF299" s="201"/>
      <c r="BG299" s="201"/>
      <c r="BH299" s="201"/>
      <c r="BI299" s="201"/>
      <c r="BJ299" s="193" t="s">
        <v>5052</v>
      </c>
      <c r="BK299" s="201"/>
      <c r="BL299" s="201"/>
      <c r="BM299" s="201"/>
      <c r="BN299" s="201"/>
      <c r="BO299" s="201"/>
      <c r="BP299" s="201"/>
      <c r="BQ299" s="201"/>
      <c r="BR299" s="201"/>
      <c r="BS299" s="201"/>
      <c r="BT299" s="201"/>
      <c r="BU299" s="201"/>
      <c r="BV299" s="201"/>
      <c r="BW299" s="200"/>
      <c r="BX299" s="200"/>
      <c r="BY299" s="200"/>
      <c r="BZ299" s="202"/>
      <c r="CA299" s="202"/>
      <c r="CB299" s="202"/>
      <c r="CC299" s="202"/>
      <c r="CD299" s="202"/>
      <c r="CE299" s="202"/>
      <c r="CF299" s="202"/>
      <c r="CG299" s="202"/>
      <c r="CH299" s="202"/>
      <c r="CI299" s="202"/>
      <c r="CJ299" s="202"/>
      <c r="CK299" s="202"/>
      <c r="CL299" s="202"/>
      <c r="CM299" s="202"/>
      <c r="CN299" s="202"/>
      <c r="CO299" s="202"/>
      <c r="CP299" s="202"/>
      <c r="CQ299" s="202"/>
      <c r="CR299" s="202"/>
      <c r="CS299" s="195" t="s">
        <v>5053</v>
      </c>
      <c r="CT299" s="202"/>
      <c r="CU299" s="202"/>
      <c r="CV299" s="202"/>
      <c r="CW299" s="202"/>
      <c r="CX299" s="202"/>
      <c r="CY299" s="202"/>
      <c r="CZ299" s="202"/>
      <c r="DA299" s="202"/>
      <c r="DB299" s="202"/>
      <c r="DC299" s="202"/>
      <c r="DD299" s="202"/>
      <c r="DE299" s="202"/>
    </row>
    <row r="300" spans="34:109" ht="15" hidden="1" customHeight="1">
      <c r="AH300" s="200"/>
      <c r="AI300" s="200"/>
      <c r="AJ300" s="200"/>
      <c r="AK300" s="200"/>
      <c r="AL300" s="189" t="str">
        <f t="shared" si="12"/>
        <v/>
      </c>
      <c r="AM300" s="189" t="str">
        <f t="shared" si="13"/>
        <v/>
      </c>
      <c r="AN300" s="190" t="str">
        <f t="shared" si="14"/>
        <v/>
      </c>
      <c r="AO300" s="200"/>
      <c r="AP300" s="187">
        <v>298</v>
      </c>
      <c r="AQ300" s="201"/>
      <c r="AR300" s="201"/>
      <c r="AS300" s="201"/>
      <c r="AT300" s="201"/>
      <c r="AU300" s="201"/>
      <c r="AV300" s="201"/>
      <c r="AW300" s="201"/>
      <c r="AX300" s="201"/>
      <c r="AY300" s="201"/>
      <c r="AZ300" s="201"/>
      <c r="BA300" s="201"/>
      <c r="BB300" s="201"/>
      <c r="BC300" s="201"/>
      <c r="BD300" s="201"/>
      <c r="BE300" s="201"/>
      <c r="BF300" s="201"/>
      <c r="BG300" s="201"/>
      <c r="BH300" s="201"/>
      <c r="BI300" s="201"/>
      <c r="BJ300" s="193" t="s">
        <v>5054</v>
      </c>
      <c r="BK300" s="201"/>
      <c r="BL300" s="201"/>
      <c r="BM300" s="201"/>
      <c r="BN300" s="201"/>
      <c r="BO300" s="201"/>
      <c r="BP300" s="201"/>
      <c r="BQ300" s="201"/>
      <c r="BR300" s="201"/>
      <c r="BS300" s="201"/>
      <c r="BT300" s="201"/>
      <c r="BU300" s="201"/>
      <c r="BV300" s="201"/>
      <c r="BW300" s="200"/>
      <c r="BX300" s="200"/>
      <c r="BY300" s="200"/>
      <c r="BZ300" s="202"/>
      <c r="CA300" s="202"/>
      <c r="CB300" s="202"/>
      <c r="CC300" s="202"/>
      <c r="CD300" s="202"/>
      <c r="CE300" s="202"/>
      <c r="CF300" s="202"/>
      <c r="CG300" s="202"/>
      <c r="CH300" s="202"/>
      <c r="CI300" s="202"/>
      <c r="CJ300" s="202"/>
      <c r="CK300" s="202"/>
      <c r="CL300" s="202"/>
      <c r="CM300" s="202"/>
      <c r="CN300" s="202"/>
      <c r="CO300" s="202"/>
      <c r="CP300" s="202"/>
      <c r="CQ300" s="202"/>
      <c r="CR300" s="202"/>
      <c r="CS300" s="195" t="s">
        <v>5055</v>
      </c>
      <c r="CT300" s="202"/>
      <c r="CU300" s="202"/>
      <c r="CV300" s="202"/>
      <c r="CW300" s="202"/>
      <c r="CX300" s="202"/>
      <c r="CY300" s="202"/>
      <c r="CZ300" s="202"/>
      <c r="DA300" s="202"/>
      <c r="DB300" s="202"/>
      <c r="DC300" s="202"/>
      <c r="DD300" s="202"/>
      <c r="DE300" s="202"/>
    </row>
    <row r="301" spans="34:109" ht="15" hidden="1" customHeight="1">
      <c r="AH301" s="200"/>
      <c r="AI301" s="200"/>
      <c r="AJ301" s="200"/>
      <c r="AK301" s="200"/>
      <c r="AL301" s="189" t="str">
        <f t="shared" si="12"/>
        <v/>
      </c>
      <c r="AM301" s="189" t="str">
        <f t="shared" si="13"/>
        <v/>
      </c>
      <c r="AN301" s="190" t="str">
        <f t="shared" si="14"/>
        <v/>
      </c>
      <c r="AO301" s="200"/>
      <c r="AP301" s="187">
        <v>299</v>
      </c>
      <c r="AQ301" s="201"/>
      <c r="AR301" s="201"/>
      <c r="AS301" s="201"/>
      <c r="AT301" s="201"/>
      <c r="AU301" s="201"/>
      <c r="AV301" s="201"/>
      <c r="AW301" s="201"/>
      <c r="AX301" s="201"/>
      <c r="AY301" s="201"/>
      <c r="AZ301" s="201"/>
      <c r="BA301" s="201"/>
      <c r="BB301" s="201"/>
      <c r="BC301" s="201"/>
      <c r="BD301" s="201"/>
      <c r="BE301" s="201"/>
      <c r="BF301" s="201"/>
      <c r="BG301" s="201"/>
      <c r="BH301" s="201"/>
      <c r="BI301" s="201"/>
      <c r="BJ301" s="193" t="s">
        <v>5056</v>
      </c>
      <c r="BK301" s="201"/>
      <c r="BL301" s="201"/>
      <c r="BM301" s="201"/>
      <c r="BN301" s="201"/>
      <c r="BO301" s="201"/>
      <c r="BP301" s="201"/>
      <c r="BQ301" s="201"/>
      <c r="BR301" s="201"/>
      <c r="BS301" s="201"/>
      <c r="BT301" s="201"/>
      <c r="BU301" s="201"/>
      <c r="BV301" s="201"/>
      <c r="BW301" s="200"/>
      <c r="BX301" s="200"/>
      <c r="BY301" s="200"/>
      <c r="BZ301" s="202"/>
      <c r="CA301" s="202"/>
      <c r="CB301" s="202"/>
      <c r="CC301" s="202"/>
      <c r="CD301" s="202"/>
      <c r="CE301" s="202"/>
      <c r="CF301" s="202"/>
      <c r="CG301" s="202"/>
      <c r="CH301" s="202"/>
      <c r="CI301" s="202"/>
      <c r="CJ301" s="202"/>
      <c r="CK301" s="202"/>
      <c r="CL301" s="202"/>
      <c r="CM301" s="202"/>
      <c r="CN301" s="202"/>
      <c r="CO301" s="202"/>
      <c r="CP301" s="202"/>
      <c r="CQ301" s="202"/>
      <c r="CR301" s="202"/>
      <c r="CS301" s="195" t="s">
        <v>5057</v>
      </c>
      <c r="CT301" s="202"/>
      <c r="CU301" s="202"/>
      <c r="CV301" s="202"/>
      <c r="CW301" s="202"/>
      <c r="CX301" s="202"/>
      <c r="CY301" s="202"/>
      <c r="CZ301" s="202"/>
      <c r="DA301" s="202"/>
      <c r="DB301" s="202"/>
      <c r="DC301" s="202"/>
      <c r="DD301" s="202"/>
      <c r="DE301" s="202"/>
    </row>
    <row r="302" spans="34:109" ht="15" hidden="1" customHeight="1">
      <c r="AH302" s="200"/>
      <c r="AI302" s="200"/>
      <c r="AJ302" s="200"/>
      <c r="AK302" s="200"/>
      <c r="AL302" s="189" t="str">
        <f t="shared" si="12"/>
        <v/>
      </c>
      <c r="AM302" s="189" t="str">
        <f t="shared" si="13"/>
        <v/>
      </c>
      <c r="AN302" s="190" t="str">
        <f t="shared" si="14"/>
        <v/>
      </c>
      <c r="AO302" s="200"/>
      <c r="AP302" s="187">
        <v>300</v>
      </c>
      <c r="AQ302" s="201"/>
      <c r="AR302" s="201"/>
      <c r="AS302" s="201"/>
      <c r="AT302" s="201"/>
      <c r="AU302" s="201"/>
      <c r="AV302" s="201"/>
      <c r="AW302" s="201"/>
      <c r="AX302" s="201"/>
      <c r="AY302" s="201"/>
      <c r="AZ302" s="201"/>
      <c r="BA302" s="201"/>
      <c r="BB302" s="201"/>
      <c r="BC302" s="201"/>
      <c r="BD302" s="201"/>
      <c r="BE302" s="201"/>
      <c r="BF302" s="201"/>
      <c r="BG302" s="201"/>
      <c r="BH302" s="201"/>
      <c r="BI302" s="201"/>
      <c r="BJ302" s="193" t="s">
        <v>5058</v>
      </c>
      <c r="BK302" s="201"/>
      <c r="BL302" s="201"/>
      <c r="BM302" s="201"/>
      <c r="BN302" s="201"/>
      <c r="BO302" s="201"/>
      <c r="BP302" s="201"/>
      <c r="BQ302" s="201"/>
      <c r="BR302" s="201"/>
      <c r="BS302" s="201"/>
      <c r="BT302" s="201"/>
      <c r="BU302" s="201"/>
      <c r="BV302" s="201"/>
      <c r="BW302" s="200"/>
      <c r="BX302" s="200"/>
      <c r="BY302" s="200"/>
      <c r="BZ302" s="202"/>
      <c r="CA302" s="202"/>
      <c r="CB302" s="202"/>
      <c r="CC302" s="202"/>
      <c r="CD302" s="202"/>
      <c r="CE302" s="202"/>
      <c r="CF302" s="202"/>
      <c r="CG302" s="202"/>
      <c r="CH302" s="202"/>
      <c r="CI302" s="202"/>
      <c r="CJ302" s="202"/>
      <c r="CK302" s="202"/>
      <c r="CL302" s="202"/>
      <c r="CM302" s="202"/>
      <c r="CN302" s="202"/>
      <c r="CO302" s="202"/>
      <c r="CP302" s="202"/>
      <c r="CQ302" s="202"/>
      <c r="CR302" s="202"/>
      <c r="CS302" s="195" t="s">
        <v>5059</v>
      </c>
      <c r="CT302" s="202"/>
      <c r="CU302" s="202"/>
      <c r="CV302" s="202"/>
      <c r="CW302" s="202"/>
      <c r="CX302" s="202"/>
      <c r="CY302" s="202"/>
      <c r="CZ302" s="202"/>
      <c r="DA302" s="202"/>
      <c r="DB302" s="202"/>
      <c r="DC302" s="202"/>
      <c r="DD302" s="202"/>
      <c r="DE302" s="202"/>
    </row>
    <row r="303" spans="34:109" ht="15" hidden="1" customHeight="1">
      <c r="AH303" s="200"/>
      <c r="AI303" s="200"/>
      <c r="AJ303" s="200"/>
      <c r="AK303" s="200"/>
      <c r="AL303" s="189" t="str">
        <f t="shared" si="12"/>
        <v/>
      </c>
      <c r="AM303" s="189" t="str">
        <f t="shared" si="13"/>
        <v/>
      </c>
      <c r="AN303" s="190" t="str">
        <f t="shared" si="14"/>
        <v/>
      </c>
      <c r="AO303" s="200"/>
      <c r="AP303" s="187">
        <v>301</v>
      </c>
      <c r="AQ303" s="201"/>
      <c r="AR303" s="201"/>
      <c r="AS303" s="201"/>
      <c r="AT303" s="201"/>
      <c r="AU303" s="201"/>
      <c r="AV303" s="201"/>
      <c r="AW303" s="201"/>
      <c r="AX303" s="201"/>
      <c r="AY303" s="201"/>
      <c r="AZ303" s="201"/>
      <c r="BA303" s="201"/>
      <c r="BB303" s="201"/>
      <c r="BC303" s="201"/>
      <c r="BD303" s="201"/>
      <c r="BE303" s="201"/>
      <c r="BF303" s="201"/>
      <c r="BG303" s="201"/>
      <c r="BH303" s="201"/>
      <c r="BI303" s="201"/>
      <c r="BJ303" s="193" t="s">
        <v>5060</v>
      </c>
      <c r="BK303" s="201"/>
      <c r="BL303" s="201"/>
      <c r="BM303" s="201"/>
      <c r="BN303" s="201"/>
      <c r="BO303" s="201"/>
      <c r="BP303" s="201"/>
      <c r="BQ303" s="201"/>
      <c r="BR303" s="201"/>
      <c r="BS303" s="201"/>
      <c r="BT303" s="201"/>
      <c r="BU303" s="201"/>
      <c r="BV303" s="201"/>
      <c r="BW303" s="200"/>
      <c r="BX303" s="200"/>
      <c r="BY303" s="200"/>
      <c r="BZ303" s="202"/>
      <c r="CA303" s="202"/>
      <c r="CB303" s="202"/>
      <c r="CC303" s="202"/>
      <c r="CD303" s="202"/>
      <c r="CE303" s="202"/>
      <c r="CF303" s="202"/>
      <c r="CG303" s="202"/>
      <c r="CH303" s="202"/>
      <c r="CI303" s="202"/>
      <c r="CJ303" s="202"/>
      <c r="CK303" s="202"/>
      <c r="CL303" s="202"/>
      <c r="CM303" s="202"/>
      <c r="CN303" s="202"/>
      <c r="CO303" s="202"/>
      <c r="CP303" s="202"/>
      <c r="CQ303" s="202"/>
      <c r="CR303" s="202"/>
      <c r="CS303" s="195" t="s">
        <v>5061</v>
      </c>
      <c r="CT303" s="202"/>
      <c r="CU303" s="202"/>
      <c r="CV303" s="202"/>
      <c r="CW303" s="202"/>
      <c r="CX303" s="202"/>
      <c r="CY303" s="202"/>
      <c r="CZ303" s="202"/>
      <c r="DA303" s="202"/>
      <c r="DB303" s="202"/>
      <c r="DC303" s="202"/>
      <c r="DD303" s="202"/>
      <c r="DE303" s="202"/>
    </row>
    <row r="304" spans="34:109" ht="15" hidden="1" customHeight="1">
      <c r="AH304" s="200"/>
      <c r="AI304" s="200"/>
      <c r="AJ304" s="200"/>
      <c r="AK304" s="200"/>
      <c r="AL304" s="189" t="str">
        <f t="shared" si="12"/>
        <v/>
      </c>
      <c r="AM304" s="189" t="str">
        <f t="shared" si="13"/>
        <v/>
      </c>
      <c r="AN304" s="190" t="str">
        <f t="shared" si="14"/>
        <v/>
      </c>
      <c r="AO304" s="200"/>
      <c r="AP304" s="187">
        <v>302</v>
      </c>
      <c r="AQ304" s="201"/>
      <c r="AR304" s="201"/>
      <c r="AS304" s="201"/>
      <c r="AT304" s="201"/>
      <c r="AU304" s="201"/>
      <c r="AV304" s="201"/>
      <c r="AW304" s="201"/>
      <c r="AX304" s="201"/>
      <c r="AY304" s="201"/>
      <c r="AZ304" s="201"/>
      <c r="BA304" s="201"/>
      <c r="BB304" s="201"/>
      <c r="BC304" s="201"/>
      <c r="BD304" s="201"/>
      <c r="BE304" s="201"/>
      <c r="BF304" s="201"/>
      <c r="BG304" s="201"/>
      <c r="BH304" s="201"/>
      <c r="BI304" s="201"/>
      <c r="BJ304" s="193" t="s">
        <v>5062</v>
      </c>
      <c r="BK304" s="201"/>
      <c r="BL304" s="201"/>
      <c r="BM304" s="201"/>
      <c r="BN304" s="201"/>
      <c r="BO304" s="201"/>
      <c r="BP304" s="201"/>
      <c r="BQ304" s="201"/>
      <c r="BR304" s="201"/>
      <c r="BS304" s="201"/>
      <c r="BT304" s="201"/>
      <c r="BU304" s="201"/>
      <c r="BV304" s="201"/>
      <c r="BW304" s="200"/>
      <c r="BX304" s="200"/>
      <c r="BY304" s="200"/>
      <c r="BZ304" s="202"/>
      <c r="CA304" s="202"/>
      <c r="CB304" s="202"/>
      <c r="CC304" s="202"/>
      <c r="CD304" s="202"/>
      <c r="CE304" s="202"/>
      <c r="CF304" s="202"/>
      <c r="CG304" s="202"/>
      <c r="CH304" s="202"/>
      <c r="CI304" s="202"/>
      <c r="CJ304" s="202"/>
      <c r="CK304" s="202"/>
      <c r="CL304" s="202"/>
      <c r="CM304" s="202"/>
      <c r="CN304" s="202"/>
      <c r="CO304" s="202"/>
      <c r="CP304" s="202"/>
      <c r="CQ304" s="202"/>
      <c r="CR304" s="202"/>
      <c r="CS304" s="195" t="s">
        <v>5063</v>
      </c>
      <c r="CT304" s="202"/>
      <c r="CU304" s="202"/>
      <c r="CV304" s="202"/>
      <c r="CW304" s="202"/>
      <c r="CX304" s="202"/>
      <c r="CY304" s="202"/>
      <c r="CZ304" s="202"/>
      <c r="DA304" s="202"/>
      <c r="DB304" s="202"/>
      <c r="DC304" s="202"/>
      <c r="DD304" s="202"/>
      <c r="DE304" s="202"/>
    </row>
    <row r="305" spans="34:109" ht="15" hidden="1" customHeight="1">
      <c r="AH305" s="200"/>
      <c r="AI305" s="200"/>
      <c r="AJ305" s="200"/>
      <c r="AK305" s="200"/>
      <c r="AL305" s="189" t="str">
        <f t="shared" si="12"/>
        <v/>
      </c>
      <c r="AM305" s="189" t="str">
        <f t="shared" si="13"/>
        <v/>
      </c>
      <c r="AN305" s="190" t="str">
        <f t="shared" si="14"/>
        <v/>
      </c>
      <c r="AO305" s="200"/>
      <c r="AP305" s="187">
        <v>303</v>
      </c>
      <c r="AQ305" s="201"/>
      <c r="AR305" s="201"/>
      <c r="AS305" s="201"/>
      <c r="AT305" s="201"/>
      <c r="AU305" s="201"/>
      <c r="AV305" s="201"/>
      <c r="AW305" s="201"/>
      <c r="AX305" s="201"/>
      <c r="AY305" s="201"/>
      <c r="AZ305" s="201"/>
      <c r="BA305" s="201"/>
      <c r="BB305" s="201"/>
      <c r="BC305" s="201"/>
      <c r="BD305" s="201"/>
      <c r="BE305" s="201"/>
      <c r="BF305" s="201"/>
      <c r="BG305" s="201"/>
      <c r="BH305" s="201"/>
      <c r="BI305" s="201"/>
      <c r="BJ305" s="193" t="s">
        <v>5064</v>
      </c>
      <c r="BK305" s="201"/>
      <c r="BL305" s="201"/>
      <c r="BM305" s="201"/>
      <c r="BN305" s="201"/>
      <c r="BO305" s="201"/>
      <c r="BP305" s="201"/>
      <c r="BQ305" s="201"/>
      <c r="BR305" s="201"/>
      <c r="BS305" s="201"/>
      <c r="BT305" s="201"/>
      <c r="BU305" s="201"/>
      <c r="BV305" s="201"/>
      <c r="BW305" s="200"/>
      <c r="BX305" s="200"/>
      <c r="BY305" s="200"/>
      <c r="BZ305" s="202"/>
      <c r="CA305" s="202"/>
      <c r="CB305" s="202"/>
      <c r="CC305" s="202"/>
      <c r="CD305" s="202"/>
      <c r="CE305" s="202"/>
      <c r="CF305" s="202"/>
      <c r="CG305" s="202"/>
      <c r="CH305" s="202"/>
      <c r="CI305" s="202"/>
      <c r="CJ305" s="202"/>
      <c r="CK305" s="202"/>
      <c r="CL305" s="202"/>
      <c r="CM305" s="202"/>
      <c r="CN305" s="202"/>
      <c r="CO305" s="202"/>
      <c r="CP305" s="202"/>
      <c r="CQ305" s="202"/>
      <c r="CR305" s="202"/>
      <c r="CS305" s="195" t="s">
        <v>5065</v>
      </c>
      <c r="CT305" s="202"/>
      <c r="CU305" s="202"/>
      <c r="CV305" s="202"/>
      <c r="CW305" s="202"/>
      <c r="CX305" s="202"/>
      <c r="CY305" s="202"/>
      <c r="CZ305" s="202"/>
      <c r="DA305" s="202"/>
      <c r="DB305" s="202"/>
      <c r="DC305" s="202"/>
      <c r="DD305" s="202"/>
      <c r="DE305" s="202"/>
    </row>
    <row r="306" spans="34:109" ht="15" hidden="1" customHeight="1">
      <c r="AH306" s="200"/>
      <c r="AI306" s="200"/>
      <c r="AJ306" s="200"/>
      <c r="AK306" s="200"/>
      <c r="AL306" s="189" t="str">
        <f t="shared" si="12"/>
        <v/>
      </c>
      <c r="AM306" s="189" t="str">
        <f t="shared" si="13"/>
        <v/>
      </c>
      <c r="AN306" s="190" t="str">
        <f t="shared" si="14"/>
        <v/>
      </c>
      <c r="AO306" s="200"/>
      <c r="AP306" s="187">
        <v>304</v>
      </c>
      <c r="AQ306" s="201"/>
      <c r="AR306" s="201"/>
      <c r="AS306" s="201"/>
      <c r="AT306" s="201"/>
      <c r="AU306" s="201"/>
      <c r="AV306" s="201"/>
      <c r="AW306" s="201"/>
      <c r="AX306" s="201"/>
      <c r="AY306" s="201"/>
      <c r="AZ306" s="201"/>
      <c r="BA306" s="201"/>
      <c r="BB306" s="201"/>
      <c r="BC306" s="201"/>
      <c r="BD306" s="201"/>
      <c r="BE306" s="201"/>
      <c r="BF306" s="201"/>
      <c r="BG306" s="201"/>
      <c r="BH306" s="201"/>
      <c r="BI306" s="201"/>
      <c r="BJ306" s="193" t="s">
        <v>5066</v>
      </c>
      <c r="BK306" s="201"/>
      <c r="BL306" s="201"/>
      <c r="BM306" s="201"/>
      <c r="BN306" s="201"/>
      <c r="BO306" s="201"/>
      <c r="BP306" s="201"/>
      <c r="BQ306" s="201"/>
      <c r="BR306" s="201"/>
      <c r="BS306" s="201"/>
      <c r="BT306" s="201"/>
      <c r="BU306" s="201"/>
      <c r="BV306" s="201"/>
      <c r="BW306" s="200"/>
      <c r="BX306" s="200"/>
      <c r="BY306" s="200"/>
      <c r="BZ306" s="202"/>
      <c r="CA306" s="202"/>
      <c r="CB306" s="202"/>
      <c r="CC306" s="202"/>
      <c r="CD306" s="202"/>
      <c r="CE306" s="202"/>
      <c r="CF306" s="202"/>
      <c r="CG306" s="202"/>
      <c r="CH306" s="202"/>
      <c r="CI306" s="202"/>
      <c r="CJ306" s="202"/>
      <c r="CK306" s="202"/>
      <c r="CL306" s="202"/>
      <c r="CM306" s="202"/>
      <c r="CN306" s="202"/>
      <c r="CO306" s="202"/>
      <c r="CP306" s="202"/>
      <c r="CQ306" s="202"/>
      <c r="CR306" s="202"/>
      <c r="CS306" s="195" t="s">
        <v>5067</v>
      </c>
      <c r="CT306" s="202"/>
      <c r="CU306" s="202"/>
      <c r="CV306" s="202"/>
      <c r="CW306" s="202"/>
      <c r="CX306" s="202"/>
      <c r="CY306" s="202"/>
      <c r="CZ306" s="202"/>
      <c r="DA306" s="202"/>
      <c r="DB306" s="202"/>
      <c r="DC306" s="202"/>
      <c r="DD306" s="202"/>
      <c r="DE306" s="202"/>
    </row>
    <row r="307" spans="34:109" ht="15" hidden="1" customHeight="1">
      <c r="AH307" s="200"/>
      <c r="AI307" s="200"/>
      <c r="AJ307" s="200"/>
      <c r="AK307" s="200"/>
      <c r="AL307" s="189" t="str">
        <f t="shared" si="12"/>
        <v/>
      </c>
      <c r="AM307" s="189" t="str">
        <f t="shared" si="13"/>
        <v/>
      </c>
      <c r="AN307" s="190" t="str">
        <f t="shared" si="14"/>
        <v/>
      </c>
      <c r="AO307" s="200"/>
      <c r="AP307" s="187">
        <v>305</v>
      </c>
      <c r="AQ307" s="201"/>
      <c r="AR307" s="201"/>
      <c r="AS307" s="201"/>
      <c r="AT307" s="201"/>
      <c r="AU307" s="201"/>
      <c r="AV307" s="201"/>
      <c r="AW307" s="201"/>
      <c r="AX307" s="201"/>
      <c r="AY307" s="201"/>
      <c r="AZ307" s="201"/>
      <c r="BA307" s="201"/>
      <c r="BB307" s="201"/>
      <c r="BC307" s="201"/>
      <c r="BD307" s="201"/>
      <c r="BE307" s="201"/>
      <c r="BF307" s="201"/>
      <c r="BG307" s="201"/>
      <c r="BH307" s="201"/>
      <c r="BI307" s="201"/>
      <c r="BJ307" s="193" t="s">
        <v>5068</v>
      </c>
      <c r="BK307" s="201"/>
      <c r="BL307" s="201"/>
      <c r="BM307" s="201"/>
      <c r="BN307" s="201"/>
      <c r="BO307" s="201"/>
      <c r="BP307" s="201"/>
      <c r="BQ307" s="201"/>
      <c r="BR307" s="201"/>
      <c r="BS307" s="201"/>
      <c r="BT307" s="201"/>
      <c r="BU307" s="201"/>
      <c r="BV307" s="201"/>
      <c r="BW307" s="200"/>
      <c r="BX307" s="200"/>
      <c r="BY307" s="200"/>
      <c r="BZ307" s="202"/>
      <c r="CA307" s="202"/>
      <c r="CB307" s="202"/>
      <c r="CC307" s="202"/>
      <c r="CD307" s="202"/>
      <c r="CE307" s="202"/>
      <c r="CF307" s="202"/>
      <c r="CG307" s="202"/>
      <c r="CH307" s="202"/>
      <c r="CI307" s="202"/>
      <c r="CJ307" s="202"/>
      <c r="CK307" s="202"/>
      <c r="CL307" s="202"/>
      <c r="CM307" s="202"/>
      <c r="CN307" s="202"/>
      <c r="CO307" s="202"/>
      <c r="CP307" s="202"/>
      <c r="CQ307" s="202"/>
      <c r="CR307" s="202"/>
      <c r="CS307" s="195" t="s">
        <v>5069</v>
      </c>
      <c r="CT307" s="202"/>
      <c r="CU307" s="202"/>
      <c r="CV307" s="202"/>
      <c r="CW307" s="202"/>
      <c r="CX307" s="202"/>
      <c r="CY307" s="202"/>
      <c r="CZ307" s="202"/>
      <c r="DA307" s="202"/>
      <c r="DB307" s="202"/>
      <c r="DC307" s="202"/>
      <c r="DD307" s="202"/>
      <c r="DE307" s="202"/>
    </row>
    <row r="308" spans="34:109" ht="15" hidden="1" customHeight="1">
      <c r="AH308" s="200"/>
      <c r="AI308" s="200"/>
      <c r="AJ308" s="200"/>
      <c r="AK308" s="200"/>
      <c r="AL308" s="189" t="str">
        <f t="shared" si="12"/>
        <v/>
      </c>
      <c r="AM308" s="189" t="str">
        <f t="shared" si="13"/>
        <v/>
      </c>
      <c r="AN308" s="190" t="str">
        <f t="shared" si="14"/>
        <v/>
      </c>
      <c r="AO308" s="200"/>
      <c r="AP308" s="187">
        <v>306</v>
      </c>
      <c r="AQ308" s="201"/>
      <c r="AR308" s="201"/>
      <c r="AS308" s="201"/>
      <c r="AT308" s="201"/>
      <c r="AU308" s="201"/>
      <c r="AV308" s="201"/>
      <c r="AW308" s="201"/>
      <c r="AX308" s="201"/>
      <c r="AY308" s="201"/>
      <c r="AZ308" s="201"/>
      <c r="BA308" s="201"/>
      <c r="BB308" s="201"/>
      <c r="BC308" s="201"/>
      <c r="BD308" s="201"/>
      <c r="BE308" s="201"/>
      <c r="BF308" s="201"/>
      <c r="BG308" s="201"/>
      <c r="BH308" s="201"/>
      <c r="BI308" s="201"/>
      <c r="BJ308" s="193" t="s">
        <v>5070</v>
      </c>
      <c r="BK308" s="201"/>
      <c r="BL308" s="201"/>
      <c r="BM308" s="201"/>
      <c r="BN308" s="201"/>
      <c r="BO308" s="201"/>
      <c r="BP308" s="201"/>
      <c r="BQ308" s="201"/>
      <c r="BR308" s="201"/>
      <c r="BS308" s="201"/>
      <c r="BT308" s="201"/>
      <c r="BU308" s="201"/>
      <c r="BV308" s="201"/>
      <c r="BW308" s="200"/>
      <c r="BX308" s="200"/>
      <c r="BY308" s="200"/>
      <c r="BZ308" s="202"/>
      <c r="CA308" s="202"/>
      <c r="CB308" s="202"/>
      <c r="CC308" s="202"/>
      <c r="CD308" s="202"/>
      <c r="CE308" s="202"/>
      <c r="CF308" s="202"/>
      <c r="CG308" s="202"/>
      <c r="CH308" s="202"/>
      <c r="CI308" s="202"/>
      <c r="CJ308" s="202"/>
      <c r="CK308" s="202"/>
      <c r="CL308" s="202"/>
      <c r="CM308" s="202"/>
      <c r="CN308" s="202"/>
      <c r="CO308" s="202"/>
      <c r="CP308" s="202"/>
      <c r="CQ308" s="202"/>
      <c r="CR308" s="202"/>
      <c r="CS308" s="195" t="s">
        <v>5071</v>
      </c>
      <c r="CT308" s="202"/>
      <c r="CU308" s="202"/>
      <c r="CV308" s="202"/>
      <c r="CW308" s="202"/>
      <c r="CX308" s="202"/>
      <c r="CY308" s="202"/>
      <c r="CZ308" s="202"/>
      <c r="DA308" s="202"/>
      <c r="DB308" s="202"/>
      <c r="DC308" s="202"/>
      <c r="DD308" s="202"/>
      <c r="DE308" s="202"/>
    </row>
    <row r="309" spans="34:109" ht="15" hidden="1" customHeight="1">
      <c r="AH309" s="200"/>
      <c r="AI309" s="200"/>
      <c r="AJ309" s="200"/>
      <c r="AK309" s="200"/>
      <c r="AL309" s="189" t="str">
        <f t="shared" si="12"/>
        <v/>
      </c>
      <c r="AM309" s="189" t="str">
        <f t="shared" si="13"/>
        <v/>
      </c>
      <c r="AN309" s="190" t="str">
        <f t="shared" si="14"/>
        <v/>
      </c>
      <c r="AO309" s="200"/>
      <c r="AP309" s="187">
        <v>307</v>
      </c>
      <c r="AQ309" s="201"/>
      <c r="AR309" s="201"/>
      <c r="AS309" s="201"/>
      <c r="AT309" s="201"/>
      <c r="AU309" s="201"/>
      <c r="AV309" s="201"/>
      <c r="AW309" s="201"/>
      <c r="AX309" s="201"/>
      <c r="AY309" s="201"/>
      <c r="AZ309" s="201"/>
      <c r="BA309" s="201"/>
      <c r="BB309" s="201"/>
      <c r="BC309" s="201"/>
      <c r="BD309" s="201"/>
      <c r="BE309" s="201"/>
      <c r="BF309" s="201"/>
      <c r="BG309" s="201"/>
      <c r="BH309" s="201"/>
      <c r="BI309" s="201"/>
      <c r="BJ309" s="193" t="s">
        <v>5072</v>
      </c>
      <c r="BK309" s="201"/>
      <c r="BL309" s="201"/>
      <c r="BM309" s="201"/>
      <c r="BN309" s="201"/>
      <c r="BO309" s="201"/>
      <c r="BP309" s="201"/>
      <c r="BQ309" s="201"/>
      <c r="BR309" s="201"/>
      <c r="BS309" s="201"/>
      <c r="BT309" s="201"/>
      <c r="BU309" s="201"/>
      <c r="BV309" s="201"/>
      <c r="BW309" s="200"/>
      <c r="BX309" s="200"/>
      <c r="BY309" s="200"/>
      <c r="BZ309" s="202"/>
      <c r="CA309" s="202"/>
      <c r="CB309" s="202"/>
      <c r="CC309" s="202"/>
      <c r="CD309" s="202"/>
      <c r="CE309" s="202"/>
      <c r="CF309" s="202"/>
      <c r="CG309" s="202"/>
      <c r="CH309" s="202"/>
      <c r="CI309" s="202"/>
      <c r="CJ309" s="202"/>
      <c r="CK309" s="202"/>
      <c r="CL309" s="202"/>
      <c r="CM309" s="202"/>
      <c r="CN309" s="202"/>
      <c r="CO309" s="202"/>
      <c r="CP309" s="202"/>
      <c r="CQ309" s="202"/>
      <c r="CR309" s="202"/>
      <c r="CS309" s="195" t="s">
        <v>5073</v>
      </c>
      <c r="CT309" s="202"/>
      <c r="CU309" s="202"/>
      <c r="CV309" s="202"/>
      <c r="CW309" s="202"/>
      <c r="CX309" s="202"/>
      <c r="CY309" s="202"/>
      <c r="CZ309" s="202"/>
      <c r="DA309" s="202"/>
      <c r="DB309" s="202"/>
      <c r="DC309" s="202"/>
      <c r="DD309" s="202"/>
      <c r="DE309" s="202"/>
    </row>
    <row r="310" spans="34:109" ht="15" hidden="1" customHeight="1">
      <c r="AH310" s="200"/>
      <c r="AI310" s="200"/>
      <c r="AJ310" s="200"/>
      <c r="AK310" s="200"/>
      <c r="AL310" s="189" t="str">
        <f t="shared" si="12"/>
        <v/>
      </c>
      <c r="AM310" s="189" t="str">
        <f t="shared" si="13"/>
        <v/>
      </c>
      <c r="AN310" s="190" t="str">
        <f t="shared" si="14"/>
        <v/>
      </c>
      <c r="AO310" s="200"/>
      <c r="AP310" s="187">
        <v>308</v>
      </c>
      <c r="AQ310" s="201"/>
      <c r="AR310" s="201"/>
      <c r="AS310" s="201"/>
      <c r="AT310" s="201"/>
      <c r="AU310" s="201"/>
      <c r="AV310" s="201"/>
      <c r="AW310" s="201"/>
      <c r="AX310" s="201"/>
      <c r="AY310" s="201"/>
      <c r="AZ310" s="201"/>
      <c r="BA310" s="201"/>
      <c r="BB310" s="201"/>
      <c r="BC310" s="201"/>
      <c r="BD310" s="201"/>
      <c r="BE310" s="201"/>
      <c r="BF310" s="201"/>
      <c r="BG310" s="201"/>
      <c r="BH310" s="201"/>
      <c r="BI310" s="201"/>
      <c r="BJ310" s="193" t="s">
        <v>5074</v>
      </c>
      <c r="BK310" s="201"/>
      <c r="BL310" s="201"/>
      <c r="BM310" s="201"/>
      <c r="BN310" s="201"/>
      <c r="BO310" s="201"/>
      <c r="BP310" s="201"/>
      <c r="BQ310" s="201"/>
      <c r="BR310" s="201"/>
      <c r="BS310" s="201"/>
      <c r="BT310" s="201"/>
      <c r="BU310" s="201"/>
      <c r="BV310" s="201"/>
      <c r="BW310" s="200"/>
      <c r="BX310" s="200"/>
      <c r="BY310" s="200"/>
      <c r="BZ310" s="202"/>
      <c r="CA310" s="202"/>
      <c r="CB310" s="202"/>
      <c r="CC310" s="202"/>
      <c r="CD310" s="202"/>
      <c r="CE310" s="202"/>
      <c r="CF310" s="202"/>
      <c r="CG310" s="202"/>
      <c r="CH310" s="202"/>
      <c r="CI310" s="202"/>
      <c r="CJ310" s="202"/>
      <c r="CK310" s="202"/>
      <c r="CL310" s="202"/>
      <c r="CM310" s="202"/>
      <c r="CN310" s="202"/>
      <c r="CO310" s="202"/>
      <c r="CP310" s="202"/>
      <c r="CQ310" s="202"/>
      <c r="CR310" s="202"/>
      <c r="CS310" s="195" t="s">
        <v>5075</v>
      </c>
      <c r="CT310" s="202"/>
      <c r="CU310" s="202"/>
      <c r="CV310" s="202"/>
      <c r="CW310" s="202"/>
      <c r="CX310" s="202"/>
      <c r="CY310" s="202"/>
      <c r="CZ310" s="202"/>
      <c r="DA310" s="202"/>
      <c r="DB310" s="202"/>
      <c r="DC310" s="202"/>
      <c r="DD310" s="202"/>
      <c r="DE310" s="202"/>
    </row>
    <row r="311" spans="34:109" ht="15" hidden="1" customHeight="1">
      <c r="AH311" s="200"/>
      <c r="AI311" s="200"/>
      <c r="AJ311" s="200"/>
      <c r="AK311" s="200"/>
      <c r="AL311" s="189" t="str">
        <f t="shared" si="12"/>
        <v/>
      </c>
      <c r="AM311" s="189" t="str">
        <f t="shared" si="13"/>
        <v/>
      </c>
      <c r="AN311" s="190" t="str">
        <f t="shared" si="14"/>
        <v/>
      </c>
      <c r="AO311" s="200"/>
      <c r="AP311" s="187">
        <v>309</v>
      </c>
      <c r="AQ311" s="201"/>
      <c r="AR311" s="201"/>
      <c r="AS311" s="201"/>
      <c r="AT311" s="201"/>
      <c r="AU311" s="201"/>
      <c r="AV311" s="201"/>
      <c r="AW311" s="201"/>
      <c r="AX311" s="201"/>
      <c r="AY311" s="201"/>
      <c r="AZ311" s="201"/>
      <c r="BA311" s="201"/>
      <c r="BB311" s="201"/>
      <c r="BC311" s="201"/>
      <c r="BD311" s="201"/>
      <c r="BE311" s="201"/>
      <c r="BF311" s="201"/>
      <c r="BG311" s="201"/>
      <c r="BH311" s="201"/>
      <c r="BI311" s="201"/>
      <c r="BJ311" s="193" t="s">
        <v>5076</v>
      </c>
      <c r="BK311" s="201"/>
      <c r="BL311" s="201"/>
      <c r="BM311" s="201"/>
      <c r="BN311" s="201"/>
      <c r="BO311" s="201"/>
      <c r="BP311" s="201"/>
      <c r="BQ311" s="201"/>
      <c r="BR311" s="201"/>
      <c r="BS311" s="201"/>
      <c r="BT311" s="201"/>
      <c r="BU311" s="201"/>
      <c r="BV311" s="201"/>
      <c r="BW311" s="200"/>
      <c r="BX311" s="200"/>
      <c r="BY311" s="200"/>
      <c r="BZ311" s="202"/>
      <c r="CA311" s="202"/>
      <c r="CB311" s="202"/>
      <c r="CC311" s="202"/>
      <c r="CD311" s="202"/>
      <c r="CE311" s="202"/>
      <c r="CF311" s="202"/>
      <c r="CG311" s="202"/>
      <c r="CH311" s="202"/>
      <c r="CI311" s="202"/>
      <c r="CJ311" s="202"/>
      <c r="CK311" s="202"/>
      <c r="CL311" s="202"/>
      <c r="CM311" s="202"/>
      <c r="CN311" s="202"/>
      <c r="CO311" s="202"/>
      <c r="CP311" s="202"/>
      <c r="CQ311" s="202"/>
      <c r="CR311" s="202"/>
      <c r="CS311" s="195" t="s">
        <v>5077</v>
      </c>
      <c r="CT311" s="202"/>
      <c r="CU311" s="202"/>
      <c r="CV311" s="202"/>
      <c r="CW311" s="202"/>
      <c r="CX311" s="202"/>
      <c r="CY311" s="202"/>
      <c r="CZ311" s="202"/>
      <c r="DA311" s="202"/>
      <c r="DB311" s="202"/>
      <c r="DC311" s="202"/>
      <c r="DD311" s="202"/>
      <c r="DE311" s="202"/>
    </row>
    <row r="312" spans="34:109" ht="15" hidden="1" customHeight="1">
      <c r="AH312" s="200"/>
      <c r="AI312" s="200"/>
      <c r="AJ312" s="200"/>
      <c r="AK312" s="200"/>
      <c r="AL312" s="189" t="str">
        <f t="shared" si="12"/>
        <v/>
      </c>
      <c r="AM312" s="189" t="str">
        <f t="shared" si="13"/>
        <v/>
      </c>
      <c r="AN312" s="190" t="str">
        <f t="shared" si="14"/>
        <v/>
      </c>
      <c r="AO312" s="200"/>
      <c r="AP312" s="187">
        <v>310</v>
      </c>
      <c r="AQ312" s="201"/>
      <c r="AR312" s="201"/>
      <c r="AS312" s="201"/>
      <c r="AT312" s="201"/>
      <c r="AU312" s="201"/>
      <c r="AV312" s="201"/>
      <c r="AW312" s="201"/>
      <c r="AX312" s="201"/>
      <c r="AY312" s="201"/>
      <c r="AZ312" s="201"/>
      <c r="BA312" s="201"/>
      <c r="BB312" s="201"/>
      <c r="BC312" s="201"/>
      <c r="BD312" s="201"/>
      <c r="BE312" s="201"/>
      <c r="BF312" s="201"/>
      <c r="BG312" s="201"/>
      <c r="BH312" s="201"/>
      <c r="BI312" s="201"/>
      <c r="BJ312" s="193" t="s">
        <v>5078</v>
      </c>
      <c r="BK312" s="201"/>
      <c r="BL312" s="201"/>
      <c r="BM312" s="201"/>
      <c r="BN312" s="201"/>
      <c r="BO312" s="201"/>
      <c r="BP312" s="201"/>
      <c r="BQ312" s="201"/>
      <c r="BR312" s="201"/>
      <c r="BS312" s="201"/>
      <c r="BT312" s="201"/>
      <c r="BU312" s="201"/>
      <c r="BV312" s="201"/>
      <c r="BW312" s="200"/>
      <c r="BX312" s="200"/>
      <c r="BY312" s="200"/>
      <c r="BZ312" s="202"/>
      <c r="CA312" s="202"/>
      <c r="CB312" s="202"/>
      <c r="CC312" s="202"/>
      <c r="CD312" s="202"/>
      <c r="CE312" s="202"/>
      <c r="CF312" s="202"/>
      <c r="CG312" s="202"/>
      <c r="CH312" s="202"/>
      <c r="CI312" s="202"/>
      <c r="CJ312" s="202"/>
      <c r="CK312" s="202"/>
      <c r="CL312" s="202"/>
      <c r="CM312" s="202"/>
      <c r="CN312" s="202"/>
      <c r="CO312" s="202"/>
      <c r="CP312" s="202"/>
      <c r="CQ312" s="202"/>
      <c r="CR312" s="202"/>
      <c r="CS312" s="195" t="s">
        <v>5079</v>
      </c>
      <c r="CT312" s="202"/>
      <c r="CU312" s="202"/>
      <c r="CV312" s="202"/>
      <c r="CW312" s="202"/>
      <c r="CX312" s="202"/>
      <c r="CY312" s="202"/>
      <c r="CZ312" s="202"/>
      <c r="DA312" s="202"/>
      <c r="DB312" s="202"/>
      <c r="DC312" s="202"/>
      <c r="DD312" s="202"/>
      <c r="DE312" s="202"/>
    </row>
    <row r="313" spans="34:109" ht="15" hidden="1" customHeight="1">
      <c r="AH313" s="200"/>
      <c r="AI313" s="200"/>
      <c r="AJ313" s="200"/>
      <c r="AK313" s="200"/>
      <c r="AL313" s="189" t="str">
        <f t="shared" si="12"/>
        <v/>
      </c>
      <c r="AM313" s="189" t="str">
        <f t="shared" si="13"/>
        <v/>
      </c>
      <c r="AN313" s="190" t="str">
        <f t="shared" si="14"/>
        <v/>
      </c>
      <c r="AO313" s="200"/>
      <c r="AP313" s="187">
        <v>311</v>
      </c>
      <c r="AQ313" s="201"/>
      <c r="AR313" s="201"/>
      <c r="AS313" s="201"/>
      <c r="AT313" s="201"/>
      <c r="AU313" s="201"/>
      <c r="AV313" s="201"/>
      <c r="AW313" s="201"/>
      <c r="AX313" s="201"/>
      <c r="AY313" s="201"/>
      <c r="AZ313" s="201"/>
      <c r="BA313" s="201"/>
      <c r="BB313" s="201"/>
      <c r="BC313" s="201"/>
      <c r="BD313" s="201"/>
      <c r="BE313" s="201"/>
      <c r="BF313" s="201"/>
      <c r="BG313" s="201"/>
      <c r="BH313" s="201"/>
      <c r="BI313" s="201"/>
      <c r="BJ313" s="193" t="s">
        <v>5080</v>
      </c>
      <c r="BK313" s="201"/>
      <c r="BL313" s="201"/>
      <c r="BM313" s="201"/>
      <c r="BN313" s="201"/>
      <c r="BO313" s="201"/>
      <c r="BP313" s="201"/>
      <c r="BQ313" s="201"/>
      <c r="BR313" s="201"/>
      <c r="BS313" s="201"/>
      <c r="BT313" s="201"/>
      <c r="BU313" s="201"/>
      <c r="BV313" s="201"/>
      <c r="BW313" s="200"/>
      <c r="BX313" s="200"/>
      <c r="BY313" s="200"/>
      <c r="BZ313" s="202"/>
      <c r="CA313" s="202"/>
      <c r="CB313" s="202"/>
      <c r="CC313" s="202"/>
      <c r="CD313" s="202"/>
      <c r="CE313" s="202"/>
      <c r="CF313" s="202"/>
      <c r="CG313" s="202"/>
      <c r="CH313" s="202"/>
      <c r="CI313" s="202"/>
      <c r="CJ313" s="202"/>
      <c r="CK313" s="202"/>
      <c r="CL313" s="202"/>
      <c r="CM313" s="202"/>
      <c r="CN313" s="202"/>
      <c r="CO313" s="202"/>
      <c r="CP313" s="202"/>
      <c r="CQ313" s="202"/>
      <c r="CR313" s="202"/>
      <c r="CS313" s="195" t="s">
        <v>5081</v>
      </c>
      <c r="CT313" s="202"/>
      <c r="CU313" s="202"/>
      <c r="CV313" s="202"/>
      <c r="CW313" s="202"/>
      <c r="CX313" s="202"/>
      <c r="CY313" s="202"/>
      <c r="CZ313" s="202"/>
      <c r="DA313" s="202"/>
      <c r="DB313" s="202"/>
      <c r="DC313" s="202"/>
      <c r="DD313" s="202"/>
      <c r="DE313" s="202"/>
    </row>
    <row r="314" spans="34:109" ht="15" hidden="1" customHeight="1">
      <c r="AH314" s="200"/>
      <c r="AI314" s="200"/>
      <c r="AJ314" s="200"/>
      <c r="AK314" s="200"/>
      <c r="AL314" s="189" t="str">
        <f t="shared" si="12"/>
        <v/>
      </c>
      <c r="AM314" s="189" t="str">
        <f t="shared" si="13"/>
        <v/>
      </c>
      <c r="AN314" s="190" t="str">
        <f t="shared" si="14"/>
        <v/>
      </c>
      <c r="AO314" s="200"/>
      <c r="AP314" s="187">
        <v>312</v>
      </c>
      <c r="AQ314" s="201"/>
      <c r="AR314" s="201"/>
      <c r="AS314" s="201"/>
      <c r="AT314" s="201"/>
      <c r="AU314" s="201"/>
      <c r="AV314" s="201"/>
      <c r="AW314" s="201"/>
      <c r="AX314" s="201"/>
      <c r="AY314" s="201"/>
      <c r="AZ314" s="201"/>
      <c r="BA314" s="201"/>
      <c r="BB314" s="201"/>
      <c r="BC314" s="201"/>
      <c r="BD314" s="201"/>
      <c r="BE314" s="201"/>
      <c r="BF314" s="201"/>
      <c r="BG314" s="201"/>
      <c r="BH314" s="201"/>
      <c r="BI314" s="201"/>
      <c r="BJ314" s="193" t="s">
        <v>5082</v>
      </c>
      <c r="BK314" s="201"/>
      <c r="BL314" s="201"/>
      <c r="BM314" s="201"/>
      <c r="BN314" s="201"/>
      <c r="BO314" s="201"/>
      <c r="BP314" s="201"/>
      <c r="BQ314" s="201"/>
      <c r="BR314" s="201"/>
      <c r="BS314" s="201"/>
      <c r="BT314" s="201"/>
      <c r="BU314" s="201"/>
      <c r="BV314" s="201"/>
      <c r="BW314" s="200"/>
      <c r="BX314" s="200"/>
      <c r="BY314" s="200"/>
      <c r="BZ314" s="202"/>
      <c r="CA314" s="202"/>
      <c r="CB314" s="202"/>
      <c r="CC314" s="202"/>
      <c r="CD314" s="202"/>
      <c r="CE314" s="202"/>
      <c r="CF314" s="202"/>
      <c r="CG314" s="202"/>
      <c r="CH314" s="202"/>
      <c r="CI314" s="202"/>
      <c r="CJ314" s="202"/>
      <c r="CK314" s="202"/>
      <c r="CL314" s="202"/>
      <c r="CM314" s="202"/>
      <c r="CN314" s="202"/>
      <c r="CO314" s="202"/>
      <c r="CP314" s="202"/>
      <c r="CQ314" s="202"/>
      <c r="CR314" s="202"/>
      <c r="CS314" s="195" t="s">
        <v>5083</v>
      </c>
      <c r="CT314" s="202"/>
      <c r="CU314" s="202"/>
      <c r="CV314" s="202"/>
      <c r="CW314" s="202"/>
      <c r="CX314" s="202"/>
      <c r="CY314" s="202"/>
      <c r="CZ314" s="202"/>
      <c r="DA314" s="202"/>
      <c r="DB314" s="202"/>
      <c r="DC314" s="202"/>
      <c r="DD314" s="202"/>
      <c r="DE314" s="202"/>
    </row>
    <row r="315" spans="34:109" ht="15" hidden="1" customHeight="1">
      <c r="AH315" s="200"/>
      <c r="AI315" s="200"/>
      <c r="AJ315" s="200"/>
      <c r="AK315" s="200"/>
      <c r="AL315" s="189" t="str">
        <f t="shared" si="12"/>
        <v/>
      </c>
      <c r="AM315" s="189" t="str">
        <f t="shared" si="13"/>
        <v/>
      </c>
      <c r="AN315" s="190" t="str">
        <f t="shared" si="14"/>
        <v/>
      </c>
      <c r="AO315" s="200"/>
      <c r="AP315" s="187">
        <v>313</v>
      </c>
      <c r="AQ315" s="201"/>
      <c r="AR315" s="201"/>
      <c r="AS315" s="201"/>
      <c r="AT315" s="201"/>
      <c r="AU315" s="201"/>
      <c r="AV315" s="201"/>
      <c r="AW315" s="201"/>
      <c r="AX315" s="201"/>
      <c r="AY315" s="201"/>
      <c r="AZ315" s="201"/>
      <c r="BA315" s="201"/>
      <c r="BB315" s="201"/>
      <c r="BC315" s="201"/>
      <c r="BD315" s="201"/>
      <c r="BE315" s="201"/>
      <c r="BF315" s="201"/>
      <c r="BG315" s="201"/>
      <c r="BH315" s="201"/>
      <c r="BI315" s="201"/>
      <c r="BJ315" s="193" t="s">
        <v>5084</v>
      </c>
      <c r="BK315" s="201"/>
      <c r="BL315" s="201"/>
      <c r="BM315" s="201"/>
      <c r="BN315" s="201"/>
      <c r="BO315" s="201"/>
      <c r="BP315" s="201"/>
      <c r="BQ315" s="201"/>
      <c r="BR315" s="201"/>
      <c r="BS315" s="201"/>
      <c r="BT315" s="201"/>
      <c r="BU315" s="201"/>
      <c r="BV315" s="201"/>
      <c r="BW315" s="200"/>
      <c r="BX315" s="200"/>
      <c r="BY315" s="200"/>
      <c r="BZ315" s="202"/>
      <c r="CA315" s="202"/>
      <c r="CB315" s="202"/>
      <c r="CC315" s="202"/>
      <c r="CD315" s="202"/>
      <c r="CE315" s="202"/>
      <c r="CF315" s="202"/>
      <c r="CG315" s="202"/>
      <c r="CH315" s="202"/>
      <c r="CI315" s="202"/>
      <c r="CJ315" s="202"/>
      <c r="CK315" s="202"/>
      <c r="CL315" s="202"/>
      <c r="CM315" s="202"/>
      <c r="CN315" s="202"/>
      <c r="CO315" s="202"/>
      <c r="CP315" s="202"/>
      <c r="CQ315" s="202"/>
      <c r="CR315" s="202"/>
      <c r="CS315" s="195" t="s">
        <v>5085</v>
      </c>
      <c r="CT315" s="202"/>
      <c r="CU315" s="202"/>
      <c r="CV315" s="202"/>
      <c r="CW315" s="202"/>
      <c r="CX315" s="202"/>
      <c r="CY315" s="202"/>
      <c r="CZ315" s="202"/>
      <c r="DA315" s="202"/>
      <c r="DB315" s="202"/>
      <c r="DC315" s="202"/>
      <c r="DD315" s="202"/>
      <c r="DE315" s="202"/>
    </row>
    <row r="316" spans="34:109" ht="15" hidden="1" customHeight="1">
      <c r="AH316" s="200"/>
      <c r="AI316" s="200"/>
      <c r="AJ316" s="200"/>
      <c r="AK316" s="200"/>
      <c r="AL316" s="189" t="str">
        <f t="shared" si="12"/>
        <v/>
      </c>
      <c r="AM316" s="189" t="str">
        <f t="shared" si="13"/>
        <v/>
      </c>
      <c r="AN316" s="190" t="str">
        <f t="shared" si="14"/>
        <v/>
      </c>
      <c r="AO316" s="200"/>
      <c r="AP316" s="187">
        <v>314</v>
      </c>
      <c r="AQ316" s="201"/>
      <c r="AR316" s="201"/>
      <c r="AS316" s="201"/>
      <c r="AT316" s="201"/>
      <c r="AU316" s="201"/>
      <c r="AV316" s="201"/>
      <c r="AW316" s="201"/>
      <c r="AX316" s="201"/>
      <c r="AY316" s="201"/>
      <c r="AZ316" s="201"/>
      <c r="BA316" s="201"/>
      <c r="BB316" s="201"/>
      <c r="BC316" s="201"/>
      <c r="BD316" s="201"/>
      <c r="BE316" s="201"/>
      <c r="BF316" s="201"/>
      <c r="BG316" s="201"/>
      <c r="BH316" s="201"/>
      <c r="BI316" s="201"/>
      <c r="BJ316" s="193" t="s">
        <v>5086</v>
      </c>
      <c r="BK316" s="201"/>
      <c r="BL316" s="201"/>
      <c r="BM316" s="201"/>
      <c r="BN316" s="201"/>
      <c r="BO316" s="201"/>
      <c r="BP316" s="201"/>
      <c r="BQ316" s="201"/>
      <c r="BR316" s="201"/>
      <c r="BS316" s="201"/>
      <c r="BT316" s="201"/>
      <c r="BU316" s="201"/>
      <c r="BV316" s="201"/>
      <c r="BW316" s="200"/>
      <c r="BX316" s="200"/>
      <c r="BY316" s="200"/>
      <c r="BZ316" s="202"/>
      <c r="CA316" s="202"/>
      <c r="CB316" s="202"/>
      <c r="CC316" s="202"/>
      <c r="CD316" s="202"/>
      <c r="CE316" s="202"/>
      <c r="CF316" s="202"/>
      <c r="CG316" s="202"/>
      <c r="CH316" s="202"/>
      <c r="CI316" s="202"/>
      <c r="CJ316" s="202"/>
      <c r="CK316" s="202"/>
      <c r="CL316" s="202"/>
      <c r="CM316" s="202"/>
      <c r="CN316" s="202"/>
      <c r="CO316" s="202"/>
      <c r="CP316" s="202"/>
      <c r="CQ316" s="202"/>
      <c r="CR316" s="202"/>
      <c r="CS316" s="195" t="s">
        <v>5087</v>
      </c>
      <c r="CT316" s="202"/>
      <c r="CU316" s="202"/>
      <c r="CV316" s="202"/>
      <c r="CW316" s="202"/>
      <c r="CX316" s="202"/>
      <c r="CY316" s="202"/>
      <c r="CZ316" s="202"/>
      <c r="DA316" s="202"/>
      <c r="DB316" s="202"/>
      <c r="DC316" s="202"/>
      <c r="DD316" s="202"/>
      <c r="DE316" s="202"/>
    </row>
    <row r="317" spans="34:109" ht="15" hidden="1" customHeight="1">
      <c r="AH317" s="200"/>
      <c r="AI317" s="200"/>
      <c r="AJ317" s="200"/>
      <c r="AK317" s="200"/>
      <c r="AL317" s="189" t="str">
        <f t="shared" si="12"/>
        <v/>
      </c>
      <c r="AM317" s="189" t="str">
        <f t="shared" si="13"/>
        <v/>
      </c>
      <c r="AN317" s="190" t="str">
        <f t="shared" si="14"/>
        <v/>
      </c>
      <c r="AO317" s="200"/>
      <c r="AP317" s="187">
        <v>315</v>
      </c>
      <c r="AQ317" s="201"/>
      <c r="AR317" s="201"/>
      <c r="AS317" s="201"/>
      <c r="AT317" s="201"/>
      <c r="AU317" s="201"/>
      <c r="AV317" s="201"/>
      <c r="AW317" s="201"/>
      <c r="AX317" s="201"/>
      <c r="AY317" s="201"/>
      <c r="AZ317" s="201"/>
      <c r="BA317" s="201"/>
      <c r="BB317" s="201"/>
      <c r="BC317" s="201"/>
      <c r="BD317" s="201"/>
      <c r="BE317" s="201"/>
      <c r="BF317" s="201"/>
      <c r="BG317" s="201"/>
      <c r="BH317" s="201"/>
      <c r="BI317" s="201"/>
      <c r="BJ317" s="193" t="s">
        <v>5088</v>
      </c>
      <c r="BK317" s="201"/>
      <c r="BL317" s="201"/>
      <c r="BM317" s="201"/>
      <c r="BN317" s="201"/>
      <c r="BO317" s="201"/>
      <c r="BP317" s="201"/>
      <c r="BQ317" s="201"/>
      <c r="BR317" s="201"/>
      <c r="BS317" s="201"/>
      <c r="BT317" s="201"/>
      <c r="BU317" s="201"/>
      <c r="BV317" s="201"/>
      <c r="BW317" s="200"/>
      <c r="BX317" s="200"/>
      <c r="BY317" s="200"/>
      <c r="BZ317" s="202"/>
      <c r="CA317" s="202"/>
      <c r="CB317" s="202"/>
      <c r="CC317" s="202"/>
      <c r="CD317" s="202"/>
      <c r="CE317" s="202"/>
      <c r="CF317" s="202"/>
      <c r="CG317" s="202"/>
      <c r="CH317" s="202"/>
      <c r="CI317" s="202"/>
      <c r="CJ317" s="202"/>
      <c r="CK317" s="202"/>
      <c r="CL317" s="202"/>
      <c r="CM317" s="202"/>
      <c r="CN317" s="202"/>
      <c r="CO317" s="202"/>
      <c r="CP317" s="202"/>
      <c r="CQ317" s="202"/>
      <c r="CR317" s="202"/>
      <c r="CS317" s="195" t="s">
        <v>5089</v>
      </c>
      <c r="CT317" s="202"/>
      <c r="CU317" s="202"/>
      <c r="CV317" s="202"/>
      <c r="CW317" s="202"/>
      <c r="CX317" s="202"/>
      <c r="CY317" s="202"/>
      <c r="CZ317" s="202"/>
      <c r="DA317" s="202"/>
      <c r="DB317" s="202"/>
      <c r="DC317" s="202"/>
      <c r="DD317" s="202"/>
      <c r="DE317" s="202"/>
    </row>
    <row r="318" spans="34:109" ht="15" hidden="1" customHeight="1">
      <c r="AH318" s="200"/>
      <c r="AI318" s="200"/>
      <c r="AJ318" s="200"/>
      <c r="AK318" s="200"/>
      <c r="AL318" s="189" t="str">
        <f t="shared" si="12"/>
        <v/>
      </c>
      <c r="AM318" s="189" t="str">
        <f t="shared" si="13"/>
        <v/>
      </c>
      <c r="AN318" s="190" t="str">
        <f t="shared" si="14"/>
        <v/>
      </c>
      <c r="AO318" s="200"/>
      <c r="AP318" s="187">
        <v>316</v>
      </c>
      <c r="AQ318" s="201"/>
      <c r="AR318" s="201"/>
      <c r="AS318" s="201"/>
      <c r="AT318" s="201"/>
      <c r="AU318" s="201"/>
      <c r="AV318" s="201"/>
      <c r="AW318" s="201"/>
      <c r="AX318" s="201"/>
      <c r="AY318" s="201"/>
      <c r="AZ318" s="201"/>
      <c r="BA318" s="201"/>
      <c r="BB318" s="201"/>
      <c r="BC318" s="201"/>
      <c r="BD318" s="201"/>
      <c r="BE318" s="201"/>
      <c r="BF318" s="201"/>
      <c r="BG318" s="201"/>
      <c r="BH318" s="201"/>
      <c r="BI318" s="201"/>
      <c r="BJ318" s="193" t="s">
        <v>5090</v>
      </c>
      <c r="BK318" s="201"/>
      <c r="BL318" s="201"/>
      <c r="BM318" s="201"/>
      <c r="BN318" s="201"/>
      <c r="BO318" s="201"/>
      <c r="BP318" s="201"/>
      <c r="BQ318" s="201"/>
      <c r="BR318" s="201"/>
      <c r="BS318" s="201"/>
      <c r="BT318" s="201"/>
      <c r="BU318" s="201"/>
      <c r="BV318" s="201"/>
      <c r="BW318" s="200"/>
      <c r="BX318" s="200"/>
      <c r="BY318" s="200"/>
      <c r="BZ318" s="202"/>
      <c r="CA318" s="202"/>
      <c r="CB318" s="202"/>
      <c r="CC318" s="202"/>
      <c r="CD318" s="202"/>
      <c r="CE318" s="202"/>
      <c r="CF318" s="202"/>
      <c r="CG318" s="202"/>
      <c r="CH318" s="202"/>
      <c r="CI318" s="202"/>
      <c r="CJ318" s="202"/>
      <c r="CK318" s="202"/>
      <c r="CL318" s="202"/>
      <c r="CM318" s="202"/>
      <c r="CN318" s="202"/>
      <c r="CO318" s="202"/>
      <c r="CP318" s="202"/>
      <c r="CQ318" s="202"/>
      <c r="CR318" s="202"/>
      <c r="CS318" s="195" t="s">
        <v>5091</v>
      </c>
      <c r="CT318" s="202"/>
      <c r="CU318" s="202"/>
      <c r="CV318" s="202"/>
      <c r="CW318" s="202"/>
      <c r="CX318" s="202"/>
      <c r="CY318" s="202"/>
      <c r="CZ318" s="202"/>
      <c r="DA318" s="202"/>
      <c r="DB318" s="202"/>
      <c r="DC318" s="202"/>
      <c r="DD318" s="202"/>
      <c r="DE318" s="202"/>
    </row>
    <row r="319" spans="34:109" ht="15" hidden="1" customHeight="1">
      <c r="AH319" s="200"/>
      <c r="AI319" s="200"/>
      <c r="AJ319" s="200"/>
      <c r="AK319" s="200"/>
      <c r="AL319" s="189" t="str">
        <f t="shared" si="12"/>
        <v/>
      </c>
      <c r="AM319" s="189" t="str">
        <f t="shared" si="13"/>
        <v/>
      </c>
      <c r="AN319" s="190" t="str">
        <f t="shared" si="14"/>
        <v/>
      </c>
      <c r="AO319" s="200"/>
      <c r="AP319" s="187">
        <v>317</v>
      </c>
      <c r="AQ319" s="201"/>
      <c r="AR319" s="201"/>
      <c r="AS319" s="201"/>
      <c r="AT319" s="201"/>
      <c r="AU319" s="201"/>
      <c r="AV319" s="201"/>
      <c r="AW319" s="201"/>
      <c r="AX319" s="201"/>
      <c r="AY319" s="201"/>
      <c r="AZ319" s="201"/>
      <c r="BA319" s="201"/>
      <c r="BB319" s="201"/>
      <c r="BC319" s="201"/>
      <c r="BD319" s="201"/>
      <c r="BE319" s="201"/>
      <c r="BF319" s="201"/>
      <c r="BG319" s="201"/>
      <c r="BH319" s="201"/>
      <c r="BI319" s="201"/>
      <c r="BJ319" s="193" t="s">
        <v>5092</v>
      </c>
      <c r="BK319" s="201"/>
      <c r="BL319" s="201"/>
      <c r="BM319" s="201"/>
      <c r="BN319" s="201"/>
      <c r="BO319" s="201"/>
      <c r="BP319" s="201"/>
      <c r="BQ319" s="201"/>
      <c r="BR319" s="201"/>
      <c r="BS319" s="201"/>
      <c r="BT319" s="201"/>
      <c r="BU319" s="201"/>
      <c r="BV319" s="201"/>
      <c r="BW319" s="200"/>
      <c r="BX319" s="200"/>
      <c r="BY319" s="200"/>
      <c r="BZ319" s="202"/>
      <c r="CA319" s="202"/>
      <c r="CB319" s="202"/>
      <c r="CC319" s="202"/>
      <c r="CD319" s="202"/>
      <c r="CE319" s="202"/>
      <c r="CF319" s="202"/>
      <c r="CG319" s="202"/>
      <c r="CH319" s="202"/>
      <c r="CI319" s="202"/>
      <c r="CJ319" s="202"/>
      <c r="CK319" s="202"/>
      <c r="CL319" s="202"/>
      <c r="CM319" s="202"/>
      <c r="CN319" s="202"/>
      <c r="CO319" s="202"/>
      <c r="CP319" s="202"/>
      <c r="CQ319" s="202"/>
      <c r="CR319" s="202"/>
      <c r="CS319" s="195" t="s">
        <v>5093</v>
      </c>
      <c r="CT319" s="202"/>
      <c r="CU319" s="202"/>
      <c r="CV319" s="202"/>
      <c r="CW319" s="202"/>
      <c r="CX319" s="202"/>
      <c r="CY319" s="202"/>
      <c r="CZ319" s="202"/>
      <c r="DA319" s="202"/>
      <c r="DB319" s="202"/>
      <c r="DC319" s="202"/>
      <c r="DD319" s="202"/>
      <c r="DE319" s="202"/>
    </row>
    <row r="320" spans="34:109" ht="15" hidden="1" customHeight="1">
      <c r="AH320" s="200"/>
      <c r="AI320" s="200"/>
      <c r="AJ320" s="200"/>
      <c r="AK320" s="200"/>
      <c r="AL320" s="189" t="str">
        <f t="shared" si="12"/>
        <v/>
      </c>
      <c r="AM320" s="189" t="str">
        <f t="shared" si="13"/>
        <v/>
      </c>
      <c r="AN320" s="190" t="str">
        <f t="shared" si="14"/>
        <v/>
      </c>
      <c r="AO320" s="200"/>
      <c r="AP320" s="187">
        <v>318</v>
      </c>
      <c r="AQ320" s="201"/>
      <c r="AR320" s="201"/>
      <c r="AS320" s="201"/>
      <c r="AT320" s="201"/>
      <c r="AU320" s="201"/>
      <c r="AV320" s="201"/>
      <c r="AW320" s="201"/>
      <c r="AX320" s="201"/>
      <c r="AY320" s="201"/>
      <c r="AZ320" s="201"/>
      <c r="BA320" s="201"/>
      <c r="BB320" s="201"/>
      <c r="BC320" s="201"/>
      <c r="BD320" s="201"/>
      <c r="BE320" s="201"/>
      <c r="BF320" s="201"/>
      <c r="BG320" s="201"/>
      <c r="BH320" s="201"/>
      <c r="BI320" s="201"/>
      <c r="BJ320" s="193" t="s">
        <v>5094</v>
      </c>
      <c r="BK320" s="201"/>
      <c r="BL320" s="201"/>
      <c r="BM320" s="201"/>
      <c r="BN320" s="201"/>
      <c r="BO320" s="201"/>
      <c r="BP320" s="201"/>
      <c r="BQ320" s="201"/>
      <c r="BR320" s="201"/>
      <c r="BS320" s="201"/>
      <c r="BT320" s="201"/>
      <c r="BU320" s="201"/>
      <c r="BV320" s="201"/>
      <c r="BW320" s="200"/>
      <c r="BX320" s="200"/>
      <c r="BY320" s="200"/>
      <c r="BZ320" s="202"/>
      <c r="CA320" s="202"/>
      <c r="CB320" s="202"/>
      <c r="CC320" s="202"/>
      <c r="CD320" s="202"/>
      <c r="CE320" s="202"/>
      <c r="CF320" s="202"/>
      <c r="CG320" s="202"/>
      <c r="CH320" s="202"/>
      <c r="CI320" s="202"/>
      <c r="CJ320" s="202"/>
      <c r="CK320" s="202"/>
      <c r="CL320" s="202"/>
      <c r="CM320" s="202"/>
      <c r="CN320" s="202"/>
      <c r="CO320" s="202"/>
      <c r="CP320" s="202"/>
      <c r="CQ320" s="202"/>
      <c r="CR320" s="202"/>
      <c r="CS320" s="195" t="s">
        <v>5095</v>
      </c>
      <c r="CT320" s="202"/>
      <c r="CU320" s="202"/>
      <c r="CV320" s="202"/>
      <c r="CW320" s="202"/>
      <c r="CX320" s="202"/>
      <c r="CY320" s="202"/>
      <c r="CZ320" s="202"/>
      <c r="DA320" s="202"/>
      <c r="DB320" s="202"/>
      <c r="DC320" s="202"/>
      <c r="DD320" s="202"/>
      <c r="DE320" s="202"/>
    </row>
    <row r="321" spans="34:109" ht="15" hidden="1" customHeight="1">
      <c r="AH321" s="200"/>
      <c r="AI321" s="200"/>
      <c r="AJ321" s="200"/>
      <c r="AK321" s="200"/>
      <c r="AL321" s="189" t="str">
        <f t="shared" si="12"/>
        <v/>
      </c>
      <c r="AM321" s="189" t="str">
        <f t="shared" si="13"/>
        <v/>
      </c>
      <c r="AN321" s="190" t="str">
        <f t="shared" si="14"/>
        <v/>
      </c>
      <c r="AO321" s="200"/>
      <c r="AP321" s="187">
        <v>319</v>
      </c>
      <c r="AQ321" s="201"/>
      <c r="AR321" s="201"/>
      <c r="AS321" s="201"/>
      <c r="AT321" s="201"/>
      <c r="AU321" s="201"/>
      <c r="AV321" s="201"/>
      <c r="AW321" s="201"/>
      <c r="AX321" s="201"/>
      <c r="AY321" s="201"/>
      <c r="AZ321" s="201"/>
      <c r="BA321" s="201"/>
      <c r="BB321" s="201"/>
      <c r="BC321" s="201"/>
      <c r="BD321" s="201"/>
      <c r="BE321" s="201"/>
      <c r="BF321" s="201"/>
      <c r="BG321" s="201"/>
      <c r="BH321" s="201"/>
      <c r="BI321" s="201"/>
      <c r="BJ321" s="193" t="s">
        <v>5096</v>
      </c>
      <c r="BK321" s="201"/>
      <c r="BL321" s="201"/>
      <c r="BM321" s="201"/>
      <c r="BN321" s="201"/>
      <c r="BO321" s="201"/>
      <c r="BP321" s="201"/>
      <c r="BQ321" s="201"/>
      <c r="BR321" s="201"/>
      <c r="BS321" s="201"/>
      <c r="BT321" s="201"/>
      <c r="BU321" s="201"/>
      <c r="BV321" s="201"/>
      <c r="BW321" s="200"/>
      <c r="BX321" s="200"/>
      <c r="BY321" s="200"/>
      <c r="BZ321" s="202"/>
      <c r="CA321" s="202"/>
      <c r="CB321" s="202"/>
      <c r="CC321" s="202"/>
      <c r="CD321" s="202"/>
      <c r="CE321" s="202"/>
      <c r="CF321" s="202"/>
      <c r="CG321" s="202"/>
      <c r="CH321" s="202"/>
      <c r="CI321" s="202"/>
      <c r="CJ321" s="202"/>
      <c r="CK321" s="202"/>
      <c r="CL321" s="202"/>
      <c r="CM321" s="202"/>
      <c r="CN321" s="202"/>
      <c r="CO321" s="202"/>
      <c r="CP321" s="202"/>
      <c r="CQ321" s="202"/>
      <c r="CR321" s="202"/>
      <c r="CS321" s="208" t="s">
        <v>5097</v>
      </c>
      <c r="CT321" s="202"/>
      <c r="CU321" s="202"/>
      <c r="CV321" s="202"/>
      <c r="CW321" s="202"/>
      <c r="CX321" s="202"/>
      <c r="CY321" s="202"/>
      <c r="CZ321" s="202"/>
      <c r="DA321" s="202"/>
      <c r="DB321" s="202"/>
      <c r="DC321" s="202"/>
      <c r="DD321" s="202"/>
      <c r="DE321" s="202"/>
    </row>
    <row r="322" spans="34:109" ht="15" hidden="1" customHeight="1">
      <c r="AH322" s="200"/>
      <c r="AI322" s="200"/>
      <c r="AJ322" s="200"/>
      <c r="AK322" s="200"/>
      <c r="AL322" s="189" t="str">
        <f t="shared" si="12"/>
        <v/>
      </c>
      <c r="AM322" s="189" t="str">
        <f t="shared" si="13"/>
        <v/>
      </c>
      <c r="AN322" s="190" t="str">
        <f t="shared" si="14"/>
        <v/>
      </c>
      <c r="AO322" s="200"/>
      <c r="AP322" s="187">
        <v>320</v>
      </c>
      <c r="AQ322" s="201"/>
      <c r="AR322" s="201"/>
      <c r="AS322" s="201"/>
      <c r="AT322" s="201"/>
      <c r="AU322" s="201"/>
      <c r="AV322" s="201"/>
      <c r="AW322" s="201"/>
      <c r="AX322" s="201"/>
      <c r="AY322" s="201"/>
      <c r="AZ322" s="201"/>
      <c r="BA322" s="201"/>
      <c r="BB322" s="201"/>
      <c r="BC322" s="201"/>
      <c r="BD322" s="201"/>
      <c r="BE322" s="201"/>
      <c r="BF322" s="201"/>
      <c r="BG322" s="201"/>
      <c r="BH322" s="201"/>
      <c r="BI322" s="201"/>
      <c r="BJ322" s="193" t="s">
        <v>5098</v>
      </c>
      <c r="BK322" s="201"/>
      <c r="BL322" s="201"/>
      <c r="BM322" s="201"/>
      <c r="BN322" s="201"/>
      <c r="BO322" s="201"/>
      <c r="BP322" s="201"/>
      <c r="BQ322" s="201"/>
      <c r="BR322" s="201"/>
      <c r="BS322" s="201"/>
      <c r="BT322" s="201"/>
      <c r="BU322" s="201"/>
      <c r="BV322" s="201"/>
      <c r="BW322" s="200"/>
      <c r="BX322" s="200"/>
      <c r="BY322" s="200"/>
      <c r="BZ322" s="202"/>
      <c r="CA322" s="202"/>
      <c r="CB322" s="202"/>
      <c r="CC322" s="202"/>
      <c r="CD322" s="202"/>
      <c r="CE322" s="202"/>
      <c r="CF322" s="202"/>
      <c r="CG322" s="202"/>
      <c r="CH322" s="202"/>
      <c r="CI322" s="202"/>
      <c r="CJ322" s="202"/>
      <c r="CK322" s="202"/>
      <c r="CL322" s="202"/>
      <c r="CM322" s="202"/>
      <c r="CN322" s="202"/>
      <c r="CO322" s="202"/>
      <c r="CP322" s="202"/>
      <c r="CQ322" s="202"/>
      <c r="CR322" s="202"/>
      <c r="CS322" s="208" t="s">
        <v>5099</v>
      </c>
      <c r="CT322" s="202"/>
      <c r="CU322" s="202"/>
      <c r="CV322" s="202"/>
      <c r="CW322" s="202"/>
      <c r="CX322" s="202"/>
      <c r="CY322" s="202"/>
      <c r="CZ322" s="202"/>
      <c r="DA322" s="202"/>
      <c r="DB322" s="202"/>
      <c r="DC322" s="202"/>
      <c r="DD322" s="202"/>
      <c r="DE322" s="202"/>
    </row>
    <row r="323" spans="34:109" ht="15" hidden="1" customHeight="1">
      <c r="AH323" s="200"/>
      <c r="AI323" s="200"/>
      <c r="AJ323" s="200"/>
      <c r="AK323" s="200"/>
      <c r="AL323" s="189" t="str">
        <f t="shared" si="12"/>
        <v/>
      </c>
      <c r="AM323" s="189" t="str">
        <f t="shared" si="13"/>
        <v/>
      </c>
      <c r="AN323" s="190" t="str">
        <f t="shared" si="14"/>
        <v/>
      </c>
      <c r="AO323" s="200"/>
      <c r="AP323" s="187">
        <v>321</v>
      </c>
      <c r="AQ323" s="201"/>
      <c r="AR323" s="201"/>
      <c r="AS323" s="201"/>
      <c r="AT323" s="201"/>
      <c r="AU323" s="201"/>
      <c r="AV323" s="201"/>
      <c r="AW323" s="201"/>
      <c r="AX323" s="201"/>
      <c r="AY323" s="201"/>
      <c r="AZ323" s="201"/>
      <c r="BA323" s="201"/>
      <c r="BB323" s="201"/>
      <c r="BC323" s="201"/>
      <c r="BD323" s="201"/>
      <c r="BE323" s="201"/>
      <c r="BF323" s="201"/>
      <c r="BG323" s="201"/>
      <c r="BH323" s="201"/>
      <c r="BI323" s="201"/>
      <c r="BJ323" s="193" t="s">
        <v>5100</v>
      </c>
      <c r="BK323" s="201"/>
      <c r="BL323" s="201"/>
      <c r="BM323" s="201"/>
      <c r="BN323" s="201"/>
      <c r="BO323" s="201"/>
      <c r="BP323" s="201"/>
      <c r="BQ323" s="201"/>
      <c r="BR323" s="201"/>
      <c r="BS323" s="201"/>
      <c r="BT323" s="201"/>
      <c r="BU323" s="201"/>
      <c r="BV323" s="201"/>
      <c r="BW323" s="200"/>
      <c r="BX323" s="200"/>
      <c r="BY323" s="200"/>
      <c r="BZ323" s="202"/>
      <c r="CA323" s="202"/>
      <c r="CB323" s="202"/>
      <c r="CC323" s="202"/>
      <c r="CD323" s="202"/>
      <c r="CE323" s="202"/>
      <c r="CF323" s="202"/>
      <c r="CG323" s="202"/>
      <c r="CH323" s="202"/>
      <c r="CI323" s="202"/>
      <c r="CJ323" s="202"/>
      <c r="CK323" s="202"/>
      <c r="CL323" s="202"/>
      <c r="CM323" s="202"/>
      <c r="CN323" s="202"/>
      <c r="CO323" s="202"/>
      <c r="CP323" s="202"/>
      <c r="CQ323" s="202"/>
      <c r="CR323" s="202"/>
      <c r="CS323" s="195" t="s">
        <v>5101</v>
      </c>
      <c r="CT323" s="202"/>
      <c r="CU323" s="202"/>
      <c r="CV323" s="202"/>
      <c r="CW323" s="202"/>
      <c r="CX323" s="202"/>
      <c r="CY323" s="202"/>
      <c r="CZ323" s="202"/>
      <c r="DA323" s="202"/>
      <c r="DB323" s="202"/>
      <c r="DC323" s="202"/>
      <c r="DD323" s="202"/>
      <c r="DE323" s="202"/>
    </row>
    <row r="324" spans="34:109" ht="15" hidden="1" customHeight="1">
      <c r="AH324" s="200"/>
      <c r="AI324" s="200"/>
      <c r="AJ324" s="200"/>
      <c r="AK324" s="200"/>
      <c r="AL324" s="189" t="str">
        <f t="shared" si="12"/>
        <v/>
      </c>
      <c r="AM324" s="189" t="str">
        <f t="shared" si="13"/>
        <v/>
      </c>
      <c r="AN324" s="190" t="str">
        <f t="shared" si="14"/>
        <v/>
      </c>
      <c r="AO324" s="200"/>
      <c r="AP324" s="187">
        <v>322</v>
      </c>
      <c r="AQ324" s="201"/>
      <c r="AR324" s="201"/>
      <c r="AS324" s="201"/>
      <c r="AT324" s="201"/>
      <c r="AU324" s="201"/>
      <c r="AV324" s="201"/>
      <c r="AW324" s="201"/>
      <c r="AX324" s="201"/>
      <c r="AY324" s="201"/>
      <c r="AZ324" s="201"/>
      <c r="BA324" s="201"/>
      <c r="BB324" s="201"/>
      <c r="BC324" s="201"/>
      <c r="BD324" s="201"/>
      <c r="BE324" s="201"/>
      <c r="BF324" s="201"/>
      <c r="BG324" s="201"/>
      <c r="BH324" s="201"/>
      <c r="BI324" s="201"/>
      <c r="BJ324" s="193" t="s">
        <v>5102</v>
      </c>
      <c r="BK324" s="201"/>
      <c r="BL324" s="201"/>
      <c r="BM324" s="201"/>
      <c r="BN324" s="201"/>
      <c r="BO324" s="201"/>
      <c r="BP324" s="201"/>
      <c r="BQ324" s="201"/>
      <c r="BR324" s="201"/>
      <c r="BS324" s="201"/>
      <c r="BT324" s="201"/>
      <c r="BU324" s="201"/>
      <c r="BV324" s="201"/>
      <c r="BW324" s="200"/>
      <c r="BX324" s="200"/>
      <c r="BY324" s="200"/>
      <c r="BZ324" s="202"/>
      <c r="CA324" s="202"/>
      <c r="CB324" s="202"/>
      <c r="CC324" s="202"/>
      <c r="CD324" s="202"/>
      <c r="CE324" s="202"/>
      <c r="CF324" s="202"/>
      <c r="CG324" s="202"/>
      <c r="CH324" s="202"/>
      <c r="CI324" s="202"/>
      <c r="CJ324" s="202"/>
      <c r="CK324" s="202"/>
      <c r="CL324" s="202"/>
      <c r="CM324" s="202"/>
      <c r="CN324" s="202"/>
      <c r="CO324" s="202"/>
      <c r="CP324" s="202"/>
      <c r="CQ324" s="202"/>
      <c r="CR324" s="202"/>
      <c r="CS324" s="195" t="s">
        <v>5103</v>
      </c>
      <c r="CT324" s="202"/>
      <c r="CU324" s="202"/>
      <c r="CV324" s="202"/>
      <c r="CW324" s="202"/>
      <c r="CX324" s="202"/>
      <c r="CY324" s="202"/>
      <c r="CZ324" s="202"/>
      <c r="DA324" s="202"/>
      <c r="DB324" s="202"/>
      <c r="DC324" s="202"/>
      <c r="DD324" s="202"/>
      <c r="DE324" s="202"/>
    </row>
    <row r="325" spans="34:109" ht="15" hidden="1" customHeight="1">
      <c r="AH325" s="209"/>
      <c r="AI325" s="209"/>
      <c r="AJ325" s="209"/>
      <c r="AK325" s="209"/>
      <c r="AL325" s="189" t="str">
        <f t="shared" ref="AL325:AL388" si="15">IFERROR(IF(HLOOKUP($N$10, $BZ$3:$DE$574, $AP325, FALSE )="", "", HLOOKUP($N$10, $BZ$3:$DE$574, $AP325, FALSE)), "")</f>
        <v/>
      </c>
      <c r="AM325" s="189" t="str">
        <f t="shared" ref="AM325:AM388" si="16">IFERROR(IF(AL325="", "", HLOOKUP($N$10, $AQ$3:$BV$574, AP325, FALSE)), "")</f>
        <v/>
      </c>
      <c r="AN325" s="190" t="str">
        <f t="shared" ref="AN325:AN388" si="17">MID(AM325, 3, 3)</f>
        <v/>
      </c>
      <c r="AO325" s="209"/>
      <c r="AP325" s="187">
        <v>323</v>
      </c>
      <c r="AQ325" s="210"/>
      <c r="AR325" s="210"/>
      <c r="AS325" s="210"/>
      <c r="AT325" s="210"/>
      <c r="AU325" s="210"/>
      <c r="AV325" s="210"/>
      <c r="AW325" s="210"/>
      <c r="AX325" s="210"/>
      <c r="AY325" s="210"/>
      <c r="AZ325" s="210"/>
      <c r="BA325" s="210"/>
      <c r="BB325" s="210"/>
      <c r="BC325" s="210"/>
      <c r="BD325" s="210"/>
      <c r="BE325" s="210"/>
      <c r="BF325" s="210"/>
      <c r="BG325" s="210"/>
      <c r="BH325" s="210"/>
      <c r="BI325" s="210"/>
      <c r="BJ325" s="193" t="s">
        <v>5104</v>
      </c>
      <c r="BK325" s="210"/>
      <c r="BL325" s="210"/>
      <c r="BM325" s="210"/>
      <c r="BN325" s="210"/>
      <c r="BO325" s="210"/>
      <c r="BP325" s="210"/>
      <c r="BQ325" s="210"/>
      <c r="BR325" s="210"/>
      <c r="BS325" s="210"/>
      <c r="BT325" s="210"/>
      <c r="BU325" s="210"/>
      <c r="BV325" s="210"/>
      <c r="BW325" s="209"/>
      <c r="BX325" s="209"/>
      <c r="BY325" s="209"/>
      <c r="BZ325" s="211"/>
      <c r="CA325" s="211"/>
      <c r="CB325" s="211"/>
      <c r="CC325" s="211"/>
      <c r="CD325" s="211"/>
      <c r="CE325" s="211"/>
      <c r="CF325" s="211"/>
      <c r="CG325" s="211"/>
      <c r="CH325" s="211"/>
      <c r="CI325" s="211"/>
      <c r="CJ325" s="211"/>
      <c r="CK325" s="211"/>
      <c r="CL325" s="211"/>
      <c r="CM325" s="211"/>
      <c r="CN325" s="211"/>
      <c r="CO325" s="211"/>
      <c r="CP325" s="211"/>
      <c r="CQ325" s="211"/>
      <c r="CR325" s="211"/>
      <c r="CS325" s="195" t="s">
        <v>5105</v>
      </c>
      <c r="CT325" s="211"/>
      <c r="CU325" s="211"/>
      <c r="CV325" s="211"/>
      <c r="CW325" s="211"/>
      <c r="CX325" s="211"/>
      <c r="CY325" s="211"/>
      <c r="CZ325" s="211"/>
      <c r="DA325" s="211"/>
      <c r="DB325" s="211"/>
      <c r="DC325" s="211"/>
      <c r="DD325" s="211"/>
      <c r="DE325" s="211"/>
    </row>
    <row r="326" spans="34:109" ht="15" hidden="1" customHeight="1">
      <c r="AH326" s="209"/>
      <c r="AI326" s="209"/>
      <c r="AJ326" s="209"/>
      <c r="AK326" s="209"/>
      <c r="AL326" s="189" t="str">
        <f t="shared" si="15"/>
        <v/>
      </c>
      <c r="AM326" s="189" t="str">
        <f t="shared" si="16"/>
        <v/>
      </c>
      <c r="AN326" s="190" t="str">
        <f t="shared" si="17"/>
        <v/>
      </c>
      <c r="AO326" s="209"/>
      <c r="AP326" s="187">
        <v>324</v>
      </c>
      <c r="AQ326" s="210"/>
      <c r="AR326" s="210"/>
      <c r="AS326" s="210"/>
      <c r="AT326" s="210"/>
      <c r="AU326" s="210"/>
      <c r="AV326" s="210"/>
      <c r="AW326" s="210"/>
      <c r="AX326" s="210"/>
      <c r="AY326" s="210"/>
      <c r="AZ326" s="210"/>
      <c r="BA326" s="210"/>
      <c r="BB326" s="210"/>
      <c r="BC326" s="210"/>
      <c r="BD326" s="210"/>
      <c r="BE326" s="210"/>
      <c r="BF326" s="210"/>
      <c r="BG326" s="210"/>
      <c r="BH326" s="210"/>
      <c r="BI326" s="210"/>
      <c r="BJ326" s="193" t="s">
        <v>5106</v>
      </c>
      <c r="BK326" s="210"/>
      <c r="BL326" s="210"/>
      <c r="BM326" s="210"/>
      <c r="BN326" s="210"/>
      <c r="BO326" s="210"/>
      <c r="BP326" s="210"/>
      <c r="BQ326" s="210"/>
      <c r="BR326" s="210"/>
      <c r="BS326" s="210"/>
      <c r="BT326" s="210"/>
      <c r="BU326" s="210"/>
      <c r="BV326" s="210"/>
      <c r="BW326" s="209"/>
      <c r="BX326" s="209"/>
      <c r="BY326" s="209"/>
      <c r="BZ326" s="211"/>
      <c r="CA326" s="211"/>
      <c r="CB326" s="211"/>
      <c r="CC326" s="211"/>
      <c r="CD326" s="211"/>
      <c r="CE326" s="211"/>
      <c r="CF326" s="211"/>
      <c r="CG326" s="211"/>
      <c r="CH326" s="211"/>
      <c r="CI326" s="211"/>
      <c r="CJ326" s="211"/>
      <c r="CK326" s="211"/>
      <c r="CL326" s="211"/>
      <c r="CM326" s="211"/>
      <c r="CN326" s="211"/>
      <c r="CO326" s="211"/>
      <c r="CP326" s="211"/>
      <c r="CQ326" s="211"/>
      <c r="CR326" s="211"/>
      <c r="CS326" s="195" t="s">
        <v>5107</v>
      </c>
      <c r="CT326" s="211"/>
      <c r="CU326" s="211"/>
      <c r="CV326" s="211"/>
      <c r="CW326" s="211"/>
      <c r="CX326" s="211"/>
      <c r="CY326" s="211"/>
      <c r="CZ326" s="211"/>
      <c r="DA326" s="211"/>
      <c r="DB326" s="211"/>
      <c r="DC326" s="211"/>
      <c r="DD326" s="211"/>
      <c r="DE326" s="211"/>
    </row>
    <row r="327" spans="34:109" ht="15" hidden="1" customHeight="1">
      <c r="AH327" s="200"/>
      <c r="AI327" s="200"/>
      <c r="AJ327" s="200"/>
      <c r="AK327" s="200"/>
      <c r="AL327" s="189" t="str">
        <f t="shared" si="15"/>
        <v/>
      </c>
      <c r="AM327" s="189" t="str">
        <f t="shared" si="16"/>
        <v/>
      </c>
      <c r="AN327" s="190" t="str">
        <f t="shared" si="17"/>
        <v/>
      </c>
      <c r="AO327" s="200"/>
      <c r="AP327" s="187">
        <v>325</v>
      </c>
      <c r="AQ327" s="201"/>
      <c r="AR327" s="201"/>
      <c r="AS327" s="201"/>
      <c r="AT327" s="201"/>
      <c r="AU327" s="201"/>
      <c r="AV327" s="201"/>
      <c r="AW327" s="201"/>
      <c r="AX327" s="201"/>
      <c r="AY327" s="201"/>
      <c r="AZ327" s="201"/>
      <c r="BA327" s="201"/>
      <c r="BB327" s="201"/>
      <c r="BC327" s="201"/>
      <c r="BD327" s="201"/>
      <c r="BE327" s="201"/>
      <c r="BF327" s="201"/>
      <c r="BG327" s="201"/>
      <c r="BH327" s="201"/>
      <c r="BI327" s="201"/>
      <c r="BJ327" s="193" t="s">
        <v>5108</v>
      </c>
      <c r="BK327" s="201"/>
      <c r="BL327" s="201"/>
      <c r="BM327" s="201"/>
      <c r="BN327" s="201"/>
      <c r="BO327" s="201"/>
      <c r="BP327" s="201"/>
      <c r="BQ327" s="201"/>
      <c r="BR327" s="201"/>
      <c r="BS327" s="201"/>
      <c r="BT327" s="201"/>
      <c r="BU327" s="201"/>
      <c r="BV327" s="201"/>
      <c r="BW327" s="200"/>
      <c r="BX327" s="200"/>
      <c r="BY327" s="200"/>
      <c r="BZ327" s="202"/>
      <c r="CA327" s="202"/>
      <c r="CB327" s="202"/>
      <c r="CC327" s="202"/>
      <c r="CD327" s="202"/>
      <c r="CE327" s="202"/>
      <c r="CF327" s="202"/>
      <c r="CG327" s="202"/>
      <c r="CH327" s="202"/>
      <c r="CI327" s="202"/>
      <c r="CJ327" s="202"/>
      <c r="CK327" s="202"/>
      <c r="CL327" s="202"/>
      <c r="CM327" s="202"/>
      <c r="CN327" s="202"/>
      <c r="CO327" s="202"/>
      <c r="CP327" s="202"/>
      <c r="CQ327" s="202"/>
      <c r="CR327" s="202"/>
      <c r="CS327" s="195" t="s">
        <v>5109</v>
      </c>
      <c r="CT327" s="202"/>
      <c r="CU327" s="202"/>
      <c r="CV327" s="202"/>
      <c r="CW327" s="202"/>
      <c r="CX327" s="202"/>
      <c r="CY327" s="202"/>
      <c r="CZ327" s="202"/>
      <c r="DA327" s="202"/>
      <c r="DB327" s="202"/>
      <c r="DC327" s="202"/>
      <c r="DD327" s="202"/>
      <c r="DE327" s="202"/>
    </row>
    <row r="328" spans="34:109" ht="15" hidden="1" customHeight="1">
      <c r="AH328" s="200"/>
      <c r="AI328" s="200"/>
      <c r="AJ328" s="200"/>
      <c r="AK328" s="200"/>
      <c r="AL328" s="189" t="str">
        <f t="shared" si="15"/>
        <v/>
      </c>
      <c r="AM328" s="189" t="str">
        <f t="shared" si="16"/>
        <v/>
      </c>
      <c r="AN328" s="190" t="str">
        <f t="shared" si="17"/>
        <v/>
      </c>
      <c r="AO328" s="200"/>
      <c r="AP328" s="187">
        <v>326</v>
      </c>
      <c r="AQ328" s="201"/>
      <c r="AR328" s="201"/>
      <c r="AS328" s="201"/>
      <c r="AT328" s="201"/>
      <c r="AU328" s="201"/>
      <c r="AV328" s="201"/>
      <c r="AW328" s="201"/>
      <c r="AX328" s="201"/>
      <c r="AY328" s="201"/>
      <c r="AZ328" s="201"/>
      <c r="BA328" s="201"/>
      <c r="BB328" s="201"/>
      <c r="BC328" s="201"/>
      <c r="BD328" s="201"/>
      <c r="BE328" s="201"/>
      <c r="BF328" s="201"/>
      <c r="BG328" s="201"/>
      <c r="BH328" s="201"/>
      <c r="BI328" s="201"/>
      <c r="BJ328" s="193" t="s">
        <v>5110</v>
      </c>
      <c r="BK328" s="201"/>
      <c r="BL328" s="201"/>
      <c r="BM328" s="201"/>
      <c r="BN328" s="201"/>
      <c r="BO328" s="201"/>
      <c r="BP328" s="201"/>
      <c r="BQ328" s="201"/>
      <c r="BR328" s="201"/>
      <c r="BS328" s="201"/>
      <c r="BT328" s="201"/>
      <c r="BU328" s="201"/>
      <c r="BV328" s="201"/>
      <c r="BW328" s="200"/>
      <c r="BX328" s="200"/>
      <c r="BY328" s="200"/>
      <c r="BZ328" s="202"/>
      <c r="CA328" s="202"/>
      <c r="CB328" s="202"/>
      <c r="CC328" s="202"/>
      <c r="CD328" s="202"/>
      <c r="CE328" s="202"/>
      <c r="CF328" s="202"/>
      <c r="CG328" s="202"/>
      <c r="CH328" s="202"/>
      <c r="CI328" s="202"/>
      <c r="CJ328" s="202"/>
      <c r="CK328" s="202"/>
      <c r="CL328" s="202"/>
      <c r="CM328" s="202"/>
      <c r="CN328" s="202"/>
      <c r="CO328" s="202"/>
      <c r="CP328" s="202"/>
      <c r="CQ328" s="202"/>
      <c r="CR328" s="202"/>
      <c r="CS328" s="195" t="s">
        <v>5111</v>
      </c>
      <c r="CT328" s="202"/>
      <c r="CU328" s="202"/>
      <c r="CV328" s="202"/>
      <c r="CW328" s="202"/>
      <c r="CX328" s="202"/>
      <c r="CY328" s="202"/>
      <c r="CZ328" s="202"/>
      <c r="DA328" s="202"/>
      <c r="DB328" s="202"/>
      <c r="DC328" s="202"/>
      <c r="DD328" s="202"/>
      <c r="DE328" s="202"/>
    </row>
    <row r="329" spans="34:109" ht="15" hidden="1" customHeight="1">
      <c r="AH329" s="200"/>
      <c r="AI329" s="200"/>
      <c r="AJ329" s="200"/>
      <c r="AK329" s="200"/>
      <c r="AL329" s="189" t="str">
        <f t="shared" si="15"/>
        <v/>
      </c>
      <c r="AM329" s="189" t="str">
        <f t="shared" si="16"/>
        <v/>
      </c>
      <c r="AN329" s="190" t="str">
        <f t="shared" si="17"/>
        <v/>
      </c>
      <c r="AO329" s="200"/>
      <c r="AP329" s="187">
        <v>327</v>
      </c>
      <c r="AQ329" s="201"/>
      <c r="AR329" s="201"/>
      <c r="AS329" s="201"/>
      <c r="AT329" s="201"/>
      <c r="AU329" s="201"/>
      <c r="AV329" s="201"/>
      <c r="AW329" s="201"/>
      <c r="AX329" s="201"/>
      <c r="AY329" s="201"/>
      <c r="AZ329" s="201"/>
      <c r="BA329" s="201"/>
      <c r="BB329" s="201"/>
      <c r="BC329" s="201"/>
      <c r="BD329" s="201"/>
      <c r="BE329" s="201"/>
      <c r="BF329" s="201"/>
      <c r="BG329" s="201"/>
      <c r="BH329" s="201"/>
      <c r="BI329" s="201"/>
      <c r="BJ329" s="193" t="s">
        <v>5112</v>
      </c>
      <c r="BK329" s="201"/>
      <c r="BL329" s="201"/>
      <c r="BM329" s="201"/>
      <c r="BN329" s="201"/>
      <c r="BO329" s="201"/>
      <c r="BP329" s="201"/>
      <c r="BQ329" s="201"/>
      <c r="BR329" s="201"/>
      <c r="BS329" s="201"/>
      <c r="BT329" s="201"/>
      <c r="BU329" s="201"/>
      <c r="BV329" s="201"/>
      <c r="BW329" s="200"/>
      <c r="BX329" s="200"/>
      <c r="BY329" s="200"/>
      <c r="BZ329" s="202"/>
      <c r="CA329" s="202"/>
      <c r="CB329" s="202"/>
      <c r="CC329" s="202"/>
      <c r="CD329" s="202"/>
      <c r="CE329" s="202"/>
      <c r="CF329" s="202"/>
      <c r="CG329" s="202"/>
      <c r="CH329" s="202"/>
      <c r="CI329" s="202"/>
      <c r="CJ329" s="202"/>
      <c r="CK329" s="202"/>
      <c r="CL329" s="202"/>
      <c r="CM329" s="202"/>
      <c r="CN329" s="202"/>
      <c r="CO329" s="202"/>
      <c r="CP329" s="202"/>
      <c r="CQ329" s="202"/>
      <c r="CR329" s="202"/>
      <c r="CS329" s="195" t="s">
        <v>5113</v>
      </c>
      <c r="CT329" s="202"/>
      <c r="CU329" s="202"/>
      <c r="CV329" s="202"/>
      <c r="CW329" s="202"/>
      <c r="CX329" s="202"/>
      <c r="CY329" s="202"/>
      <c r="CZ329" s="202"/>
      <c r="DA329" s="202"/>
      <c r="DB329" s="202"/>
      <c r="DC329" s="202"/>
      <c r="DD329" s="202"/>
      <c r="DE329" s="202"/>
    </row>
    <row r="330" spans="34:109" ht="15" hidden="1" customHeight="1">
      <c r="AH330" s="200"/>
      <c r="AI330" s="200"/>
      <c r="AJ330" s="200"/>
      <c r="AK330" s="200"/>
      <c r="AL330" s="189" t="str">
        <f t="shared" si="15"/>
        <v/>
      </c>
      <c r="AM330" s="189" t="str">
        <f t="shared" si="16"/>
        <v/>
      </c>
      <c r="AN330" s="190" t="str">
        <f t="shared" si="17"/>
        <v/>
      </c>
      <c r="AO330" s="200"/>
      <c r="AP330" s="187">
        <v>328</v>
      </c>
      <c r="AQ330" s="201"/>
      <c r="AR330" s="201"/>
      <c r="AS330" s="201"/>
      <c r="AT330" s="201"/>
      <c r="AU330" s="201"/>
      <c r="AV330" s="201"/>
      <c r="AW330" s="201"/>
      <c r="AX330" s="201"/>
      <c r="AY330" s="201"/>
      <c r="AZ330" s="201"/>
      <c r="BA330" s="201"/>
      <c r="BB330" s="201"/>
      <c r="BC330" s="201"/>
      <c r="BD330" s="201"/>
      <c r="BE330" s="201"/>
      <c r="BF330" s="201"/>
      <c r="BG330" s="201"/>
      <c r="BH330" s="201"/>
      <c r="BI330" s="201"/>
      <c r="BJ330" s="193" t="s">
        <v>5114</v>
      </c>
      <c r="BK330" s="201"/>
      <c r="BL330" s="201"/>
      <c r="BM330" s="201"/>
      <c r="BN330" s="201"/>
      <c r="BO330" s="201"/>
      <c r="BP330" s="201"/>
      <c r="BQ330" s="201"/>
      <c r="BR330" s="201"/>
      <c r="BS330" s="201"/>
      <c r="BT330" s="201"/>
      <c r="BU330" s="201"/>
      <c r="BV330" s="201"/>
      <c r="BW330" s="200"/>
      <c r="BX330" s="200"/>
      <c r="BY330" s="200"/>
      <c r="BZ330" s="202"/>
      <c r="CA330" s="202"/>
      <c r="CB330" s="202"/>
      <c r="CC330" s="202"/>
      <c r="CD330" s="202"/>
      <c r="CE330" s="202"/>
      <c r="CF330" s="202"/>
      <c r="CG330" s="202"/>
      <c r="CH330" s="202"/>
      <c r="CI330" s="202"/>
      <c r="CJ330" s="202"/>
      <c r="CK330" s="202"/>
      <c r="CL330" s="202"/>
      <c r="CM330" s="202"/>
      <c r="CN330" s="202"/>
      <c r="CO330" s="202"/>
      <c r="CP330" s="202"/>
      <c r="CQ330" s="202"/>
      <c r="CR330" s="202"/>
      <c r="CS330" s="195" t="s">
        <v>5115</v>
      </c>
      <c r="CT330" s="202"/>
      <c r="CU330" s="202"/>
      <c r="CV330" s="202"/>
      <c r="CW330" s="202"/>
      <c r="CX330" s="202"/>
      <c r="CY330" s="202"/>
      <c r="CZ330" s="202"/>
      <c r="DA330" s="202"/>
      <c r="DB330" s="202"/>
      <c r="DC330" s="202"/>
      <c r="DD330" s="202"/>
      <c r="DE330" s="202"/>
    </row>
    <row r="331" spans="34:109" ht="15" hidden="1" customHeight="1">
      <c r="AH331" s="200"/>
      <c r="AI331" s="200"/>
      <c r="AJ331" s="200"/>
      <c r="AK331" s="200"/>
      <c r="AL331" s="189" t="str">
        <f t="shared" si="15"/>
        <v/>
      </c>
      <c r="AM331" s="189" t="str">
        <f t="shared" si="16"/>
        <v/>
      </c>
      <c r="AN331" s="190" t="str">
        <f t="shared" si="17"/>
        <v/>
      </c>
      <c r="AO331" s="200"/>
      <c r="AP331" s="187">
        <v>329</v>
      </c>
      <c r="AQ331" s="201"/>
      <c r="AR331" s="201"/>
      <c r="AS331" s="201"/>
      <c r="AT331" s="201"/>
      <c r="AU331" s="201"/>
      <c r="AV331" s="201"/>
      <c r="AW331" s="201"/>
      <c r="AX331" s="201"/>
      <c r="AY331" s="201"/>
      <c r="AZ331" s="201"/>
      <c r="BA331" s="201"/>
      <c r="BB331" s="201"/>
      <c r="BC331" s="201"/>
      <c r="BD331" s="201"/>
      <c r="BE331" s="201"/>
      <c r="BF331" s="201"/>
      <c r="BG331" s="201"/>
      <c r="BH331" s="201"/>
      <c r="BI331" s="201"/>
      <c r="BJ331" s="193" t="s">
        <v>5116</v>
      </c>
      <c r="BK331" s="201"/>
      <c r="BL331" s="201"/>
      <c r="BM331" s="201"/>
      <c r="BN331" s="201"/>
      <c r="BO331" s="201"/>
      <c r="BP331" s="201"/>
      <c r="BQ331" s="201"/>
      <c r="BR331" s="201"/>
      <c r="BS331" s="201"/>
      <c r="BT331" s="201"/>
      <c r="BU331" s="201"/>
      <c r="BV331" s="201"/>
      <c r="BW331" s="200"/>
      <c r="BX331" s="200"/>
      <c r="BY331" s="200"/>
      <c r="BZ331" s="202"/>
      <c r="CA331" s="202"/>
      <c r="CB331" s="202"/>
      <c r="CC331" s="202"/>
      <c r="CD331" s="202"/>
      <c r="CE331" s="202"/>
      <c r="CF331" s="202"/>
      <c r="CG331" s="202"/>
      <c r="CH331" s="202"/>
      <c r="CI331" s="202"/>
      <c r="CJ331" s="202"/>
      <c r="CK331" s="202"/>
      <c r="CL331" s="202"/>
      <c r="CM331" s="202"/>
      <c r="CN331" s="202"/>
      <c r="CO331" s="202"/>
      <c r="CP331" s="202"/>
      <c r="CQ331" s="202"/>
      <c r="CR331" s="202"/>
      <c r="CS331" s="195" t="s">
        <v>5117</v>
      </c>
      <c r="CT331" s="202"/>
      <c r="CU331" s="202"/>
      <c r="CV331" s="202"/>
      <c r="CW331" s="202"/>
      <c r="CX331" s="202"/>
      <c r="CY331" s="202"/>
      <c r="CZ331" s="202"/>
      <c r="DA331" s="202"/>
      <c r="DB331" s="202"/>
      <c r="DC331" s="202"/>
      <c r="DD331" s="202"/>
      <c r="DE331" s="202"/>
    </row>
    <row r="332" spans="34:109" ht="15" hidden="1" customHeight="1">
      <c r="AH332" s="200"/>
      <c r="AI332" s="200"/>
      <c r="AJ332" s="200"/>
      <c r="AK332" s="200"/>
      <c r="AL332" s="189" t="str">
        <f t="shared" si="15"/>
        <v/>
      </c>
      <c r="AM332" s="189" t="str">
        <f t="shared" si="16"/>
        <v/>
      </c>
      <c r="AN332" s="190" t="str">
        <f t="shared" si="17"/>
        <v/>
      </c>
      <c r="AO332" s="200"/>
      <c r="AP332" s="187">
        <v>330</v>
      </c>
      <c r="AQ332" s="201"/>
      <c r="AR332" s="201"/>
      <c r="AS332" s="201"/>
      <c r="AT332" s="201"/>
      <c r="AU332" s="201"/>
      <c r="AV332" s="201"/>
      <c r="AW332" s="201"/>
      <c r="AX332" s="201"/>
      <c r="AY332" s="201"/>
      <c r="AZ332" s="201"/>
      <c r="BA332" s="201"/>
      <c r="BB332" s="201"/>
      <c r="BC332" s="201"/>
      <c r="BD332" s="201"/>
      <c r="BE332" s="201"/>
      <c r="BF332" s="201"/>
      <c r="BG332" s="201"/>
      <c r="BH332" s="201"/>
      <c r="BI332" s="201"/>
      <c r="BJ332" s="193" t="s">
        <v>5118</v>
      </c>
      <c r="BK332" s="201"/>
      <c r="BL332" s="201"/>
      <c r="BM332" s="201"/>
      <c r="BN332" s="201"/>
      <c r="BO332" s="201"/>
      <c r="BP332" s="201"/>
      <c r="BQ332" s="201"/>
      <c r="BR332" s="201"/>
      <c r="BS332" s="201"/>
      <c r="BT332" s="201"/>
      <c r="BU332" s="201"/>
      <c r="BV332" s="201"/>
      <c r="BW332" s="200"/>
      <c r="BX332" s="200"/>
      <c r="BY332" s="200"/>
      <c r="BZ332" s="202"/>
      <c r="CA332" s="202"/>
      <c r="CB332" s="202"/>
      <c r="CC332" s="202"/>
      <c r="CD332" s="202"/>
      <c r="CE332" s="202"/>
      <c r="CF332" s="202"/>
      <c r="CG332" s="202"/>
      <c r="CH332" s="202"/>
      <c r="CI332" s="202"/>
      <c r="CJ332" s="202"/>
      <c r="CK332" s="202"/>
      <c r="CL332" s="202"/>
      <c r="CM332" s="202"/>
      <c r="CN332" s="202"/>
      <c r="CO332" s="202"/>
      <c r="CP332" s="202"/>
      <c r="CQ332" s="202"/>
      <c r="CR332" s="202"/>
      <c r="CS332" s="195" t="s">
        <v>5119</v>
      </c>
      <c r="CT332" s="202"/>
      <c r="CU332" s="202"/>
      <c r="CV332" s="202"/>
      <c r="CW332" s="202"/>
      <c r="CX332" s="202"/>
      <c r="CY332" s="202"/>
      <c r="CZ332" s="202"/>
      <c r="DA332" s="202"/>
      <c r="DB332" s="202"/>
      <c r="DC332" s="202"/>
      <c r="DD332" s="202"/>
      <c r="DE332" s="202"/>
    </row>
    <row r="333" spans="34:109" ht="15" hidden="1" customHeight="1">
      <c r="AH333" s="200"/>
      <c r="AI333" s="200"/>
      <c r="AJ333" s="200"/>
      <c r="AK333" s="200"/>
      <c r="AL333" s="189" t="str">
        <f t="shared" si="15"/>
        <v/>
      </c>
      <c r="AM333" s="189" t="str">
        <f t="shared" si="16"/>
        <v/>
      </c>
      <c r="AN333" s="190" t="str">
        <f t="shared" si="17"/>
        <v/>
      </c>
      <c r="AO333" s="200"/>
      <c r="AP333" s="187">
        <v>331</v>
      </c>
      <c r="AQ333" s="201"/>
      <c r="AR333" s="201"/>
      <c r="AS333" s="201"/>
      <c r="AT333" s="201"/>
      <c r="AU333" s="201"/>
      <c r="AV333" s="201"/>
      <c r="AW333" s="201"/>
      <c r="AX333" s="201"/>
      <c r="AY333" s="201"/>
      <c r="AZ333" s="201"/>
      <c r="BA333" s="201"/>
      <c r="BB333" s="201"/>
      <c r="BC333" s="201"/>
      <c r="BD333" s="201"/>
      <c r="BE333" s="201"/>
      <c r="BF333" s="201"/>
      <c r="BG333" s="201"/>
      <c r="BH333" s="201"/>
      <c r="BI333" s="201"/>
      <c r="BJ333" s="193" t="s">
        <v>5120</v>
      </c>
      <c r="BK333" s="201"/>
      <c r="BL333" s="201"/>
      <c r="BM333" s="201"/>
      <c r="BN333" s="201"/>
      <c r="BO333" s="201"/>
      <c r="BP333" s="201"/>
      <c r="BQ333" s="201"/>
      <c r="BR333" s="201"/>
      <c r="BS333" s="201"/>
      <c r="BT333" s="201"/>
      <c r="BU333" s="201"/>
      <c r="BV333" s="201"/>
      <c r="BW333" s="200"/>
      <c r="BX333" s="200"/>
      <c r="BY333" s="200"/>
      <c r="BZ333" s="202"/>
      <c r="CA333" s="202"/>
      <c r="CB333" s="202"/>
      <c r="CC333" s="202"/>
      <c r="CD333" s="202"/>
      <c r="CE333" s="202"/>
      <c r="CF333" s="202"/>
      <c r="CG333" s="202"/>
      <c r="CH333" s="202"/>
      <c r="CI333" s="202"/>
      <c r="CJ333" s="202"/>
      <c r="CK333" s="202"/>
      <c r="CL333" s="202"/>
      <c r="CM333" s="202"/>
      <c r="CN333" s="202"/>
      <c r="CO333" s="202"/>
      <c r="CP333" s="202"/>
      <c r="CQ333" s="202"/>
      <c r="CR333" s="202"/>
      <c r="CS333" s="195" t="s">
        <v>5121</v>
      </c>
      <c r="CT333" s="202"/>
      <c r="CU333" s="202"/>
      <c r="CV333" s="202"/>
      <c r="CW333" s="202"/>
      <c r="CX333" s="202"/>
      <c r="CY333" s="202"/>
      <c r="CZ333" s="202"/>
      <c r="DA333" s="202"/>
      <c r="DB333" s="202"/>
      <c r="DC333" s="202"/>
      <c r="DD333" s="202"/>
      <c r="DE333" s="202"/>
    </row>
    <row r="334" spans="34:109" ht="15" hidden="1" customHeight="1">
      <c r="AH334" s="200"/>
      <c r="AI334" s="200"/>
      <c r="AJ334" s="200"/>
      <c r="AK334" s="200"/>
      <c r="AL334" s="189" t="str">
        <f t="shared" si="15"/>
        <v/>
      </c>
      <c r="AM334" s="189" t="str">
        <f t="shared" si="16"/>
        <v/>
      </c>
      <c r="AN334" s="190" t="str">
        <f t="shared" si="17"/>
        <v/>
      </c>
      <c r="AO334" s="200"/>
      <c r="AP334" s="187">
        <v>332</v>
      </c>
      <c r="AQ334" s="201"/>
      <c r="AR334" s="201"/>
      <c r="AS334" s="201"/>
      <c r="AT334" s="201"/>
      <c r="AU334" s="201"/>
      <c r="AV334" s="201"/>
      <c r="AW334" s="201"/>
      <c r="AX334" s="201"/>
      <c r="AY334" s="201"/>
      <c r="AZ334" s="201"/>
      <c r="BA334" s="201"/>
      <c r="BB334" s="201"/>
      <c r="BC334" s="201"/>
      <c r="BD334" s="201"/>
      <c r="BE334" s="201"/>
      <c r="BF334" s="201"/>
      <c r="BG334" s="201"/>
      <c r="BH334" s="201"/>
      <c r="BI334" s="201"/>
      <c r="BJ334" s="193" t="s">
        <v>5122</v>
      </c>
      <c r="BK334" s="201"/>
      <c r="BL334" s="201"/>
      <c r="BM334" s="201"/>
      <c r="BN334" s="201"/>
      <c r="BO334" s="201"/>
      <c r="BP334" s="201"/>
      <c r="BQ334" s="201"/>
      <c r="BR334" s="201"/>
      <c r="BS334" s="201"/>
      <c r="BT334" s="201"/>
      <c r="BU334" s="201"/>
      <c r="BV334" s="201"/>
      <c r="BW334" s="200"/>
      <c r="BX334" s="200"/>
      <c r="BY334" s="200"/>
      <c r="BZ334" s="202"/>
      <c r="CA334" s="202"/>
      <c r="CB334" s="202"/>
      <c r="CC334" s="202"/>
      <c r="CD334" s="202"/>
      <c r="CE334" s="202"/>
      <c r="CF334" s="202"/>
      <c r="CG334" s="202"/>
      <c r="CH334" s="202"/>
      <c r="CI334" s="202"/>
      <c r="CJ334" s="202"/>
      <c r="CK334" s="202"/>
      <c r="CL334" s="202"/>
      <c r="CM334" s="202"/>
      <c r="CN334" s="202"/>
      <c r="CO334" s="202"/>
      <c r="CP334" s="202"/>
      <c r="CQ334" s="202"/>
      <c r="CR334" s="202"/>
      <c r="CS334" s="195" t="s">
        <v>5123</v>
      </c>
      <c r="CT334" s="202"/>
      <c r="CU334" s="202"/>
      <c r="CV334" s="202"/>
      <c r="CW334" s="202"/>
      <c r="CX334" s="202"/>
      <c r="CY334" s="202"/>
      <c r="CZ334" s="202"/>
      <c r="DA334" s="202"/>
      <c r="DB334" s="202"/>
      <c r="DC334" s="202"/>
      <c r="DD334" s="202"/>
      <c r="DE334" s="202"/>
    </row>
    <row r="335" spans="34:109" ht="15" hidden="1" customHeight="1">
      <c r="AH335" s="200"/>
      <c r="AI335" s="200"/>
      <c r="AJ335" s="200"/>
      <c r="AK335" s="200"/>
      <c r="AL335" s="189" t="str">
        <f t="shared" si="15"/>
        <v/>
      </c>
      <c r="AM335" s="189" t="str">
        <f t="shared" si="16"/>
        <v/>
      </c>
      <c r="AN335" s="190" t="str">
        <f t="shared" si="17"/>
        <v/>
      </c>
      <c r="AO335" s="200"/>
      <c r="AP335" s="187">
        <v>333</v>
      </c>
      <c r="AQ335" s="201"/>
      <c r="AR335" s="201"/>
      <c r="AS335" s="201"/>
      <c r="AT335" s="201"/>
      <c r="AU335" s="201"/>
      <c r="AV335" s="201"/>
      <c r="AW335" s="201"/>
      <c r="AX335" s="201"/>
      <c r="AY335" s="201"/>
      <c r="AZ335" s="201"/>
      <c r="BA335" s="201"/>
      <c r="BB335" s="201"/>
      <c r="BC335" s="201"/>
      <c r="BD335" s="201"/>
      <c r="BE335" s="201"/>
      <c r="BF335" s="201"/>
      <c r="BG335" s="201"/>
      <c r="BH335" s="201"/>
      <c r="BI335" s="201"/>
      <c r="BJ335" s="193" t="s">
        <v>5124</v>
      </c>
      <c r="BK335" s="201"/>
      <c r="BL335" s="201"/>
      <c r="BM335" s="201"/>
      <c r="BN335" s="201"/>
      <c r="BO335" s="201"/>
      <c r="BP335" s="201"/>
      <c r="BQ335" s="201"/>
      <c r="BR335" s="201"/>
      <c r="BS335" s="201"/>
      <c r="BT335" s="201"/>
      <c r="BU335" s="201"/>
      <c r="BV335" s="201"/>
      <c r="BW335" s="200"/>
      <c r="BX335" s="200"/>
      <c r="BY335" s="200"/>
      <c r="BZ335" s="202"/>
      <c r="CA335" s="202"/>
      <c r="CB335" s="202"/>
      <c r="CC335" s="202"/>
      <c r="CD335" s="202"/>
      <c r="CE335" s="202"/>
      <c r="CF335" s="202"/>
      <c r="CG335" s="202"/>
      <c r="CH335" s="202"/>
      <c r="CI335" s="202"/>
      <c r="CJ335" s="202"/>
      <c r="CK335" s="202"/>
      <c r="CL335" s="202"/>
      <c r="CM335" s="202"/>
      <c r="CN335" s="202"/>
      <c r="CO335" s="202"/>
      <c r="CP335" s="202"/>
      <c r="CQ335" s="202"/>
      <c r="CR335" s="202"/>
      <c r="CS335" s="195" t="s">
        <v>5125</v>
      </c>
      <c r="CT335" s="202"/>
      <c r="CU335" s="202"/>
      <c r="CV335" s="202"/>
      <c r="CW335" s="202"/>
      <c r="CX335" s="202"/>
      <c r="CY335" s="202"/>
      <c r="CZ335" s="202"/>
      <c r="DA335" s="202"/>
      <c r="DB335" s="202"/>
      <c r="DC335" s="202"/>
      <c r="DD335" s="202"/>
      <c r="DE335" s="202"/>
    </row>
    <row r="336" spans="34:109" ht="15" hidden="1" customHeight="1">
      <c r="AH336" s="200"/>
      <c r="AI336" s="200"/>
      <c r="AJ336" s="200"/>
      <c r="AK336" s="200"/>
      <c r="AL336" s="189" t="str">
        <f t="shared" si="15"/>
        <v/>
      </c>
      <c r="AM336" s="189" t="str">
        <f t="shared" si="16"/>
        <v/>
      </c>
      <c r="AN336" s="190" t="str">
        <f t="shared" si="17"/>
        <v/>
      </c>
      <c r="AO336" s="200"/>
      <c r="AP336" s="187">
        <v>334</v>
      </c>
      <c r="AQ336" s="201"/>
      <c r="AR336" s="201"/>
      <c r="AS336" s="201"/>
      <c r="AT336" s="201"/>
      <c r="AU336" s="201"/>
      <c r="AV336" s="201"/>
      <c r="AW336" s="201"/>
      <c r="AX336" s="201"/>
      <c r="AY336" s="201"/>
      <c r="AZ336" s="201"/>
      <c r="BA336" s="201"/>
      <c r="BB336" s="201"/>
      <c r="BC336" s="201"/>
      <c r="BD336" s="201"/>
      <c r="BE336" s="201"/>
      <c r="BF336" s="201"/>
      <c r="BG336" s="201"/>
      <c r="BH336" s="201"/>
      <c r="BI336" s="201"/>
      <c r="BJ336" s="193" t="s">
        <v>5126</v>
      </c>
      <c r="BK336" s="201"/>
      <c r="BL336" s="201"/>
      <c r="BM336" s="201"/>
      <c r="BN336" s="201"/>
      <c r="BO336" s="201"/>
      <c r="BP336" s="201"/>
      <c r="BQ336" s="201"/>
      <c r="BR336" s="201"/>
      <c r="BS336" s="201"/>
      <c r="BT336" s="201"/>
      <c r="BU336" s="201"/>
      <c r="BV336" s="201"/>
      <c r="BW336" s="200"/>
      <c r="BX336" s="200"/>
      <c r="BY336" s="200"/>
      <c r="BZ336" s="202"/>
      <c r="CA336" s="202"/>
      <c r="CB336" s="202"/>
      <c r="CC336" s="202"/>
      <c r="CD336" s="202"/>
      <c r="CE336" s="202"/>
      <c r="CF336" s="202"/>
      <c r="CG336" s="202"/>
      <c r="CH336" s="202"/>
      <c r="CI336" s="202"/>
      <c r="CJ336" s="202"/>
      <c r="CK336" s="202"/>
      <c r="CL336" s="202"/>
      <c r="CM336" s="202"/>
      <c r="CN336" s="202"/>
      <c r="CO336" s="202"/>
      <c r="CP336" s="202"/>
      <c r="CQ336" s="202"/>
      <c r="CR336" s="202"/>
      <c r="CS336" s="195" t="s">
        <v>5127</v>
      </c>
      <c r="CT336" s="202"/>
      <c r="CU336" s="202"/>
      <c r="CV336" s="202"/>
      <c r="CW336" s="202"/>
      <c r="CX336" s="202"/>
      <c r="CY336" s="202"/>
      <c r="CZ336" s="202"/>
      <c r="DA336" s="202"/>
      <c r="DB336" s="202"/>
      <c r="DC336" s="202"/>
      <c r="DD336" s="202"/>
      <c r="DE336" s="202"/>
    </row>
    <row r="337" spans="34:109" ht="15" hidden="1" customHeight="1">
      <c r="AH337" s="200"/>
      <c r="AI337" s="200"/>
      <c r="AJ337" s="200"/>
      <c r="AK337" s="200"/>
      <c r="AL337" s="189" t="str">
        <f t="shared" si="15"/>
        <v/>
      </c>
      <c r="AM337" s="189" t="str">
        <f t="shared" si="16"/>
        <v/>
      </c>
      <c r="AN337" s="190" t="str">
        <f t="shared" si="17"/>
        <v/>
      </c>
      <c r="AO337" s="200"/>
      <c r="AP337" s="187">
        <v>335</v>
      </c>
      <c r="AQ337" s="201"/>
      <c r="AR337" s="201"/>
      <c r="AS337" s="201"/>
      <c r="AT337" s="201"/>
      <c r="AU337" s="201"/>
      <c r="AV337" s="201"/>
      <c r="AW337" s="201"/>
      <c r="AX337" s="201"/>
      <c r="AY337" s="201"/>
      <c r="AZ337" s="201"/>
      <c r="BA337" s="201"/>
      <c r="BB337" s="201"/>
      <c r="BC337" s="201"/>
      <c r="BD337" s="201"/>
      <c r="BE337" s="201"/>
      <c r="BF337" s="201"/>
      <c r="BG337" s="201"/>
      <c r="BH337" s="201"/>
      <c r="BI337" s="201"/>
      <c r="BJ337" s="193" t="s">
        <v>5128</v>
      </c>
      <c r="BK337" s="201"/>
      <c r="BL337" s="201"/>
      <c r="BM337" s="201"/>
      <c r="BN337" s="201"/>
      <c r="BO337" s="201"/>
      <c r="BP337" s="201"/>
      <c r="BQ337" s="201"/>
      <c r="BR337" s="201"/>
      <c r="BS337" s="201"/>
      <c r="BT337" s="201"/>
      <c r="BU337" s="201"/>
      <c r="BV337" s="201"/>
      <c r="BW337" s="200"/>
      <c r="BX337" s="200"/>
      <c r="BY337" s="200"/>
      <c r="BZ337" s="202"/>
      <c r="CA337" s="202"/>
      <c r="CB337" s="202"/>
      <c r="CC337" s="202"/>
      <c r="CD337" s="202"/>
      <c r="CE337" s="202"/>
      <c r="CF337" s="202"/>
      <c r="CG337" s="202"/>
      <c r="CH337" s="202"/>
      <c r="CI337" s="202"/>
      <c r="CJ337" s="202"/>
      <c r="CK337" s="202"/>
      <c r="CL337" s="202"/>
      <c r="CM337" s="202"/>
      <c r="CN337" s="202"/>
      <c r="CO337" s="202"/>
      <c r="CP337" s="202"/>
      <c r="CQ337" s="202"/>
      <c r="CR337" s="202"/>
      <c r="CS337" s="197" t="s">
        <v>5129</v>
      </c>
      <c r="CT337" s="202"/>
      <c r="CU337" s="202"/>
      <c r="CV337" s="202"/>
      <c r="CW337" s="202"/>
      <c r="CX337" s="202"/>
      <c r="CY337" s="202"/>
      <c r="CZ337" s="202"/>
      <c r="DA337" s="202"/>
      <c r="DB337" s="202"/>
      <c r="DC337" s="202"/>
      <c r="DD337" s="202"/>
      <c r="DE337" s="202"/>
    </row>
    <row r="338" spans="34:109" ht="15" hidden="1" customHeight="1">
      <c r="AH338" s="200"/>
      <c r="AI338" s="200"/>
      <c r="AJ338" s="200"/>
      <c r="AK338" s="200"/>
      <c r="AL338" s="189" t="str">
        <f t="shared" si="15"/>
        <v/>
      </c>
      <c r="AM338" s="189" t="str">
        <f t="shared" si="16"/>
        <v/>
      </c>
      <c r="AN338" s="190" t="str">
        <f t="shared" si="17"/>
        <v/>
      </c>
      <c r="AO338" s="200"/>
      <c r="AP338" s="187">
        <v>336</v>
      </c>
      <c r="AQ338" s="201"/>
      <c r="AR338" s="201"/>
      <c r="AS338" s="201"/>
      <c r="AT338" s="201"/>
      <c r="AU338" s="201"/>
      <c r="AV338" s="201"/>
      <c r="AW338" s="201"/>
      <c r="AX338" s="201"/>
      <c r="AY338" s="201"/>
      <c r="AZ338" s="201"/>
      <c r="BA338" s="201"/>
      <c r="BB338" s="201"/>
      <c r="BC338" s="201"/>
      <c r="BD338" s="201"/>
      <c r="BE338" s="201"/>
      <c r="BF338" s="201"/>
      <c r="BG338" s="201"/>
      <c r="BH338" s="201"/>
      <c r="BI338" s="201"/>
      <c r="BJ338" s="193" t="s">
        <v>5130</v>
      </c>
      <c r="BK338" s="201"/>
      <c r="BL338" s="201"/>
      <c r="BM338" s="201"/>
      <c r="BN338" s="201"/>
      <c r="BO338" s="201"/>
      <c r="BP338" s="201"/>
      <c r="BQ338" s="201"/>
      <c r="BR338" s="201"/>
      <c r="BS338" s="201"/>
      <c r="BT338" s="201"/>
      <c r="BU338" s="201"/>
      <c r="BV338" s="201"/>
      <c r="BW338" s="200"/>
      <c r="BX338" s="200"/>
      <c r="BY338" s="200"/>
      <c r="BZ338" s="202"/>
      <c r="CA338" s="202"/>
      <c r="CB338" s="202"/>
      <c r="CC338" s="202"/>
      <c r="CD338" s="202"/>
      <c r="CE338" s="202"/>
      <c r="CF338" s="202"/>
      <c r="CG338" s="202"/>
      <c r="CH338" s="202"/>
      <c r="CI338" s="202"/>
      <c r="CJ338" s="202"/>
      <c r="CK338" s="202"/>
      <c r="CL338" s="202"/>
      <c r="CM338" s="202"/>
      <c r="CN338" s="202"/>
      <c r="CO338" s="202"/>
      <c r="CP338" s="202"/>
      <c r="CQ338" s="202"/>
      <c r="CR338" s="202"/>
      <c r="CS338" s="195" t="s">
        <v>5131</v>
      </c>
      <c r="CT338" s="202"/>
      <c r="CU338" s="202"/>
      <c r="CV338" s="202"/>
      <c r="CW338" s="202"/>
      <c r="CX338" s="202"/>
      <c r="CY338" s="202"/>
      <c r="CZ338" s="202"/>
      <c r="DA338" s="202"/>
      <c r="DB338" s="202"/>
      <c r="DC338" s="202"/>
      <c r="DD338" s="202"/>
      <c r="DE338" s="202"/>
    </row>
    <row r="339" spans="34:109" ht="15" hidden="1" customHeight="1">
      <c r="AH339" s="200"/>
      <c r="AI339" s="200"/>
      <c r="AJ339" s="200"/>
      <c r="AK339" s="200"/>
      <c r="AL339" s="189" t="str">
        <f t="shared" si="15"/>
        <v/>
      </c>
      <c r="AM339" s="189" t="str">
        <f t="shared" si="16"/>
        <v/>
      </c>
      <c r="AN339" s="190" t="str">
        <f t="shared" si="17"/>
        <v/>
      </c>
      <c r="AO339" s="200"/>
      <c r="AP339" s="187">
        <v>337</v>
      </c>
      <c r="AQ339" s="201"/>
      <c r="AR339" s="201"/>
      <c r="AS339" s="201"/>
      <c r="AT339" s="201"/>
      <c r="AU339" s="201"/>
      <c r="AV339" s="201"/>
      <c r="AW339" s="201"/>
      <c r="AX339" s="201"/>
      <c r="AY339" s="201"/>
      <c r="AZ339" s="201"/>
      <c r="BA339" s="201"/>
      <c r="BB339" s="201"/>
      <c r="BC339" s="201"/>
      <c r="BD339" s="201"/>
      <c r="BE339" s="201"/>
      <c r="BF339" s="201"/>
      <c r="BG339" s="201"/>
      <c r="BH339" s="201"/>
      <c r="BI339" s="201"/>
      <c r="BJ339" s="193" t="s">
        <v>5132</v>
      </c>
      <c r="BK339" s="201"/>
      <c r="BL339" s="201"/>
      <c r="BM339" s="201"/>
      <c r="BN339" s="201"/>
      <c r="BO339" s="201"/>
      <c r="BP339" s="201"/>
      <c r="BQ339" s="201"/>
      <c r="BR339" s="201"/>
      <c r="BS339" s="201"/>
      <c r="BT339" s="201"/>
      <c r="BU339" s="201"/>
      <c r="BV339" s="201"/>
      <c r="BW339" s="200"/>
      <c r="BX339" s="200"/>
      <c r="BY339" s="200"/>
      <c r="BZ339" s="202"/>
      <c r="CA339" s="202"/>
      <c r="CB339" s="202"/>
      <c r="CC339" s="202"/>
      <c r="CD339" s="202"/>
      <c r="CE339" s="202"/>
      <c r="CF339" s="202"/>
      <c r="CG339" s="202"/>
      <c r="CH339" s="202"/>
      <c r="CI339" s="202"/>
      <c r="CJ339" s="202"/>
      <c r="CK339" s="202"/>
      <c r="CL339" s="202"/>
      <c r="CM339" s="202"/>
      <c r="CN339" s="202"/>
      <c r="CO339" s="202"/>
      <c r="CP339" s="202"/>
      <c r="CQ339" s="202"/>
      <c r="CR339" s="202"/>
      <c r="CS339" s="195" t="s">
        <v>5133</v>
      </c>
      <c r="CT339" s="202"/>
      <c r="CU339" s="202"/>
      <c r="CV339" s="202"/>
      <c r="CW339" s="202"/>
      <c r="CX339" s="202"/>
      <c r="CY339" s="202"/>
      <c r="CZ339" s="202"/>
      <c r="DA339" s="202"/>
      <c r="DB339" s="202"/>
      <c r="DC339" s="202"/>
      <c r="DD339" s="202"/>
      <c r="DE339" s="202"/>
    </row>
    <row r="340" spans="34:109" ht="15" hidden="1" customHeight="1">
      <c r="AH340" s="200"/>
      <c r="AI340" s="200"/>
      <c r="AJ340" s="200"/>
      <c r="AK340" s="200"/>
      <c r="AL340" s="189" t="str">
        <f t="shared" si="15"/>
        <v/>
      </c>
      <c r="AM340" s="189" t="str">
        <f t="shared" si="16"/>
        <v/>
      </c>
      <c r="AN340" s="190" t="str">
        <f t="shared" si="17"/>
        <v/>
      </c>
      <c r="AO340" s="200"/>
      <c r="AP340" s="187">
        <v>338</v>
      </c>
      <c r="AQ340" s="201"/>
      <c r="AR340" s="201"/>
      <c r="AS340" s="201"/>
      <c r="AT340" s="201"/>
      <c r="AU340" s="201"/>
      <c r="AV340" s="201"/>
      <c r="AW340" s="201"/>
      <c r="AX340" s="201"/>
      <c r="AY340" s="201"/>
      <c r="AZ340" s="201"/>
      <c r="BA340" s="201"/>
      <c r="BB340" s="201"/>
      <c r="BC340" s="201"/>
      <c r="BD340" s="201"/>
      <c r="BE340" s="201"/>
      <c r="BF340" s="201"/>
      <c r="BG340" s="201"/>
      <c r="BH340" s="201"/>
      <c r="BI340" s="201"/>
      <c r="BJ340" s="193" t="s">
        <v>5134</v>
      </c>
      <c r="BK340" s="201"/>
      <c r="BL340" s="201"/>
      <c r="BM340" s="201"/>
      <c r="BN340" s="201"/>
      <c r="BO340" s="201"/>
      <c r="BP340" s="201"/>
      <c r="BQ340" s="201"/>
      <c r="BR340" s="201"/>
      <c r="BS340" s="201"/>
      <c r="BT340" s="201"/>
      <c r="BU340" s="201"/>
      <c r="BV340" s="201"/>
      <c r="BW340" s="200"/>
      <c r="BX340" s="200"/>
      <c r="BY340" s="200"/>
      <c r="BZ340" s="202"/>
      <c r="CA340" s="202"/>
      <c r="CB340" s="202"/>
      <c r="CC340" s="202"/>
      <c r="CD340" s="202"/>
      <c r="CE340" s="202"/>
      <c r="CF340" s="202"/>
      <c r="CG340" s="202"/>
      <c r="CH340" s="202"/>
      <c r="CI340" s="202"/>
      <c r="CJ340" s="202"/>
      <c r="CK340" s="202"/>
      <c r="CL340" s="202"/>
      <c r="CM340" s="202"/>
      <c r="CN340" s="202"/>
      <c r="CO340" s="202"/>
      <c r="CP340" s="202"/>
      <c r="CQ340" s="202"/>
      <c r="CR340" s="202"/>
      <c r="CS340" s="195" t="s">
        <v>5135</v>
      </c>
      <c r="CT340" s="202"/>
      <c r="CU340" s="202"/>
      <c r="CV340" s="202"/>
      <c r="CW340" s="202"/>
      <c r="CX340" s="202"/>
      <c r="CY340" s="202"/>
      <c r="CZ340" s="202"/>
      <c r="DA340" s="202"/>
      <c r="DB340" s="202"/>
      <c r="DC340" s="202"/>
      <c r="DD340" s="202"/>
      <c r="DE340" s="202"/>
    </row>
    <row r="341" spans="34:109" ht="15" hidden="1" customHeight="1">
      <c r="AH341" s="200"/>
      <c r="AI341" s="200"/>
      <c r="AJ341" s="200"/>
      <c r="AK341" s="200"/>
      <c r="AL341" s="189" t="str">
        <f t="shared" si="15"/>
        <v/>
      </c>
      <c r="AM341" s="189" t="str">
        <f t="shared" si="16"/>
        <v/>
      </c>
      <c r="AN341" s="190" t="str">
        <f t="shared" si="17"/>
        <v/>
      </c>
      <c r="AO341" s="200"/>
      <c r="AP341" s="187">
        <v>339</v>
      </c>
      <c r="AQ341" s="201"/>
      <c r="AR341" s="201"/>
      <c r="AS341" s="201"/>
      <c r="AT341" s="201"/>
      <c r="AU341" s="201"/>
      <c r="AV341" s="201"/>
      <c r="AW341" s="201"/>
      <c r="AX341" s="201"/>
      <c r="AY341" s="201"/>
      <c r="AZ341" s="201"/>
      <c r="BA341" s="201"/>
      <c r="BB341" s="201"/>
      <c r="BC341" s="201"/>
      <c r="BD341" s="201"/>
      <c r="BE341" s="201"/>
      <c r="BF341" s="201"/>
      <c r="BG341" s="201"/>
      <c r="BH341" s="201"/>
      <c r="BI341" s="201"/>
      <c r="BJ341" s="193" t="s">
        <v>5136</v>
      </c>
      <c r="BK341" s="201"/>
      <c r="BL341" s="201"/>
      <c r="BM341" s="201"/>
      <c r="BN341" s="201"/>
      <c r="BO341" s="201"/>
      <c r="BP341" s="201"/>
      <c r="BQ341" s="201"/>
      <c r="BR341" s="201"/>
      <c r="BS341" s="201"/>
      <c r="BT341" s="201"/>
      <c r="BU341" s="201"/>
      <c r="BV341" s="201"/>
      <c r="BW341" s="200"/>
      <c r="BX341" s="200"/>
      <c r="BY341" s="200"/>
      <c r="BZ341" s="202"/>
      <c r="CA341" s="202"/>
      <c r="CB341" s="202"/>
      <c r="CC341" s="202"/>
      <c r="CD341" s="202"/>
      <c r="CE341" s="202"/>
      <c r="CF341" s="202"/>
      <c r="CG341" s="202"/>
      <c r="CH341" s="202"/>
      <c r="CI341" s="202"/>
      <c r="CJ341" s="202"/>
      <c r="CK341" s="202"/>
      <c r="CL341" s="202"/>
      <c r="CM341" s="202"/>
      <c r="CN341" s="202"/>
      <c r="CO341" s="202"/>
      <c r="CP341" s="202"/>
      <c r="CQ341" s="202"/>
      <c r="CR341" s="202"/>
      <c r="CS341" s="195" t="s">
        <v>5137</v>
      </c>
      <c r="CT341" s="202"/>
      <c r="CU341" s="202"/>
      <c r="CV341" s="202"/>
      <c r="CW341" s="202"/>
      <c r="CX341" s="202"/>
      <c r="CY341" s="202"/>
      <c r="CZ341" s="202"/>
      <c r="DA341" s="202"/>
      <c r="DB341" s="202"/>
      <c r="DC341" s="202"/>
      <c r="DD341" s="202"/>
      <c r="DE341" s="202"/>
    </row>
    <row r="342" spans="34:109" ht="15" hidden="1" customHeight="1">
      <c r="AH342" s="200"/>
      <c r="AI342" s="200"/>
      <c r="AJ342" s="200"/>
      <c r="AK342" s="200"/>
      <c r="AL342" s="189" t="str">
        <f t="shared" si="15"/>
        <v/>
      </c>
      <c r="AM342" s="189" t="str">
        <f t="shared" si="16"/>
        <v/>
      </c>
      <c r="AN342" s="190" t="str">
        <f t="shared" si="17"/>
        <v/>
      </c>
      <c r="AO342" s="200"/>
      <c r="AP342" s="187">
        <v>340</v>
      </c>
      <c r="AQ342" s="201"/>
      <c r="AR342" s="201"/>
      <c r="AS342" s="201"/>
      <c r="AT342" s="201"/>
      <c r="AU342" s="201"/>
      <c r="AV342" s="201"/>
      <c r="AW342" s="201"/>
      <c r="AX342" s="201"/>
      <c r="AY342" s="201"/>
      <c r="AZ342" s="201"/>
      <c r="BA342" s="201"/>
      <c r="BB342" s="201"/>
      <c r="BC342" s="201"/>
      <c r="BD342" s="201"/>
      <c r="BE342" s="201"/>
      <c r="BF342" s="201"/>
      <c r="BG342" s="201"/>
      <c r="BH342" s="201"/>
      <c r="BI342" s="201"/>
      <c r="BJ342" s="193" t="s">
        <v>5138</v>
      </c>
      <c r="BK342" s="201"/>
      <c r="BL342" s="201"/>
      <c r="BM342" s="201"/>
      <c r="BN342" s="201"/>
      <c r="BO342" s="201"/>
      <c r="BP342" s="201"/>
      <c r="BQ342" s="201"/>
      <c r="BR342" s="201"/>
      <c r="BS342" s="201"/>
      <c r="BT342" s="201"/>
      <c r="BU342" s="201"/>
      <c r="BV342" s="201"/>
      <c r="BW342" s="200"/>
      <c r="BX342" s="200"/>
      <c r="BY342" s="200"/>
      <c r="BZ342" s="202"/>
      <c r="CA342" s="202"/>
      <c r="CB342" s="202"/>
      <c r="CC342" s="202"/>
      <c r="CD342" s="202"/>
      <c r="CE342" s="202"/>
      <c r="CF342" s="202"/>
      <c r="CG342" s="202"/>
      <c r="CH342" s="202"/>
      <c r="CI342" s="202"/>
      <c r="CJ342" s="202"/>
      <c r="CK342" s="202"/>
      <c r="CL342" s="202"/>
      <c r="CM342" s="202"/>
      <c r="CN342" s="202"/>
      <c r="CO342" s="202"/>
      <c r="CP342" s="202"/>
      <c r="CQ342" s="202"/>
      <c r="CR342" s="202"/>
      <c r="CS342" s="195" t="s">
        <v>5139</v>
      </c>
      <c r="CT342" s="202"/>
      <c r="CU342" s="202"/>
      <c r="CV342" s="202"/>
      <c r="CW342" s="202"/>
      <c r="CX342" s="202"/>
      <c r="CY342" s="202"/>
      <c r="CZ342" s="202"/>
      <c r="DA342" s="202"/>
      <c r="DB342" s="202"/>
      <c r="DC342" s="202"/>
      <c r="DD342" s="202"/>
      <c r="DE342" s="202"/>
    </row>
    <row r="343" spans="34:109" ht="15" hidden="1" customHeight="1">
      <c r="AH343" s="200"/>
      <c r="AI343" s="200"/>
      <c r="AJ343" s="200"/>
      <c r="AK343" s="200"/>
      <c r="AL343" s="189" t="str">
        <f t="shared" si="15"/>
        <v/>
      </c>
      <c r="AM343" s="189" t="str">
        <f t="shared" si="16"/>
        <v/>
      </c>
      <c r="AN343" s="190" t="str">
        <f t="shared" si="17"/>
        <v/>
      </c>
      <c r="AO343" s="200"/>
      <c r="AP343" s="187">
        <v>341</v>
      </c>
      <c r="AQ343" s="201"/>
      <c r="AR343" s="201"/>
      <c r="AS343" s="201"/>
      <c r="AT343" s="201"/>
      <c r="AU343" s="201"/>
      <c r="AV343" s="201"/>
      <c r="AW343" s="201"/>
      <c r="AX343" s="201"/>
      <c r="AY343" s="201"/>
      <c r="AZ343" s="201"/>
      <c r="BA343" s="201"/>
      <c r="BB343" s="201"/>
      <c r="BC343" s="201"/>
      <c r="BD343" s="201"/>
      <c r="BE343" s="201"/>
      <c r="BF343" s="201"/>
      <c r="BG343" s="201"/>
      <c r="BH343" s="201"/>
      <c r="BI343" s="201"/>
      <c r="BJ343" s="193" t="s">
        <v>5140</v>
      </c>
      <c r="BK343" s="201"/>
      <c r="BL343" s="201"/>
      <c r="BM343" s="201"/>
      <c r="BN343" s="201"/>
      <c r="BO343" s="201"/>
      <c r="BP343" s="201"/>
      <c r="BQ343" s="201"/>
      <c r="BR343" s="201"/>
      <c r="BS343" s="201"/>
      <c r="BT343" s="201"/>
      <c r="BU343" s="201"/>
      <c r="BV343" s="201"/>
      <c r="BW343" s="200"/>
      <c r="BX343" s="200"/>
      <c r="BY343" s="200"/>
      <c r="BZ343" s="202"/>
      <c r="CA343" s="202"/>
      <c r="CB343" s="202"/>
      <c r="CC343" s="202"/>
      <c r="CD343" s="202"/>
      <c r="CE343" s="202"/>
      <c r="CF343" s="202"/>
      <c r="CG343" s="202"/>
      <c r="CH343" s="202"/>
      <c r="CI343" s="202"/>
      <c r="CJ343" s="202"/>
      <c r="CK343" s="202"/>
      <c r="CL343" s="202"/>
      <c r="CM343" s="202"/>
      <c r="CN343" s="202"/>
      <c r="CO343" s="202"/>
      <c r="CP343" s="202"/>
      <c r="CQ343" s="202"/>
      <c r="CR343" s="202"/>
      <c r="CS343" s="195" t="s">
        <v>5141</v>
      </c>
      <c r="CT343" s="202"/>
      <c r="CU343" s="202"/>
      <c r="CV343" s="202"/>
      <c r="CW343" s="202"/>
      <c r="CX343" s="202"/>
      <c r="CY343" s="202"/>
      <c r="CZ343" s="202"/>
      <c r="DA343" s="202"/>
      <c r="DB343" s="202"/>
      <c r="DC343" s="202"/>
      <c r="DD343" s="202"/>
      <c r="DE343" s="202"/>
    </row>
    <row r="344" spans="34:109" ht="15" hidden="1" customHeight="1">
      <c r="AH344" s="200"/>
      <c r="AI344" s="200"/>
      <c r="AJ344" s="200"/>
      <c r="AK344" s="200"/>
      <c r="AL344" s="189" t="str">
        <f t="shared" si="15"/>
        <v/>
      </c>
      <c r="AM344" s="189" t="str">
        <f t="shared" si="16"/>
        <v/>
      </c>
      <c r="AN344" s="190" t="str">
        <f t="shared" si="17"/>
        <v/>
      </c>
      <c r="AO344" s="200"/>
      <c r="AP344" s="187">
        <v>342</v>
      </c>
      <c r="AQ344" s="201"/>
      <c r="AR344" s="201"/>
      <c r="AS344" s="201"/>
      <c r="AT344" s="201"/>
      <c r="AU344" s="201"/>
      <c r="AV344" s="201"/>
      <c r="AW344" s="201"/>
      <c r="AX344" s="201"/>
      <c r="AY344" s="201"/>
      <c r="AZ344" s="201"/>
      <c r="BA344" s="201"/>
      <c r="BB344" s="201"/>
      <c r="BC344" s="201"/>
      <c r="BD344" s="201"/>
      <c r="BE344" s="201"/>
      <c r="BF344" s="201"/>
      <c r="BG344" s="201"/>
      <c r="BH344" s="201"/>
      <c r="BI344" s="201"/>
      <c r="BJ344" s="193" t="s">
        <v>5142</v>
      </c>
      <c r="BK344" s="201"/>
      <c r="BL344" s="201"/>
      <c r="BM344" s="201"/>
      <c r="BN344" s="201"/>
      <c r="BO344" s="201"/>
      <c r="BP344" s="201"/>
      <c r="BQ344" s="201"/>
      <c r="BR344" s="201"/>
      <c r="BS344" s="201"/>
      <c r="BT344" s="201"/>
      <c r="BU344" s="201"/>
      <c r="BV344" s="201"/>
      <c r="BW344" s="200"/>
      <c r="BX344" s="200"/>
      <c r="BY344" s="200"/>
      <c r="BZ344" s="202"/>
      <c r="CA344" s="202"/>
      <c r="CB344" s="202"/>
      <c r="CC344" s="202"/>
      <c r="CD344" s="202"/>
      <c r="CE344" s="202"/>
      <c r="CF344" s="202"/>
      <c r="CG344" s="202"/>
      <c r="CH344" s="202"/>
      <c r="CI344" s="202"/>
      <c r="CJ344" s="202"/>
      <c r="CK344" s="202"/>
      <c r="CL344" s="202"/>
      <c r="CM344" s="202"/>
      <c r="CN344" s="202"/>
      <c r="CO344" s="202"/>
      <c r="CP344" s="202"/>
      <c r="CQ344" s="202"/>
      <c r="CR344" s="202"/>
      <c r="CS344" s="195" t="s">
        <v>5143</v>
      </c>
      <c r="CT344" s="202"/>
      <c r="CU344" s="202"/>
      <c r="CV344" s="202"/>
      <c r="CW344" s="202"/>
      <c r="CX344" s="202"/>
      <c r="CY344" s="202"/>
      <c r="CZ344" s="202"/>
      <c r="DA344" s="202"/>
      <c r="DB344" s="202"/>
      <c r="DC344" s="202"/>
      <c r="DD344" s="202"/>
      <c r="DE344" s="202"/>
    </row>
    <row r="345" spans="34:109" ht="15" hidden="1" customHeight="1">
      <c r="AH345" s="200"/>
      <c r="AI345" s="200"/>
      <c r="AJ345" s="200"/>
      <c r="AK345" s="200"/>
      <c r="AL345" s="189" t="str">
        <f t="shared" si="15"/>
        <v/>
      </c>
      <c r="AM345" s="189" t="str">
        <f t="shared" si="16"/>
        <v/>
      </c>
      <c r="AN345" s="190" t="str">
        <f t="shared" si="17"/>
        <v/>
      </c>
      <c r="AO345" s="200"/>
      <c r="AP345" s="187">
        <v>343</v>
      </c>
      <c r="AQ345" s="201"/>
      <c r="AR345" s="201"/>
      <c r="AS345" s="201"/>
      <c r="AT345" s="201"/>
      <c r="AU345" s="201"/>
      <c r="AV345" s="201"/>
      <c r="AW345" s="201"/>
      <c r="AX345" s="201"/>
      <c r="AY345" s="201"/>
      <c r="AZ345" s="201"/>
      <c r="BA345" s="201"/>
      <c r="BB345" s="201"/>
      <c r="BC345" s="201"/>
      <c r="BD345" s="201"/>
      <c r="BE345" s="201"/>
      <c r="BF345" s="201"/>
      <c r="BG345" s="201"/>
      <c r="BH345" s="201"/>
      <c r="BI345" s="201"/>
      <c r="BJ345" s="193" t="s">
        <v>5144</v>
      </c>
      <c r="BK345" s="201"/>
      <c r="BL345" s="201"/>
      <c r="BM345" s="201"/>
      <c r="BN345" s="201"/>
      <c r="BO345" s="201"/>
      <c r="BP345" s="201"/>
      <c r="BQ345" s="201"/>
      <c r="BR345" s="201"/>
      <c r="BS345" s="201"/>
      <c r="BT345" s="201"/>
      <c r="BU345" s="201"/>
      <c r="BV345" s="201"/>
      <c r="BW345" s="200"/>
      <c r="BX345" s="200"/>
      <c r="BY345" s="200"/>
      <c r="BZ345" s="202"/>
      <c r="CA345" s="202"/>
      <c r="CB345" s="202"/>
      <c r="CC345" s="202"/>
      <c r="CD345" s="202"/>
      <c r="CE345" s="202"/>
      <c r="CF345" s="202"/>
      <c r="CG345" s="202"/>
      <c r="CH345" s="202"/>
      <c r="CI345" s="202"/>
      <c r="CJ345" s="202"/>
      <c r="CK345" s="202"/>
      <c r="CL345" s="202"/>
      <c r="CM345" s="202"/>
      <c r="CN345" s="202"/>
      <c r="CO345" s="202"/>
      <c r="CP345" s="202"/>
      <c r="CQ345" s="202"/>
      <c r="CR345" s="202"/>
      <c r="CS345" s="195" t="s">
        <v>5145</v>
      </c>
      <c r="CT345" s="202"/>
      <c r="CU345" s="202"/>
      <c r="CV345" s="202"/>
      <c r="CW345" s="202"/>
      <c r="CX345" s="202"/>
      <c r="CY345" s="202"/>
      <c r="CZ345" s="202"/>
      <c r="DA345" s="202"/>
      <c r="DB345" s="202"/>
      <c r="DC345" s="202"/>
      <c r="DD345" s="202"/>
      <c r="DE345" s="202"/>
    </row>
    <row r="346" spans="34:109" ht="15" hidden="1" customHeight="1">
      <c r="AH346" s="200"/>
      <c r="AI346" s="200"/>
      <c r="AJ346" s="200"/>
      <c r="AK346" s="200"/>
      <c r="AL346" s="189" t="str">
        <f t="shared" si="15"/>
        <v/>
      </c>
      <c r="AM346" s="189" t="str">
        <f t="shared" si="16"/>
        <v/>
      </c>
      <c r="AN346" s="190" t="str">
        <f t="shared" si="17"/>
        <v/>
      </c>
      <c r="AO346" s="200"/>
      <c r="AP346" s="187">
        <v>344</v>
      </c>
      <c r="AQ346" s="201"/>
      <c r="AR346" s="201"/>
      <c r="AS346" s="201"/>
      <c r="AT346" s="201"/>
      <c r="AU346" s="201"/>
      <c r="AV346" s="201"/>
      <c r="AW346" s="201"/>
      <c r="AX346" s="201"/>
      <c r="AY346" s="201"/>
      <c r="AZ346" s="201"/>
      <c r="BA346" s="201"/>
      <c r="BB346" s="201"/>
      <c r="BC346" s="201"/>
      <c r="BD346" s="201"/>
      <c r="BE346" s="201"/>
      <c r="BF346" s="201"/>
      <c r="BG346" s="201"/>
      <c r="BH346" s="201"/>
      <c r="BI346" s="201"/>
      <c r="BJ346" s="193" t="s">
        <v>5146</v>
      </c>
      <c r="BK346" s="201"/>
      <c r="BL346" s="201"/>
      <c r="BM346" s="201"/>
      <c r="BN346" s="201"/>
      <c r="BO346" s="201"/>
      <c r="BP346" s="201"/>
      <c r="BQ346" s="201"/>
      <c r="BR346" s="201"/>
      <c r="BS346" s="201"/>
      <c r="BT346" s="201"/>
      <c r="BU346" s="201"/>
      <c r="BV346" s="201"/>
      <c r="BW346" s="200"/>
      <c r="BX346" s="200"/>
      <c r="BY346" s="200"/>
      <c r="BZ346" s="202"/>
      <c r="CA346" s="202"/>
      <c r="CB346" s="202"/>
      <c r="CC346" s="202"/>
      <c r="CD346" s="202"/>
      <c r="CE346" s="202"/>
      <c r="CF346" s="202"/>
      <c r="CG346" s="202"/>
      <c r="CH346" s="202"/>
      <c r="CI346" s="202"/>
      <c r="CJ346" s="202"/>
      <c r="CK346" s="202"/>
      <c r="CL346" s="202"/>
      <c r="CM346" s="202"/>
      <c r="CN346" s="202"/>
      <c r="CO346" s="202"/>
      <c r="CP346" s="202"/>
      <c r="CQ346" s="202"/>
      <c r="CR346" s="202"/>
      <c r="CS346" s="195" t="s">
        <v>5147</v>
      </c>
      <c r="CT346" s="202"/>
      <c r="CU346" s="202"/>
      <c r="CV346" s="202"/>
      <c r="CW346" s="202"/>
      <c r="CX346" s="202"/>
      <c r="CY346" s="202"/>
      <c r="CZ346" s="202"/>
      <c r="DA346" s="202"/>
      <c r="DB346" s="202"/>
      <c r="DC346" s="202"/>
      <c r="DD346" s="202"/>
      <c r="DE346" s="202"/>
    </row>
    <row r="347" spans="34:109" ht="15" hidden="1" customHeight="1">
      <c r="AH347" s="200"/>
      <c r="AI347" s="200"/>
      <c r="AJ347" s="200"/>
      <c r="AK347" s="200"/>
      <c r="AL347" s="189" t="str">
        <f t="shared" si="15"/>
        <v/>
      </c>
      <c r="AM347" s="189" t="str">
        <f t="shared" si="16"/>
        <v/>
      </c>
      <c r="AN347" s="190" t="str">
        <f t="shared" si="17"/>
        <v/>
      </c>
      <c r="AO347" s="200"/>
      <c r="AP347" s="187">
        <v>345</v>
      </c>
      <c r="AQ347" s="201"/>
      <c r="AR347" s="201"/>
      <c r="AS347" s="201"/>
      <c r="AT347" s="201"/>
      <c r="AU347" s="201"/>
      <c r="AV347" s="201"/>
      <c r="AW347" s="201"/>
      <c r="AX347" s="201"/>
      <c r="AY347" s="201"/>
      <c r="AZ347" s="201"/>
      <c r="BA347" s="201"/>
      <c r="BB347" s="201"/>
      <c r="BC347" s="201"/>
      <c r="BD347" s="201"/>
      <c r="BE347" s="201"/>
      <c r="BF347" s="201"/>
      <c r="BG347" s="201"/>
      <c r="BH347" s="201"/>
      <c r="BI347" s="201"/>
      <c r="BJ347" s="193" t="s">
        <v>5148</v>
      </c>
      <c r="BK347" s="201"/>
      <c r="BL347" s="201"/>
      <c r="BM347" s="201"/>
      <c r="BN347" s="201"/>
      <c r="BO347" s="201"/>
      <c r="BP347" s="201"/>
      <c r="BQ347" s="201"/>
      <c r="BR347" s="201"/>
      <c r="BS347" s="201"/>
      <c r="BT347" s="201"/>
      <c r="BU347" s="201"/>
      <c r="BV347" s="201"/>
      <c r="BW347" s="200"/>
      <c r="BX347" s="200"/>
      <c r="BY347" s="200"/>
      <c r="BZ347" s="202"/>
      <c r="CA347" s="202"/>
      <c r="CB347" s="202"/>
      <c r="CC347" s="202"/>
      <c r="CD347" s="202"/>
      <c r="CE347" s="202"/>
      <c r="CF347" s="202"/>
      <c r="CG347" s="202"/>
      <c r="CH347" s="202"/>
      <c r="CI347" s="202"/>
      <c r="CJ347" s="202"/>
      <c r="CK347" s="202"/>
      <c r="CL347" s="202"/>
      <c r="CM347" s="202"/>
      <c r="CN347" s="202"/>
      <c r="CO347" s="202"/>
      <c r="CP347" s="202"/>
      <c r="CQ347" s="202"/>
      <c r="CR347" s="202"/>
      <c r="CS347" s="195" t="s">
        <v>5149</v>
      </c>
      <c r="CT347" s="202"/>
      <c r="CU347" s="202"/>
      <c r="CV347" s="202"/>
      <c r="CW347" s="202"/>
      <c r="CX347" s="202"/>
      <c r="CY347" s="202"/>
      <c r="CZ347" s="202"/>
      <c r="DA347" s="202"/>
      <c r="DB347" s="202"/>
      <c r="DC347" s="202"/>
      <c r="DD347" s="202"/>
      <c r="DE347" s="202"/>
    </row>
    <row r="348" spans="34:109" ht="15" hidden="1" customHeight="1">
      <c r="AH348" s="200"/>
      <c r="AI348" s="200"/>
      <c r="AJ348" s="200"/>
      <c r="AK348" s="200"/>
      <c r="AL348" s="189" t="str">
        <f t="shared" si="15"/>
        <v/>
      </c>
      <c r="AM348" s="189" t="str">
        <f t="shared" si="16"/>
        <v/>
      </c>
      <c r="AN348" s="190" t="str">
        <f t="shared" si="17"/>
        <v/>
      </c>
      <c r="AO348" s="200"/>
      <c r="AP348" s="187">
        <v>346</v>
      </c>
      <c r="AQ348" s="201"/>
      <c r="AR348" s="201"/>
      <c r="AS348" s="201"/>
      <c r="AT348" s="201"/>
      <c r="AU348" s="201"/>
      <c r="AV348" s="201"/>
      <c r="AW348" s="201"/>
      <c r="AX348" s="201"/>
      <c r="AY348" s="201"/>
      <c r="AZ348" s="201"/>
      <c r="BA348" s="201"/>
      <c r="BB348" s="201"/>
      <c r="BC348" s="201"/>
      <c r="BD348" s="201"/>
      <c r="BE348" s="201"/>
      <c r="BF348" s="201"/>
      <c r="BG348" s="201"/>
      <c r="BH348" s="201"/>
      <c r="BI348" s="201"/>
      <c r="BJ348" s="193" t="s">
        <v>5150</v>
      </c>
      <c r="BK348" s="201"/>
      <c r="BL348" s="201"/>
      <c r="BM348" s="201"/>
      <c r="BN348" s="201"/>
      <c r="BO348" s="201"/>
      <c r="BP348" s="201"/>
      <c r="BQ348" s="201"/>
      <c r="BR348" s="201"/>
      <c r="BS348" s="201"/>
      <c r="BT348" s="201"/>
      <c r="BU348" s="201"/>
      <c r="BV348" s="201"/>
      <c r="BW348" s="200"/>
      <c r="BX348" s="200"/>
      <c r="BY348" s="200"/>
      <c r="BZ348" s="202"/>
      <c r="CA348" s="202"/>
      <c r="CB348" s="202"/>
      <c r="CC348" s="202"/>
      <c r="CD348" s="202"/>
      <c r="CE348" s="202"/>
      <c r="CF348" s="202"/>
      <c r="CG348" s="202"/>
      <c r="CH348" s="202"/>
      <c r="CI348" s="202"/>
      <c r="CJ348" s="202"/>
      <c r="CK348" s="202"/>
      <c r="CL348" s="202"/>
      <c r="CM348" s="202"/>
      <c r="CN348" s="202"/>
      <c r="CO348" s="202"/>
      <c r="CP348" s="202"/>
      <c r="CQ348" s="202"/>
      <c r="CR348" s="202"/>
      <c r="CS348" s="195" t="s">
        <v>5151</v>
      </c>
      <c r="CT348" s="202"/>
      <c r="CU348" s="202"/>
      <c r="CV348" s="202"/>
      <c r="CW348" s="202"/>
      <c r="CX348" s="202"/>
      <c r="CY348" s="202"/>
      <c r="CZ348" s="202"/>
      <c r="DA348" s="202"/>
      <c r="DB348" s="202"/>
      <c r="DC348" s="202"/>
      <c r="DD348" s="202"/>
      <c r="DE348" s="202"/>
    </row>
    <row r="349" spans="34:109" ht="15" hidden="1" customHeight="1">
      <c r="AH349" s="200"/>
      <c r="AI349" s="200"/>
      <c r="AJ349" s="200"/>
      <c r="AK349" s="200"/>
      <c r="AL349" s="189" t="str">
        <f t="shared" si="15"/>
        <v/>
      </c>
      <c r="AM349" s="189" t="str">
        <f t="shared" si="16"/>
        <v/>
      </c>
      <c r="AN349" s="190" t="str">
        <f t="shared" si="17"/>
        <v/>
      </c>
      <c r="AO349" s="200"/>
      <c r="AP349" s="187">
        <v>347</v>
      </c>
      <c r="AQ349" s="201"/>
      <c r="AR349" s="201"/>
      <c r="AS349" s="201"/>
      <c r="AT349" s="201"/>
      <c r="AU349" s="201"/>
      <c r="AV349" s="201"/>
      <c r="AW349" s="201"/>
      <c r="AX349" s="201"/>
      <c r="AY349" s="201"/>
      <c r="AZ349" s="201"/>
      <c r="BA349" s="201"/>
      <c r="BB349" s="201"/>
      <c r="BC349" s="201"/>
      <c r="BD349" s="201"/>
      <c r="BE349" s="201"/>
      <c r="BF349" s="201"/>
      <c r="BG349" s="201"/>
      <c r="BH349" s="201"/>
      <c r="BI349" s="201"/>
      <c r="BJ349" s="193" t="s">
        <v>5152</v>
      </c>
      <c r="BK349" s="201"/>
      <c r="BL349" s="201"/>
      <c r="BM349" s="201"/>
      <c r="BN349" s="201"/>
      <c r="BO349" s="201"/>
      <c r="BP349" s="201"/>
      <c r="BQ349" s="201"/>
      <c r="BR349" s="201"/>
      <c r="BS349" s="201"/>
      <c r="BT349" s="201"/>
      <c r="BU349" s="201"/>
      <c r="BV349" s="201"/>
      <c r="BW349" s="200"/>
      <c r="BX349" s="200"/>
      <c r="BY349" s="200"/>
      <c r="BZ349" s="202"/>
      <c r="CA349" s="202"/>
      <c r="CB349" s="202"/>
      <c r="CC349" s="202"/>
      <c r="CD349" s="202"/>
      <c r="CE349" s="202"/>
      <c r="CF349" s="202"/>
      <c r="CG349" s="202"/>
      <c r="CH349" s="202"/>
      <c r="CI349" s="202"/>
      <c r="CJ349" s="202"/>
      <c r="CK349" s="202"/>
      <c r="CL349" s="202"/>
      <c r="CM349" s="202"/>
      <c r="CN349" s="202"/>
      <c r="CO349" s="202"/>
      <c r="CP349" s="202"/>
      <c r="CQ349" s="202"/>
      <c r="CR349" s="202"/>
      <c r="CS349" s="195" t="s">
        <v>5153</v>
      </c>
      <c r="CT349" s="202"/>
      <c r="CU349" s="202"/>
      <c r="CV349" s="202"/>
      <c r="CW349" s="202"/>
      <c r="CX349" s="202"/>
      <c r="CY349" s="202"/>
      <c r="CZ349" s="202"/>
      <c r="DA349" s="202"/>
      <c r="DB349" s="202"/>
      <c r="DC349" s="202"/>
      <c r="DD349" s="202"/>
      <c r="DE349" s="202"/>
    </row>
    <row r="350" spans="34:109" ht="15" hidden="1" customHeight="1">
      <c r="AH350" s="200"/>
      <c r="AI350" s="200"/>
      <c r="AJ350" s="200"/>
      <c r="AK350" s="200"/>
      <c r="AL350" s="189" t="str">
        <f t="shared" si="15"/>
        <v/>
      </c>
      <c r="AM350" s="189" t="str">
        <f t="shared" si="16"/>
        <v/>
      </c>
      <c r="AN350" s="190" t="str">
        <f t="shared" si="17"/>
        <v/>
      </c>
      <c r="AO350" s="200"/>
      <c r="AP350" s="187">
        <v>348</v>
      </c>
      <c r="AQ350" s="201"/>
      <c r="AR350" s="201"/>
      <c r="AS350" s="201"/>
      <c r="AT350" s="201"/>
      <c r="AU350" s="201"/>
      <c r="AV350" s="201"/>
      <c r="AW350" s="201"/>
      <c r="AX350" s="201"/>
      <c r="AY350" s="201"/>
      <c r="AZ350" s="201"/>
      <c r="BA350" s="201"/>
      <c r="BB350" s="201"/>
      <c r="BC350" s="201"/>
      <c r="BD350" s="201"/>
      <c r="BE350" s="201"/>
      <c r="BF350" s="201"/>
      <c r="BG350" s="201"/>
      <c r="BH350" s="201"/>
      <c r="BI350" s="201"/>
      <c r="BJ350" s="193" t="s">
        <v>5154</v>
      </c>
      <c r="BK350" s="201"/>
      <c r="BL350" s="201"/>
      <c r="BM350" s="201"/>
      <c r="BN350" s="201"/>
      <c r="BO350" s="201"/>
      <c r="BP350" s="201"/>
      <c r="BQ350" s="201"/>
      <c r="BR350" s="201"/>
      <c r="BS350" s="201"/>
      <c r="BT350" s="201"/>
      <c r="BU350" s="201"/>
      <c r="BV350" s="201"/>
      <c r="BW350" s="200"/>
      <c r="BX350" s="200"/>
      <c r="BY350" s="200"/>
      <c r="BZ350" s="202"/>
      <c r="CA350" s="202"/>
      <c r="CB350" s="202"/>
      <c r="CC350" s="202"/>
      <c r="CD350" s="202"/>
      <c r="CE350" s="202"/>
      <c r="CF350" s="202"/>
      <c r="CG350" s="202"/>
      <c r="CH350" s="202"/>
      <c r="CI350" s="202"/>
      <c r="CJ350" s="202"/>
      <c r="CK350" s="202"/>
      <c r="CL350" s="202"/>
      <c r="CM350" s="202"/>
      <c r="CN350" s="202"/>
      <c r="CO350" s="202"/>
      <c r="CP350" s="202"/>
      <c r="CQ350" s="202"/>
      <c r="CR350" s="202"/>
      <c r="CS350" s="195" t="s">
        <v>5155</v>
      </c>
      <c r="CT350" s="202"/>
      <c r="CU350" s="202"/>
      <c r="CV350" s="202"/>
      <c r="CW350" s="202"/>
      <c r="CX350" s="202"/>
      <c r="CY350" s="202"/>
      <c r="CZ350" s="202"/>
      <c r="DA350" s="202"/>
      <c r="DB350" s="202"/>
      <c r="DC350" s="202"/>
      <c r="DD350" s="202"/>
      <c r="DE350" s="202"/>
    </row>
    <row r="351" spans="34:109" ht="15" hidden="1" customHeight="1">
      <c r="AH351" s="200"/>
      <c r="AI351" s="200"/>
      <c r="AJ351" s="200"/>
      <c r="AK351" s="200"/>
      <c r="AL351" s="189" t="str">
        <f t="shared" si="15"/>
        <v/>
      </c>
      <c r="AM351" s="189" t="str">
        <f t="shared" si="16"/>
        <v/>
      </c>
      <c r="AN351" s="190" t="str">
        <f t="shared" si="17"/>
        <v/>
      </c>
      <c r="AO351" s="200"/>
      <c r="AP351" s="187">
        <v>349</v>
      </c>
      <c r="AQ351" s="201"/>
      <c r="AR351" s="201"/>
      <c r="AS351" s="201"/>
      <c r="AT351" s="201"/>
      <c r="AU351" s="201"/>
      <c r="AV351" s="201"/>
      <c r="AW351" s="201"/>
      <c r="AX351" s="201"/>
      <c r="AY351" s="201"/>
      <c r="AZ351" s="201"/>
      <c r="BA351" s="201"/>
      <c r="BB351" s="201"/>
      <c r="BC351" s="201"/>
      <c r="BD351" s="201"/>
      <c r="BE351" s="201"/>
      <c r="BF351" s="201"/>
      <c r="BG351" s="201"/>
      <c r="BH351" s="201"/>
      <c r="BI351" s="201"/>
      <c r="BJ351" s="193" t="s">
        <v>5156</v>
      </c>
      <c r="BK351" s="201"/>
      <c r="BL351" s="201"/>
      <c r="BM351" s="201"/>
      <c r="BN351" s="201"/>
      <c r="BO351" s="201"/>
      <c r="BP351" s="201"/>
      <c r="BQ351" s="201"/>
      <c r="BR351" s="201"/>
      <c r="BS351" s="201"/>
      <c r="BT351" s="201"/>
      <c r="BU351" s="201"/>
      <c r="BV351" s="201"/>
      <c r="BW351" s="200"/>
      <c r="BX351" s="200"/>
      <c r="BY351" s="200"/>
      <c r="BZ351" s="202"/>
      <c r="CA351" s="202"/>
      <c r="CB351" s="202"/>
      <c r="CC351" s="202"/>
      <c r="CD351" s="202"/>
      <c r="CE351" s="202"/>
      <c r="CF351" s="202"/>
      <c r="CG351" s="202"/>
      <c r="CH351" s="202"/>
      <c r="CI351" s="202"/>
      <c r="CJ351" s="202"/>
      <c r="CK351" s="202"/>
      <c r="CL351" s="202"/>
      <c r="CM351" s="202"/>
      <c r="CN351" s="202"/>
      <c r="CO351" s="202"/>
      <c r="CP351" s="202"/>
      <c r="CQ351" s="202"/>
      <c r="CR351" s="202"/>
      <c r="CS351" s="195" t="s">
        <v>5157</v>
      </c>
      <c r="CT351" s="202"/>
      <c r="CU351" s="202"/>
      <c r="CV351" s="202"/>
      <c r="CW351" s="202"/>
      <c r="CX351" s="202"/>
      <c r="CY351" s="202"/>
      <c r="CZ351" s="202"/>
      <c r="DA351" s="202"/>
      <c r="DB351" s="202"/>
      <c r="DC351" s="202"/>
      <c r="DD351" s="202"/>
      <c r="DE351" s="202"/>
    </row>
    <row r="352" spans="34:109" ht="15" hidden="1" customHeight="1">
      <c r="AH352" s="200"/>
      <c r="AI352" s="200"/>
      <c r="AJ352" s="200"/>
      <c r="AK352" s="200"/>
      <c r="AL352" s="189" t="str">
        <f t="shared" si="15"/>
        <v/>
      </c>
      <c r="AM352" s="189" t="str">
        <f t="shared" si="16"/>
        <v/>
      </c>
      <c r="AN352" s="190" t="str">
        <f t="shared" si="17"/>
        <v/>
      </c>
      <c r="AO352" s="200"/>
      <c r="AP352" s="187">
        <v>350</v>
      </c>
      <c r="AQ352" s="201"/>
      <c r="AR352" s="201"/>
      <c r="AS352" s="201"/>
      <c r="AT352" s="201"/>
      <c r="AU352" s="201"/>
      <c r="AV352" s="201"/>
      <c r="AW352" s="201"/>
      <c r="AX352" s="201"/>
      <c r="AY352" s="201"/>
      <c r="AZ352" s="201"/>
      <c r="BA352" s="201"/>
      <c r="BB352" s="201"/>
      <c r="BC352" s="201"/>
      <c r="BD352" s="201"/>
      <c r="BE352" s="201"/>
      <c r="BF352" s="201"/>
      <c r="BG352" s="201"/>
      <c r="BH352" s="201"/>
      <c r="BI352" s="201"/>
      <c r="BJ352" s="193" t="s">
        <v>5158</v>
      </c>
      <c r="BK352" s="201"/>
      <c r="BL352" s="201"/>
      <c r="BM352" s="201"/>
      <c r="BN352" s="201"/>
      <c r="BO352" s="201"/>
      <c r="BP352" s="201"/>
      <c r="BQ352" s="201"/>
      <c r="BR352" s="201"/>
      <c r="BS352" s="201"/>
      <c r="BT352" s="201"/>
      <c r="BU352" s="201"/>
      <c r="BV352" s="201"/>
      <c r="BW352" s="200"/>
      <c r="BX352" s="200"/>
      <c r="BY352" s="200"/>
      <c r="BZ352" s="202"/>
      <c r="CA352" s="202"/>
      <c r="CB352" s="202"/>
      <c r="CC352" s="202"/>
      <c r="CD352" s="202"/>
      <c r="CE352" s="202"/>
      <c r="CF352" s="202"/>
      <c r="CG352" s="202"/>
      <c r="CH352" s="202"/>
      <c r="CI352" s="202"/>
      <c r="CJ352" s="202"/>
      <c r="CK352" s="202"/>
      <c r="CL352" s="202"/>
      <c r="CM352" s="202"/>
      <c r="CN352" s="202"/>
      <c r="CO352" s="202"/>
      <c r="CP352" s="202"/>
      <c r="CQ352" s="202"/>
      <c r="CR352" s="202"/>
      <c r="CS352" s="195" t="s">
        <v>5159</v>
      </c>
      <c r="CT352" s="202"/>
      <c r="CU352" s="202"/>
      <c r="CV352" s="202"/>
      <c r="CW352" s="202"/>
      <c r="CX352" s="202"/>
      <c r="CY352" s="202"/>
      <c r="CZ352" s="202"/>
      <c r="DA352" s="202"/>
      <c r="DB352" s="202"/>
      <c r="DC352" s="202"/>
      <c r="DD352" s="202"/>
      <c r="DE352" s="202"/>
    </row>
    <row r="353" spans="34:109" ht="15" hidden="1" customHeight="1">
      <c r="AH353" s="187"/>
      <c r="AI353" s="187"/>
      <c r="AJ353" s="187"/>
      <c r="AK353" s="187"/>
      <c r="AL353" s="189" t="str">
        <f t="shared" si="15"/>
        <v/>
      </c>
      <c r="AM353" s="189" t="str">
        <f t="shared" si="16"/>
        <v/>
      </c>
      <c r="AN353" s="190" t="str">
        <f t="shared" si="17"/>
        <v/>
      </c>
      <c r="AO353" s="187"/>
      <c r="AP353" s="187">
        <v>351</v>
      </c>
      <c r="AQ353" s="193"/>
      <c r="AR353" s="193"/>
      <c r="AS353" s="193"/>
      <c r="AT353" s="193"/>
      <c r="AU353" s="193"/>
      <c r="AV353" s="193"/>
      <c r="AW353" s="193"/>
      <c r="AX353" s="193"/>
      <c r="AY353" s="193"/>
      <c r="AZ353" s="193"/>
      <c r="BA353" s="193"/>
      <c r="BB353" s="193"/>
      <c r="BC353" s="193"/>
      <c r="BD353" s="193"/>
      <c r="BE353" s="193"/>
      <c r="BF353" s="193"/>
      <c r="BG353" s="193"/>
      <c r="BH353" s="193"/>
      <c r="BI353" s="193"/>
      <c r="BJ353" s="193" t="s">
        <v>5160</v>
      </c>
      <c r="BK353" s="193"/>
      <c r="BL353" s="193"/>
      <c r="BM353" s="193"/>
      <c r="BN353" s="193"/>
      <c r="BO353" s="193"/>
      <c r="BP353" s="193"/>
      <c r="BQ353" s="193"/>
      <c r="BR353" s="193"/>
      <c r="BS353" s="193"/>
      <c r="BT353" s="193"/>
      <c r="BU353" s="193"/>
      <c r="BV353" s="193"/>
      <c r="BW353" s="187"/>
      <c r="BX353" s="187"/>
      <c r="BY353" s="187"/>
      <c r="BZ353" s="195"/>
      <c r="CA353" s="195"/>
      <c r="CB353" s="195"/>
      <c r="CC353" s="195"/>
      <c r="CD353" s="195"/>
      <c r="CE353" s="195"/>
      <c r="CF353" s="195"/>
      <c r="CG353" s="195"/>
      <c r="CH353" s="195"/>
      <c r="CI353" s="195"/>
      <c r="CJ353" s="195"/>
      <c r="CK353" s="195"/>
      <c r="CL353" s="195"/>
      <c r="CM353" s="195"/>
      <c r="CN353" s="195"/>
      <c r="CO353" s="195"/>
      <c r="CP353" s="195"/>
      <c r="CQ353" s="195"/>
      <c r="CR353" s="195"/>
      <c r="CS353" s="195" t="s">
        <v>5161</v>
      </c>
      <c r="CT353" s="195"/>
      <c r="CU353" s="195"/>
      <c r="CV353" s="195"/>
      <c r="CW353" s="195"/>
      <c r="CX353" s="195"/>
      <c r="CY353" s="195"/>
      <c r="CZ353" s="195"/>
      <c r="DA353" s="195"/>
      <c r="DB353" s="195"/>
      <c r="DC353" s="195"/>
      <c r="DD353" s="195"/>
      <c r="DE353" s="195"/>
    </row>
    <row r="354" spans="34:109" ht="15" hidden="1" customHeight="1">
      <c r="AH354" s="187"/>
      <c r="AI354" s="187"/>
      <c r="AJ354" s="187"/>
      <c r="AK354" s="187"/>
      <c r="AL354" s="189" t="str">
        <f t="shared" si="15"/>
        <v/>
      </c>
      <c r="AM354" s="189" t="str">
        <f t="shared" si="16"/>
        <v/>
      </c>
      <c r="AN354" s="190" t="str">
        <f t="shared" si="17"/>
        <v/>
      </c>
      <c r="AO354" s="187"/>
      <c r="AP354" s="187">
        <v>352</v>
      </c>
      <c r="AQ354" s="193"/>
      <c r="AR354" s="193"/>
      <c r="AS354" s="193"/>
      <c r="AT354" s="193"/>
      <c r="AU354" s="193"/>
      <c r="AV354" s="193"/>
      <c r="AW354" s="193"/>
      <c r="AX354" s="193"/>
      <c r="AY354" s="193"/>
      <c r="AZ354" s="193"/>
      <c r="BA354" s="193"/>
      <c r="BB354" s="193"/>
      <c r="BC354" s="193"/>
      <c r="BD354" s="193"/>
      <c r="BE354" s="193"/>
      <c r="BF354" s="193"/>
      <c r="BG354" s="193"/>
      <c r="BH354" s="193"/>
      <c r="BI354" s="193"/>
      <c r="BJ354" s="193" t="s">
        <v>5162</v>
      </c>
      <c r="BK354" s="193"/>
      <c r="BL354" s="193"/>
      <c r="BM354" s="193"/>
      <c r="BN354" s="193"/>
      <c r="BO354" s="193"/>
      <c r="BP354" s="193"/>
      <c r="BQ354" s="193"/>
      <c r="BR354" s="193"/>
      <c r="BS354" s="193"/>
      <c r="BT354" s="193"/>
      <c r="BU354" s="193"/>
      <c r="BV354" s="193"/>
      <c r="BW354" s="187"/>
      <c r="BX354" s="187"/>
      <c r="BY354" s="187"/>
      <c r="BZ354" s="195"/>
      <c r="CA354" s="195"/>
      <c r="CB354" s="195"/>
      <c r="CC354" s="195"/>
      <c r="CD354" s="195"/>
      <c r="CE354" s="195"/>
      <c r="CF354" s="195"/>
      <c r="CG354" s="195"/>
      <c r="CH354" s="195"/>
      <c r="CI354" s="195"/>
      <c r="CJ354" s="195"/>
      <c r="CK354" s="195"/>
      <c r="CL354" s="195"/>
      <c r="CM354" s="195"/>
      <c r="CN354" s="195"/>
      <c r="CO354" s="195"/>
      <c r="CP354" s="195"/>
      <c r="CQ354" s="195"/>
      <c r="CR354" s="195"/>
      <c r="CS354" s="195" t="s">
        <v>5163</v>
      </c>
      <c r="CT354" s="195"/>
      <c r="CU354" s="195"/>
      <c r="CV354" s="195"/>
      <c r="CW354" s="195"/>
      <c r="CX354" s="195"/>
      <c r="CY354" s="195"/>
      <c r="CZ354" s="195"/>
      <c r="DA354" s="195"/>
      <c r="DB354" s="195"/>
      <c r="DC354" s="195"/>
      <c r="DD354" s="195"/>
      <c r="DE354" s="195"/>
    </row>
    <row r="355" spans="34:109" ht="15" hidden="1" customHeight="1">
      <c r="AH355" s="187"/>
      <c r="AI355" s="187"/>
      <c r="AJ355" s="187"/>
      <c r="AK355" s="187"/>
      <c r="AL355" s="189" t="str">
        <f t="shared" si="15"/>
        <v/>
      </c>
      <c r="AM355" s="189" t="str">
        <f t="shared" si="16"/>
        <v/>
      </c>
      <c r="AN355" s="190" t="str">
        <f t="shared" si="17"/>
        <v/>
      </c>
      <c r="AO355" s="187"/>
      <c r="AP355" s="187">
        <v>353</v>
      </c>
      <c r="AQ355" s="193"/>
      <c r="AR355" s="193"/>
      <c r="AS355" s="193"/>
      <c r="AT355" s="193"/>
      <c r="AU355" s="193"/>
      <c r="AV355" s="193"/>
      <c r="AW355" s="193"/>
      <c r="AX355" s="193"/>
      <c r="AY355" s="193"/>
      <c r="AZ355" s="193"/>
      <c r="BA355" s="193"/>
      <c r="BB355" s="193"/>
      <c r="BC355" s="193"/>
      <c r="BD355" s="193"/>
      <c r="BE355" s="193"/>
      <c r="BF355" s="193"/>
      <c r="BG355" s="193"/>
      <c r="BH355" s="193"/>
      <c r="BI355" s="193"/>
      <c r="BJ355" s="193" t="s">
        <v>5164</v>
      </c>
      <c r="BK355" s="193"/>
      <c r="BL355" s="193"/>
      <c r="BM355" s="193"/>
      <c r="BN355" s="193"/>
      <c r="BO355" s="193"/>
      <c r="BP355" s="193"/>
      <c r="BQ355" s="193"/>
      <c r="BR355" s="193"/>
      <c r="BS355" s="193"/>
      <c r="BT355" s="193"/>
      <c r="BU355" s="193"/>
      <c r="BV355" s="193"/>
      <c r="BW355" s="187"/>
      <c r="BX355" s="187"/>
      <c r="BY355" s="187"/>
      <c r="BZ355" s="195"/>
      <c r="CA355" s="195"/>
      <c r="CB355" s="195"/>
      <c r="CC355" s="195"/>
      <c r="CD355" s="195"/>
      <c r="CE355" s="195"/>
      <c r="CF355" s="195"/>
      <c r="CG355" s="195"/>
      <c r="CH355" s="195"/>
      <c r="CI355" s="195"/>
      <c r="CJ355" s="195"/>
      <c r="CK355" s="195"/>
      <c r="CL355" s="195"/>
      <c r="CM355" s="195"/>
      <c r="CN355" s="195"/>
      <c r="CO355" s="195"/>
      <c r="CP355" s="195"/>
      <c r="CQ355" s="195"/>
      <c r="CR355" s="195"/>
      <c r="CS355" s="195" t="s">
        <v>5165</v>
      </c>
      <c r="CT355" s="195"/>
      <c r="CU355" s="195"/>
      <c r="CV355" s="195"/>
      <c r="CW355" s="195"/>
      <c r="CX355" s="195"/>
      <c r="CY355" s="195"/>
      <c r="CZ355" s="195"/>
      <c r="DA355" s="195"/>
      <c r="DB355" s="195"/>
      <c r="DC355" s="195"/>
      <c r="DD355" s="195"/>
      <c r="DE355" s="195"/>
    </row>
    <row r="356" spans="34:109" ht="15" hidden="1" customHeight="1">
      <c r="AH356" s="200"/>
      <c r="AI356" s="200"/>
      <c r="AJ356" s="200"/>
      <c r="AK356" s="200"/>
      <c r="AL356" s="189" t="str">
        <f t="shared" si="15"/>
        <v/>
      </c>
      <c r="AM356" s="189" t="str">
        <f t="shared" si="16"/>
        <v/>
      </c>
      <c r="AN356" s="190" t="str">
        <f t="shared" si="17"/>
        <v/>
      </c>
      <c r="AO356" s="200"/>
      <c r="AP356" s="187">
        <v>354</v>
      </c>
      <c r="AQ356" s="201"/>
      <c r="AR356" s="201"/>
      <c r="AS356" s="201"/>
      <c r="AT356" s="201"/>
      <c r="AU356" s="201"/>
      <c r="AV356" s="201"/>
      <c r="AW356" s="201"/>
      <c r="AX356" s="201"/>
      <c r="AY356" s="201"/>
      <c r="AZ356" s="201"/>
      <c r="BA356" s="201"/>
      <c r="BB356" s="201"/>
      <c r="BC356" s="201"/>
      <c r="BD356" s="201"/>
      <c r="BE356" s="201"/>
      <c r="BF356" s="201"/>
      <c r="BG356" s="201"/>
      <c r="BH356" s="201"/>
      <c r="BI356" s="201"/>
      <c r="BJ356" s="193" t="s">
        <v>5166</v>
      </c>
      <c r="BK356" s="201"/>
      <c r="BL356" s="201"/>
      <c r="BM356" s="201"/>
      <c r="BN356" s="201"/>
      <c r="BO356" s="201"/>
      <c r="BP356" s="201"/>
      <c r="BQ356" s="201"/>
      <c r="BR356" s="201"/>
      <c r="BS356" s="201"/>
      <c r="BT356" s="201"/>
      <c r="BU356" s="201"/>
      <c r="BV356" s="201"/>
      <c r="BW356" s="200"/>
      <c r="BX356" s="200"/>
      <c r="BY356" s="200"/>
      <c r="BZ356" s="202"/>
      <c r="CA356" s="202"/>
      <c r="CB356" s="202"/>
      <c r="CC356" s="202"/>
      <c r="CD356" s="202"/>
      <c r="CE356" s="202"/>
      <c r="CF356" s="202"/>
      <c r="CG356" s="202"/>
      <c r="CH356" s="202"/>
      <c r="CI356" s="202"/>
      <c r="CJ356" s="202"/>
      <c r="CK356" s="202"/>
      <c r="CL356" s="202"/>
      <c r="CM356" s="202"/>
      <c r="CN356" s="202"/>
      <c r="CO356" s="202"/>
      <c r="CP356" s="202"/>
      <c r="CQ356" s="202"/>
      <c r="CR356" s="202"/>
      <c r="CS356" s="195" t="s">
        <v>3238</v>
      </c>
      <c r="CT356" s="202"/>
      <c r="CU356" s="202"/>
      <c r="CV356" s="202"/>
      <c r="CW356" s="202"/>
      <c r="CX356" s="202"/>
      <c r="CY356" s="202"/>
      <c r="CZ356" s="202"/>
      <c r="DA356" s="202"/>
      <c r="DB356" s="202"/>
      <c r="DC356" s="202"/>
      <c r="DD356" s="202"/>
      <c r="DE356" s="202"/>
    </row>
    <row r="357" spans="34:109" ht="15" hidden="1" customHeight="1">
      <c r="AH357" s="200"/>
      <c r="AI357" s="200"/>
      <c r="AJ357" s="200"/>
      <c r="AK357" s="200"/>
      <c r="AL357" s="189" t="str">
        <f t="shared" si="15"/>
        <v/>
      </c>
      <c r="AM357" s="189" t="str">
        <f t="shared" si="16"/>
        <v/>
      </c>
      <c r="AN357" s="190" t="str">
        <f t="shared" si="17"/>
        <v/>
      </c>
      <c r="AO357" s="200"/>
      <c r="AP357" s="187">
        <v>355</v>
      </c>
      <c r="AQ357" s="201"/>
      <c r="AR357" s="201"/>
      <c r="AS357" s="201"/>
      <c r="AT357" s="201"/>
      <c r="AU357" s="201"/>
      <c r="AV357" s="201"/>
      <c r="AW357" s="201"/>
      <c r="AX357" s="201"/>
      <c r="AY357" s="201"/>
      <c r="AZ357" s="201"/>
      <c r="BA357" s="201"/>
      <c r="BB357" s="201"/>
      <c r="BC357" s="201"/>
      <c r="BD357" s="201"/>
      <c r="BE357" s="201"/>
      <c r="BF357" s="201"/>
      <c r="BG357" s="201"/>
      <c r="BH357" s="201"/>
      <c r="BI357" s="201"/>
      <c r="BJ357" s="193" t="s">
        <v>5167</v>
      </c>
      <c r="BK357" s="201"/>
      <c r="BL357" s="201"/>
      <c r="BM357" s="201"/>
      <c r="BN357" s="201"/>
      <c r="BO357" s="201"/>
      <c r="BP357" s="201"/>
      <c r="BQ357" s="201"/>
      <c r="BR357" s="201"/>
      <c r="BS357" s="201"/>
      <c r="BT357" s="201"/>
      <c r="BU357" s="201"/>
      <c r="BV357" s="201"/>
      <c r="BW357" s="200"/>
      <c r="BX357" s="200"/>
      <c r="BY357" s="200"/>
      <c r="BZ357" s="202"/>
      <c r="CA357" s="202"/>
      <c r="CB357" s="202"/>
      <c r="CC357" s="202"/>
      <c r="CD357" s="202"/>
      <c r="CE357" s="202"/>
      <c r="CF357" s="202"/>
      <c r="CG357" s="202"/>
      <c r="CH357" s="202"/>
      <c r="CI357" s="202"/>
      <c r="CJ357" s="202"/>
      <c r="CK357" s="202"/>
      <c r="CL357" s="202"/>
      <c r="CM357" s="202"/>
      <c r="CN357" s="202"/>
      <c r="CO357" s="202"/>
      <c r="CP357" s="202"/>
      <c r="CQ357" s="202"/>
      <c r="CR357" s="202"/>
      <c r="CS357" s="195" t="s">
        <v>5168</v>
      </c>
      <c r="CT357" s="202"/>
      <c r="CU357" s="202"/>
      <c r="CV357" s="202"/>
      <c r="CW357" s="202"/>
      <c r="CX357" s="202"/>
      <c r="CY357" s="202"/>
      <c r="CZ357" s="202"/>
      <c r="DA357" s="202"/>
      <c r="DB357" s="202"/>
      <c r="DC357" s="202"/>
      <c r="DD357" s="202"/>
      <c r="DE357" s="202"/>
    </row>
    <row r="358" spans="34:109" ht="15" hidden="1" customHeight="1">
      <c r="AH358" s="200"/>
      <c r="AI358" s="200"/>
      <c r="AJ358" s="200"/>
      <c r="AK358" s="200"/>
      <c r="AL358" s="189" t="str">
        <f t="shared" si="15"/>
        <v/>
      </c>
      <c r="AM358" s="189" t="str">
        <f t="shared" si="16"/>
        <v/>
      </c>
      <c r="AN358" s="190" t="str">
        <f t="shared" si="17"/>
        <v/>
      </c>
      <c r="AO358" s="200"/>
      <c r="AP358" s="187">
        <v>356</v>
      </c>
      <c r="AQ358" s="201"/>
      <c r="AR358" s="201"/>
      <c r="AS358" s="201"/>
      <c r="AT358" s="201"/>
      <c r="AU358" s="201"/>
      <c r="AV358" s="201"/>
      <c r="AW358" s="201"/>
      <c r="AX358" s="201"/>
      <c r="AY358" s="201"/>
      <c r="AZ358" s="201"/>
      <c r="BA358" s="201"/>
      <c r="BB358" s="201"/>
      <c r="BC358" s="201"/>
      <c r="BD358" s="201"/>
      <c r="BE358" s="201"/>
      <c r="BF358" s="201"/>
      <c r="BG358" s="201"/>
      <c r="BH358" s="201"/>
      <c r="BI358" s="201"/>
      <c r="BJ358" s="193" t="s">
        <v>5169</v>
      </c>
      <c r="BK358" s="201"/>
      <c r="BL358" s="201"/>
      <c r="BM358" s="201"/>
      <c r="BN358" s="201"/>
      <c r="BO358" s="201"/>
      <c r="BP358" s="201"/>
      <c r="BQ358" s="201"/>
      <c r="BR358" s="201"/>
      <c r="BS358" s="201"/>
      <c r="BT358" s="201"/>
      <c r="BU358" s="201"/>
      <c r="BV358" s="201"/>
      <c r="BW358" s="200"/>
      <c r="BX358" s="200"/>
      <c r="BY358" s="200"/>
      <c r="BZ358" s="202"/>
      <c r="CA358" s="202"/>
      <c r="CB358" s="202"/>
      <c r="CC358" s="202"/>
      <c r="CD358" s="202"/>
      <c r="CE358" s="202"/>
      <c r="CF358" s="202"/>
      <c r="CG358" s="202"/>
      <c r="CH358" s="202"/>
      <c r="CI358" s="202"/>
      <c r="CJ358" s="202"/>
      <c r="CK358" s="202"/>
      <c r="CL358" s="202"/>
      <c r="CM358" s="202"/>
      <c r="CN358" s="202"/>
      <c r="CO358" s="202"/>
      <c r="CP358" s="202"/>
      <c r="CQ358" s="202"/>
      <c r="CR358" s="202"/>
      <c r="CS358" s="195" t="s">
        <v>5170</v>
      </c>
      <c r="CT358" s="202"/>
      <c r="CU358" s="202"/>
      <c r="CV358" s="202"/>
      <c r="CW358" s="202"/>
      <c r="CX358" s="202"/>
      <c r="CY358" s="202"/>
      <c r="CZ358" s="202"/>
      <c r="DA358" s="202"/>
      <c r="DB358" s="202"/>
      <c r="DC358" s="202"/>
      <c r="DD358" s="202"/>
      <c r="DE358" s="202"/>
    </row>
    <row r="359" spans="34:109" ht="15" hidden="1" customHeight="1">
      <c r="AH359" s="200"/>
      <c r="AI359" s="200"/>
      <c r="AJ359" s="200"/>
      <c r="AK359" s="200"/>
      <c r="AL359" s="189" t="str">
        <f t="shared" si="15"/>
        <v/>
      </c>
      <c r="AM359" s="189" t="str">
        <f t="shared" si="16"/>
        <v/>
      </c>
      <c r="AN359" s="190" t="str">
        <f t="shared" si="17"/>
        <v/>
      </c>
      <c r="AO359" s="200"/>
      <c r="AP359" s="187">
        <v>357</v>
      </c>
      <c r="AQ359" s="201"/>
      <c r="AR359" s="201"/>
      <c r="AS359" s="201"/>
      <c r="AT359" s="201"/>
      <c r="AU359" s="201"/>
      <c r="AV359" s="201"/>
      <c r="AW359" s="201"/>
      <c r="AX359" s="201"/>
      <c r="AY359" s="201"/>
      <c r="AZ359" s="201"/>
      <c r="BA359" s="201"/>
      <c r="BB359" s="201"/>
      <c r="BC359" s="201"/>
      <c r="BD359" s="201"/>
      <c r="BE359" s="201"/>
      <c r="BF359" s="201"/>
      <c r="BG359" s="201"/>
      <c r="BH359" s="201"/>
      <c r="BI359" s="201"/>
      <c r="BJ359" s="193" t="s">
        <v>5171</v>
      </c>
      <c r="BK359" s="201"/>
      <c r="BL359" s="201"/>
      <c r="BM359" s="201"/>
      <c r="BN359" s="201"/>
      <c r="BO359" s="201"/>
      <c r="BP359" s="201"/>
      <c r="BQ359" s="201"/>
      <c r="BR359" s="201"/>
      <c r="BS359" s="201"/>
      <c r="BT359" s="201"/>
      <c r="BU359" s="201"/>
      <c r="BV359" s="201"/>
      <c r="BW359" s="200"/>
      <c r="BX359" s="200"/>
      <c r="BY359" s="200"/>
      <c r="BZ359" s="202"/>
      <c r="CA359" s="202"/>
      <c r="CB359" s="202"/>
      <c r="CC359" s="202"/>
      <c r="CD359" s="202"/>
      <c r="CE359" s="202"/>
      <c r="CF359" s="202"/>
      <c r="CG359" s="202"/>
      <c r="CH359" s="202"/>
      <c r="CI359" s="202"/>
      <c r="CJ359" s="202"/>
      <c r="CK359" s="202"/>
      <c r="CL359" s="202"/>
      <c r="CM359" s="202"/>
      <c r="CN359" s="202"/>
      <c r="CO359" s="202"/>
      <c r="CP359" s="202"/>
      <c r="CQ359" s="202"/>
      <c r="CR359" s="202"/>
      <c r="CS359" s="195" t="s">
        <v>5172</v>
      </c>
      <c r="CT359" s="202"/>
      <c r="CU359" s="202"/>
      <c r="CV359" s="202"/>
      <c r="CW359" s="202"/>
      <c r="CX359" s="202"/>
      <c r="CY359" s="202"/>
      <c r="CZ359" s="202"/>
      <c r="DA359" s="202"/>
      <c r="DB359" s="202"/>
      <c r="DC359" s="202"/>
      <c r="DD359" s="202"/>
      <c r="DE359" s="202"/>
    </row>
    <row r="360" spans="34:109" ht="15" hidden="1" customHeight="1">
      <c r="AH360" s="200"/>
      <c r="AI360" s="200"/>
      <c r="AJ360" s="200"/>
      <c r="AK360" s="200"/>
      <c r="AL360" s="189" t="str">
        <f t="shared" si="15"/>
        <v/>
      </c>
      <c r="AM360" s="189" t="str">
        <f t="shared" si="16"/>
        <v/>
      </c>
      <c r="AN360" s="190" t="str">
        <f t="shared" si="17"/>
        <v/>
      </c>
      <c r="AO360" s="200"/>
      <c r="AP360" s="187">
        <v>358</v>
      </c>
      <c r="AQ360" s="201"/>
      <c r="AR360" s="201"/>
      <c r="AS360" s="201"/>
      <c r="AT360" s="201"/>
      <c r="AU360" s="201"/>
      <c r="AV360" s="201"/>
      <c r="AW360" s="201"/>
      <c r="AX360" s="201"/>
      <c r="AY360" s="201"/>
      <c r="AZ360" s="201"/>
      <c r="BA360" s="201"/>
      <c r="BB360" s="201"/>
      <c r="BC360" s="201"/>
      <c r="BD360" s="201"/>
      <c r="BE360" s="201"/>
      <c r="BF360" s="201"/>
      <c r="BG360" s="201"/>
      <c r="BH360" s="201"/>
      <c r="BI360" s="201"/>
      <c r="BJ360" s="193" t="s">
        <v>5173</v>
      </c>
      <c r="BK360" s="201"/>
      <c r="BL360" s="201"/>
      <c r="BM360" s="201"/>
      <c r="BN360" s="201"/>
      <c r="BO360" s="201"/>
      <c r="BP360" s="201"/>
      <c r="BQ360" s="201"/>
      <c r="BR360" s="201"/>
      <c r="BS360" s="201"/>
      <c r="BT360" s="201"/>
      <c r="BU360" s="201"/>
      <c r="BV360" s="201"/>
      <c r="BW360" s="200"/>
      <c r="BX360" s="200"/>
      <c r="BY360" s="200"/>
      <c r="BZ360" s="202"/>
      <c r="CA360" s="202"/>
      <c r="CB360" s="202"/>
      <c r="CC360" s="202"/>
      <c r="CD360" s="202"/>
      <c r="CE360" s="202"/>
      <c r="CF360" s="202"/>
      <c r="CG360" s="202"/>
      <c r="CH360" s="202"/>
      <c r="CI360" s="202"/>
      <c r="CJ360" s="202"/>
      <c r="CK360" s="202"/>
      <c r="CL360" s="202"/>
      <c r="CM360" s="202"/>
      <c r="CN360" s="202"/>
      <c r="CO360" s="202"/>
      <c r="CP360" s="202"/>
      <c r="CQ360" s="202"/>
      <c r="CR360" s="202"/>
      <c r="CS360" s="195" t="s">
        <v>5174</v>
      </c>
      <c r="CT360" s="202"/>
      <c r="CU360" s="202"/>
      <c r="CV360" s="202"/>
      <c r="CW360" s="202"/>
      <c r="CX360" s="202"/>
      <c r="CY360" s="202"/>
      <c r="CZ360" s="202"/>
      <c r="DA360" s="202"/>
      <c r="DB360" s="202"/>
      <c r="DC360" s="202"/>
      <c r="DD360" s="202"/>
      <c r="DE360" s="202"/>
    </row>
    <row r="361" spans="34:109" ht="15" hidden="1" customHeight="1">
      <c r="AH361" s="200"/>
      <c r="AI361" s="200"/>
      <c r="AJ361" s="200"/>
      <c r="AK361" s="200"/>
      <c r="AL361" s="189" t="str">
        <f t="shared" si="15"/>
        <v/>
      </c>
      <c r="AM361" s="189" t="str">
        <f t="shared" si="16"/>
        <v/>
      </c>
      <c r="AN361" s="190" t="str">
        <f t="shared" si="17"/>
        <v/>
      </c>
      <c r="AO361" s="200"/>
      <c r="AP361" s="187">
        <v>359</v>
      </c>
      <c r="AQ361" s="201"/>
      <c r="AR361" s="201"/>
      <c r="AS361" s="201"/>
      <c r="AT361" s="201"/>
      <c r="AU361" s="201"/>
      <c r="AV361" s="201"/>
      <c r="AW361" s="201"/>
      <c r="AX361" s="201"/>
      <c r="AY361" s="201"/>
      <c r="AZ361" s="201"/>
      <c r="BA361" s="201"/>
      <c r="BB361" s="201"/>
      <c r="BC361" s="201"/>
      <c r="BD361" s="201"/>
      <c r="BE361" s="201"/>
      <c r="BF361" s="201"/>
      <c r="BG361" s="201"/>
      <c r="BH361" s="201"/>
      <c r="BI361" s="201"/>
      <c r="BJ361" s="193" t="s">
        <v>5175</v>
      </c>
      <c r="BK361" s="201"/>
      <c r="BL361" s="201"/>
      <c r="BM361" s="201"/>
      <c r="BN361" s="201"/>
      <c r="BO361" s="201"/>
      <c r="BP361" s="201"/>
      <c r="BQ361" s="201"/>
      <c r="BR361" s="201"/>
      <c r="BS361" s="201"/>
      <c r="BT361" s="201"/>
      <c r="BU361" s="201"/>
      <c r="BV361" s="201"/>
      <c r="BW361" s="200"/>
      <c r="BX361" s="200"/>
      <c r="BY361" s="200"/>
      <c r="BZ361" s="202"/>
      <c r="CA361" s="202"/>
      <c r="CB361" s="202"/>
      <c r="CC361" s="202"/>
      <c r="CD361" s="202"/>
      <c r="CE361" s="202"/>
      <c r="CF361" s="202"/>
      <c r="CG361" s="202"/>
      <c r="CH361" s="202"/>
      <c r="CI361" s="202"/>
      <c r="CJ361" s="202"/>
      <c r="CK361" s="202"/>
      <c r="CL361" s="202"/>
      <c r="CM361" s="202"/>
      <c r="CN361" s="202"/>
      <c r="CO361" s="202"/>
      <c r="CP361" s="202"/>
      <c r="CQ361" s="202"/>
      <c r="CR361" s="202"/>
      <c r="CS361" s="195" t="s">
        <v>5176</v>
      </c>
      <c r="CT361" s="202"/>
      <c r="CU361" s="202"/>
      <c r="CV361" s="202"/>
      <c r="CW361" s="202"/>
      <c r="CX361" s="202"/>
      <c r="CY361" s="202"/>
      <c r="CZ361" s="202"/>
      <c r="DA361" s="202"/>
      <c r="DB361" s="202"/>
      <c r="DC361" s="202"/>
      <c r="DD361" s="202"/>
      <c r="DE361" s="202"/>
    </row>
    <row r="362" spans="34:109" ht="15" hidden="1" customHeight="1">
      <c r="AH362" s="200"/>
      <c r="AI362" s="200"/>
      <c r="AJ362" s="200"/>
      <c r="AK362" s="200"/>
      <c r="AL362" s="189" t="str">
        <f t="shared" si="15"/>
        <v/>
      </c>
      <c r="AM362" s="189" t="str">
        <f t="shared" si="16"/>
        <v/>
      </c>
      <c r="AN362" s="190" t="str">
        <f t="shared" si="17"/>
        <v/>
      </c>
      <c r="AO362" s="200"/>
      <c r="AP362" s="187">
        <v>360</v>
      </c>
      <c r="AQ362" s="201"/>
      <c r="AR362" s="201"/>
      <c r="AS362" s="201"/>
      <c r="AT362" s="201"/>
      <c r="AU362" s="201"/>
      <c r="AV362" s="201"/>
      <c r="AW362" s="201"/>
      <c r="AX362" s="201"/>
      <c r="AY362" s="201"/>
      <c r="AZ362" s="201"/>
      <c r="BA362" s="201"/>
      <c r="BB362" s="201"/>
      <c r="BC362" s="201"/>
      <c r="BD362" s="201"/>
      <c r="BE362" s="201"/>
      <c r="BF362" s="201"/>
      <c r="BG362" s="201"/>
      <c r="BH362" s="201"/>
      <c r="BI362" s="201"/>
      <c r="BJ362" s="193" t="s">
        <v>5177</v>
      </c>
      <c r="BK362" s="201"/>
      <c r="BL362" s="201"/>
      <c r="BM362" s="201"/>
      <c r="BN362" s="201"/>
      <c r="BO362" s="201"/>
      <c r="BP362" s="201"/>
      <c r="BQ362" s="201"/>
      <c r="BR362" s="201"/>
      <c r="BS362" s="201"/>
      <c r="BT362" s="201"/>
      <c r="BU362" s="201"/>
      <c r="BV362" s="201"/>
      <c r="BW362" s="200"/>
      <c r="BX362" s="200"/>
      <c r="BY362" s="200"/>
      <c r="BZ362" s="202"/>
      <c r="CA362" s="202"/>
      <c r="CB362" s="202"/>
      <c r="CC362" s="202"/>
      <c r="CD362" s="202"/>
      <c r="CE362" s="202"/>
      <c r="CF362" s="202"/>
      <c r="CG362" s="202"/>
      <c r="CH362" s="202"/>
      <c r="CI362" s="202"/>
      <c r="CJ362" s="202"/>
      <c r="CK362" s="202"/>
      <c r="CL362" s="202"/>
      <c r="CM362" s="202"/>
      <c r="CN362" s="202"/>
      <c r="CO362" s="202"/>
      <c r="CP362" s="202"/>
      <c r="CQ362" s="202"/>
      <c r="CR362" s="202"/>
      <c r="CS362" s="195" t="s">
        <v>5178</v>
      </c>
      <c r="CT362" s="202"/>
      <c r="CU362" s="202"/>
      <c r="CV362" s="202"/>
      <c r="CW362" s="202"/>
      <c r="CX362" s="202"/>
      <c r="CY362" s="202"/>
      <c r="CZ362" s="202"/>
      <c r="DA362" s="202"/>
      <c r="DB362" s="202"/>
      <c r="DC362" s="202"/>
      <c r="DD362" s="202"/>
      <c r="DE362" s="202"/>
    </row>
    <row r="363" spans="34:109" ht="15" hidden="1" customHeight="1">
      <c r="AH363" s="200"/>
      <c r="AI363" s="200"/>
      <c r="AJ363" s="200"/>
      <c r="AK363" s="200"/>
      <c r="AL363" s="189" t="str">
        <f t="shared" si="15"/>
        <v/>
      </c>
      <c r="AM363" s="189" t="str">
        <f t="shared" si="16"/>
        <v/>
      </c>
      <c r="AN363" s="190" t="str">
        <f t="shared" si="17"/>
        <v/>
      </c>
      <c r="AO363" s="200"/>
      <c r="AP363" s="187">
        <v>361</v>
      </c>
      <c r="AQ363" s="201"/>
      <c r="AR363" s="201"/>
      <c r="AS363" s="201"/>
      <c r="AT363" s="201"/>
      <c r="AU363" s="201"/>
      <c r="AV363" s="201"/>
      <c r="AW363" s="201"/>
      <c r="AX363" s="201"/>
      <c r="AY363" s="201"/>
      <c r="AZ363" s="201"/>
      <c r="BA363" s="201"/>
      <c r="BB363" s="201"/>
      <c r="BC363" s="201"/>
      <c r="BD363" s="201"/>
      <c r="BE363" s="201"/>
      <c r="BF363" s="201"/>
      <c r="BG363" s="201"/>
      <c r="BH363" s="201"/>
      <c r="BI363" s="201"/>
      <c r="BJ363" s="193" t="s">
        <v>5179</v>
      </c>
      <c r="BK363" s="201"/>
      <c r="BL363" s="201"/>
      <c r="BM363" s="201"/>
      <c r="BN363" s="201"/>
      <c r="BO363" s="201"/>
      <c r="BP363" s="201"/>
      <c r="BQ363" s="201"/>
      <c r="BR363" s="201"/>
      <c r="BS363" s="201"/>
      <c r="BT363" s="201"/>
      <c r="BU363" s="201"/>
      <c r="BV363" s="201"/>
      <c r="BW363" s="200"/>
      <c r="BX363" s="200"/>
      <c r="BY363" s="200"/>
      <c r="BZ363" s="202"/>
      <c r="CA363" s="202"/>
      <c r="CB363" s="202"/>
      <c r="CC363" s="202"/>
      <c r="CD363" s="202"/>
      <c r="CE363" s="202"/>
      <c r="CF363" s="202"/>
      <c r="CG363" s="202"/>
      <c r="CH363" s="202"/>
      <c r="CI363" s="202"/>
      <c r="CJ363" s="202"/>
      <c r="CK363" s="202"/>
      <c r="CL363" s="202"/>
      <c r="CM363" s="202"/>
      <c r="CN363" s="202"/>
      <c r="CO363" s="202"/>
      <c r="CP363" s="202"/>
      <c r="CQ363" s="202"/>
      <c r="CR363" s="202"/>
      <c r="CS363" s="195" t="s">
        <v>5180</v>
      </c>
      <c r="CT363" s="202"/>
      <c r="CU363" s="202"/>
      <c r="CV363" s="202"/>
      <c r="CW363" s="202"/>
      <c r="CX363" s="202"/>
      <c r="CY363" s="202"/>
      <c r="CZ363" s="202"/>
      <c r="DA363" s="202"/>
      <c r="DB363" s="202"/>
      <c r="DC363" s="202"/>
      <c r="DD363" s="202"/>
      <c r="DE363" s="202"/>
    </row>
    <row r="364" spans="34:109" ht="15" hidden="1" customHeight="1">
      <c r="AH364" s="200"/>
      <c r="AI364" s="200"/>
      <c r="AJ364" s="200"/>
      <c r="AK364" s="200"/>
      <c r="AL364" s="189" t="str">
        <f t="shared" si="15"/>
        <v/>
      </c>
      <c r="AM364" s="189" t="str">
        <f t="shared" si="16"/>
        <v/>
      </c>
      <c r="AN364" s="190" t="str">
        <f t="shared" si="17"/>
        <v/>
      </c>
      <c r="AO364" s="200"/>
      <c r="AP364" s="187">
        <v>362</v>
      </c>
      <c r="AQ364" s="201"/>
      <c r="AR364" s="201"/>
      <c r="AS364" s="201"/>
      <c r="AT364" s="201"/>
      <c r="AU364" s="201"/>
      <c r="AV364" s="201"/>
      <c r="AW364" s="201"/>
      <c r="AX364" s="201"/>
      <c r="AY364" s="201"/>
      <c r="AZ364" s="201"/>
      <c r="BA364" s="201"/>
      <c r="BB364" s="201"/>
      <c r="BC364" s="201"/>
      <c r="BD364" s="201"/>
      <c r="BE364" s="201"/>
      <c r="BF364" s="201"/>
      <c r="BG364" s="201"/>
      <c r="BH364" s="201"/>
      <c r="BI364" s="201"/>
      <c r="BJ364" s="193" t="s">
        <v>5181</v>
      </c>
      <c r="BK364" s="201"/>
      <c r="BL364" s="201"/>
      <c r="BM364" s="201"/>
      <c r="BN364" s="201"/>
      <c r="BO364" s="201"/>
      <c r="BP364" s="201"/>
      <c r="BQ364" s="201"/>
      <c r="BR364" s="201"/>
      <c r="BS364" s="201"/>
      <c r="BT364" s="201"/>
      <c r="BU364" s="201"/>
      <c r="BV364" s="201"/>
      <c r="BW364" s="200"/>
      <c r="BX364" s="200"/>
      <c r="BY364" s="200"/>
      <c r="BZ364" s="202"/>
      <c r="CA364" s="202"/>
      <c r="CB364" s="202"/>
      <c r="CC364" s="202"/>
      <c r="CD364" s="202"/>
      <c r="CE364" s="202"/>
      <c r="CF364" s="202"/>
      <c r="CG364" s="202"/>
      <c r="CH364" s="202"/>
      <c r="CI364" s="202"/>
      <c r="CJ364" s="202"/>
      <c r="CK364" s="202"/>
      <c r="CL364" s="202"/>
      <c r="CM364" s="202"/>
      <c r="CN364" s="202"/>
      <c r="CO364" s="202"/>
      <c r="CP364" s="202"/>
      <c r="CQ364" s="202"/>
      <c r="CR364" s="202"/>
      <c r="CS364" s="195" t="s">
        <v>5182</v>
      </c>
      <c r="CT364" s="202"/>
      <c r="CU364" s="202"/>
      <c r="CV364" s="202"/>
      <c r="CW364" s="202"/>
      <c r="CX364" s="202"/>
      <c r="CY364" s="202"/>
      <c r="CZ364" s="202"/>
      <c r="DA364" s="202"/>
      <c r="DB364" s="202"/>
      <c r="DC364" s="202"/>
      <c r="DD364" s="202"/>
      <c r="DE364" s="202"/>
    </row>
    <row r="365" spans="34:109" ht="15" hidden="1" customHeight="1">
      <c r="AH365" s="200"/>
      <c r="AI365" s="200"/>
      <c r="AJ365" s="200"/>
      <c r="AK365" s="200"/>
      <c r="AL365" s="189" t="str">
        <f t="shared" si="15"/>
        <v/>
      </c>
      <c r="AM365" s="189" t="str">
        <f t="shared" si="16"/>
        <v/>
      </c>
      <c r="AN365" s="190" t="str">
        <f t="shared" si="17"/>
        <v/>
      </c>
      <c r="AO365" s="200"/>
      <c r="AP365" s="187">
        <v>363</v>
      </c>
      <c r="AQ365" s="201"/>
      <c r="AR365" s="201"/>
      <c r="AS365" s="201"/>
      <c r="AT365" s="201"/>
      <c r="AU365" s="201"/>
      <c r="AV365" s="201"/>
      <c r="AW365" s="201"/>
      <c r="AX365" s="201"/>
      <c r="AY365" s="201"/>
      <c r="AZ365" s="201"/>
      <c r="BA365" s="201"/>
      <c r="BB365" s="201"/>
      <c r="BC365" s="201"/>
      <c r="BD365" s="201"/>
      <c r="BE365" s="201"/>
      <c r="BF365" s="201"/>
      <c r="BG365" s="201"/>
      <c r="BH365" s="201"/>
      <c r="BI365" s="201"/>
      <c r="BJ365" s="193" t="s">
        <v>5183</v>
      </c>
      <c r="BK365" s="201"/>
      <c r="BL365" s="201"/>
      <c r="BM365" s="201"/>
      <c r="BN365" s="201"/>
      <c r="BO365" s="201"/>
      <c r="BP365" s="201"/>
      <c r="BQ365" s="201"/>
      <c r="BR365" s="201"/>
      <c r="BS365" s="201"/>
      <c r="BT365" s="201"/>
      <c r="BU365" s="201"/>
      <c r="BV365" s="201"/>
      <c r="BW365" s="200"/>
      <c r="BX365" s="200"/>
      <c r="BY365" s="200"/>
      <c r="BZ365" s="202"/>
      <c r="CA365" s="202"/>
      <c r="CB365" s="202"/>
      <c r="CC365" s="202"/>
      <c r="CD365" s="202"/>
      <c r="CE365" s="202"/>
      <c r="CF365" s="202"/>
      <c r="CG365" s="202"/>
      <c r="CH365" s="202"/>
      <c r="CI365" s="202"/>
      <c r="CJ365" s="202"/>
      <c r="CK365" s="202"/>
      <c r="CL365" s="202"/>
      <c r="CM365" s="202"/>
      <c r="CN365" s="202"/>
      <c r="CO365" s="202"/>
      <c r="CP365" s="202"/>
      <c r="CQ365" s="202"/>
      <c r="CR365" s="202"/>
      <c r="CS365" s="195" t="s">
        <v>5184</v>
      </c>
      <c r="CT365" s="202"/>
      <c r="CU365" s="202"/>
      <c r="CV365" s="202"/>
      <c r="CW365" s="202"/>
      <c r="CX365" s="202"/>
      <c r="CY365" s="202"/>
      <c r="CZ365" s="202"/>
      <c r="DA365" s="202"/>
      <c r="DB365" s="202"/>
      <c r="DC365" s="202"/>
      <c r="DD365" s="202"/>
      <c r="DE365" s="202"/>
    </row>
    <row r="366" spans="34:109" ht="15" hidden="1" customHeight="1">
      <c r="AH366" s="200"/>
      <c r="AI366" s="200"/>
      <c r="AJ366" s="200"/>
      <c r="AK366" s="200"/>
      <c r="AL366" s="189" t="str">
        <f t="shared" si="15"/>
        <v/>
      </c>
      <c r="AM366" s="189" t="str">
        <f t="shared" si="16"/>
        <v/>
      </c>
      <c r="AN366" s="190" t="str">
        <f t="shared" si="17"/>
        <v/>
      </c>
      <c r="AO366" s="200"/>
      <c r="AP366" s="187">
        <v>364</v>
      </c>
      <c r="AQ366" s="201"/>
      <c r="AR366" s="201"/>
      <c r="AS366" s="201"/>
      <c r="AT366" s="201"/>
      <c r="AU366" s="201"/>
      <c r="AV366" s="201"/>
      <c r="AW366" s="201"/>
      <c r="AX366" s="201"/>
      <c r="AY366" s="201"/>
      <c r="AZ366" s="201"/>
      <c r="BA366" s="201"/>
      <c r="BB366" s="201"/>
      <c r="BC366" s="201"/>
      <c r="BD366" s="201"/>
      <c r="BE366" s="201"/>
      <c r="BF366" s="201"/>
      <c r="BG366" s="201"/>
      <c r="BH366" s="201"/>
      <c r="BI366" s="201"/>
      <c r="BJ366" s="193" t="s">
        <v>5185</v>
      </c>
      <c r="BK366" s="201"/>
      <c r="BL366" s="201"/>
      <c r="BM366" s="201"/>
      <c r="BN366" s="201"/>
      <c r="BO366" s="201"/>
      <c r="BP366" s="201"/>
      <c r="BQ366" s="201"/>
      <c r="BR366" s="201"/>
      <c r="BS366" s="201"/>
      <c r="BT366" s="201"/>
      <c r="BU366" s="201"/>
      <c r="BV366" s="201"/>
      <c r="BW366" s="200"/>
      <c r="BX366" s="200"/>
      <c r="BY366" s="200"/>
      <c r="BZ366" s="202"/>
      <c r="CA366" s="202"/>
      <c r="CB366" s="202"/>
      <c r="CC366" s="202"/>
      <c r="CD366" s="202"/>
      <c r="CE366" s="202"/>
      <c r="CF366" s="202"/>
      <c r="CG366" s="202"/>
      <c r="CH366" s="202"/>
      <c r="CI366" s="202"/>
      <c r="CJ366" s="202"/>
      <c r="CK366" s="202"/>
      <c r="CL366" s="202"/>
      <c r="CM366" s="202"/>
      <c r="CN366" s="202"/>
      <c r="CO366" s="202"/>
      <c r="CP366" s="202"/>
      <c r="CQ366" s="202"/>
      <c r="CR366" s="202"/>
      <c r="CS366" s="195" t="s">
        <v>5186</v>
      </c>
      <c r="CT366" s="202"/>
      <c r="CU366" s="202"/>
      <c r="CV366" s="202"/>
      <c r="CW366" s="202"/>
      <c r="CX366" s="202"/>
      <c r="CY366" s="202"/>
      <c r="CZ366" s="202"/>
      <c r="DA366" s="202"/>
      <c r="DB366" s="202"/>
      <c r="DC366" s="202"/>
      <c r="DD366" s="202"/>
      <c r="DE366" s="202"/>
    </row>
    <row r="367" spans="34:109" ht="15" hidden="1" customHeight="1">
      <c r="AH367" s="200"/>
      <c r="AI367" s="200"/>
      <c r="AJ367" s="200"/>
      <c r="AK367" s="200"/>
      <c r="AL367" s="189" t="str">
        <f t="shared" si="15"/>
        <v/>
      </c>
      <c r="AM367" s="189" t="str">
        <f t="shared" si="16"/>
        <v/>
      </c>
      <c r="AN367" s="190" t="str">
        <f t="shared" si="17"/>
        <v/>
      </c>
      <c r="AO367" s="200"/>
      <c r="AP367" s="187">
        <v>365</v>
      </c>
      <c r="AQ367" s="201"/>
      <c r="AR367" s="201"/>
      <c r="AS367" s="201"/>
      <c r="AT367" s="201"/>
      <c r="AU367" s="201"/>
      <c r="AV367" s="201"/>
      <c r="AW367" s="201"/>
      <c r="AX367" s="201"/>
      <c r="AY367" s="201"/>
      <c r="AZ367" s="201"/>
      <c r="BA367" s="201"/>
      <c r="BB367" s="201"/>
      <c r="BC367" s="201"/>
      <c r="BD367" s="201"/>
      <c r="BE367" s="201"/>
      <c r="BF367" s="201"/>
      <c r="BG367" s="201"/>
      <c r="BH367" s="201"/>
      <c r="BI367" s="201"/>
      <c r="BJ367" s="193" t="s">
        <v>5187</v>
      </c>
      <c r="BK367" s="201"/>
      <c r="BL367" s="201"/>
      <c r="BM367" s="201"/>
      <c r="BN367" s="201"/>
      <c r="BO367" s="201"/>
      <c r="BP367" s="201"/>
      <c r="BQ367" s="201"/>
      <c r="BR367" s="201"/>
      <c r="BS367" s="201"/>
      <c r="BT367" s="201"/>
      <c r="BU367" s="201"/>
      <c r="BV367" s="201"/>
      <c r="BW367" s="200"/>
      <c r="BX367" s="200"/>
      <c r="BY367" s="200"/>
      <c r="BZ367" s="202"/>
      <c r="CA367" s="202"/>
      <c r="CB367" s="202"/>
      <c r="CC367" s="202"/>
      <c r="CD367" s="202"/>
      <c r="CE367" s="202"/>
      <c r="CF367" s="202"/>
      <c r="CG367" s="202"/>
      <c r="CH367" s="202"/>
      <c r="CI367" s="202"/>
      <c r="CJ367" s="202"/>
      <c r="CK367" s="202"/>
      <c r="CL367" s="202"/>
      <c r="CM367" s="202"/>
      <c r="CN367" s="202"/>
      <c r="CO367" s="202"/>
      <c r="CP367" s="202"/>
      <c r="CQ367" s="202"/>
      <c r="CR367" s="202"/>
      <c r="CS367" s="195" t="s">
        <v>5188</v>
      </c>
      <c r="CT367" s="202"/>
      <c r="CU367" s="202"/>
      <c r="CV367" s="202"/>
      <c r="CW367" s="202"/>
      <c r="CX367" s="202"/>
      <c r="CY367" s="202"/>
      <c r="CZ367" s="202"/>
      <c r="DA367" s="202"/>
      <c r="DB367" s="202"/>
      <c r="DC367" s="202"/>
      <c r="DD367" s="202"/>
      <c r="DE367" s="202"/>
    </row>
    <row r="368" spans="34:109" ht="15" hidden="1" customHeight="1">
      <c r="AH368" s="200"/>
      <c r="AI368" s="200"/>
      <c r="AJ368" s="200"/>
      <c r="AK368" s="200"/>
      <c r="AL368" s="189" t="str">
        <f t="shared" si="15"/>
        <v/>
      </c>
      <c r="AM368" s="189" t="str">
        <f t="shared" si="16"/>
        <v/>
      </c>
      <c r="AN368" s="190" t="str">
        <f t="shared" si="17"/>
        <v/>
      </c>
      <c r="AO368" s="200"/>
      <c r="AP368" s="187">
        <v>366</v>
      </c>
      <c r="AQ368" s="201"/>
      <c r="AR368" s="201"/>
      <c r="AS368" s="201"/>
      <c r="AT368" s="201"/>
      <c r="AU368" s="201"/>
      <c r="AV368" s="201"/>
      <c r="AW368" s="201"/>
      <c r="AX368" s="201"/>
      <c r="AY368" s="201"/>
      <c r="AZ368" s="201"/>
      <c r="BA368" s="201"/>
      <c r="BB368" s="201"/>
      <c r="BC368" s="201"/>
      <c r="BD368" s="201"/>
      <c r="BE368" s="201"/>
      <c r="BF368" s="201"/>
      <c r="BG368" s="201"/>
      <c r="BH368" s="201"/>
      <c r="BI368" s="201"/>
      <c r="BJ368" s="193" t="s">
        <v>5189</v>
      </c>
      <c r="BK368" s="201"/>
      <c r="BL368" s="201"/>
      <c r="BM368" s="201"/>
      <c r="BN368" s="201"/>
      <c r="BO368" s="201"/>
      <c r="BP368" s="201"/>
      <c r="BQ368" s="201"/>
      <c r="BR368" s="201"/>
      <c r="BS368" s="201"/>
      <c r="BT368" s="201"/>
      <c r="BU368" s="201"/>
      <c r="BV368" s="201"/>
      <c r="BW368" s="200"/>
      <c r="BX368" s="200"/>
      <c r="BY368" s="200"/>
      <c r="BZ368" s="202"/>
      <c r="CA368" s="202"/>
      <c r="CB368" s="202"/>
      <c r="CC368" s="202"/>
      <c r="CD368" s="202"/>
      <c r="CE368" s="202"/>
      <c r="CF368" s="202"/>
      <c r="CG368" s="202"/>
      <c r="CH368" s="202"/>
      <c r="CI368" s="202"/>
      <c r="CJ368" s="202"/>
      <c r="CK368" s="202"/>
      <c r="CL368" s="202"/>
      <c r="CM368" s="202"/>
      <c r="CN368" s="202"/>
      <c r="CO368" s="202"/>
      <c r="CP368" s="202"/>
      <c r="CQ368" s="202"/>
      <c r="CR368" s="202"/>
      <c r="CS368" s="195" t="s">
        <v>5190</v>
      </c>
      <c r="CT368" s="202"/>
      <c r="CU368" s="202"/>
      <c r="CV368" s="202"/>
      <c r="CW368" s="202"/>
      <c r="CX368" s="202"/>
      <c r="CY368" s="202"/>
      <c r="CZ368" s="202"/>
      <c r="DA368" s="202"/>
      <c r="DB368" s="202"/>
      <c r="DC368" s="202"/>
      <c r="DD368" s="202"/>
      <c r="DE368" s="202"/>
    </row>
    <row r="369" spans="34:109" ht="15" hidden="1" customHeight="1">
      <c r="AH369" s="200"/>
      <c r="AI369" s="200"/>
      <c r="AJ369" s="200"/>
      <c r="AK369" s="200"/>
      <c r="AL369" s="189" t="str">
        <f t="shared" si="15"/>
        <v/>
      </c>
      <c r="AM369" s="189" t="str">
        <f t="shared" si="16"/>
        <v/>
      </c>
      <c r="AN369" s="190" t="str">
        <f t="shared" si="17"/>
        <v/>
      </c>
      <c r="AO369" s="200"/>
      <c r="AP369" s="187">
        <v>367</v>
      </c>
      <c r="AQ369" s="201"/>
      <c r="AR369" s="201"/>
      <c r="AS369" s="201"/>
      <c r="AT369" s="201"/>
      <c r="AU369" s="201"/>
      <c r="AV369" s="201"/>
      <c r="AW369" s="201"/>
      <c r="AX369" s="201"/>
      <c r="AY369" s="201"/>
      <c r="AZ369" s="201"/>
      <c r="BA369" s="201"/>
      <c r="BB369" s="201"/>
      <c r="BC369" s="201"/>
      <c r="BD369" s="201"/>
      <c r="BE369" s="201"/>
      <c r="BF369" s="201"/>
      <c r="BG369" s="201"/>
      <c r="BH369" s="201"/>
      <c r="BI369" s="201"/>
      <c r="BJ369" s="193" t="s">
        <v>5191</v>
      </c>
      <c r="BK369" s="201"/>
      <c r="BL369" s="201"/>
      <c r="BM369" s="201"/>
      <c r="BN369" s="201"/>
      <c r="BO369" s="201"/>
      <c r="BP369" s="201"/>
      <c r="BQ369" s="201"/>
      <c r="BR369" s="201"/>
      <c r="BS369" s="201"/>
      <c r="BT369" s="201"/>
      <c r="BU369" s="201"/>
      <c r="BV369" s="201"/>
      <c r="BW369" s="200"/>
      <c r="BX369" s="200"/>
      <c r="BY369" s="200"/>
      <c r="BZ369" s="202"/>
      <c r="CA369" s="202"/>
      <c r="CB369" s="202"/>
      <c r="CC369" s="202"/>
      <c r="CD369" s="202"/>
      <c r="CE369" s="202"/>
      <c r="CF369" s="202"/>
      <c r="CG369" s="202"/>
      <c r="CH369" s="202"/>
      <c r="CI369" s="202"/>
      <c r="CJ369" s="202"/>
      <c r="CK369" s="202"/>
      <c r="CL369" s="202"/>
      <c r="CM369" s="202"/>
      <c r="CN369" s="202"/>
      <c r="CO369" s="202"/>
      <c r="CP369" s="202"/>
      <c r="CQ369" s="202"/>
      <c r="CR369" s="202"/>
      <c r="CS369" s="195" t="s">
        <v>5192</v>
      </c>
      <c r="CT369" s="202"/>
      <c r="CU369" s="202"/>
      <c r="CV369" s="202"/>
      <c r="CW369" s="202"/>
      <c r="CX369" s="202"/>
      <c r="CY369" s="202"/>
      <c r="CZ369" s="202"/>
      <c r="DA369" s="202"/>
      <c r="DB369" s="202"/>
      <c r="DC369" s="202"/>
      <c r="DD369" s="202"/>
      <c r="DE369" s="202"/>
    </row>
    <row r="370" spans="34:109" ht="15" hidden="1" customHeight="1">
      <c r="AH370" s="200"/>
      <c r="AI370" s="200"/>
      <c r="AJ370" s="200"/>
      <c r="AK370" s="200"/>
      <c r="AL370" s="189" t="str">
        <f t="shared" si="15"/>
        <v/>
      </c>
      <c r="AM370" s="189" t="str">
        <f t="shared" si="16"/>
        <v/>
      </c>
      <c r="AN370" s="190" t="str">
        <f t="shared" si="17"/>
        <v/>
      </c>
      <c r="AO370" s="200"/>
      <c r="AP370" s="187">
        <v>368</v>
      </c>
      <c r="AQ370" s="201"/>
      <c r="AR370" s="201"/>
      <c r="AS370" s="201"/>
      <c r="AT370" s="201"/>
      <c r="AU370" s="201"/>
      <c r="AV370" s="201"/>
      <c r="AW370" s="201"/>
      <c r="AX370" s="201"/>
      <c r="AY370" s="201"/>
      <c r="AZ370" s="201"/>
      <c r="BA370" s="201"/>
      <c r="BB370" s="201"/>
      <c r="BC370" s="201"/>
      <c r="BD370" s="201"/>
      <c r="BE370" s="201"/>
      <c r="BF370" s="201"/>
      <c r="BG370" s="201"/>
      <c r="BH370" s="201"/>
      <c r="BI370" s="201"/>
      <c r="BJ370" s="193" t="s">
        <v>5193</v>
      </c>
      <c r="BK370" s="201"/>
      <c r="BL370" s="201"/>
      <c r="BM370" s="201"/>
      <c r="BN370" s="201"/>
      <c r="BO370" s="201"/>
      <c r="BP370" s="201"/>
      <c r="BQ370" s="201"/>
      <c r="BR370" s="201"/>
      <c r="BS370" s="201"/>
      <c r="BT370" s="201"/>
      <c r="BU370" s="201"/>
      <c r="BV370" s="201"/>
      <c r="BW370" s="200"/>
      <c r="BX370" s="200"/>
      <c r="BY370" s="200"/>
      <c r="BZ370" s="202"/>
      <c r="CA370" s="202"/>
      <c r="CB370" s="202"/>
      <c r="CC370" s="202"/>
      <c r="CD370" s="202"/>
      <c r="CE370" s="202"/>
      <c r="CF370" s="202"/>
      <c r="CG370" s="202"/>
      <c r="CH370" s="202"/>
      <c r="CI370" s="202"/>
      <c r="CJ370" s="202"/>
      <c r="CK370" s="202"/>
      <c r="CL370" s="202"/>
      <c r="CM370" s="202"/>
      <c r="CN370" s="202"/>
      <c r="CO370" s="202"/>
      <c r="CP370" s="202"/>
      <c r="CQ370" s="202"/>
      <c r="CR370" s="202"/>
      <c r="CS370" s="195" t="s">
        <v>5194</v>
      </c>
      <c r="CT370" s="202"/>
      <c r="CU370" s="202"/>
      <c r="CV370" s="202"/>
      <c r="CW370" s="202"/>
      <c r="CX370" s="202"/>
      <c r="CY370" s="202"/>
      <c r="CZ370" s="202"/>
      <c r="DA370" s="202"/>
      <c r="DB370" s="202"/>
      <c r="DC370" s="202"/>
      <c r="DD370" s="202"/>
      <c r="DE370" s="202"/>
    </row>
    <row r="371" spans="34:109" ht="15" hidden="1" customHeight="1">
      <c r="AH371" s="200"/>
      <c r="AI371" s="200"/>
      <c r="AJ371" s="200"/>
      <c r="AK371" s="200"/>
      <c r="AL371" s="189" t="str">
        <f t="shared" si="15"/>
        <v/>
      </c>
      <c r="AM371" s="189" t="str">
        <f t="shared" si="16"/>
        <v/>
      </c>
      <c r="AN371" s="190" t="str">
        <f t="shared" si="17"/>
        <v/>
      </c>
      <c r="AO371" s="200"/>
      <c r="AP371" s="187">
        <v>369</v>
      </c>
      <c r="AQ371" s="201"/>
      <c r="AR371" s="201"/>
      <c r="AS371" s="201"/>
      <c r="AT371" s="201"/>
      <c r="AU371" s="201"/>
      <c r="AV371" s="201"/>
      <c r="AW371" s="201"/>
      <c r="AX371" s="201"/>
      <c r="AY371" s="201"/>
      <c r="AZ371" s="201"/>
      <c r="BA371" s="201"/>
      <c r="BB371" s="201"/>
      <c r="BC371" s="201"/>
      <c r="BD371" s="201"/>
      <c r="BE371" s="201"/>
      <c r="BF371" s="201"/>
      <c r="BG371" s="201"/>
      <c r="BH371" s="201"/>
      <c r="BI371" s="201"/>
      <c r="BJ371" s="193" t="s">
        <v>5195</v>
      </c>
      <c r="BK371" s="201"/>
      <c r="BL371" s="201"/>
      <c r="BM371" s="201"/>
      <c r="BN371" s="201"/>
      <c r="BO371" s="201"/>
      <c r="BP371" s="201"/>
      <c r="BQ371" s="201"/>
      <c r="BR371" s="201"/>
      <c r="BS371" s="201"/>
      <c r="BT371" s="201"/>
      <c r="BU371" s="201"/>
      <c r="BV371" s="201"/>
      <c r="BW371" s="200"/>
      <c r="BX371" s="200"/>
      <c r="BY371" s="200"/>
      <c r="BZ371" s="202"/>
      <c r="CA371" s="202"/>
      <c r="CB371" s="202"/>
      <c r="CC371" s="202"/>
      <c r="CD371" s="202"/>
      <c r="CE371" s="202"/>
      <c r="CF371" s="202"/>
      <c r="CG371" s="202"/>
      <c r="CH371" s="202"/>
      <c r="CI371" s="202"/>
      <c r="CJ371" s="202"/>
      <c r="CK371" s="202"/>
      <c r="CL371" s="202"/>
      <c r="CM371" s="202"/>
      <c r="CN371" s="202"/>
      <c r="CO371" s="202"/>
      <c r="CP371" s="202"/>
      <c r="CQ371" s="202"/>
      <c r="CR371" s="202"/>
      <c r="CS371" s="195" t="s">
        <v>5196</v>
      </c>
      <c r="CT371" s="202"/>
      <c r="CU371" s="202"/>
      <c r="CV371" s="202"/>
      <c r="CW371" s="202"/>
      <c r="CX371" s="202"/>
      <c r="CY371" s="202"/>
      <c r="CZ371" s="202"/>
      <c r="DA371" s="202"/>
      <c r="DB371" s="202"/>
      <c r="DC371" s="202"/>
      <c r="DD371" s="202"/>
      <c r="DE371" s="202"/>
    </row>
    <row r="372" spans="34:109" ht="15" hidden="1" customHeight="1">
      <c r="AH372" s="200"/>
      <c r="AI372" s="200"/>
      <c r="AJ372" s="200"/>
      <c r="AK372" s="200"/>
      <c r="AL372" s="189" t="str">
        <f t="shared" si="15"/>
        <v/>
      </c>
      <c r="AM372" s="189" t="str">
        <f t="shared" si="16"/>
        <v/>
      </c>
      <c r="AN372" s="190" t="str">
        <f t="shared" si="17"/>
        <v/>
      </c>
      <c r="AO372" s="200"/>
      <c r="AP372" s="187">
        <v>370</v>
      </c>
      <c r="AQ372" s="201"/>
      <c r="AR372" s="201"/>
      <c r="AS372" s="201"/>
      <c r="AT372" s="201"/>
      <c r="AU372" s="201"/>
      <c r="AV372" s="201"/>
      <c r="AW372" s="201"/>
      <c r="AX372" s="201"/>
      <c r="AY372" s="201"/>
      <c r="AZ372" s="201"/>
      <c r="BA372" s="201"/>
      <c r="BB372" s="201"/>
      <c r="BC372" s="201"/>
      <c r="BD372" s="201"/>
      <c r="BE372" s="201"/>
      <c r="BF372" s="201"/>
      <c r="BG372" s="201"/>
      <c r="BH372" s="201"/>
      <c r="BI372" s="201"/>
      <c r="BJ372" s="193" t="s">
        <v>5197</v>
      </c>
      <c r="BK372" s="201"/>
      <c r="BL372" s="201"/>
      <c r="BM372" s="201"/>
      <c r="BN372" s="201"/>
      <c r="BO372" s="201"/>
      <c r="BP372" s="201"/>
      <c r="BQ372" s="201"/>
      <c r="BR372" s="201"/>
      <c r="BS372" s="201"/>
      <c r="BT372" s="201"/>
      <c r="BU372" s="201"/>
      <c r="BV372" s="201"/>
      <c r="BW372" s="200"/>
      <c r="BX372" s="200"/>
      <c r="BY372" s="200"/>
      <c r="BZ372" s="202"/>
      <c r="CA372" s="202"/>
      <c r="CB372" s="202"/>
      <c r="CC372" s="202"/>
      <c r="CD372" s="202"/>
      <c r="CE372" s="202"/>
      <c r="CF372" s="202"/>
      <c r="CG372" s="202"/>
      <c r="CH372" s="202"/>
      <c r="CI372" s="202"/>
      <c r="CJ372" s="202"/>
      <c r="CK372" s="202"/>
      <c r="CL372" s="202"/>
      <c r="CM372" s="202"/>
      <c r="CN372" s="202"/>
      <c r="CO372" s="202"/>
      <c r="CP372" s="202"/>
      <c r="CQ372" s="202"/>
      <c r="CR372" s="202"/>
      <c r="CS372" s="195" t="s">
        <v>5198</v>
      </c>
      <c r="CT372" s="202"/>
      <c r="CU372" s="202"/>
      <c r="CV372" s="202"/>
      <c r="CW372" s="202"/>
      <c r="CX372" s="202"/>
      <c r="CY372" s="202"/>
      <c r="CZ372" s="202"/>
      <c r="DA372" s="202"/>
      <c r="DB372" s="202"/>
      <c r="DC372" s="202"/>
      <c r="DD372" s="202"/>
      <c r="DE372" s="202"/>
    </row>
    <row r="373" spans="34:109" ht="15" hidden="1" customHeight="1">
      <c r="AH373" s="200"/>
      <c r="AI373" s="200"/>
      <c r="AJ373" s="200"/>
      <c r="AK373" s="200"/>
      <c r="AL373" s="189" t="str">
        <f t="shared" si="15"/>
        <v/>
      </c>
      <c r="AM373" s="189" t="str">
        <f t="shared" si="16"/>
        <v/>
      </c>
      <c r="AN373" s="190" t="str">
        <f t="shared" si="17"/>
        <v/>
      </c>
      <c r="AO373" s="200"/>
      <c r="AP373" s="187">
        <v>371</v>
      </c>
      <c r="AQ373" s="201"/>
      <c r="AR373" s="201"/>
      <c r="AS373" s="201"/>
      <c r="AT373" s="201"/>
      <c r="AU373" s="201"/>
      <c r="AV373" s="201"/>
      <c r="AW373" s="201"/>
      <c r="AX373" s="201"/>
      <c r="AY373" s="201"/>
      <c r="AZ373" s="201"/>
      <c r="BA373" s="201"/>
      <c r="BB373" s="201"/>
      <c r="BC373" s="201"/>
      <c r="BD373" s="201"/>
      <c r="BE373" s="201"/>
      <c r="BF373" s="201"/>
      <c r="BG373" s="201"/>
      <c r="BH373" s="201"/>
      <c r="BI373" s="201"/>
      <c r="BJ373" s="193" t="s">
        <v>5199</v>
      </c>
      <c r="BK373" s="201"/>
      <c r="BL373" s="201"/>
      <c r="BM373" s="201"/>
      <c r="BN373" s="201"/>
      <c r="BO373" s="201"/>
      <c r="BP373" s="201"/>
      <c r="BQ373" s="201"/>
      <c r="BR373" s="201"/>
      <c r="BS373" s="201"/>
      <c r="BT373" s="201"/>
      <c r="BU373" s="201"/>
      <c r="BV373" s="201"/>
      <c r="BW373" s="200"/>
      <c r="BX373" s="200"/>
      <c r="BY373" s="200"/>
      <c r="BZ373" s="202"/>
      <c r="CA373" s="202"/>
      <c r="CB373" s="202"/>
      <c r="CC373" s="202"/>
      <c r="CD373" s="202"/>
      <c r="CE373" s="202"/>
      <c r="CF373" s="202"/>
      <c r="CG373" s="202"/>
      <c r="CH373" s="202"/>
      <c r="CI373" s="202"/>
      <c r="CJ373" s="202"/>
      <c r="CK373" s="202"/>
      <c r="CL373" s="202"/>
      <c r="CM373" s="202"/>
      <c r="CN373" s="202"/>
      <c r="CO373" s="202"/>
      <c r="CP373" s="202"/>
      <c r="CQ373" s="202"/>
      <c r="CR373" s="202"/>
      <c r="CS373" s="195" t="s">
        <v>5200</v>
      </c>
      <c r="CT373" s="202"/>
      <c r="CU373" s="202"/>
      <c r="CV373" s="202"/>
      <c r="CW373" s="202"/>
      <c r="CX373" s="202"/>
      <c r="CY373" s="202"/>
      <c r="CZ373" s="202"/>
      <c r="DA373" s="202"/>
      <c r="DB373" s="202"/>
      <c r="DC373" s="202"/>
      <c r="DD373" s="202"/>
      <c r="DE373" s="202"/>
    </row>
    <row r="374" spans="34:109" ht="15" hidden="1" customHeight="1">
      <c r="AH374" s="200"/>
      <c r="AI374" s="200"/>
      <c r="AJ374" s="200"/>
      <c r="AK374" s="200"/>
      <c r="AL374" s="189" t="str">
        <f t="shared" si="15"/>
        <v/>
      </c>
      <c r="AM374" s="189" t="str">
        <f t="shared" si="16"/>
        <v/>
      </c>
      <c r="AN374" s="190" t="str">
        <f t="shared" si="17"/>
        <v/>
      </c>
      <c r="AO374" s="200"/>
      <c r="AP374" s="187">
        <v>372</v>
      </c>
      <c r="AQ374" s="201"/>
      <c r="AR374" s="201"/>
      <c r="AS374" s="201"/>
      <c r="AT374" s="201"/>
      <c r="AU374" s="201"/>
      <c r="AV374" s="201"/>
      <c r="AW374" s="201"/>
      <c r="AX374" s="201"/>
      <c r="AY374" s="201"/>
      <c r="AZ374" s="201"/>
      <c r="BA374" s="201"/>
      <c r="BB374" s="201"/>
      <c r="BC374" s="201"/>
      <c r="BD374" s="201"/>
      <c r="BE374" s="201"/>
      <c r="BF374" s="201"/>
      <c r="BG374" s="201"/>
      <c r="BH374" s="201"/>
      <c r="BI374" s="201"/>
      <c r="BJ374" s="193" t="s">
        <v>5201</v>
      </c>
      <c r="BK374" s="201"/>
      <c r="BL374" s="201"/>
      <c r="BM374" s="201"/>
      <c r="BN374" s="201"/>
      <c r="BO374" s="201"/>
      <c r="BP374" s="201"/>
      <c r="BQ374" s="201"/>
      <c r="BR374" s="201"/>
      <c r="BS374" s="201"/>
      <c r="BT374" s="201"/>
      <c r="BU374" s="201"/>
      <c r="BV374" s="201"/>
      <c r="BW374" s="200"/>
      <c r="BX374" s="200"/>
      <c r="BY374" s="200"/>
      <c r="BZ374" s="202"/>
      <c r="CA374" s="202"/>
      <c r="CB374" s="202"/>
      <c r="CC374" s="202"/>
      <c r="CD374" s="202"/>
      <c r="CE374" s="202"/>
      <c r="CF374" s="202"/>
      <c r="CG374" s="202"/>
      <c r="CH374" s="202"/>
      <c r="CI374" s="202"/>
      <c r="CJ374" s="202"/>
      <c r="CK374" s="202"/>
      <c r="CL374" s="202"/>
      <c r="CM374" s="202"/>
      <c r="CN374" s="202"/>
      <c r="CO374" s="202"/>
      <c r="CP374" s="202"/>
      <c r="CQ374" s="202"/>
      <c r="CR374" s="202"/>
      <c r="CS374" s="195" t="s">
        <v>5202</v>
      </c>
      <c r="CT374" s="202"/>
      <c r="CU374" s="202"/>
      <c r="CV374" s="202"/>
      <c r="CW374" s="202"/>
      <c r="CX374" s="202"/>
      <c r="CY374" s="202"/>
      <c r="CZ374" s="202"/>
      <c r="DA374" s="202"/>
      <c r="DB374" s="202"/>
      <c r="DC374" s="202"/>
      <c r="DD374" s="202"/>
      <c r="DE374" s="202"/>
    </row>
    <row r="375" spans="34:109" ht="15" hidden="1" customHeight="1">
      <c r="AH375" s="187"/>
      <c r="AI375" s="187"/>
      <c r="AJ375" s="187"/>
      <c r="AK375" s="187"/>
      <c r="AL375" s="189" t="str">
        <f t="shared" si="15"/>
        <v/>
      </c>
      <c r="AM375" s="189" t="str">
        <f t="shared" si="16"/>
        <v/>
      </c>
      <c r="AN375" s="190" t="str">
        <f t="shared" si="17"/>
        <v/>
      </c>
      <c r="AO375" s="187"/>
      <c r="AP375" s="187">
        <v>373</v>
      </c>
      <c r="AQ375" s="193"/>
      <c r="AR375" s="193"/>
      <c r="AS375" s="193"/>
      <c r="AT375" s="193"/>
      <c r="AU375" s="193"/>
      <c r="AV375" s="193"/>
      <c r="AW375" s="193"/>
      <c r="AX375" s="193"/>
      <c r="AY375" s="193"/>
      <c r="AZ375" s="193"/>
      <c r="BA375" s="193"/>
      <c r="BB375" s="193"/>
      <c r="BC375" s="193"/>
      <c r="BD375" s="193"/>
      <c r="BE375" s="193"/>
      <c r="BF375" s="193"/>
      <c r="BG375" s="193"/>
      <c r="BH375" s="193"/>
      <c r="BI375" s="193"/>
      <c r="BJ375" s="193" t="s">
        <v>5203</v>
      </c>
      <c r="BK375" s="193"/>
      <c r="BL375" s="193"/>
      <c r="BM375" s="193"/>
      <c r="BN375" s="193"/>
      <c r="BO375" s="193"/>
      <c r="BP375" s="193"/>
      <c r="BQ375" s="193"/>
      <c r="BR375" s="193"/>
      <c r="BS375" s="193"/>
      <c r="BT375" s="193"/>
      <c r="BU375" s="193"/>
      <c r="BV375" s="193"/>
      <c r="BW375" s="187"/>
      <c r="BX375" s="187"/>
      <c r="BY375" s="187"/>
      <c r="BZ375" s="195"/>
      <c r="CA375" s="195"/>
      <c r="CB375" s="195"/>
      <c r="CC375" s="195"/>
      <c r="CD375" s="195"/>
      <c r="CE375" s="195"/>
      <c r="CF375" s="195"/>
      <c r="CG375" s="195"/>
      <c r="CH375" s="195"/>
      <c r="CI375" s="195"/>
      <c r="CJ375" s="195"/>
      <c r="CK375" s="195"/>
      <c r="CL375" s="195"/>
      <c r="CM375" s="195"/>
      <c r="CN375" s="195"/>
      <c r="CO375" s="195"/>
      <c r="CP375" s="195"/>
      <c r="CQ375" s="195"/>
      <c r="CR375" s="195"/>
      <c r="CS375" s="195" t="s">
        <v>5204</v>
      </c>
      <c r="CT375" s="195"/>
      <c r="CU375" s="195"/>
      <c r="CV375" s="195"/>
      <c r="CW375" s="195"/>
      <c r="CX375" s="195"/>
      <c r="CY375" s="195"/>
      <c r="CZ375" s="195"/>
      <c r="DA375" s="195"/>
      <c r="DB375" s="195"/>
      <c r="DC375" s="195"/>
      <c r="DD375" s="195"/>
      <c r="DE375" s="195"/>
    </row>
    <row r="376" spans="34:109" ht="15" hidden="1" customHeight="1">
      <c r="AH376" s="187"/>
      <c r="AI376" s="187"/>
      <c r="AJ376" s="187"/>
      <c r="AK376" s="187"/>
      <c r="AL376" s="189" t="str">
        <f t="shared" si="15"/>
        <v/>
      </c>
      <c r="AM376" s="189" t="str">
        <f t="shared" si="16"/>
        <v/>
      </c>
      <c r="AN376" s="190" t="str">
        <f t="shared" si="17"/>
        <v/>
      </c>
      <c r="AO376" s="187"/>
      <c r="AP376" s="187">
        <v>374</v>
      </c>
      <c r="AQ376" s="193"/>
      <c r="AR376" s="193"/>
      <c r="AS376" s="193"/>
      <c r="AT376" s="193"/>
      <c r="AU376" s="193"/>
      <c r="AV376" s="193"/>
      <c r="AW376" s="193"/>
      <c r="AX376" s="193"/>
      <c r="AY376" s="193"/>
      <c r="AZ376" s="193"/>
      <c r="BA376" s="193"/>
      <c r="BB376" s="193"/>
      <c r="BC376" s="193"/>
      <c r="BD376" s="193"/>
      <c r="BE376" s="193"/>
      <c r="BF376" s="193"/>
      <c r="BG376" s="193"/>
      <c r="BH376" s="193"/>
      <c r="BI376" s="193"/>
      <c r="BJ376" s="193" t="s">
        <v>5205</v>
      </c>
      <c r="BK376" s="193"/>
      <c r="BL376" s="193"/>
      <c r="BM376" s="193"/>
      <c r="BN376" s="193"/>
      <c r="BO376" s="193"/>
      <c r="BP376" s="193"/>
      <c r="BQ376" s="193"/>
      <c r="BR376" s="193"/>
      <c r="BS376" s="193"/>
      <c r="BT376" s="193"/>
      <c r="BU376" s="193"/>
      <c r="BV376" s="193"/>
      <c r="BW376" s="187"/>
      <c r="BX376" s="187"/>
      <c r="BY376" s="187"/>
      <c r="BZ376" s="195"/>
      <c r="CA376" s="195"/>
      <c r="CB376" s="195"/>
      <c r="CC376" s="195"/>
      <c r="CD376" s="195"/>
      <c r="CE376" s="195"/>
      <c r="CF376" s="195"/>
      <c r="CG376" s="195"/>
      <c r="CH376" s="195"/>
      <c r="CI376" s="195"/>
      <c r="CJ376" s="195"/>
      <c r="CK376" s="195"/>
      <c r="CL376" s="195"/>
      <c r="CM376" s="195"/>
      <c r="CN376" s="195"/>
      <c r="CO376" s="195"/>
      <c r="CP376" s="195"/>
      <c r="CQ376" s="195"/>
      <c r="CR376" s="195"/>
      <c r="CS376" s="195" t="s">
        <v>5206</v>
      </c>
      <c r="CT376" s="195"/>
      <c r="CU376" s="195"/>
      <c r="CV376" s="195"/>
      <c r="CW376" s="195"/>
      <c r="CX376" s="195"/>
      <c r="CY376" s="195"/>
      <c r="CZ376" s="195"/>
      <c r="DA376" s="195"/>
      <c r="DB376" s="195"/>
      <c r="DC376" s="195"/>
      <c r="DD376" s="195"/>
      <c r="DE376" s="195"/>
    </row>
    <row r="377" spans="34:109" ht="15" hidden="1" customHeight="1">
      <c r="AH377" s="200"/>
      <c r="AI377" s="200"/>
      <c r="AJ377" s="200"/>
      <c r="AK377" s="200"/>
      <c r="AL377" s="189" t="str">
        <f t="shared" si="15"/>
        <v/>
      </c>
      <c r="AM377" s="189" t="str">
        <f t="shared" si="16"/>
        <v/>
      </c>
      <c r="AN377" s="190" t="str">
        <f t="shared" si="17"/>
        <v/>
      </c>
      <c r="AO377" s="200"/>
      <c r="AP377" s="187">
        <v>375</v>
      </c>
      <c r="AQ377" s="201"/>
      <c r="AR377" s="201"/>
      <c r="AS377" s="201"/>
      <c r="AT377" s="201"/>
      <c r="AU377" s="201"/>
      <c r="AV377" s="201"/>
      <c r="AW377" s="201"/>
      <c r="AX377" s="201"/>
      <c r="AY377" s="201"/>
      <c r="AZ377" s="201"/>
      <c r="BA377" s="201"/>
      <c r="BB377" s="201"/>
      <c r="BC377" s="201"/>
      <c r="BD377" s="201"/>
      <c r="BE377" s="201"/>
      <c r="BF377" s="201"/>
      <c r="BG377" s="201"/>
      <c r="BH377" s="201"/>
      <c r="BI377" s="201"/>
      <c r="BJ377" s="193" t="s">
        <v>5207</v>
      </c>
      <c r="BK377" s="201"/>
      <c r="BL377" s="201"/>
      <c r="BM377" s="201"/>
      <c r="BN377" s="201"/>
      <c r="BO377" s="201"/>
      <c r="BP377" s="201"/>
      <c r="BQ377" s="201"/>
      <c r="BR377" s="201"/>
      <c r="BS377" s="201"/>
      <c r="BT377" s="201"/>
      <c r="BU377" s="201"/>
      <c r="BV377" s="201"/>
      <c r="BW377" s="200"/>
      <c r="BX377" s="200"/>
      <c r="BY377" s="200"/>
      <c r="BZ377" s="202"/>
      <c r="CA377" s="202"/>
      <c r="CB377" s="202"/>
      <c r="CC377" s="202"/>
      <c r="CD377" s="202"/>
      <c r="CE377" s="202"/>
      <c r="CF377" s="202"/>
      <c r="CG377" s="202"/>
      <c r="CH377" s="202"/>
      <c r="CI377" s="202"/>
      <c r="CJ377" s="202"/>
      <c r="CK377" s="202"/>
      <c r="CL377" s="202"/>
      <c r="CM377" s="202"/>
      <c r="CN377" s="202"/>
      <c r="CO377" s="202"/>
      <c r="CP377" s="202"/>
      <c r="CQ377" s="202"/>
      <c r="CR377" s="202"/>
      <c r="CS377" s="195" t="s">
        <v>5208</v>
      </c>
      <c r="CT377" s="202"/>
      <c r="CU377" s="202"/>
      <c r="CV377" s="202"/>
      <c r="CW377" s="202"/>
      <c r="CX377" s="202"/>
      <c r="CY377" s="202"/>
      <c r="CZ377" s="202"/>
      <c r="DA377" s="202"/>
      <c r="DB377" s="202"/>
      <c r="DC377" s="202"/>
      <c r="DD377" s="202"/>
      <c r="DE377" s="202"/>
    </row>
    <row r="378" spans="34:109" ht="15" hidden="1" customHeight="1">
      <c r="AH378" s="200"/>
      <c r="AI378" s="200"/>
      <c r="AJ378" s="200"/>
      <c r="AK378" s="200"/>
      <c r="AL378" s="189" t="str">
        <f t="shared" si="15"/>
        <v/>
      </c>
      <c r="AM378" s="189" t="str">
        <f t="shared" si="16"/>
        <v/>
      </c>
      <c r="AN378" s="190" t="str">
        <f t="shared" si="17"/>
        <v/>
      </c>
      <c r="AO378" s="200"/>
      <c r="AP378" s="187">
        <v>376</v>
      </c>
      <c r="AQ378" s="201"/>
      <c r="AR378" s="201"/>
      <c r="AS378" s="201"/>
      <c r="AT378" s="201"/>
      <c r="AU378" s="201"/>
      <c r="AV378" s="201"/>
      <c r="AW378" s="201"/>
      <c r="AX378" s="201"/>
      <c r="AY378" s="201"/>
      <c r="AZ378" s="201"/>
      <c r="BA378" s="201"/>
      <c r="BB378" s="201"/>
      <c r="BC378" s="201"/>
      <c r="BD378" s="201"/>
      <c r="BE378" s="201"/>
      <c r="BF378" s="201"/>
      <c r="BG378" s="201"/>
      <c r="BH378" s="201"/>
      <c r="BI378" s="201"/>
      <c r="BJ378" s="193" t="s">
        <v>5209</v>
      </c>
      <c r="BK378" s="201"/>
      <c r="BL378" s="201"/>
      <c r="BM378" s="201"/>
      <c r="BN378" s="201"/>
      <c r="BO378" s="201"/>
      <c r="BP378" s="201"/>
      <c r="BQ378" s="201"/>
      <c r="BR378" s="201"/>
      <c r="BS378" s="201"/>
      <c r="BT378" s="201"/>
      <c r="BU378" s="201"/>
      <c r="BV378" s="201"/>
      <c r="BW378" s="200"/>
      <c r="BX378" s="200"/>
      <c r="BY378" s="200"/>
      <c r="BZ378" s="202"/>
      <c r="CA378" s="202"/>
      <c r="CB378" s="202"/>
      <c r="CC378" s="202"/>
      <c r="CD378" s="202"/>
      <c r="CE378" s="202"/>
      <c r="CF378" s="202"/>
      <c r="CG378" s="202"/>
      <c r="CH378" s="202"/>
      <c r="CI378" s="202"/>
      <c r="CJ378" s="202"/>
      <c r="CK378" s="202"/>
      <c r="CL378" s="202"/>
      <c r="CM378" s="202"/>
      <c r="CN378" s="202"/>
      <c r="CO378" s="202"/>
      <c r="CP378" s="202"/>
      <c r="CQ378" s="202"/>
      <c r="CR378" s="202"/>
      <c r="CS378" s="195" t="s">
        <v>5210</v>
      </c>
      <c r="CT378" s="202"/>
      <c r="CU378" s="202"/>
      <c r="CV378" s="202"/>
      <c r="CW378" s="202"/>
      <c r="CX378" s="202"/>
      <c r="CY378" s="202"/>
      <c r="CZ378" s="202"/>
      <c r="DA378" s="202"/>
      <c r="DB378" s="202"/>
      <c r="DC378" s="202"/>
      <c r="DD378" s="202"/>
      <c r="DE378" s="202"/>
    </row>
    <row r="379" spans="34:109" ht="15" hidden="1" customHeight="1">
      <c r="AH379" s="200"/>
      <c r="AI379" s="200"/>
      <c r="AJ379" s="200"/>
      <c r="AK379" s="200"/>
      <c r="AL379" s="189" t="str">
        <f t="shared" si="15"/>
        <v/>
      </c>
      <c r="AM379" s="189" t="str">
        <f t="shared" si="16"/>
        <v/>
      </c>
      <c r="AN379" s="190" t="str">
        <f t="shared" si="17"/>
        <v/>
      </c>
      <c r="AO379" s="200"/>
      <c r="AP379" s="187">
        <v>377</v>
      </c>
      <c r="AQ379" s="201"/>
      <c r="AR379" s="201"/>
      <c r="AS379" s="201"/>
      <c r="AT379" s="201"/>
      <c r="AU379" s="201"/>
      <c r="AV379" s="201"/>
      <c r="AW379" s="201"/>
      <c r="AX379" s="201"/>
      <c r="AY379" s="201"/>
      <c r="AZ379" s="201"/>
      <c r="BA379" s="201"/>
      <c r="BB379" s="201"/>
      <c r="BC379" s="201"/>
      <c r="BD379" s="201"/>
      <c r="BE379" s="201"/>
      <c r="BF379" s="201"/>
      <c r="BG379" s="201"/>
      <c r="BH379" s="201"/>
      <c r="BI379" s="201"/>
      <c r="BJ379" s="193" t="s">
        <v>5211</v>
      </c>
      <c r="BK379" s="201"/>
      <c r="BL379" s="201"/>
      <c r="BM379" s="201"/>
      <c r="BN379" s="201"/>
      <c r="BO379" s="201"/>
      <c r="BP379" s="201"/>
      <c r="BQ379" s="201"/>
      <c r="BR379" s="201"/>
      <c r="BS379" s="201"/>
      <c r="BT379" s="201"/>
      <c r="BU379" s="201"/>
      <c r="BV379" s="201"/>
      <c r="BW379" s="200"/>
      <c r="BX379" s="200"/>
      <c r="BY379" s="200"/>
      <c r="BZ379" s="202"/>
      <c r="CA379" s="202"/>
      <c r="CB379" s="202"/>
      <c r="CC379" s="202"/>
      <c r="CD379" s="202"/>
      <c r="CE379" s="202"/>
      <c r="CF379" s="202"/>
      <c r="CG379" s="202"/>
      <c r="CH379" s="202"/>
      <c r="CI379" s="202"/>
      <c r="CJ379" s="202"/>
      <c r="CK379" s="202"/>
      <c r="CL379" s="202"/>
      <c r="CM379" s="202"/>
      <c r="CN379" s="202"/>
      <c r="CO379" s="202"/>
      <c r="CP379" s="202"/>
      <c r="CQ379" s="202"/>
      <c r="CR379" s="202"/>
      <c r="CS379" s="195" t="s">
        <v>5212</v>
      </c>
      <c r="CT379" s="202"/>
      <c r="CU379" s="202"/>
      <c r="CV379" s="202"/>
      <c r="CW379" s="202"/>
      <c r="CX379" s="202"/>
      <c r="CY379" s="202"/>
      <c r="CZ379" s="202"/>
      <c r="DA379" s="202"/>
      <c r="DB379" s="202"/>
      <c r="DC379" s="202"/>
      <c r="DD379" s="202"/>
      <c r="DE379" s="202"/>
    </row>
    <row r="380" spans="34:109" ht="15" hidden="1" customHeight="1">
      <c r="AH380" s="200"/>
      <c r="AI380" s="200"/>
      <c r="AJ380" s="200"/>
      <c r="AK380" s="200"/>
      <c r="AL380" s="189" t="str">
        <f t="shared" si="15"/>
        <v/>
      </c>
      <c r="AM380" s="189" t="str">
        <f t="shared" si="16"/>
        <v/>
      </c>
      <c r="AN380" s="190" t="str">
        <f t="shared" si="17"/>
        <v/>
      </c>
      <c r="AO380" s="200"/>
      <c r="AP380" s="187">
        <v>378</v>
      </c>
      <c r="AQ380" s="201"/>
      <c r="AR380" s="201"/>
      <c r="AS380" s="201"/>
      <c r="AT380" s="201"/>
      <c r="AU380" s="201"/>
      <c r="AV380" s="201"/>
      <c r="AW380" s="201"/>
      <c r="AX380" s="201"/>
      <c r="AY380" s="201"/>
      <c r="AZ380" s="201"/>
      <c r="BA380" s="201"/>
      <c r="BB380" s="201"/>
      <c r="BC380" s="201"/>
      <c r="BD380" s="201"/>
      <c r="BE380" s="201"/>
      <c r="BF380" s="201"/>
      <c r="BG380" s="201"/>
      <c r="BH380" s="201"/>
      <c r="BI380" s="201"/>
      <c r="BJ380" s="193" t="s">
        <v>5213</v>
      </c>
      <c r="BK380" s="201"/>
      <c r="BL380" s="201"/>
      <c r="BM380" s="201"/>
      <c r="BN380" s="201"/>
      <c r="BO380" s="201"/>
      <c r="BP380" s="201"/>
      <c r="BQ380" s="201"/>
      <c r="BR380" s="201"/>
      <c r="BS380" s="201"/>
      <c r="BT380" s="201"/>
      <c r="BU380" s="201"/>
      <c r="BV380" s="201"/>
      <c r="BW380" s="200"/>
      <c r="BX380" s="200"/>
      <c r="BY380" s="200"/>
      <c r="BZ380" s="202"/>
      <c r="CA380" s="202"/>
      <c r="CB380" s="202"/>
      <c r="CC380" s="202"/>
      <c r="CD380" s="202"/>
      <c r="CE380" s="202"/>
      <c r="CF380" s="202"/>
      <c r="CG380" s="202"/>
      <c r="CH380" s="202"/>
      <c r="CI380" s="202"/>
      <c r="CJ380" s="202"/>
      <c r="CK380" s="202"/>
      <c r="CL380" s="202"/>
      <c r="CM380" s="202"/>
      <c r="CN380" s="202"/>
      <c r="CO380" s="202"/>
      <c r="CP380" s="202"/>
      <c r="CQ380" s="202"/>
      <c r="CR380" s="202"/>
      <c r="CS380" s="195" t="s">
        <v>5214</v>
      </c>
      <c r="CT380" s="202"/>
      <c r="CU380" s="202"/>
      <c r="CV380" s="202"/>
      <c r="CW380" s="202"/>
      <c r="CX380" s="202"/>
      <c r="CY380" s="202"/>
      <c r="CZ380" s="202"/>
      <c r="DA380" s="202"/>
      <c r="DB380" s="202"/>
      <c r="DC380" s="202"/>
      <c r="DD380" s="202"/>
      <c r="DE380" s="202"/>
    </row>
    <row r="381" spans="34:109" ht="15" hidden="1" customHeight="1">
      <c r="AH381" s="200"/>
      <c r="AI381" s="200"/>
      <c r="AJ381" s="200"/>
      <c r="AK381" s="200"/>
      <c r="AL381" s="189" t="str">
        <f t="shared" si="15"/>
        <v/>
      </c>
      <c r="AM381" s="189" t="str">
        <f t="shared" si="16"/>
        <v/>
      </c>
      <c r="AN381" s="190" t="str">
        <f t="shared" si="17"/>
        <v/>
      </c>
      <c r="AO381" s="200"/>
      <c r="AP381" s="187">
        <v>379</v>
      </c>
      <c r="AQ381" s="201"/>
      <c r="AR381" s="201"/>
      <c r="AS381" s="201"/>
      <c r="AT381" s="201"/>
      <c r="AU381" s="201"/>
      <c r="AV381" s="201"/>
      <c r="AW381" s="201"/>
      <c r="AX381" s="201"/>
      <c r="AY381" s="201"/>
      <c r="AZ381" s="201"/>
      <c r="BA381" s="201"/>
      <c r="BB381" s="201"/>
      <c r="BC381" s="201"/>
      <c r="BD381" s="201"/>
      <c r="BE381" s="201"/>
      <c r="BF381" s="201"/>
      <c r="BG381" s="201"/>
      <c r="BH381" s="201"/>
      <c r="BI381" s="201"/>
      <c r="BJ381" s="193" t="s">
        <v>5215</v>
      </c>
      <c r="BK381" s="201"/>
      <c r="BL381" s="201"/>
      <c r="BM381" s="201"/>
      <c r="BN381" s="201"/>
      <c r="BO381" s="201"/>
      <c r="BP381" s="201"/>
      <c r="BQ381" s="201"/>
      <c r="BR381" s="201"/>
      <c r="BS381" s="201"/>
      <c r="BT381" s="201"/>
      <c r="BU381" s="201"/>
      <c r="BV381" s="201"/>
      <c r="BW381" s="200"/>
      <c r="BX381" s="200"/>
      <c r="BY381" s="200"/>
      <c r="BZ381" s="202"/>
      <c r="CA381" s="202"/>
      <c r="CB381" s="202"/>
      <c r="CC381" s="202"/>
      <c r="CD381" s="202"/>
      <c r="CE381" s="202"/>
      <c r="CF381" s="202"/>
      <c r="CG381" s="202"/>
      <c r="CH381" s="202"/>
      <c r="CI381" s="202"/>
      <c r="CJ381" s="202"/>
      <c r="CK381" s="202"/>
      <c r="CL381" s="202"/>
      <c r="CM381" s="202"/>
      <c r="CN381" s="202"/>
      <c r="CO381" s="202"/>
      <c r="CP381" s="202"/>
      <c r="CQ381" s="202"/>
      <c r="CR381" s="202"/>
      <c r="CS381" s="195" t="s">
        <v>5216</v>
      </c>
      <c r="CT381" s="202"/>
      <c r="CU381" s="202"/>
      <c r="CV381" s="202"/>
      <c r="CW381" s="202"/>
      <c r="CX381" s="202"/>
      <c r="CY381" s="202"/>
      <c r="CZ381" s="202"/>
      <c r="DA381" s="202"/>
      <c r="DB381" s="202"/>
      <c r="DC381" s="202"/>
      <c r="DD381" s="202"/>
      <c r="DE381" s="202"/>
    </row>
    <row r="382" spans="34:109" ht="15" hidden="1" customHeight="1">
      <c r="AH382" s="200"/>
      <c r="AI382" s="200"/>
      <c r="AJ382" s="200"/>
      <c r="AK382" s="200"/>
      <c r="AL382" s="189" t="str">
        <f t="shared" si="15"/>
        <v/>
      </c>
      <c r="AM382" s="189" t="str">
        <f t="shared" si="16"/>
        <v/>
      </c>
      <c r="AN382" s="190" t="str">
        <f t="shared" si="17"/>
        <v/>
      </c>
      <c r="AO382" s="200"/>
      <c r="AP382" s="187">
        <v>380</v>
      </c>
      <c r="AQ382" s="201"/>
      <c r="AR382" s="201"/>
      <c r="AS382" s="201"/>
      <c r="AT382" s="201"/>
      <c r="AU382" s="201"/>
      <c r="AV382" s="201"/>
      <c r="AW382" s="201"/>
      <c r="AX382" s="201"/>
      <c r="AY382" s="201"/>
      <c r="AZ382" s="201"/>
      <c r="BA382" s="201"/>
      <c r="BB382" s="201"/>
      <c r="BC382" s="201"/>
      <c r="BD382" s="201"/>
      <c r="BE382" s="201"/>
      <c r="BF382" s="201"/>
      <c r="BG382" s="201"/>
      <c r="BH382" s="201"/>
      <c r="BI382" s="201"/>
      <c r="BJ382" s="193" t="s">
        <v>5217</v>
      </c>
      <c r="BK382" s="201"/>
      <c r="BL382" s="201"/>
      <c r="BM382" s="201"/>
      <c r="BN382" s="201"/>
      <c r="BO382" s="201"/>
      <c r="BP382" s="201"/>
      <c r="BQ382" s="201"/>
      <c r="BR382" s="201"/>
      <c r="BS382" s="201"/>
      <c r="BT382" s="201"/>
      <c r="BU382" s="201"/>
      <c r="BV382" s="201"/>
      <c r="BW382" s="200"/>
      <c r="BX382" s="200"/>
      <c r="BY382" s="200"/>
      <c r="BZ382" s="202"/>
      <c r="CA382" s="202"/>
      <c r="CB382" s="202"/>
      <c r="CC382" s="202"/>
      <c r="CD382" s="202"/>
      <c r="CE382" s="202"/>
      <c r="CF382" s="202"/>
      <c r="CG382" s="202"/>
      <c r="CH382" s="202"/>
      <c r="CI382" s="202"/>
      <c r="CJ382" s="202"/>
      <c r="CK382" s="202"/>
      <c r="CL382" s="202"/>
      <c r="CM382" s="202"/>
      <c r="CN382" s="202"/>
      <c r="CO382" s="202"/>
      <c r="CP382" s="202"/>
      <c r="CQ382" s="202"/>
      <c r="CR382" s="202"/>
      <c r="CS382" s="195" t="s">
        <v>5218</v>
      </c>
      <c r="CT382" s="202"/>
      <c r="CU382" s="202"/>
      <c r="CV382" s="202"/>
      <c r="CW382" s="202"/>
      <c r="CX382" s="202"/>
      <c r="CY382" s="202"/>
      <c r="CZ382" s="202"/>
      <c r="DA382" s="202"/>
      <c r="DB382" s="202"/>
      <c r="DC382" s="202"/>
      <c r="DD382" s="202"/>
      <c r="DE382" s="202"/>
    </row>
    <row r="383" spans="34:109" ht="15" hidden="1" customHeight="1">
      <c r="AH383" s="200"/>
      <c r="AI383" s="200"/>
      <c r="AJ383" s="200"/>
      <c r="AK383" s="200"/>
      <c r="AL383" s="189" t="str">
        <f t="shared" si="15"/>
        <v/>
      </c>
      <c r="AM383" s="189" t="str">
        <f t="shared" si="16"/>
        <v/>
      </c>
      <c r="AN383" s="190" t="str">
        <f t="shared" si="17"/>
        <v/>
      </c>
      <c r="AO383" s="200"/>
      <c r="AP383" s="187">
        <v>381</v>
      </c>
      <c r="AQ383" s="201"/>
      <c r="AR383" s="201"/>
      <c r="AS383" s="201"/>
      <c r="AT383" s="201"/>
      <c r="AU383" s="201"/>
      <c r="AV383" s="201"/>
      <c r="AW383" s="201"/>
      <c r="AX383" s="201"/>
      <c r="AY383" s="201"/>
      <c r="AZ383" s="201"/>
      <c r="BA383" s="201"/>
      <c r="BB383" s="201"/>
      <c r="BC383" s="201"/>
      <c r="BD383" s="201"/>
      <c r="BE383" s="201"/>
      <c r="BF383" s="201"/>
      <c r="BG383" s="201"/>
      <c r="BH383" s="201"/>
      <c r="BI383" s="201"/>
      <c r="BJ383" s="193" t="s">
        <v>5219</v>
      </c>
      <c r="BK383" s="201"/>
      <c r="BL383" s="201"/>
      <c r="BM383" s="201"/>
      <c r="BN383" s="201"/>
      <c r="BO383" s="201"/>
      <c r="BP383" s="201"/>
      <c r="BQ383" s="201"/>
      <c r="BR383" s="201"/>
      <c r="BS383" s="201"/>
      <c r="BT383" s="201"/>
      <c r="BU383" s="201"/>
      <c r="BV383" s="201"/>
      <c r="BW383" s="200"/>
      <c r="BX383" s="200"/>
      <c r="BY383" s="200"/>
      <c r="BZ383" s="202"/>
      <c r="CA383" s="202"/>
      <c r="CB383" s="202"/>
      <c r="CC383" s="202"/>
      <c r="CD383" s="202"/>
      <c r="CE383" s="202"/>
      <c r="CF383" s="202"/>
      <c r="CG383" s="202"/>
      <c r="CH383" s="202"/>
      <c r="CI383" s="202"/>
      <c r="CJ383" s="202"/>
      <c r="CK383" s="202"/>
      <c r="CL383" s="202"/>
      <c r="CM383" s="202"/>
      <c r="CN383" s="202"/>
      <c r="CO383" s="202"/>
      <c r="CP383" s="202"/>
      <c r="CQ383" s="202"/>
      <c r="CR383" s="202"/>
      <c r="CS383" s="195" t="s">
        <v>5220</v>
      </c>
      <c r="CT383" s="202"/>
      <c r="CU383" s="202"/>
      <c r="CV383" s="202"/>
      <c r="CW383" s="202"/>
      <c r="CX383" s="202"/>
      <c r="CY383" s="202"/>
      <c r="CZ383" s="202"/>
      <c r="DA383" s="202"/>
      <c r="DB383" s="202"/>
      <c r="DC383" s="202"/>
      <c r="DD383" s="202"/>
      <c r="DE383" s="202"/>
    </row>
    <row r="384" spans="34:109" ht="15" hidden="1" customHeight="1">
      <c r="AH384" s="200"/>
      <c r="AI384" s="200"/>
      <c r="AJ384" s="200"/>
      <c r="AK384" s="200"/>
      <c r="AL384" s="189" t="str">
        <f t="shared" si="15"/>
        <v/>
      </c>
      <c r="AM384" s="189" t="str">
        <f t="shared" si="16"/>
        <v/>
      </c>
      <c r="AN384" s="190" t="str">
        <f t="shared" si="17"/>
        <v/>
      </c>
      <c r="AO384" s="200"/>
      <c r="AP384" s="187">
        <v>382</v>
      </c>
      <c r="AQ384" s="201"/>
      <c r="AR384" s="201"/>
      <c r="AS384" s="201"/>
      <c r="AT384" s="201"/>
      <c r="AU384" s="201"/>
      <c r="AV384" s="201"/>
      <c r="AW384" s="201"/>
      <c r="AX384" s="201"/>
      <c r="AY384" s="201"/>
      <c r="AZ384" s="201"/>
      <c r="BA384" s="201"/>
      <c r="BB384" s="201"/>
      <c r="BC384" s="201"/>
      <c r="BD384" s="201"/>
      <c r="BE384" s="201"/>
      <c r="BF384" s="201"/>
      <c r="BG384" s="201"/>
      <c r="BH384" s="201"/>
      <c r="BI384" s="201"/>
      <c r="BJ384" s="193" t="s">
        <v>5221</v>
      </c>
      <c r="BK384" s="201"/>
      <c r="BL384" s="201"/>
      <c r="BM384" s="201"/>
      <c r="BN384" s="201"/>
      <c r="BO384" s="201"/>
      <c r="BP384" s="201"/>
      <c r="BQ384" s="201"/>
      <c r="BR384" s="201"/>
      <c r="BS384" s="201"/>
      <c r="BT384" s="201"/>
      <c r="BU384" s="201"/>
      <c r="BV384" s="201"/>
      <c r="BW384" s="200"/>
      <c r="BX384" s="200"/>
      <c r="BY384" s="200"/>
      <c r="BZ384" s="202"/>
      <c r="CA384" s="202"/>
      <c r="CB384" s="202"/>
      <c r="CC384" s="202"/>
      <c r="CD384" s="202"/>
      <c r="CE384" s="202"/>
      <c r="CF384" s="202"/>
      <c r="CG384" s="202"/>
      <c r="CH384" s="202"/>
      <c r="CI384" s="202"/>
      <c r="CJ384" s="202"/>
      <c r="CK384" s="202"/>
      <c r="CL384" s="202"/>
      <c r="CM384" s="202"/>
      <c r="CN384" s="202"/>
      <c r="CO384" s="202"/>
      <c r="CP384" s="202"/>
      <c r="CQ384" s="202"/>
      <c r="CR384" s="202"/>
      <c r="CS384" s="195" t="s">
        <v>5222</v>
      </c>
      <c r="CT384" s="202"/>
      <c r="CU384" s="202"/>
      <c r="CV384" s="202"/>
      <c r="CW384" s="202"/>
      <c r="CX384" s="202"/>
      <c r="CY384" s="202"/>
      <c r="CZ384" s="202"/>
      <c r="DA384" s="202"/>
      <c r="DB384" s="202"/>
      <c r="DC384" s="202"/>
      <c r="DD384" s="202"/>
      <c r="DE384" s="202"/>
    </row>
    <row r="385" spans="34:109" ht="15" hidden="1" customHeight="1">
      <c r="AH385" s="200"/>
      <c r="AI385" s="200"/>
      <c r="AJ385" s="200"/>
      <c r="AK385" s="200"/>
      <c r="AL385" s="189" t="str">
        <f t="shared" si="15"/>
        <v/>
      </c>
      <c r="AM385" s="189" t="str">
        <f t="shared" si="16"/>
        <v/>
      </c>
      <c r="AN385" s="190" t="str">
        <f t="shared" si="17"/>
        <v/>
      </c>
      <c r="AO385" s="200"/>
      <c r="AP385" s="187">
        <v>383</v>
      </c>
      <c r="AQ385" s="201"/>
      <c r="AR385" s="201"/>
      <c r="AS385" s="201"/>
      <c r="AT385" s="201"/>
      <c r="AU385" s="201"/>
      <c r="AV385" s="201"/>
      <c r="AW385" s="201"/>
      <c r="AX385" s="201"/>
      <c r="AY385" s="201"/>
      <c r="AZ385" s="201"/>
      <c r="BA385" s="201"/>
      <c r="BB385" s="201"/>
      <c r="BC385" s="201"/>
      <c r="BD385" s="201"/>
      <c r="BE385" s="201"/>
      <c r="BF385" s="201"/>
      <c r="BG385" s="201"/>
      <c r="BH385" s="201"/>
      <c r="BI385" s="201"/>
      <c r="BJ385" s="193" t="s">
        <v>5223</v>
      </c>
      <c r="BK385" s="201"/>
      <c r="BL385" s="201"/>
      <c r="BM385" s="201"/>
      <c r="BN385" s="201"/>
      <c r="BO385" s="201"/>
      <c r="BP385" s="201"/>
      <c r="BQ385" s="201"/>
      <c r="BR385" s="201"/>
      <c r="BS385" s="201"/>
      <c r="BT385" s="201"/>
      <c r="BU385" s="201"/>
      <c r="BV385" s="201"/>
      <c r="BW385" s="200"/>
      <c r="BX385" s="200"/>
      <c r="BY385" s="200"/>
      <c r="BZ385" s="202"/>
      <c r="CA385" s="202"/>
      <c r="CB385" s="202"/>
      <c r="CC385" s="202"/>
      <c r="CD385" s="202"/>
      <c r="CE385" s="202"/>
      <c r="CF385" s="202"/>
      <c r="CG385" s="202"/>
      <c r="CH385" s="202"/>
      <c r="CI385" s="202"/>
      <c r="CJ385" s="202"/>
      <c r="CK385" s="202"/>
      <c r="CL385" s="202"/>
      <c r="CM385" s="202"/>
      <c r="CN385" s="202"/>
      <c r="CO385" s="202"/>
      <c r="CP385" s="202"/>
      <c r="CQ385" s="202"/>
      <c r="CR385" s="202"/>
      <c r="CS385" s="195" t="s">
        <v>5224</v>
      </c>
      <c r="CT385" s="202"/>
      <c r="CU385" s="202"/>
      <c r="CV385" s="202"/>
      <c r="CW385" s="202"/>
      <c r="CX385" s="202"/>
      <c r="CY385" s="202"/>
      <c r="CZ385" s="202"/>
      <c r="DA385" s="202"/>
      <c r="DB385" s="202"/>
      <c r="DC385" s="202"/>
      <c r="DD385" s="202"/>
      <c r="DE385" s="202"/>
    </row>
    <row r="386" spans="34:109" ht="15" hidden="1" customHeight="1">
      <c r="AH386" s="200"/>
      <c r="AI386" s="200"/>
      <c r="AJ386" s="200"/>
      <c r="AK386" s="200"/>
      <c r="AL386" s="189" t="str">
        <f t="shared" si="15"/>
        <v/>
      </c>
      <c r="AM386" s="189" t="str">
        <f t="shared" si="16"/>
        <v/>
      </c>
      <c r="AN386" s="190" t="str">
        <f t="shared" si="17"/>
        <v/>
      </c>
      <c r="AO386" s="200"/>
      <c r="AP386" s="187">
        <v>384</v>
      </c>
      <c r="AQ386" s="201"/>
      <c r="AR386" s="201"/>
      <c r="AS386" s="201"/>
      <c r="AT386" s="201"/>
      <c r="AU386" s="201"/>
      <c r="AV386" s="201"/>
      <c r="AW386" s="201"/>
      <c r="AX386" s="201"/>
      <c r="AY386" s="201"/>
      <c r="AZ386" s="201"/>
      <c r="BA386" s="201"/>
      <c r="BB386" s="201"/>
      <c r="BC386" s="201"/>
      <c r="BD386" s="201"/>
      <c r="BE386" s="201"/>
      <c r="BF386" s="201"/>
      <c r="BG386" s="201"/>
      <c r="BH386" s="201"/>
      <c r="BI386" s="201"/>
      <c r="BJ386" s="193" t="s">
        <v>5225</v>
      </c>
      <c r="BK386" s="201"/>
      <c r="BL386" s="201"/>
      <c r="BM386" s="201"/>
      <c r="BN386" s="201"/>
      <c r="BO386" s="201"/>
      <c r="BP386" s="201"/>
      <c r="BQ386" s="201"/>
      <c r="BR386" s="201"/>
      <c r="BS386" s="201"/>
      <c r="BT386" s="201"/>
      <c r="BU386" s="201"/>
      <c r="BV386" s="201"/>
      <c r="BW386" s="200"/>
      <c r="BX386" s="200"/>
      <c r="BY386" s="200"/>
      <c r="BZ386" s="202"/>
      <c r="CA386" s="202"/>
      <c r="CB386" s="202"/>
      <c r="CC386" s="202"/>
      <c r="CD386" s="202"/>
      <c r="CE386" s="202"/>
      <c r="CF386" s="202"/>
      <c r="CG386" s="202"/>
      <c r="CH386" s="202"/>
      <c r="CI386" s="202"/>
      <c r="CJ386" s="202"/>
      <c r="CK386" s="202"/>
      <c r="CL386" s="202"/>
      <c r="CM386" s="202"/>
      <c r="CN386" s="202"/>
      <c r="CO386" s="202"/>
      <c r="CP386" s="202"/>
      <c r="CQ386" s="202"/>
      <c r="CR386" s="202"/>
      <c r="CS386" s="195" t="s">
        <v>5226</v>
      </c>
      <c r="CT386" s="202"/>
      <c r="CU386" s="202"/>
      <c r="CV386" s="202"/>
      <c r="CW386" s="202"/>
      <c r="CX386" s="202"/>
      <c r="CY386" s="202"/>
      <c r="CZ386" s="202"/>
      <c r="DA386" s="202"/>
      <c r="DB386" s="202"/>
      <c r="DC386" s="202"/>
      <c r="DD386" s="202"/>
      <c r="DE386" s="202"/>
    </row>
    <row r="387" spans="34:109" ht="15" hidden="1" customHeight="1">
      <c r="AH387" s="200"/>
      <c r="AI387" s="200"/>
      <c r="AJ387" s="200"/>
      <c r="AK387" s="200"/>
      <c r="AL387" s="189" t="str">
        <f t="shared" si="15"/>
        <v/>
      </c>
      <c r="AM387" s="189" t="str">
        <f t="shared" si="16"/>
        <v/>
      </c>
      <c r="AN387" s="190" t="str">
        <f t="shared" si="17"/>
        <v/>
      </c>
      <c r="AO387" s="200"/>
      <c r="AP387" s="187">
        <v>385</v>
      </c>
      <c r="AQ387" s="201"/>
      <c r="AR387" s="201"/>
      <c r="AS387" s="201"/>
      <c r="AT387" s="201"/>
      <c r="AU387" s="201"/>
      <c r="AV387" s="201"/>
      <c r="AW387" s="201"/>
      <c r="AX387" s="201"/>
      <c r="AY387" s="201"/>
      <c r="AZ387" s="201"/>
      <c r="BA387" s="201"/>
      <c r="BB387" s="201"/>
      <c r="BC387" s="201"/>
      <c r="BD387" s="201"/>
      <c r="BE387" s="201"/>
      <c r="BF387" s="201"/>
      <c r="BG387" s="201"/>
      <c r="BH387" s="201"/>
      <c r="BI387" s="201"/>
      <c r="BJ387" s="193" t="s">
        <v>5227</v>
      </c>
      <c r="BK387" s="201"/>
      <c r="BL387" s="201"/>
      <c r="BM387" s="201"/>
      <c r="BN387" s="201"/>
      <c r="BO387" s="201"/>
      <c r="BP387" s="201"/>
      <c r="BQ387" s="201"/>
      <c r="BR387" s="201"/>
      <c r="BS387" s="201"/>
      <c r="BT387" s="201"/>
      <c r="BU387" s="201"/>
      <c r="BV387" s="201"/>
      <c r="BW387" s="200"/>
      <c r="BX387" s="200"/>
      <c r="BY387" s="200"/>
      <c r="BZ387" s="202"/>
      <c r="CA387" s="202"/>
      <c r="CB387" s="202"/>
      <c r="CC387" s="202"/>
      <c r="CD387" s="202"/>
      <c r="CE387" s="202"/>
      <c r="CF387" s="202"/>
      <c r="CG387" s="202"/>
      <c r="CH387" s="202"/>
      <c r="CI387" s="202"/>
      <c r="CJ387" s="202"/>
      <c r="CK387" s="202"/>
      <c r="CL387" s="202"/>
      <c r="CM387" s="202"/>
      <c r="CN387" s="202"/>
      <c r="CO387" s="202"/>
      <c r="CP387" s="202"/>
      <c r="CQ387" s="202"/>
      <c r="CR387" s="202"/>
      <c r="CS387" s="195" t="s">
        <v>5228</v>
      </c>
      <c r="CT387" s="202"/>
      <c r="CU387" s="202"/>
      <c r="CV387" s="202"/>
      <c r="CW387" s="202"/>
      <c r="CX387" s="202"/>
      <c r="CY387" s="202"/>
      <c r="CZ387" s="202"/>
      <c r="DA387" s="202"/>
      <c r="DB387" s="202"/>
      <c r="DC387" s="202"/>
      <c r="DD387" s="202"/>
      <c r="DE387" s="202"/>
    </row>
    <row r="388" spans="34:109" ht="15" hidden="1" customHeight="1">
      <c r="AH388" s="200"/>
      <c r="AI388" s="200"/>
      <c r="AJ388" s="200"/>
      <c r="AK388" s="200"/>
      <c r="AL388" s="189" t="str">
        <f t="shared" si="15"/>
        <v/>
      </c>
      <c r="AM388" s="189" t="str">
        <f t="shared" si="16"/>
        <v/>
      </c>
      <c r="AN388" s="190" t="str">
        <f t="shared" si="17"/>
        <v/>
      </c>
      <c r="AO388" s="200"/>
      <c r="AP388" s="187">
        <v>386</v>
      </c>
      <c r="AQ388" s="201"/>
      <c r="AR388" s="201"/>
      <c r="AS388" s="201"/>
      <c r="AT388" s="201"/>
      <c r="AU388" s="201"/>
      <c r="AV388" s="201"/>
      <c r="AW388" s="201"/>
      <c r="AX388" s="201"/>
      <c r="AY388" s="201"/>
      <c r="AZ388" s="201"/>
      <c r="BA388" s="201"/>
      <c r="BB388" s="201"/>
      <c r="BC388" s="201"/>
      <c r="BD388" s="201"/>
      <c r="BE388" s="201"/>
      <c r="BF388" s="201"/>
      <c r="BG388" s="201"/>
      <c r="BH388" s="201"/>
      <c r="BI388" s="201"/>
      <c r="BJ388" s="193" t="s">
        <v>5229</v>
      </c>
      <c r="BK388" s="201"/>
      <c r="BL388" s="201"/>
      <c r="BM388" s="201"/>
      <c r="BN388" s="201"/>
      <c r="BO388" s="201"/>
      <c r="BP388" s="201"/>
      <c r="BQ388" s="201"/>
      <c r="BR388" s="201"/>
      <c r="BS388" s="201"/>
      <c r="BT388" s="201"/>
      <c r="BU388" s="201"/>
      <c r="BV388" s="201"/>
      <c r="BW388" s="200"/>
      <c r="BX388" s="200"/>
      <c r="BY388" s="200"/>
      <c r="BZ388" s="202"/>
      <c r="CA388" s="202"/>
      <c r="CB388" s="202"/>
      <c r="CC388" s="202"/>
      <c r="CD388" s="202"/>
      <c r="CE388" s="202"/>
      <c r="CF388" s="202"/>
      <c r="CG388" s="202"/>
      <c r="CH388" s="202"/>
      <c r="CI388" s="202"/>
      <c r="CJ388" s="202"/>
      <c r="CK388" s="202"/>
      <c r="CL388" s="202"/>
      <c r="CM388" s="202"/>
      <c r="CN388" s="202"/>
      <c r="CO388" s="202"/>
      <c r="CP388" s="202"/>
      <c r="CQ388" s="202"/>
      <c r="CR388" s="202"/>
      <c r="CS388" s="195" t="s">
        <v>5230</v>
      </c>
      <c r="CT388" s="202"/>
      <c r="CU388" s="202"/>
      <c r="CV388" s="202"/>
      <c r="CW388" s="202"/>
      <c r="CX388" s="202"/>
      <c r="CY388" s="202"/>
      <c r="CZ388" s="202"/>
      <c r="DA388" s="202"/>
      <c r="DB388" s="202"/>
      <c r="DC388" s="202"/>
      <c r="DD388" s="202"/>
      <c r="DE388" s="202"/>
    </row>
    <row r="389" spans="34:109" ht="15" hidden="1" customHeight="1">
      <c r="AH389" s="200"/>
      <c r="AI389" s="200"/>
      <c r="AJ389" s="200"/>
      <c r="AK389" s="200"/>
      <c r="AL389" s="189" t="str">
        <f t="shared" ref="AL389:AL452" si="18">IFERROR(IF(HLOOKUP($N$10, $BZ$3:$DE$574, $AP389, FALSE )="", "", HLOOKUP($N$10, $BZ$3:$DE$574, $AP389, FALSE)), "")</f>
        <v/>
      </c>
      <c r="AM389" s="189" t="str">
        <f t="shared" ref="AM389:AM452" si="19">IFERROR(IF(AL389="", "", HLOOKUP($N$10, $AQ$3:$BV$574, AP389, FALSE)), "")</f>
        <v/>
      </c>
      <c r="AN389" s="190" t="str">
        <f t="shared" ref="AN389:AN452" si="20">MID(AM389, 3, 3)</f>
        <v/>
      </c>
      <c r="AO389" s="200"/>
      <c r="AP389" s="187">
        <v>387</v>
      </c>
      <c r="AQ389" s="201"/>
      <c r="AR389" s="201"/>
      <c r="AS389" s="201"/>
      <c r="AT389" s="201"/>
      <c r="AU389" s="201"/>
      <c r="AV389" s="201"/>
      <c r="AW389" s="201"/>
      <c r="AX389" s="201"/>
      <c r="AY389" s="201"/>
      <c r="AZ389" s="201"/>
      <c r="BA389" s="201"/>
      <c r="BB389" s="201"/>
      <c r="BC389" s="201"/>
      <c r="BD389" s="201"/>
      <c r="BE389" s="201"/>
      <c r="BF389" s="201"/>
      <c r="BG389" s="201"/>
      <c r="BH389" s="201"/>
      <c r="BI389" s="201"/>
      <c r="BJ389" s="193" t="s">
        <v>5231</v>
      </c>
      <c r="BK389" s="201"/>
      <c r="BL389" s="201"/>
      <c r="BM389" s="201"/>
      <c r="BN389" s="201"/>
      <c r="BO389" s="201"/>
      <c r="BP389" s="201"/>
      <c r="BQ389" s="201"/>
      <c r="BR389" s="201"/>
      <c r="BS389" s="201"/>
      <c r="BT389" s="201"/>
      <c r="BU389" s="201"/>
      <c r="BV389" s="201"/>
      <c r="BW389" s="200"/>
      <c r="BX389" s="200"/>
      <c r="BY389" s="200"/>
      <c r="BZ389" s="202"/>
      <c r="CA389" s="202"/>
      <c r="CB389" s="202"/>
      <c r="CC389" s="202"/>
      <c r="CD389" s="202"/>
      <c r="CE389" s="202"/>
      <c r="CF389" s="202"/>
      <c r="CG389" s="202"/>
      <c r="CH389" s="202"/>
      <c r="CI389" s="202"/>
      <c r="CJ389" s="202"/>
      <c r="CK389" s="202"/>
      <c r="CL389" s="202"/>
      <c r="CM389" s="202"/>
      <c r="CN389" s="202"/>
      <c r="CO389" s="202"/>
      <c r="CP389" s="202"/>
      <c r="CQ389" s="202"/>
      <c r="CR389" s="202"/>
      <c r="CS389" s="195" t="s">
        <v>5232</v>
      </c>
      <c r="CT389" s="202"/>
      <c r="CU389" s="202"/>
      <c r="CV389" s="202"/>
      <c r="CW389" s="202"/>
      <c r="CX389" s="202"/>
      <c r="CY389" s="202"/>
      <c r="CZ389" s="202"/>
      <c r="DA389" s="202"/>
      <c r="DB389" s="202"/>
      <c r="DC389" s="202"/>
      <c r="DD389" s="202"/>
      <c r="DE389" s="202"/>
    </row>
    <row r="390" spans="34:109" ht="15" hidden="1" customHeight="1">
      <c r="AH390" s="200"/>
      <c r="AI390" s="200"/>
      <c r="AJ390" s="200"/>
      <c r="AK390" s="200"/>
      <c r="AL390" s="189" t="str">
        <f t="shared" si="18"/>
        <v/>
      </c>
      <c r="AM390" s="189" t="str">
        <f t="shared" si="19"/>
        <v/>
      </c>
      <c r="AN390" s="190" t="str">
        <f t="shared" si="20"/>
        <v/>
      </c>
      <c r="AO390" s="200"/>
      <c r="AP390" s="187">
        <v>388</v>
      </c>
      <c r="AQ390" s="201"/>
      <c r="AR390" s="201"/>
      <c r="AS390" s="201"/>
      <c r="AT390" s="201"/>
      <c r="AU390" s="201"/>
      <c r="AV390" s="201"/>
      <c r="AW390" s="201"/>
      <c r="AX390" s="201"/>
      <c r="AY390" s="201"/>
      <c r="AZ390" s="201"/>
      <c r="BA390" s="201"/>
      <c r="BB390" s="201"/>
      <c r="BC390" s="201"/>
      <c r="BD390" s="201"/>
      <c r="BE390" s="201"/>
      <c r="BF390" s="201"/>
      <c r="BG390" s="201"/>
      <c r="BH390" s="201"/>
      <c r="BI390" s="201"/>
      <c r="BJ390" s="193" t="s">
        <v>5233</v>
      </c>
      <c r="BK390" s="201"/>
      <c r="BL390" s="201"/>
      <c r="BM390" s="201"/>
      <c r="BN390" s="201"/>
      <c r="BO390" s="201"/>
      <c r="BP390" s="201"/>
      <c r="BQ390" s="201"/>
      <c r="BR390" s="201"/>
      <c r="BS390" s="201"/>
      <c r="BT390" s="201"/>
      <c r="BU390" s="201"/>
      <c r="BV390" s="201"/>
      <c r="BW390" s="200"/>
      <c r="BX390" s="200"/>
      <c r="BY390" s="200"/>
      <c r="BZ390" s="202"/>
      <c r="CA390" s="202"/>
      <c r="CB390" s="202"/>
      <c r="CC390" s="202"/>
      <c r="CD390" s="202"/>
      <c r="CE390" s="202"/>
      <c r="CF390" s="202"/>
      <c r="CG390" s="202"/>
      <c r="CH390" s="202"/>
      <c r="CI390" s="202"/>
      <c r="CJ390" s="202"/>
      <c r="CK390" s="202"/>
      <c r="CL390" s="202"/>
      <c r="CM390" s="202"/>
      <c r="CN390" s="202"/>
      <c r="CO390" s="202"/>
      <c r="CP390" s="202"/>
      <c r="CQ390" s="202"/>
      <c r="CR390" s="202"/>
      <c r="CS390" s="195" t="s">
        <v>5234</v>
      </c>
      <c r="CT390" s="202"/>
      <c r="CU390" s="202"/>
      <c r="CV390" s="202"/>
      <c r="CW390" s="202"/>
      <c r="CX390" s="202"/>
      <c r="CY390" s="202"/>
      <c r="CZ390" s="202"/>
      <c r="DA390" s="202"/>
      <c r="DB390" s="202"/>
      <c r="DC390" s="202"/>
      <c r="DD390" s="202"/>
      <c r="DE390" s="202"/>
    </row>
    <row r="391" spans="34:109" ht="15" hidden="1" customHeight="1">
      <c r="AH391" s="200"/>
      <c r="AI391" s="200"/>
      <c r="AJ391" s="200"/>
      <c r="AK391" s="200"/>
      <c r="AL391" s="189" t="str">
        <f t="shared" si="18"/>
        <v/>
      </c>
      <c r="AM391" s="189" t="str">
        <f t="shared" si="19"/>
        <v/>
      </c>
      <c r="AN391" s="190" t="str">
        <f t="shared" si="20"/>
        <v/>
      </c>
      <c r="AO391" s="200"/>
      <c r="AP391" s="187">
        <v>389</v>
      </c>
      <c r="AQ391" s="201"/>
      <c r="AR391" s="201"/>
      <c r="AS391" s="201"/>
      <c r="AT391" s="201"/>
      <c r="AU391" s="201"/>
      <c r="AV391" s="201"/>
      <c r="AW391" s="201"/>
      <c r="AX391" s="201"/>
      <c r="AY391" s="201"/>
      <c r="AZ391" s="201"/>
      <c r="BA391" s="201"/>
      <c r="BB391" s="201"/>
      <c r="BC391" s="201"/>
      <c r="BD391" s="201"/>
      <c r="BE391" s="201"/>
      <c r="BF391" s="201"/>
      <c r="BG391" s="201"/>
      <c r="BH391" s="201"/>
      <c r="BI391" s="201"/>
      <c r="BJ391" s="193" t="s">
        <v>5235</v>
      </c>
      <c r="BK391" s="201"/>
      <c r="BL391" s="201"/>
      <c r="BM391" s="201"/>
      <c r="BN391" s="201"/>
      <c r="BO391" s="201"/>
      <c r="BP391" s="201"/>
      <c r="BQ391" s="201"/>
      <c r="BR391" s="201"/>
      <c r="BS391" s="201"/>
      <c r="BT391" s="201"/>
      <c r="BU391" s="201"/>
      <c r="BV391" s="201"/>
      <c r="BW391" s="200"/>
      <c r="BX391" s="200"/>
      <c r="BY391" s="200"/>
      <c r="BZ391" s="202"/>
      <c r="CA391" s="202"/>
      <c r="CB391" s="202"/>
      <c r="CC391" s="202"/>
      <c r="CD391" s="202"/>
      <c r="CE391" s="202"/>
      <c r="CF391" s="202"/>
      <c r="CG391" s="202"/>
      <c r="CH391" s="202"/>
      <c r="CI391" s="202"/>
      <c r="CJ391" s="202"/>
      <c r="CK391" s="202"/>
      <c r="CL391" s="202"/>
      <c r="CM391" s="202"/>
      <c r="CN391" s="202"/>
      <c r="CO391" s="202"/>
      <c r="CP391" s="202"/>
      <c r="CQ391" s="202"/>
      <c r="CR391" s="202"/>
      <c r="CS391" s="195" t="s">
        <v>5236</v>
      </c>
      <c r="CT391" s="202"/>
      <c r="CU391" s="202"/>
      <c r="CV391" s="202"/>
      <c r="CW391" s="202"/>
      <c r="CX391" s="202"/>
      <c r="CY391" s="202"/>
      <c r="CZ391" s="202"/>
      <c r="DA391" s="202"/>
      <c r="DB391" s="202"/>
      <c r="DC391" s="202"/>
      <c r="DD391" s="202"/>
      <c r="DE391" s="202"/>
    </row>
    <row r="392" spans="34:109" ht="15" hidden="1" customHeight="1">
      <c r="AH392" s="200"/>
      <c r="AI392" s="200"/>
      <c r="AJ392" s="200"/>
      <c r="AK392" s="200"/>
      <c r="AL392" s="189" t="str">
        <f t="shared" si="18"/>
        <v/>
      </c>
      <c r="AM392" s="189" t="str">
        <f t="shared" si="19"/>
        <v/>
      </c>
      <c r="AN392" s="190" t="str">
        <f t="shared" si="20"/>
        <v/>
      </c>
      <c r="AO392" s="200"/>
      <c r="AP392" s="187">
        <v>390</v>
      </c>
      <c r="AQ392" s="201"/>
      <c r="AR392" s="201"/>
      <c r="AS392" s="201"/>
      <c r="AT392" s="201"/>
      <c r="AU392" s="201"/>
      <c r="AV392" s="201"/>
      <c r="AW392" s="201"/>
      <c r="AX392" s="201"/>
      <c r="AY392" s="201"/>
      <c r="AZ392" s="201"/>
      <c r="BA392" s="201"/>
      <c r="BB392" s="201"/>
      <c r="BC392" s="201"/>
      <c r="BD392" s="201"/>
      <c r="BE392" s="201"/>
      <c r="BF392" s="201"/>
      <c r="BG392" s="201"/>
      <c r="BH392" s="201"/>
      <c r="BI392" s="201"/>
      <c r="BJ392" s="193" t="s">
        <v>5237</v>
      </c>
      <c r="BK392" s="201"/>
      <c r="BL392" s="201"/>
      <c r="BM392" s="201"/>
      <c r="BN392" s="201"/>
      <c r="BO392" s="201"/>
      <c r="BP392" s="201"/>
      <c r="BQ392" s="201"/>
      <c r="BR392" s="201"/>
      <c r="BS392" s="201"/>
      <c r="BT392" s="201"/>
      <c r="BU392" s="201"/>
      <c r="BV392" s="201"/>
      <c r="BW392" s="200"/>
      <c r="BX392" s="200"/>
      <c r="BY392" s="200"/>
      <c r="BZ392" s="202"/>
      <c r="CA392" s="202"/>
      <c r="CB392" s="202"/>
      <c r="CC392" s="202"/>
      <c r="CD392" s="202"/>
      <c r="CE392" s="202"/>
      <c r="CF392" s="202"/>
      <c r="CG392" s="202"/>
      <c r="CH392" s="202"/>
      <c r="CI392" s="202"/>
      <c r="CJ392" s="202"/>
      <c r="CK392" s="202"/>
      <c r="CL392" s="202"/>
      <c r="CM392" s="202"/>
      <c r="CN392" s="202"/>
      <c r="CO392" s="202"/>
      <c r="CP392" s="202"/>
      <c r="CQ392" s="202"/>
      <c r="CR392" s="202"/>
      <c r="CS392" s="195" t="s">
        <v>5238</v>
      </c>
      <c r="CT392" s="202"/>
      <c r="CU392" s="202"/>
      <c r="CV392" s="202"/>
      <c r="CW392" s="202"/>
      <c r="CX392" s="202"/>
      <c r="CY392" s="202"/>
      <c r="CZ392" s="202"/>
      <c r="DA392" s="202"/>
      <c r="DB392" s="202"/>
      <c r="DC392" s="202"/>
      <c r="DD392" s="202"/>
      <c r="DE392" s="202"/>
    </row>
    <row r="393" spans="34:109" ht="15" hidden="1" customHeight="1">
      <c r="AH393" s="200"/>
      <c r="AI393" s="200"/>
      <c r="AJ393" s="200"/>
      <c r="AK393" s="200"/>
      <c r="AL393" s="189" t="str">
        <f t="shared" si="18"/>
        <v/>
      </c>
      <c r="AM393" s="189" t="str">
        <f t="shared" si="19"/>
        <v/>
      </c>
      <c r="AN393" s="190" t="str">
        <f t="shared" si="20"/>
        <v/>
      </c>
      <c r="AO393" s="200"/>
      <c r="AP393" s="187">
        <v>391</v>
      </c>
      <c r="AQ393" s="201"/>
      <c r="AR393" s="201"/>
      <c r="AS393" s="201"/>
      <c r="AT393" s="201"/>
      <c r="AU393" s="201"/>
      <c r="AV393" s="201"/>
      <c r="AW393" s="201"/>
      <c r="AX393" s="201"/>
      <c r="AY393" s="201"/>
      <c r="AZ393" s="201"/>
      <c r="BA393" s="201"/>
      <c r="BB393" s="201"/>
      <c r="BC393" s="201"/>
      <c r="BD393" s="201"/>
      <c r="BE393" s="201"/>
      <c r="BF393" s="201"/>
      <c r="BG393" s="201"/>
      <c r="BH393" s="201"/>
      <c r="BI393" s="201"/>
      <c r="BJ393" s="193" t="s">
        <v>5239</v>
      </c>
      <c r="BK393" s="201"/>
      <c r="BL393" s="201"/>
      <c r="BM393" s="201"/>
      <c r="BN393" s="201"/>
      <c r="BO393" s="201"/>
      <c r="BP393" s="201"/>
      <c r="BQ393" s="201"/>
      <c r="BR393" s="201"/>
      <c r="BS393" s="201"/>
      <c r="BT393" s="201"/>
      <c r="BU393" s="201"/>
      <c r="BV393" s="201"/>
      <c r="BW393" s="200"/>
      <c r="BX393" s="200"/>
      <c r="BY393" s="200"/>
      <c r="BZ393" s="202"/>
      <c r="CA393" s="202"/>
      <c r="CB393" s="202"/>
      <c r="CC393" s="202"/>
      <c r="CD393" s="202"/>
      <c r="CE393" s="202"/>
      <c r="CF393" s="202"/>
      <c r="CG393" s="202"/>
      <c r="CH393" s="202"/>
      <c r="CI393" s="202"/>
      <c r="CJ393" s="202"/>
      <c r="CK393" s="202"/>
      <c r="CL393" s="202"/>
      <c r="CM393" s="202"/>
      <c r="CN393" s="202"/>
      <c r="CO393" s="202"/>
      <c r="CP393" s="202"/>
      <c r="CQ393" s="202"/>
      <c r="CR393" s="202"/>
      <c r="CS393" s="195" t="s">
        <v>5240</v>
      </c>
      <c r="CT393" s="202"/>
      <c r="CU393" s="202"/>
      <c r="CV393" s="202"/>
      <c r="CW393" s="202"/>
      <c r="CX393" s="202"/>
      <c r="CY393" s="202"/>
      <c r="CZ393" s="202"/>
      <c r="DA393" s="202"/>
      <c r="DB393" s="202"/>
      <c r="DC393" s="202"/>
      <c r="DD393" s="202"/>
      <c r="DE393" s="202"/>
    </row>
    <row r="394" spans="34:109" ht="15" hidden="1" customHeight="1">
      <c r="AH394" s="200"/>
      <c r="AI394" s="200"/>
      <c r="AJ394" s="200"/>
      <c r="AK394" s="200"/>
      <c r="AL394" s="189" t="str">
        <f t="shared" si="18"/>
        <v/>
      </c>
      <c r="AM394" s="189" t="str">
        <f t="shared" si="19"/>
        <v/>
      </c>
      <c r="AN394" s="190" t="str">
        <f t="shared" si="20"/>
        <v/>
      </c>
      <c r="AO394" s="200"/>
      <c r="AP394" s="187">
        <v>392</v>
      </c>
      <c r="AQ394" s="201"/>
      <c r="AR394" s="201"/>
      <c r="AS394" s="201"/>
      <c r="AT394" s="201"/>
      <c r="AU394" s="201"/>
      <c r="AV394" s="201"/>
      <c r="AW394" s="201"/>
      <c r="AX394" s="201"/>
      <c r="AY394" s="201"/>
      <c r="AZ394" s="201"/>
      <c r="BA394" s="201"/>
      <c r="BB394" s="201"/>
      <c r="BC394" s="201"/>
      <c r="BD394" s="201"/>
      <c r="BE394" s="201"/>
      <c r="BF394" s="201"/>
      <c r="BG394" s="201"/>
      <c r="BH394" s="201"/>
      <c r="BI394" s="201"/>
      <c r="BJ394" s="193" t="s">
        <v>5241</v>
      </c>
      <c r="BK394" s="201"/>
      <c r="BL394" s="201"/>
      <c r="BM394" s="201"/>
      <c r="BN394" s="201"/>
      <c r="BO394" s="201"/>
      <c r="BP394" s="201"/>
      <c r="BQ394" s="201"/>
      <c r="BR394" s="201"/>
      <c r="BS394" s="201"/>
      <c r="BT394" s="201"/>
      <c r="BU394" s="201"/>
      <c r="BV394" s="201"/>
      <c r="BW394" s="200"/>
      <c r="BX394" s="200"/>
      <c r="BY394" s="200"/>
      <c r="BZ394" s="202"/>
      <c r="CA394" s="202"/>
      <c r="CB394" s="202"/>
      <c r="CC394" s="202"/>
      <c r="CD394" s="202"/>
      <c r="CE394" s="202"/>
      <c r="CF394" s="202"/>
      <c r="CG394" s="202"/>
      <c r="CH394" s="202"/>
      <c r="CI394" s="202"/>
      <c r="CJ394" s="202"/>
      <c r="CK394" s="202"/>
      <c r="CL394" s="202"/>
      <c r="CM394" s="202"/>
      <c r="CN394" s="202"/>
      <c r="CO394" s="202"/>
      <c r="CP394" s="202"/>
      <c r="CQ394" s="202"/>
      <c r="CR394" s="202"/>
      <c r="CS394" s="195" t="s">
        <v>5242</v>
      </c>
      <c r="CT394" s="202"/>
      <c r="CU394" s="202"/>
      <c r="CV394" s="202"/>
      <c r="CW394" s="202"/>
      <c r="CX394" s="202"/>
      <c r="CY394" s="202"/>
      <c r="CZ394" s="202"/>
      <c r="DA394" s="202"/>
      <c r="DB394" s="202"/>
      <c r="DC394" s="202"/>
      <c r="DD394" s="202"/>
      <c r="DE394" s="202"/>
    </row>
    <row r="395" spans="34:109" ht="15" hidden="1" customHeight="1">
      <c r="AH395" s="200"/>
      <c r="AI395" s="200"/>
      <c r="AJ395" s="200"/>
      <c r="AK395" s="200"/>
      <c r="AL395" s="189" t="str">
        <f t="shared" si="18"/>
        <v/>
      </c>
      <c r="AM395" s="189" t="str">
        <f t="shared" si="19"/>
        <v/>
      </c>
      <c r="AN395" s="190" t="str">
        <f t="shared" si="20"/>
        <v/>
      </c>
      <c r="AO395" s="200"/>
      <c r="AP395" s="187">
        <v>393</v>
      </c>
      <c r="AQ395" s="201"/>
      <c r="AR395" s="201"/>
      <c r="AS395" s="201"/>
      <c r="AT395" s="201"/>
      <c r="AU395" s="201"/>
      <c r="AV395" s="201"/>
      <c r="AW395" s="201"/>
      <c r="AX395" s="201"/>
      <c r="AY395" s="201"/>
      <c r="AZ395" s="201"/>
      <c r="BA395" s="201"/>
      <c r="BB395" s="201"/>
      <c r="BC395" s="201"/>
      <c r="BD395" s="201"/>
      <c r="BE395" s="201"/>
      <c r="BF395" s="201"/>
      <c r="BG395" s="201"/>
      <c r="BH395" s="201"/>
      <c r="BI395" s="201"/>
      <c r="BJ395" s="193" t="s">
        <v>5243</v>
      </c>
      <c r="BK395" s="201"/>
      <c r="BL395" s="201"/>
      <c r="BM395" s="201"/>
      <c r="BN395" s="201"/>
      <c r="BO395" s="201"/>
      <c r="BP395" s="201"/>
      <c r="BQ395" s="201"/>
      <c r="BR395" s="201"/>
      <c r="BS395" s="201"/>
      <c r="BT395" s="201"/>
      <c r="BU395" s="201"/>
      <c r="BV395" s="201"/>
      <c r="BW395" s="200"/>
      <c r="BX395" s="200"/>
      <c r="BY395" s="200"/>
      <c r="BZ395" s="202"/>
      <c r="CA395" s="202"/>
      <c r="CB395" s="202"/>
      <c r="CC395" s="202"/>
      <c r="CD395" s="202"/>
      <c r="CE395" s="202"/>
      <c r="CF395" s="202"/>
      <c r="CG395" s="202"/>
      <c r="CH395" s="202"/>
      <c r="CI395" s="202"/>
      <c r="CJ395" s="202"/>
      <c r="CK395" s="202"/>
      <c r="CL395" s="202"/>
      <c r="CM395" s="202"/>
      <c r="CN395" s="202"/>
      <c r="CO395" s="202"/>
      <c r="CP395" s="202"/>
      <c r="CQ395" s="202"/>
      <c r="CR395" s="202"/>
      <c r="CS395" s="195" t="s">
        <v>5244</v>
      </c>
      <c r="CT395" s="202"/>
      <c r="CU395" s="202"/>
      <c r="CV395" s="202"/>
      <c r="CW395" s="202"/>
      <c r="CX395" s="202"/>
      <c r="CY395" s="202"/>
      <c r="CZ395" s="202"/>
      <c r="DA395" s="202"/>
      <c r="DB395" s="202"/>
      <c r="DC395" s="202"/>
      <c r="DD395" s="202"/>
      <c r="DE395" s="202"/>
    </row>
    <row r="396" spans="34:109" ht="15" hidden="1" customHeight="1">
      <c r="AH396" s="200"/>
      <c r="AI396" s="200"/>
      <c r="AJ396" s="200"/>
      <c r="AK396" s="200"/>
      <c r="AL396" s="189" t="str">
        <f t="shared" si="18"/>
        <v/>
      </c>
      <c r="AM396" s="189" t="str">
        <f t="shared" si="19"/>
        <v/>
      </c>
      <c r="AN396" s="190" t="str">
        <f t="shared" si="20"/>
        <v/>
      </c>
      <c r="AO396" s="200"/>
      <c r="AP396" s="187">
        <v>394</v>
      </c>
      <c r="AQ396" s="201"/>
      <c r="AR396" s="201"/>
      <c r="AS396" s="201"/>
      <c r="AT396" s="201"/>
      <c r="AU396" s="201"/>
      <c r="AV396" s="201"/>
      <c r="AW396" s="201"/>
      <c r="AX396" s="201"/>
      <c r="AY396" s="201"/>
      <c r="AZ396" s="201"/>
      <c r="BA396" s="201"/>
      <c r="BB396" s="201"/>
      <c r="BC396" s="201"/>
      <c r="BD396" s="201"/>
      <c r="BE396" s="201"/>
      <c r="BF396" s="201"/>
      <c r="BG396" s="201"/>
      <c r="BH396" s="201"/>
      <c r="BI396" s="201"/>
      <c r="BJ396" s="193" t="s">
        <v>5245</v>
      </c>
      <c r="BK396" s="201"/>
      <c r="BL396" s="201"/>
      <c r="BM396" s="201"/>
      <c r="BN396" s="201"/>
      <c r="BO396" s="201"/>
      <c r="BP396" s="201"/>
      <c r="BQ396" s="201"/>
      <c r="BR396" s="201"/>
      <c r="BS396" s="201"/>
      <c r="BT396" s="201"/>
      <c r="BU396" s="201"/>
      <c r="BV396" s="201"/>
      <c r="BW396" s="200"/>
      <c r="BX396" s="200"/>
      <c r="BY396" s="200"/>
      <c r="BZ396" s="202"/>
      <c r="CA396" s="202"/>
      <c r="CB396" s="202"/>
      <c r="CC396" s="202"/>
      <c r="CD396" s="202"/>
      <c r="CE396" s="202"/>
      <c r="CF396" s="202"/>
      <c r="CG396" s="202"/>
      <c r="CH396" s="202"/>
      <c r="CI396" s="202"/>
      <c r="CJ396" s="202"/>
      <c r="CK396" s="202"/>
      <c r="CL396" s="202"/>
      <c r="CM396" s="202"/>
      <c r="CN396" s="202"/>
      <c r="CO396" s="202"/>
      <c r="CP396" s="202"/>
      <c r="CQ396" s="202"/>
      <c r="CR396" s="202"/>
      <c r="CS396" s="195" t="s">
        <v>5246</v>
      </c>
      <c r="CT396" s="202"/>
      <c r="CU396" s="202"/>
      <c r="CV396" s="202"/>
      <c r="CW396" s="202"/>
      <c r="CX396" s="202"/>
      <c r="CY396" s="202"/>
      <c r="CZ396" s="202"/>
      <c r="DA396" s="202"/>
      <c r="DB396" s="202"/>
      <c r="DC396" s="202"/>
      <c r="DD396" s="202"/>
      <c r="DE396" s="202"/>
    </row>
    <row r="397" spans="34:109" ht="15" hidden="1" customHeight="1">
      <c r="AH397" s="200"/>
      <c r="AI397" s="200"/>
      <c r="AJ397" s="200"/>
      <c r="AK397" s="200"/>
      <c r="AL397" s="189" t="str">
        <f t="shared" si="18"/>
        <v/>
      </c>
      <c r="AM397" s="189" t="str">
        <f t="shared" si="19"/>
        <v/>
      </c>
      <c r="AN397" s="190" t="str">
        <f t="shared" si="20"/>
        <v/>
      </c>
      <c r="AO397" s="200"/>
      <c r="AP397" s="187">
        <v>395</v>
      </c>
      <c r="AQ397" s="201"/>
      <c r="AR397" s="201"/>
      <c r="AS397" s="201"/>
      <c r="AT397" s="201"/>
      <c r="AU397" s="201"/>
      <c r="AV397" s="201"/>
      <c r="AW397" s="201"/>
      <c r="AX397" s="201"/>
      <c r="AY397" s="201"/>
      <c r="AZ397" s="201"/>
      <c r="BA397" s="201"/>
      <c r="BB397" s="201"/>
      <c r="BC397" s="201"/>
      <c r="BD397" s="201"/>
      <c r="BE397" s="201"/>
      <c r="BF397" s="201"/>
      <c r="BG397" s="201"/>
      <c r="BH397" s="201"/>
      <c r="BI397" s="201"/>
      <c r="BJ397" s="193" t="s">
        <v>5247</v>
      </c>
      <c r="BK397" s="201"/>
      <c r="BL397" s="201"/>
      <c r="BM397" s="201"/>
      <c r="BN397" s="201"/>
      <c r="BO397" s="201"/>
      <c r="BP397" s="201"/>
      <c r="BQ397" s="201"/>
      <c r="BR397" s="201"/>
      <c r="BS397" s="201"/>
      <c r="BT397" s="201"/>
      <c r="BU397" s="201"/>
      <c r="BV397" s="201"/>
      <c r="BW397" s="200"/>
      <c r="BX397" s="200"/>
      <c r="BY397" s="200"/>
      <c r="BZ397" s="202"/>
      <c r="CA397" s="202"/>
      <c r="CB397" s="202"/>
      <c r="CC397" s="202"/>
      <c r="CD397" s="202"/>
      <c r="CE397" s="202"/>
      <c r="CF397" s="202"/>
      <c r="CG397" s="202"/>
      <c r="CH397" s="202"/>
      <c r="CI397" s="202"/>
      <c r="CJ397" s="202"/>
      <c r="CK397" s="202"/>
      <c r="CL397" s="202"/>
      <c r="CM397" s="202"/>
      <c r="CN397" s="202"/>
      <c r="CO397" s="202"/>
      <c r="CP397" s="202"/>
      <c r="CQ397" s="202"/>
      <c r="CR397" s="202"/>
      <c r="CS397" s="195" t="s">
        <v>5248</v>
      </c>
      <c r="CT397" s="202"/>
      <c r="CU397" s="202"/>
      <c r="CV397" s="202"/>
      <c r="CW397" s="202"/>
      <c r="CX397" s="202"/>
      <c r="CY397" s="202"/>
      <c r="CZ397" s="202"/>
      <c r="DA397" s="202"/>
      <c r="DB397" s="202"/>
      <c r="DC397" s="202"/>
      <c r="DD397" s="202"/>
      <c r="DE397" s="202"/>
    </row>
    <row r="398" spans="34:109" ht="15" hidden="1" customHeight="1">
      <c r="AH398" s="200"/>
      <c r="AI398" s="200"/>
      <c r="AJ398" s="200"/>
      <c r="AK398" s="200"/>
      <c r="AL398" s="189" t="str">
        <f t="shared" si="18"/>
        <v/>
      </c>
      <c r="AM398" s="189" t="str">
        <f t="shared" si="19"/>
        <v/>
      </c>
      <c r="AN398" s="190" t="str">
        <f t="shared" si="20"/>
        <v/>
      </c>
      <c r="AO398" s="200"/>
      <c r="AP398" s="187">
        <v>396</v>
      </c>
      <c r="AQ398" s="201"/>
      <c r="AR398" s="201"/>
      <c r="AS398" s="201"/>
      <c r="AT398" s="201"/>
      <c r="AU398" s="201"/>
      <c r="AV398" s="201"/>
      <c r="AW398" s="201"/>
      <c r="AX398" s="201"/>
      <c r="AY398" s="201"/>
      <c r="AZ398" s="201"/>
      <c r="BA398" s="201"/>
      <c r="BB398" s="201"/>
      <c r="BC398" s="201"/>
      <c r="BD398" s="201"/>
      <c r="BE398" s="201"/>
      <c r="BF398" s="201"/>
      <c r="BG398" s="201"/>
      <c r="BH398" s="201"/>
      <c r="BI398" s="201"/>
      <c r="BJ398" s="193" t="s">
        <v>5249</v>
      </c>
      <c r="BK398" s="201"/>
      <c r="BL398" s="201"/>
      <c r="BM398" s="201"/>
      <c r="BN398" s="201"/>
      <c r="BO398" s="201"/>
      <c r="BP398" s="201"/>
      <c r="BQ398" s="201"/>
      <c r="BR398" s="201"/>
      <c r="BS398" s="201"/>
      <c r="BT398" s="201"/>
      <c r="BU398" s="201"/>
      <c r="BV398" s="201"/>
      <c r="BW398" s="200"/>
      <c r="BX398" s="200"/>
      <c r="BY398" s="200"/>
      <c r="BZ398" s="202"/>
      <c r="CA398" s="202"/>
      <c r="CB398" s="202"/>
      <c r="CC398" s="202"/>
      <c r="CD398" s="202"/>
      <c r="CE398" s="202"/>
      <c r="CF398" s="202"/>
      <c r="CG398" s="202"/>
      <c r="CH398" s="202"/>
      <c r="CI398" s="202"/>
      <c r="CJ398" s="202"/>
      <c r="CK398" s="202"/>
      <c r="CL398" s="202"/>
      <c r="CM398" s="202"/>
      <c r="CN398" s="202"/>
      <c r="CO398" s="202"/>
      <c r="CP398" s="202"/>
      <c r="CQ398" s="202"/>
      <c r="CR398" s="202"/>
      <c r="CS398" s="195" t="s">
        <v>5250</v>
      </c>
      <c r="CT398" s="202"/>
      <c r="CU398" s="202"/>
      <c r="CV398" s="202"/>
      <c r="CW398" s="202"/>
      <c r="CX398" s="202"/>
      <c r="CY398" s="202"/>
      <c r="CZ398" s="202"/>
      <c r="DA398" s="202"/>
      <c r="DB398" s="202"/>
      <c r="DC398" s="202"/>
      <c r="DD398" s="202"/>
      <c r="DE398" s="202"/>
    </row>
    <row r="399" spans="34:109" ht="15" hidden="1" customHeight="1">
      <c r="AH399" s="200"/>
      <c r="AI399" s="200"/>
      <c r="AJ399" s="200"/>
      <c r="AK399" s="200"/>
      <c r="AL399" s="189" t="str">
        <f t="shared" si="18"/>
        <v/>
      </c>
      <c r="AM399" s="189" t="str">
        <f t="shared" si="19"/>
        <v/>
      </c>
      <c r="AN399" s="190" t="str">
        <f t="shared" si="20"/>
        <v/>
      </c>
      <c r="AO399" s="200"/>
      <c r="AP399" s="187">
        <v>397</v>
      </c>
      <c r="AQ399" s="201"/>
      <c r="AR399" s="201"/>
      <c r="AS399" s="201"/>
      <c r="AT399" s="201"/>
      <c r="AU399" s="201"/>
      <c r="AV399" s="201"/>
      <c r="AW399" s="201"/>
      <c r="AX399" s="201"/>
      <c r="AY399" s="201"/>
      <c r="AZ399" s="201"/>
      <c r="BA399" s="201"/>
      <c r="BB399" s="201"/>
      <c r="BC399" s="201"/>
      <c r="BD399" s="201"/>
      <c r="BE399" s="201"/>
      <c r="BF399" s="201"/>
      <c r="BG399" s="201"/>
      <c r="BH399" s="201"/>
      <c r="BI399" s="201"/>
      <c r="BJ399" s="193" t="s">
        <v>5251</v>
      </c>
      <c r="BK399" s="201"/>
      <c r="BL399" s="201"/>
      <c r="BM399" s="201"/>
      <c r="BN399" s="201"/>
      <c r="BO399" s="201"/>
      <c r="BP399" s="201"/>
      <c r="BQ399" s="201"/>
      <c r="BR399" s="201"/>
      <c r="BS399" s="201"/>
      <c r="BT399" s="201"/>
      <c r="BU399" s="201"/>
      <c r="BV399" s="201"/>
      <c r="BW399" s="200"/>
      <c r="BX399" s="200"/>
      <c r="BY399" s="200"/>
      <c r="BZ399" s="202"/>
      <c r="CA399" s="202"/>
      <c r="CB399" s="202"/>
      <c r="CC399" s="202"/>
      <c r="CD399" s="202"/>
      <c r="CE399" s="202"/>
      <c r="CF399" s="202"/>
      <c r="CG399" s="202"/>
      <c r="CH399" s="202"/>
      <c r="CI399" s="202"/>
      <c r="CJ399" s="202"/>
      <c r="CK399" s="202"/>
      <c r="CL399" s="202"/>
      <c r="CM399" s="202"/>
      <c r="CN399" s="202"/>
      <c r="CO399" s="202"/>
      <c r="CP399" s="202"/>
      <c r="CQ399" s="202"/>
      <c r="CR399" s="202"/>
      <c r="CS399" s="195" t="s">
        <v>5252</v>
      </c>
      <c r="CT399" s="202"/>
      <c r="CU399" s="202"/>
      <c r="CV399" s="202"/>
      <c r="CW399" s="202"/>
      <c r="CX399" s="202"/>
      <c r="CY399" s="202"/>
      <c r="CZ399" s="202"/>
      <c r="DA399" s="202"/>
      <c r="DB399" s="202"/>
      <c r="DC399" s="202"/>
      <c r="DD399" s="202"/>
      <c r="DE399" s="202"/>
    </row>
    <row r="400" spans="34:109" ht="15" hidden="1" customHeight="1">
      <c r="AH400" s="200"/>
      <c r="AI400" s="200"/>
      <c r="AJ400" s="200"/>
      <c r="AK400" s="200"/>
      <c r="AL400" s="189" t="str">
        <f t="shared" si="18"/>
        <v/>
      </c>
      <c r="AM400" s="189" t="str">
        <f t="shared" si="19"/>
        <v/>
      </c>
      <c r="AN400" s="190" t="str">
        <f t="shared" si="20"/>
        <v/>
      </c>
      <c r="AO400" s="200"/>
      <c r="AP400" s="187">
        <v>398</v>
      </c>
      <c r="AQ400" s="201"/>
      <c r="AR400" s="201"/>
      <c r="AS400" s="201"/>
      <c r="AT400" s="201"/>
      <c r="AU400" s="201"/>
      <c r="AV400" s="201"/>
      <c r="AW400" s="201"/>
      <c r="AX400" s="201"/>
      <c r="AY400" s="201"/>
      <c r="AZ400" s="201"/>
      <c r="BA400" s="201"/>
      <c r="BB400" s="201"/>
      <c r="BC400" s="201"/>
      <c r="BD400" s="201"/>
      <c r="BE400" s="201"/>
      <c r="BF400" s="201"/>
      <c r="BG400" s="201"/>
      <c r="BH400" s="201"/>
      <c r="BI400" s="201"/>
      <c r="BJ400" s="193" t="s">
        <v>5253</v>
      </c>
      <c r="BK400" s="201"/>
      <c r="BL400" s="201"/>
      <c r="BM400" s="201"/>
      <c r="BN400" s="201"/>
      <c r="BO400" s="201"/>
      <c r="BP400" s="201"/>
      <c r="BQ400" s="201"/>
      <c r="BR400" s="201"/>
      <c r="BS400" s="201"/>
      <c r="BT400" s="201"/>
      <c r="BU400" s="201"/>
      <c r="BV400" s="201"/>
      <c r="BW400" s="200"/>
      <c r="BX400" s="200"/>
      <c r="BY400" s="200"/>
      <c r="BZ400" s="202"/>
      <c r="CA400" s="202"/>
      <c r="CB400" s="202"/>
      <c r="CC400" s="202"/>
      <c r="CD400" s="202"/>
      <c r="CE400" s="202"/>
      <c r="CF400" s="202"/>
      <c r="CG400" s="202"/>
      <c r="CH400" s="202"/>
      <c r="CI400" s="202"/>
      <c r="CJ400" s="202"/>
      <c r="CK400" s="202"/>
      <c r="CL400" s="202"/>
      <c r="CM400" s="202"/>
      <c r="CN400" s="202"/>
      <c r="CO400" s="202"/>
      <c r="CP400" s="202"/>
      <c r="CQ400" s="202"/>
      <c r="CR400" s="202"/>
      <c r="CS400" s="195" t="s">
        <v>5254</v>
      </c>
      <c r="CT400" s="202"/>
      <c r="CU400" s="202"/>
      <c r="CV400" s="202"/>
      <c r="CW400" s="202"/>
      <c r="CX400" s="202"/>
      <c r="CY400" s="202"/>
      <c r="CZ400" s="202"/>
      <c r="DA400" s="202"/>
      <c r="DB400" s="202"/>
      <c r="DC400" s="202"/>
      <c r="DD400" s="202"/>
      <c r="DE400" s="202"/>
    </row>
    <row r="401" spans="34:109" ht="15" hidden="1" customHeight="1">
      <c r="AH401" s="200"/>
      <c r="AI401" s="200"/>
      <c r="AJ401" s="200"/>
      <c r="AK401" s="200"/>
      <c r="AL401" s="189" t="str">
        <f t="shared" si="18"/>
        <v/>
      </c>
      <c r="AM401" s="189" t="str">
        <f t="shared" si="19"/>
        <v/>
      </c>
      <c r="AN401" s="190" t="str">
        <f t="shared" si="20"/>
        <v/>
      </c>
      <c r="AO401" s="200"/>
      <c r="AP401" s="187">
        <v>399</v>
      </c>
      <c r="AQ401" s="201"/>
      <c r="AR401" s="201"/>
      <c r="AS401" s="201"/>
      <c r="AT401" s="201"/>
      <c r="AU401" s="201"/>
      <c r="AV401" s="201"/>
      <c r="AW401" s="201"/>
      <c r="AX401" s="201"/>
      <c r="AY401" s="201"/>
      <c r="AZ401" s="201"/>
      <c r="BA401" s="201"/>
      <c r="BB401" s="201"/>
      <c r="BC401" s="201"/>
      <c r="BD401" s="201"/>
      <c r="BE401" s="201"/>
      <c r="BF401" s="201"/>
      <c r="BG401" s="201"/>
      <c r="BH401" s="201"/>
      <c r="BI401" s="201"/>
      <c r="BJ401" s="193" t="s">
        <v>5255</v>
      </c>
      <c r="BK401" s="201"/>
      <c r="BL401" s="201"/>
      <c r="BM401" s="201"/>
      <c r="BN401" s="201"/>
      <c r="BO401" s="201"/>
      <c r="BP401" s="201"/>
      <c r="BQ401" s="201"/>
      <c r="BR401" s="201"/>
      <c r="BS401" s="201"/>
      <c r="BT401" s="201"/>
      <c r="BU401" s="201"/>
      <c r="BV401" s="201"/>
      <c r="BW401" s="200"/>
      <c r="BX401" s="200"/>
      <c r="BY401" s="200"/>
      <c r="BZ401" s="202"/>
      <c r="CA401" s="202"/>
      <c r="CB401" s="202"/>
      <c r="CC401" s="202"/>
      <c r="CD401" s="202"/>
      <c r="CE401" s="202"/>
      <c r="CF401" s="202"/>
      <c r="CG401" s="202"/>
      <c r="CH401" s="202"/>
      <c r="CI401" s="202"/>
      <c r="CJ401" s="202"/>
      <c r="CK401" s="202"/>
      <c r="CL401" s="202"/>
      <c r="CM401" s="202"/>
      <c r="CN401" s="202"/>
      <c r="CO401" s="202"/>
      <c r="CP401" s="202"/>
      <c r="CQ401" s="202"/>
      <c r="CR401" s="202"/>
      <c r="CS401" s="195" t="s">
        <v>5256</v>
      </c>
      <c r="CT401" s="202"/>
      <c r="CU401" s="202"/>
      <c r="CV401" s="202"/>
      <c r="CW401" s="202"/>
      <c r="CX401" s="202"/>
      <c r="CY401" s="202"/>
      <c r="CZ401" s="202"/>
      <c r="DA401" s="202"/>
      <c r="DB401" s="202"/>
      <c r="DC401" s="202"/>
      <c r="DD401" s="202"/>
      <c r="DE401" s="202"/>
    </row>
    <row r="402" spans="34:109" ht="15" hidden="1" customHeight="1">
      <c r="AH402" s="200"/>
      <c r="AI402" s="200"/>
      <c r="AJ402" s="200"/>
      <c r="AK402" s="200"/>
      <c r="AL402" s="189" t="str">
        <f t="shared" si="18"/>
        <v/>
      </c>
      <c r="AM402" s="189" t="str">
        <f t="shared" si="19"/>
        <v/>
      </c>
      <c r="AN402" s="190" t="str">
        <f t="shared" si="20"/>
        <v/>
      </c>
      <c r="AO402" s="200"/>
      <c r="AP402" s="187">
        <v>400</v>
      </c>
      <c r="AQ402" s="201"/>
      <c r="AR402" s="201"/>
      <c r="AS402" s="201"/>
      <c r="AT402" s="201"/>
      <c r="AU402" s="201"/>
      <c r="AV402" s="201"/>
      <c r="AW402" s="201"/>
      <c r="AX402" s="201"/>
      <c r="AY402" s="201"/>
      <c r="AZ402" s="201"/>
      <c r="BA402" s="201"/>
      <c r="BB402" s="201"/>
      <c r="BC402" s="201"/>
      <c r="BD402" s="201"/>
      <c r="BE402" s="201"/>
      <c r="BF402" s="201"/>
      <c r="BG402" s="201"/>
      <c r="BH402" s="201"/>
      <c r="BI402" s="201"/>
      <c r="BJ402" s="193" t="s">
        <v>5257</v>
      </c>
      <c r="BK402" s="201"/>
      <c r="BL402" s="201"/>
      <c r="BM402" s="201"/>
      <c r="BN402" s="201"/>
      <c r="BO402" s="201"/>
      <c r="BP402" s="201"/>
      <c r="BQ402" s="201"/>
      <c r="BR402" s="201"/>
      <c r="BS402" s="201"/>
      <c r="BT402" s="201"/>
      <c r="BU402" s="201"/>
      <c r="BV402" s="201"/>
      <c r="BW402" s="200"/>
      <c r="BX402" s="200"/>
      <c r="BY402" s="200"/>
      <c r="BZ402" s="202"/>
      <c r="CA402" s="202"/>
      <c r="CB402" s="202"/>
      <c r="CC402" s="202"/>
      <c r="CD402" s="202"/>
      <c r="CE402" s="202"/>
      <c r="CF402" s="202"/>
      <c r="CG402" s="202"/>
      <c r="CH402" s="202"/>
      <c r="CI402" s="202"/>
      <c r="CJ402" s="202"/>
      <c r="CK402" s="202"/>
      <c r="CL402" s="202"/>
      <c r="CM402" s="202"/>
      <c r="CN402" s="202"/>
      <c r="CO402" s="202"/>
      <c r="CP402" s="202"/>
      <c r="CQ402" s="202"/>
      <c r="CR402" s="202"/>
      <c r="CS402" s="195" t="s">
        <v>5258</v>
      </c>
      <c r="CT402" s="202"/>
      <c r="CU402" s="202"/>
      <c r="CV402" s="202"/>
      <c r="CW402" s="202"/>
      <c r="CX402" s="202"/>
      <c r="CY402" s="202"/>
      <c r="CZ402" s="202"/>
      <c r="DA402" s="202"/>
      <c r="DB402" s="202"/>
      <c r="DC402" s="202"/>
      <c r="DD402" s="202"/>
      <c r="DE402" s="202"/>
    </row>
    <row r="403" spans="34:109" ht="15" hidden="1" customHeight="1">
      <c r="AH403" s="200"/>
      <c r="AI403" s="200"/>
      <c r="AJ403" s="200"/>
      <c r="AK403" s="200"/>
      <c r="AL403" s="189" t="str">
        <f t="shared" si="18"/>
        <v/>
      </c>
      <c r="AM403" s="189" t="str">
        <f t="shared" si="19"/>
        <v/>
      </c>
      <c r="AN403" s="190" t="str">
        <f t="shared" si="20"/>
        <v/>
      </c>
      <c r="AO403" s="200"/>
      <c r="AP403" s="187">
        <v>401</v>
      </c>
      <c r="AQ403" s="201"/>
      <c r="AR403" s="201"/>
      <c r="AS403" s="201"/>
      <c r="AT403" s="201"/>
      <c r="AU403" s="201"/>
      <c r="AV403" s="201"/>
      <c r="AW403" s="201"/>
      <c r="AX403" s="201"/>
      <c r="AY403" s="201"/>
      <c r="AZ403" s="201"/>
      <c r="BA403" s="201"/>
      <c r="BB403" s="201"/>
      <c r="BC403" s="201"/>
      <c r="BD403" s="201"/>
      <c r="BE403" s="201"/>
      <c r="BF403" s="201"/>
      <c r="BG403" s="201"/>
      <c r="BH403" s="201"/>
      <c r="BI403" s="201"/>
      <c r="BJ403" s="193" t="s">
        <v>5259</v>
      </c>
      <c r="BK403" s="201"/>
      <c r="BL403" s="201"/>
      <c r="BM403" s="201"/>
      <c r="BN403" s="201"/>
      <c r="BO403" s="201"/>
      <c r="BP403" s="201"/>
      <c r="BQ403" s="201"/>
      <c r="BR403" s="201"/>
      <c r="BS403" s="201"/>
      <c r="BT403" s="201"/>
      <c r="BU403" s="201"/>
      <c r="BV403" s="201"/>
      <c r="BW403" s="200"/>
      <c r="BX403" s="200"/>
      <c r="BY403" s="200"/>
      <c r="BZ403" s="202"/>
      <c r="CA403" s="202"/>
      <c r="CB403" s="202"/>
      <c r="CC403" s="202"/>
      <c r="CD403" s="202"/>
      <c r="CE403" s="202"/>
      <c r="CF403" s="202"/>
      <c r="CG403" s="202"/>
      <c r="CH403" s="202"/>
      <c r="CI403" s="202"/>
      <c r="CJ403" s="202"/>
      <c r="CK403" s="202"/>
      <c r="CL403" s="202"/>
      <c r="CM403" s="202"/>
      <c r="CN403" s="202"/>
      <c r="CO403" s="202"/>
      <c r="CP403" s="202"/>
      <c r="CQ403" s="202"/>
      <c r="CR403" s="202"/>
      <c r="CS403" s="195" t="s">
        <v>5260</v>
      </c>
      <c r="CT403" s="202"/>
      <c r="CU403" s="202"/>
      <c r="CV403" s="202"/>
      <c r="CW403" s="202"/>
      <c r="CX403" s="202"/>
      <c r="CY403" s="202"/>
      <c r="CZ403" s="202"/>
      <c r="DA403" s="202"/>
      <c r="DB403" s="202"/>
      <c r="DC403" s="202"/>
      <c r="DD403" s="202"/>
      <c r="DE403" s="202"/>
    </row>
    <row r="404" spans="34:109" ht="15" hidden="1" customHeight="1">
      <c r="AH404" s="200"/>
      <c r="AI404" s="200"/>
      <c r="AJ404" s="200"/>
      <c r="AK404" s="200"/>
      <c r="AL404" s="189" t="str">
        <f t="shared" si="18"/>
        <v/>
      </c>
      <c r="AM404" s="189" t="str">
        <f t="shared" si="19"/>
        <v/>
      </c>
      <c r="AN404" s="190" t="str">
        <f t="shared" si="20"/>
        <v/>
      </c>
      <c r="AO404" s="200"/>
      <c r="AP404" s="187">
        <v>402</v>
      </c>
      <c r="AQ404" s="201"/>
      <c r="AR404" s="201"/>
      <c r="AS404" s="201"/>
      <c r="AT404" s="201"/>
      <c r="AU404" s="201"/>
      <c r="AV404" s="201"/>
      <c r="AW404" s="201"/>
      <c r="AX404" s="201"/>
      <c r="AY404" s="201"/>
      <c r="AZ404" s="201"/>
      <c r="BA404" s="201"/>
      <c r="BB404" s="201"/>
      <c r="BC404" s="201"/>
      <c r="BD404" s="201"/>
      <c r="BE404" s="201"/>
      <c r="BF404" s="201"/>
      <c r="BG404" s="201"/>
      <c r="BH404" s="201"/>
      <c r="BI404" s="201"/>
      <c r="BJ404" s="193" t="s">
        <v>5261</v>
      </c>
      <c r="BK404" s="201"/>
      <c r="BL404" s="201"/>
      <c r="BM404" s="201"/>
      <c r="BN404" s="201"/>
      <c r="BO404" s="201"/>
      <c r="BP404" s="201"/>
      <c r="BQ404" s="201"/>
      <c r="BR404" s="201"/>
      <c r="BS404" s="201"/>
      <c r="BT404" s="201"/>
      <c r="BU404" s="201"/>
      <c r="BV404" s="201"/>
      <c r="BW404" s="200"/>
      <c r="BX404" s="200"/>
      <c r="BY404" s="200"/>
      <c r="BZ404" s="202"/>
      <c r="CA404" s="202"/>
      <c r="CB404" s="202"/>
      <c r="CC404" s="202"/>
      <c r="CD404" s="202"/>
      <c r="CE404" s="202"/>
      <c r="CF404" s="202"/>
      <c r="CG404" s="202"/>
      <c r="CH404" s="202"/>
      <c r="CI404" s="202"/>
      <c r="CJ404" s="202"/>
      <c r="CK404" s="202"/>
      <c r="CL404" s="202"/>
      <c r="CM404" s="202"/>
      <c r="CN404" s="202"/>
      <c r="CO404" s="202"/>
      <c r="CP404" s="202"/>
      <c r="CQ404" s="202"/>
      <c r="CR404" s="202"/>
      <c r="CS404" s="195" t="s">
        <v>5262</v>
      </c>
      <c r="CT404" s="202"/>
      <c r="CU404" s="202"/>
      <c r="CV404" s="202"/>
      <c r="CW404" s="202"/>
      <c r="CX404" s="202"/>
      <c r="CY404" s="202"/>
      <c r="CZ404" s="202"/>
      <c r="DA404" s="202"/>
      <c r="DB404" s="202"/>
      <c r="DC404" s="202"/>
      <c r="DD404" s="202"/>
      <c r="DE404" s="202"/>
    </row>
    <row r="405" spans="34:109" ht="15" hidden="1" customHeight="1">
      <c r="AH405" s="200"/>
      <c r="AI405" s="200"/>
      <c r="AJ405" s="200"/>
      <c r="AK405" s="200"/>
      <c r="AL405" s="189" t="str">
        <f t="shared" si="18"/>
        <v/>
      </c>
      <c r="AM405" s="189" t="str">
        <f t="shared" si="19"/>
        <v/>
      </c>
      <c r="AN405" s="190" t="str">
        <f t="shared" si="20"/>
        <v/>
      </c>
      <c r="AO405" s="200"/>
      <c r="AP405" s="187">
        <v>403</v>
      </c>
      <c r="AQ405" s="201"/>
      <c r="AR405" s="201"/>
      <c r="AS405" s="201"/>
      <c r="AT405" s="201"/>
      <c r="AU405" s="201"/>
      <c r="AV405" s="201"/>
      <c r="AW405" s="201"/>
      <c r="AX405" s="201"/>
      <c r="AY405" s="201"/>
      <c r="AZ405" s="201"/>
      <c r="BA405" s="201"/>
      <c r="BB405" s="201"/>
      <c r="BC405" s="201"/>
      <c r="BD405" s="201"/>
      <c r="BE405" s="201"/>
      <c r="BF405" s="201"/>
      <c r="BG405" s="201"/>
      <c r="BH405" s="201"/>
      <c r="BI405" s="201"/>
      <c r="BJ405" s="193" t="s">
        <v>5263</v>
      </c>
      <c r="BK405" s="201"/>
      <c r="BL405" s="201"/>
      <c r="BM405" s="201"/>
      <c r="BN405" s="201"/>
      <c r="BO405" s="201"/>
      <c r="BP405" s="201"/>
      <c r="BQ405" s="201"/>
      <c r="BR405" s="201"/>
      <c r="BS405" s="201"/>
      <c r="BT405" s="201"/>
      <c r="BU405" s="201"/>
      <c r="BV405" s="201"/>
      <c r="BW405" s="200"/>
      <c r="BX405" s="200"/>
      <c r="BY405" s="200"/>
      <c r="BZ405" s="202"/>
      <c r="CA405" s="202"/>
      <c r="CB405" s="202"/>
      <c r="CC405" s="202"/>
      <c r="CD405" s="202"/>
      <c r="CE405" s="202"/>
      <c r="CF405" s="202"/>
      <c r="CG405" s="202"/>
      <c r="CH405" s="202"/>
      <c r="CI405" s="202"/>
      <c r="CJ405" s="202"/>
      <c r="CK405" s="202"/>
      <c r="CL405" s="202"/>
      <c r="CM405" s="202"/>
      <c r="CN405" s="202"/>
      <c r="CO405" s="202"/>
      <c r="CP405" s="202"/>
      <c r="CQ405" s="202"/>
      <c r="CR405" s="202"/>
      <c r="CS405" s="195" t="s">
        <v>5264</v>
      </c>
      <c r="CT405" s="202"/>
      <c r="CU405" s="202"/>
      <c r="CV405" s="202"/>
      <c r="CW405" s="202"/>
      <c r="CX405" s="202"/>
      <c r="CY405" s="202"/>
      <c r="CZ405" s="202"/>
      <c r="DA405" s="202"/>
      <c r="DB405" s="202"/>
      <c r="DC405" s="202"/>
      <c r="DD405" s="202"/>
      <c r="DE405" s="202"/>
    </row>
    <row r="406" spans="34:109" ht="15" hidden="1" customHeight="1">
      <c r="AH406" s="200"/>
      <c r="AI406" s="200"/>
      <c r="AJ406" s="200"/>
      <c r="AK406" s="200"/>
      <c r="AL406" s="189" t="str">
        <f t="shared" si="18"/>
        <v/>
      </c>
      <c r="AM406" s="189" t="str">
        <f t="shared" si="19"/>
        <v/>
      </c>
      <c r="AN406" s="190" t="str">
        <f t="shared" si="20"/>
        <v/>
      </c>
      <c r="AO406" s="200"/>
      <c r="AP406" s="187">
        <v>404</v>
      </c>
      <c r="AQ406" s="201"/>
      <c r="AR406" s="201"/>
      <c r="AS406" s="201"/>
      <c r="AT406" s="201"/>
      <c r="AU406" s="201"/>
      <c r="AV406" s="201"/>
      <c r="AW406" s="201"/>
      <c r="AX406" s="201"/>
      <c r="AY406" s="201"/>
      <c r="AZ406" s="201"/>
      <c r="BA406" s="201"/>
      <c r="BB406" s="201"/>
      <c r="BC406" s="201"/>
      <c r="BD406" s="201"/>
      <c r="BE406" s="201"/>
      <c r="BF406" s="201"/>
      <c r="BG406" s="201"/>
      <c r="BH406" s="201"/>
      <c r="BI406" s="201"/>
      <c r="BJ406" s="193" t="s">
        <v>5265</v>
      </c>
      <c r="BK406" s="201"/>
      <c r="BL406" s="201"/>
      <c r="BM406" s="201"/>
      <c r="BN406" s="201"/>
      <c r="BO406" s="201"/>
      <c r="BP406" s="201"/>
      <c r="BQ406" s="201"/>
      <c r="BR406" s="201"/>
      <c r="BS406" s="201"/>
      <c r="BT406" s="201"/>
      <c r="BU406" s="201"/>
      <c r="BV406" s="201"/>
      <c r="BW406" s="200"/>
      <c r="BX406" s="200"/>
      <c r="BY406" s="200"/>
      <c r="BZ406" s="202"/>
      <c r="CA406" s="202"/>
      <c r="CB406" s="202"/>
      <c r="CC406" s="202"/>
      <c r="CD406" s="202"/>
      <c r="CE406" s="202"/>
      <c r="CF406" s="202"/>
      <c r="CG406" s="202"/>
      <c r="CH406" s="202"/>
      <c r="CI406" s="202"/>
      <c r="CJ406" s="202"/>
      <c r="CK406" s="202"/>
      <c r="CL406" s="202"/>
      <c r="CM406" s="202"/>
      <c r="CN406" s="202"/>
      <c r="CO406" s="202"/>
      <c r="CP406" s="202"/>
      <c r="CQ406" s="202"/>
      <c r="CR406" s="202"/>
      <c r="CS406" s="195" t="s">
        <v>5266</v>
      </c>
      <c r="CT406" s="202"/>
      <c r="CU406" s="202"/>
      <c r="CV406" s="202"/>
      <c r="CW406" s="202"/>
      <c r="CX406" s="202"/>
      <c r="CY406" s="202"/>
      <c r="CZ406" s="202"/>
      <c r="DA406" s="202"/>
      <c r="DB406" s="202"/>
      <c r="DC406" s="202"/>
      <c r="DD406" s="202"/>
      <c r="DE406" s="202"/>
    </row>
    <row r="407" spans="34:109" ht="15" hidden="1" customHeight="1">
      <c r="AH407" s="200"/>
      <c r="AI407" s="200"/>
      <c r="AJ407" s="200"/>
      <c r="AK407" s="200"/>
      <c r="AL407" s="189" t="str">
        <f t="shared" si="18"/>
        <v/>
      </c>
      <c r="AM407" s="189" t="str">
        <f t="shared" si="19"/>
        <v/>
      </c>
      <c r="AN407" s="190" t="str">
        <f t="shared" si="20"/>
        <v/>
      </c>
      <c r="AO407" s="200"/>
      <c r="AP407" s="187">
        <v>405</v>
      </c>
      <c r="AQ407" s="201"/>
      <c r="AR407" s="201"/>
      <c r="AS407" s="201"/>
      <c r="AT407" s="201"/>
      <c r="AU407" s="201"/>
      <c r="AV407" s="201"/>
      <c r="AW407" s="201"/>
      <c r="AX407" s="201"/>
      <c r="AY407" s="201"/>
      <c r="AZ407" s="201"/>
      <c r="BA407" s="201"/>
      <c r="BB407" s="201"/>
      <c r="BC407" s="201"/>
      <c r="BD407" s="201"/>
      <c r="BE407" s="201"/>
      <c r="BF407" s="201"/>
      <c r="BG407" s="201"/>
      <c r="BH407" s="201"/>
      <c r="BI407" s="201"/>
      <c r="BJ407" s="193" t="s">
        <v>5267</v>
      </c>
      <c r="BK407" s="201"/>
      <c r="BL407" s="201"/>
      <c r="BM407" s="201"/>
      <c r="BN407" s="201"/>
      <c r="BO407" s="201"/>
      <c r="BP407" s="201"/>
      <c r="BQ407" s="201"/>
      <c r="BR407" s="201"/>
      <c r="BS407" s="201"/>
      <c r="BT407" s="201"/>
      <c r="BU407" s="201"/>
      <c r="BV407" s="201"/>
      <c r="BW407" s="200"/>
      <c r="BX407" s="200"/>
      <c r="BY407" s="200"/>
      <c r="BZ407" s="202"/>
      <c r="CA407" s="202"/>
      <c r="CB407" s="202"/>
      <c r="CC407" s="202"/>
      <c r="CD407" s="202"/>
      <c r="CE407" s="202"/>
      <c r="CF407" s="202"/>
      <c r="CG407" s="202"/>
      <c r="CH407" s="202"/>
      <c r="CI407" s="202"/>
      <c r="CJ407" s="202"/>
      <c r="CK407" s="202"/>
      <c r="CL407" s="202"/>
      <c r="CM407" s="202"/>
      <c r="CN407" s="202"/>
      <c r="CO407" s="202"/>
      <c r="CP407" s="202"/>
      <c r="CQ407" s="202"/>
      <c r="CR407" s="202"/>
      <c r="CS407" s="195" t="s">
        <v>5268</v>
      </c>
      <c r="CT407" s="202"/>
      <c r="CU407" s="202"/>
      <c r="CV407" s="202"/>
      <c r="CW407" s="202"/>
      <c r="CX407" s="202"/>
      <c r="CY407" s="202"/>
      <c r="CZ407" s="202"/>
      <c r="DA407" s="202"/>
      <c r="DB407" s="202"/>
      <c r="DC407" s="202"/>
      <c r="DD407" s="202"/>
      <c r="DE407" s="202"/>
    </row>
    <row r="408" spans="34:109" ht="15" hidden="1" customHeight="1">
      <c r="AH408" s="200"/>
      <c r="AI408" s="200"/>
      <c r="AJ408" s="200"/>
      <c r="AK408" s="200"/>
      <c r="AL408" s="189" t="str">
        <f t="shared" si="18"/>
        <v/>
      </c>
      <c r="AM408" s="189" t="str">
        <f t="shared" si="19"/>
        <v/>
      </c>
      <c r="AN408" s="190" t="str">
        <f t="shared" si="20"/>
        <v/>
      </c>
      <c r="AO408" s="200"/>
      <c r="AP408" s="187">
        <v>406</v>
      </c>
      <c r="AQ408" s="201"/>
      <c r="AR408" s="201"/>
      <c r="AS408" s="201"/>
      <c r="AT408" s="201"/>
      <c r="AU408" s="201"/>
      <c r="AV408" s="201"/>
      <c r="AW408" s="201"/>
      <c r="AX408" s="201"/>
      <c r="AY408" s="201"/>
      <c r="AZ408" s="201"/>
      <c r="BA408" s="201"/>
      <c r="BB408" s="201"/>
      <c r="BC408" s="201"/>
      <c r="BD408" s="201"/>
      <c r="BE408" s="201"/>
      <c r="BF408" s="201"/>
      <c r="BG408" s="201"/>
      <c r="BH408" s="201"/>
      <c r="BI408" s="201"/>
      <c r="BJ408" s="193" t="s">
        <v>5269</v>
      </c>
      <c r="BK408" s="201"/>
      <c r="BL408" s="201"/>
      <c r="BM408" s="201"/>
      <c r="BN408" s="201"/>
      <c r="BO408" s="201"/>
      <c r="BP408" s="201"/>
      <c r="BQ408" s="201"/>
      <c r="BR408" s="201"/>
      <c r="BS408" s="201"/>
      <c r="BT408" s="201"/>
      <c r="BU408" s="201"/>
      <c r="BV408" s="201"/>
      <c r="BW408" s="200"/>
      <c r="BX408" s="200"/>
      <c r="BY408" s="200"/>
      <c r="BZ408" s="202"/>
      <c r="CA408" s="202"/>
      <c r="CB408" s="202"/>
      <c r="CC408" s="202"/>
      <c r="CD408" s="202"/>
      <c r="CE408" s="202"/>
      <c r="CF408" s="202"/>
      <c r="CG408" s="202"/>
      <c r="CH408" s="202"/>
      <c r="CI408" s="202"/>
      <c r="CJ408" s="202"/>
      <c r="CK408" s="202"/>
      <c r="CL408" s="202"/>
      <c r="CM408" s="202"/>
      <c r="CN408" s="202"/>
      <c r="CO408" s="202"/>
      <c r="CP408" s="202"/>
      <c r="CQ408" s="202"/>
      <c r="CR408" s="202"/>
      <c r="CS408" s="195" t="s">
        <v>5270</v>
      </c>
      <c r="CT408" s="202"/>
      <c r="CU408" s="202"/>
      <c r="CV408" s="202"/>
      <c r="CW408" s="202"/>
      <c r="CX408" s="202"/>
      <c r="CY408" s="202"/>
      <c r="CZ408" s="202"/>
      <c r="DA408" s="202"/>
      <c r="DB408" s="202"/>
      <c r="DC408" s="202"/>
      <c r="DD408" s="202"/>
      <c r="DE408" s="202"/>
    </row>
    <row r="409" spans="34:109" ht="15" hidden="1" customHeight="1">
      <c r="AH409" s="200"/>
      <c r="AI409" s="200"/>
      <c r="AJ409" s="200"/>
      <c r="AK409" s="200"/>
      <c r="AL409" s="189" t="str">
        <f t="shared" si="18"/>
        <v/>
      </c>
      <c r="AM409" s="189" t="str">
        <f t="shared" si="19"/>
        <v/>
      </c>
      <c r="AN409" s="190" t="str">
        <f t="shared" si="20"/>
        <v/>
      </c>
      <c r="AO409" s="200"/>
      <c r="AP409" s="187">
        <v>407</v>
      </c>
      <c r="AQ409" s="201"/>
      <c r="AR409" s="201"/>
      <c r="AS409" s="201"/>
      <c r="AT409" s="201"/>
      <c r="AU409" s="201"/>
      <c r="AV409" s="201"/>
      <c r="AW409" s="201"/>
      <c r="AX409" s="201"/>
      <c r="AY409" s="201"/>
      <c r="AZ409" s="201"/>
      <c r="BA409" s="201"/>
      <c r="BB409" s="201"/>
      <c r="BC409" s="201"/>
      <c r="BD409" s="201"/>
      <c r="BE409" s="201"/>
      <c r="BF409" s="201"/>
      <c r="BG409" s="201"/>
      <c r="BH409" s="201"/>
      <c r="BI409" s="201"/>
      <c r="BJ409" s="193" t="s">
        <v>5271</v>
      </c>
      <c r="BK409" s="201"/>
      <c r="BL409" s="201"/>
      <c r="BM409" s="201"/>
      <c r="BN409" s="201"/>
      <c r="BO409" s="201"/>
      <c r="BP409" s="201"/>
      <c r="BQ409" s="201"/>
      <c r="BR409" s="201"/>
      <c r="BS409" s="201"/>
      <c r="BT409" s="201"/>
      <c r="BU409" s="201"/>
      <c r="BV409" s="201"/>
      <c r="BW409" s="200"/>
      <c r="BX409" s="200"/>
      <c r="BY409" s="200"/>
      <c r="BZ409" s="202"/>
      <c r="CA409" s="202"/>
      <c r="CB409" s="202"/>
      <c r="CC409" s="202"/>
      <c r="CD409" s="202"/>
      <c r="CE409" s="202"/>
      <c r="CF409" s="202"/>
      <c r="CG409" s="202"/>
      <c r="CH409" s="202"/>
      <c r="CI409" s="202"/>
      <c r="CJ409" s="202"/>
      <c r="CK409" s="202"/>
      <c r="CL409" s="202"/>
      <c r="CM409" s="202"/>
      <c r="CN409" s="202"/>
      <c r="CO409" s="202"/>
      <c r="CP409" s="202"/>
      <c r="CQ409" s="202"/>
      <c r="CR409" s="202"/>
      <c r="CS409" s="195" t="s">
        <v>5272</v>
      </c>
      <c r="CT409" s="202"/>
      <c r="CU409" s="202"/>
      <c r="CV409" s="202"/>
      <c r="CW409" s="202"/>
      <c r="CX409" s="202"/>
      <c r="CY409" s="202"/>
      <c r="CZ409" s="202"/>
      <c r="DA409" s="202"/>
      <c r="DB409" s="202"/>
      <c r="DC409" s="202"/>
      <c r="DD409" s="202"/>
      <c r="DE409" s="202"/>
    </row>
    <row r="410" spans="34:109" ht="15" hidden="1" customHeight="1">
      <c r="AH410" s="200"/>
      <c r="AI410" s="200"/>
      <c r="AJ410" s="200"/>
      <c r="AK410" s="200"/>
      <c r="AL410" s="189" t="str">
        <f t="shared" si="18"/>
        <v/>
      </c>
      <c r="AM410" s="189" t="str">
        <f t="shared" si="19"/>
        <v/>
      </c>
      <c r="AN410" s="190" t="str">
        <f t="shared" si="20"/>
        <v/>
      </c>
      <c r="AO410" s="200"/>
      <c r="AP410" s="187">
        <v>408</v>
      </c>
      <c r="AQ410" s="201"/>
      <c r="AR410" s="201"/>
      <c r="AS410" s="201"/>
      <c r="AT410" s="201"/>
      <c r="AU410" s="201"/>
      <c r="AV410" s="201"/>
      <c r="AW410" s="201"/>
      <c r="AX410" s="201"/>
      <c r="AY410" s="201"/>
      <c r="AZ410" s="201"/>
      <c r="BA410" s="201"/>
      <c r="BB410" s="201"/>
      <c r="BC410" s="201"/>
      <c r="BD410" s="201"/>
      <c r="BE410" s="201"/>
      <c r="BF410" s="201"/>
      <c r="BG410" s="201"/>
      <c r="BH410" s="201"/>
      <c r="BI410" s="201"/>
      <c r="BJ410" s="193" t="s">
        <v>5273</v>
      </c>
      <c r="BK410" s="201"/>
      <c r="BL410" s="201"/>
      <c r="BM410" s="201"/>
      <c r="BN410" s="201"/>
      <c r="BO410" s="201"/>
      <c r="BP410" s="201"/>
      <c r="BQ410" s="201"/>
      <c r="BR410" s="201"/>
      <c r="BS410" s="201"/>
      <c r="BT410" s="201"/>
      <c r="BU410" s="201"/>
      <c r="BV410" s="201"/>
      <c r="BW410" s="200"/>
      <c r="BX410" s="200"/>
      <c r="BY410" s="200"/>
      <c r="BZ410" s="202"/>
      <c r="CA410" s="202"/>
      <c r="CB410" s="202"/>
      <c r="CC410" s="202"/>
      <c r="CD410" s="202"/>
      <c r="CE410" s="202"/>
      <c r="CF410" s="202"/>
      <c r="CG410" s="202"/>
      <c r="CH410" s="202"/>
      <c r="CI410" s="202"/>
      <c r="CJ410" s="202"/>
      <c r="CK410" s="202"/>
      <c r="CL410" s="202"/>
      <c r="CM410" s="202"/>
      <c r="CN410" s="202"/>
      <c r="CO410" s="202"/>
      <c r="CP410" s="202"/>
      <c r="CQ410" s="202"/>
      <c r="CR410" s="202"/>
      <c r="CS410" s="195" t="s">
        <v>5274</v>
      </c>
      <c r="CT410" s="202"/>
      <c r="CU410" s="202"/>
      <c r="CV410" s="202"/>
      <c r="CW410" s="202"/>
      <c r="CX410" s="202"/>
      <c r="CY410" s="202"/>
      <c r="CZ410" s="202"/>
      <c r="DA410" s="202"/>
      <c r="DB410" s="202"/>
      <c r="DC410" s="202"/>
      <c r="DD410" s="202"/>
      <c r="DE410" s="202"/>
    </row>
    <row r="411" spans="34:109" ht="15" hidden="1" customHeight="1">
      <c r="AH411" s="200"/>
      <c r="AI411" s="200"/>
      <c r="AJ411" s="200"/>
      <c r="AK411" s="200"/>
      <c r="AL411" s="189" t="str">
        <f t="shared" si="18"/>
        <v/>
      </c>
      <c r="AM411" s="189" t="str">
        <f t="shared" si="19"/>
        <v/>
      </c>
      <c r="AN411" s="190" t="str">
        <f t="shared" si="20"/>
        <v/>
      </c>
      <c r="AO411" s="200"/>
      <c r="AP411" s="187">
        <v>409</v>
      </c>
      <c r="AQ411" s="201"/>
      <c r="AR411" s="201"/>
      <c r="AS411" s="201"/>
      <c r="AT411" s="201"/>
      <c r="AU411" s="201"/>
      <c r="AV411" s="201"/>
      <c r="AW411" s="201"/>
      <c r="AX411" s="201"/>
      <c r="AY411" s="201"/>
      <c r="AZ411" s="201"/>
      <c r="BA411" s="201"/>
      <c r="BB411" s="201"/>
      <c r="BC411" s="201"/>
      <c r="BD411" s="201"/>
      <c r="BE411" s="201"/>
      <c r="BF411" s="201"/>
      <c r="BG411" s="201"/>
      <c r="BH411" s="201"/>
      <c r="BI411" s="201"/>
      <c r="BJ411" s="193" t="s">
        <v>5275</v>
      </c>
      <c r="BK411" s="201"/>
      <c r="BL411" s="201"/>
      <c r="BM411" s="201"/>
      <c r="BN411" s="201"/>
      <c r="BO411" s="201"/>
      <c r="BP411" s="201"/>
      <c r="BQ411" s="201"/>
      <c r="BR411" s="201"/>
      <c r="BS411" s="201"/>
      <c r="BT411" s="201"/>
      <c r="BU411" s="201"/>
      <c r="BV411" s="201"/>
      <c r="BW411" s="200"/>
      <c r="BX411" s="200"/>
      <c r="BY411" s="200"/>
      <c r="BZ411" s="202"/>
      <c r="CA411" s="202"/>
      <c r="CB411" s="202"/>
      <c r="CC411" s="202"/>
      <c r="CD411" s="202"/>
      <c r="CE411" s="202"/>
      <c r="CF411" s="202"/>
      <c r="CG411" s="202"/>
      <c r="CH411" s="202"/>
      <c r="CI411" s="202"/>
      <c r="CJ411" s="202"/>
      <c r="CK411" s="202"/>
      <c r="CL411" s="202"/>
      <c r="CM411" s="202"/>
      <c r="CN411" s="202"/>
      <c r="CO411" s="202"/>
      <c r="CP411" s="202"/>
      <c r="CQ411" s="202"/>
      <c r="CR411" s="202"/>
      <c r="CS411" s="195" t="s">
        <v>5276</v>
      </c>
      <c r="CT411" s="202"/>
      <c r="CU411" s="202"/>
      <c r="CV411" s="202"/>
      <c r="CW411" s="202"/>
      <c r="CX411" s="202"/>
      <c r="CY411" s="202"/>
      <c r="CZ411" s="202"/>
      <c r="DA411" s="202"/>
      <c r="DB411" s="202"/>
      <c r="DC411" s="202"/>
      <c r="DD411" s="202"/>
      <c r="DE411" s="202"/>
    </row>
    <row r="412" spans="34:109" ht="15" hidden="1" customHeight="1">
      <c r="AH412" s="200"/>
      <c r="AI412" s="200"/>
      <c r="AJ412" s="200"/>
      <c r="AK412" s="200"/>
      <c r="AL412" s="189" t="str">
        <f t="shared" si="18"/>
        <v/>
      </c>
      <c r="AM412" s="189" t="str">
        <f t="shared" si="19"/>
        <v/>
      </c>
      <c r="AN412" s="190" t="str">
        <f t="shared" si="20"/>
        <v/>
      </c>
      <c r="AO412" s="200"/>
      <c r="AP412" s="187">
        <v>410</v>
      </c>
      <c r="AQ412" s="201"/>
      <c r="AR412" s="201"/>
      <c r="AS412" s="201"/>
      <c r="AT412" s="201"/>
      <c r="AU412" s="201"/>
      <c r="AV412" s="201"/>
      <c r="AW412" s="201"/>
      <c r="AX412" s="201"/>
      <c r="AY412" s="201"/>
      <c r="AZ412" s="201"/>
      <c r="BA412" s="201"/>
      <c r="BB412" s="201"/>
      <c r="BC412" s="201"/>
      <c r="BD412" s="201"/>
      <c r="BE412" s="201"/>
      <c r="BF412" s="201"/>
      <c r="BG412" s="201"/>
      <c r="BH412" s="201"/>
      <c r="BI412" s="201"/>
      <c r="BJ412" s="193" t="s">
        <v>5277</v>
      </c>
      <c r="BK412" s="201"/>
      <c r="BL412" s="201"/>
      <c r="BM412" s="201"/>
      <c r="BN412" s="201"/>
      <c r="BO412" s="201"/>
      <c r="BP412" s="201"/>
      <c r="BQ412" s="201"/>
      <c r="BR412" s="201"/>
      <c r="BS412" s="201"/>
      <c r="BT412" s="201"/>
      <c r="BU412" s="201"/>
      <c r="BV412" s="201"/>
      <c r="BW412" s="200"/>
      <c r="BX412" s="200"/>
      <c r="BY412" s="200"/>
      <c r="BZ412" s="202"/>
      <c r="CA412" s="202"/>
      <c r="CB412" s="202"/>
      <c r="CC412" s="202"/>
      <c r="CD412" s="202"/>
      <c r="CE412" s="202"/>
      <c r="CF412" s="202"/>
      <c r="CG412" s="202"/>
      <c r="CH412" s="202"/>
      <c r="CI412" s="202"/>
      <c r="CJ412" s="202"/>
      <c r="CK412" s="202"/>
      <c r="CL412" s="202"/>
      <c r="CM412" s="202"/>
      <c r="CN412" s="202"/>
      <c r="CO412" s="202"/>
      <c r="CP412" s="202"/>
      <c r="CQ412" s="202"/>
      <c r="CR412" s="202"/>
      <c r="CS412" s="195" t="s">
        <v>5278</v>
      </c>
      <c r="CT412" s="202"/>
      <c r="CU412" s="202"/>
      <c r="CV412" s="202"/>
      <c r="CW412" s="202"/>
      <c r="CX412" s="202"/>
      <c r="CY412" s="202"/>
      <c r="CZ412" s="202"/>
      <c r="DA412" s="202"/>
      <c r="DB412" s="202"/>
      <c r="DC412" s="202"/>
      <c r="DD412" s="202"/>
      <c r="DE412" s="202"/>
    </row>
    <row r="413" spans="34:109" ht="15" hidden="1" customHeight="1">
      <c r="AH413" s="200"/>
      <c r="AI413" s="200"/>
      <c r="AJ413" s="200"/>
      <c r="AK413" s="200"/>
      <c r="AL413" s="189" t="str">
        <f t="shared" si="18"/>
        <v/>
      </c>
      <c r="AM413" s="189" t="str">
        <f t="shared" si="19"/>
        <v/>
      </c>
      <c r="AN413" s="190" t="str">
        <f t="shared" si="20"/>
        <v/>
      </c>
      <c r="AO413" s="200"/>
      <c r="AP413" s="187">
        <v>411</v>
      </c>
      <c r="AQ413" s="201"/>
      <c r="AR413" s="201"/>
      <c r="AS413" s="201"/>
      <c r="AT413" s="201"/>
      <c r="AU413" s="201"/>
      <c r="AV413" s="201"/>
      <c r="AW413" s="201"/>
      <c r="AX413" s="201"/>
      <c r="AY413" s="201"/>
      <c r="AZ413" s="201"/>
      <c r="BA413" s="201"/>
      <c r="BB413" s="201"/>
      <c r="BC413" s="201"/>
      <c r="BD413" s="201"/>
      <c r="BE413" s="201"/>
      <c r="BF413" s="201"/>
      <c r="BG413" s="201"/>
      <c r="BH413" s="201"/>
      <c r="BI413" s="201"/>
      <c r="BJ413" s="193" t="s">
        <v>5279</v>
      </c>
      <c r="BK413" s="201"/>
      <c r="BL413" s="201"/>
      <c r="BM413" s="201"/>
      <c r="BN413" s="201"/>
      <c r="BO413" s="201"/>
      <c r="BP413" s="201"/>
      <c r="BQ413" s="201"/>
      <c r="BR413" s="201"/>
      <c r="BS413" s="201"/>
      <c r="BT413" s="201"/>
      <c r="BU413" s="201"/>
      <c r="BV413" s="201"/>
      <c r="BW413" s="200"/>
      <c r="BX413" s="200"/>
      <c r="BY413" s="200"/>
      <c r="BZ413" s="202"/>
      <c r="CA413" s="202"/>
      <c r="CB413" s="202"/>
      <c r="CC413" s="202"/>
      <c r="CD413" s="202"/>
      <c r="CE413" s="202"/>
      <c r="CF413" s="202"/>
      <c r="CG413" s="202"/>
      <c r="CH413" s="202"/>
      <c r="CI413" s="202"/>
      <c r="CJ413" s="202"/>
      <c r="CK413" s="202"/>
      <c r="CL413" s="202"/>
      <c r="CM413" s="202"/>
      <c r="CN413" s="202"/>
      <c r="CO413" s="202"/>
      <c r="CP413" s="202"/>
      <c r="CQ413" s="202"/>
      <c r="CR413" s="202"/>
      <c r="CS413" s="195" t="s">
        <v>5280</v>
      </c>
      <c r="CT413" s="202"/>
      <c r="CU413" s="202"/>
      <c r="CV413" s="202"/>
      <c r="CW413" s="202"/>
      <c r="CX413" s="202"/>
      <c r="CY413" s="202"/>
      <c r="CZ413" s="202"/>
      <c r="DA413" s="202"/>
      <c r="DB413" s="202"/>
      <c r="DC413" s="202"/>
      <c r="DD413" s="202"/>
      <c r="DE413" s="202"/>
    </row>
    <row r="414" spans="34:109" ht="15" hidden="1" customHeight="1">
      <c r="AH414" s="200"/>
      <c r="AI414" s="200"/>
      <c r="AJ414" s="200"/>
      <c r="AK414" s="200"/>
      <c r="AL414" s="189" t="str">
        <f t="shared" si="18"/>
        <v/>
      </c>
      <c r="AM414" s="189" t="str">
        <f t="shared" si="19"/>
        <v/>
      </c>
      <c r="AN414" s="190" t="str">
        <f t="shared" si="20"/>
        <v/>
      </c>
      <c r="AO414" s="200"/>
      <c r="AP414" s="187">
        <v>412</v>
      </c>
      <c r="AQ414" s="201"/>
      <c r="AR414" s="201"/>
      <c r="AS414" s="201"/>
      <c r="AT414" s="201"/>
      <c r="AU414" s="201"/>
      <c r="AV414" s="201"/>
      <c r="AW414" s="201"/>
      <c r="AX414" s="201"/>
      <c r="AY414" s="201"/>
      <c r="AZ414" s="201"/>
      <c r="BA414" s="201"/>
      <c r="BB414" s="201"/>
      <c r="BC414" s="201"/>
      <c r="BD414" s="201"/>
      <c r="BE414" s="201"/>
      <c r="BF414" s="201"/>
      <c r="BG414" s="201"/>
      <c r="BH414" s="201"/>
      <c r="BI414" s="201"/>
      <c r="BJ414" s="193" t="s">
        <v>5281</v>
      </c>
      <c r="BK414" s="201"/>
      <c r="BL414" s="201"/>
      <c r="BM414" s="201"/>
      <c r="BN414" s="201"/>
      <c r="BO414" s="201"/>
      <c r="BP414" s="201"/>
      <c r="BQ414" s="201"/>
      <c r="BR414" s="201"/>
      <c r="BS414" s="201"/>
      <c r="BT414" s="201"/>
      <c r="BU414" s="201"/>
      <c r="BV414" s="201"/>
      <c r="BW414" s="200"/>
      <c r="BX414" s="200"/>
      <c r="BY414" s="200"/>
      <c r="BZ414" s="202"/>
      <c r="CA414" s="202"/>
      <c r="CB414" s="202"/>
      <c r="CC414" s="202"/>
      <c r="CD414" s="202"/>
      <c r="CE414" s="202"/>
      <c r="CF414" s="202"/>
      <c r="CG414" s="202"/>
      <c r="CH414" s="202"/>
      <c r="CI414" s="202"/>
      <c r="CJ414" s="202"/>
      <c r="CK414" s="202"/>
      <c r="CL414" s="202"/>
      <c r="CM414" s="202"/>
      <c r="CN414" s="202"/>
      <c r="CO414" s="202"/>
      <c r="CP414" s="202"/>
      <c r="CQ414" s="202"/>
      <c r="CR414" s="202"/>
      <c r="CS414" s="195" t="s">
        <v>5282</v>
      </c>
      <c r="CT414" s="202"/>
      <c r="CU414" s="202"/>
      <c r="CV414" s="202"/>
      <c r="CW414" s="202"/>
      <c r="CX414" s="202"/>
      <c r="CY414" s="202"/>
      <c r="CZ414" s="202"/>
      <c r="DA414" s="202"/>
      <c r="DB414" s="202"/>
      <c r="DC414" s="202"/>
      <c r="DD414" s="202"/>
      <c r="DE414" s="202"/>
    </row>
    <row r="415" spans="34:109" ht="15" hidden="1" customHeight="1">
      <c r="AH415" s="200"/>
      <c r="AI415" s="200"/>
      <c r="AJ415" s="200"/>
      <c r="AK415" s="200"/>
      <c r="AL415" s="189" t="str">
        <f t="shared" si="18"/>
        <v/>
      </c>
      <c r="AM415" s="189" t="str">
        <f t="shared" si="19"/>
        <v/>
      </c>
      <c r="AN415" s="190" t="str">
        <f t="shared" si="20"/>
        <v/>
      </c>
      <c r="AO415" s="200"/>
      <c r="AP415" s="187">
        <v>413</v>
      </c>
      <c r="AQ415" s="201"/>
      <c r="AR415" s="201"/>
      <c r="AS415" s="201"/>
      <c r="AT415" s="201"/>
      <c r="AU415" s="201"/>
      <c r="AV415" s="201"/>
      <c r="AW415" s="201"/>
      <c r="AX415" s="201"/>
      <c r="AY415" s="201"/>
      <c r="AZ415" s="201"/>
      <c r="BA415" s="201"/>
      <c r="BB415" s="201"/>
      <c r="BC415" s="201"/>
      <c r="BD415" s="201"/>
      <c r="BE415" s="201"/>
      <c r="BF415" s="201"/>
      <c r="BG415" s="201"/>
      <c r="BH415" s="201"/>
      <c r="BI415" s="201"/>
      <c r="BJ415" s="193" t="s">
        <v>5283</v>
      </c>
      <c r="BK415" s="201"/>
      <c r="BL415" s="201"/>
      <c r="BM415" s="201"/>
      <c r="BN415" s="201"/>
      <c r="BO415" s="201"/>
      <c r="BP415" s="201"/>
      <c r="BQ415" s="201"/>
      <c r="BR415" s="201"/>
      <c r="BS415" s="201"/>
      <c r="BT415" s="201"/>
      <c r="BU415" s="201"/>
      <c r="BV415" s="201"/>
      <c r="BW415" s="200"/>
      <c r="BX415" s="200"/>
      <c r="BY415" s="200"/>
      <c r="BZ415" s="202"/>
      <c r="CA415" s="202"/>
      <c r="CB415" s="202"/>
      <c r="CC415" s="202"/>
      <c r="CD415" s="202"/>
      <c r="CE415" s="202"/>
      <c r="CF415" s="202"/>
      <c r="CG415" s="202"/>
      <c r="CH415" s="202"/>
      <c r="CI415" s="202"/>
      <c r="CJ415" s="202"/>
      <c r="CK415" s="202"/>
      <c r="CL415" s="202"/>
      <c r="CM415" s="202"/>
      <c r="CN415" s="202"/>
      <c r="CO415" s="202"/>
      <c r="CP415" s="202"/>
      <c r="CQ415" s="202"/>
      <c r="CR415" s="202"/>
      <c r="CS415" s="195" t="s">
        <v>5284</v>
      </c>
      <c r="CT415" s="202"/>
      <c r="CU415" s="202"/>
      <c r="CV415" s="202"/>
      <c r="CW415" s="202"/>
      <c r="CX415" s="202"/>
      <c r="CY415" s="202"/>
      <c r="CZ415" s="202"/>
      <c r="DA415" s="202"/>
      <c r="DB415" s="202"/>
      <c r="DC415" s="202"/>
      <c r="DD415" s="202"/>
      <c r="DE415" s="202"/>
    </row>
    <row r="416" spans="34:109" ht="15" hidden="1" customHeight="1">
      <c r="AH416" s="200"/>
      <c r="AI416" s="200"/>
      <c r="AJ416" s="200"/>
      <c r="AK416" s="200"/>
      <c r="AL416" s="189" t="str">
        <f t="shared" si="18"/>
        <v/>
      </c>
      <c r="AM416" s="189" t="str">
        <f t="shared" si="19"/>
        <v/>
      </c>
      <c r="AN416" s="190" t="str">
        <f t="shared" si="20"/>
        <v/>
      </c>
      <c r="AO416" s="200"/>
      <c r="AP416" s="187">
        <v>414</v>
      </c>
      <c r="AQ416" s="201"/>
      <c r="AR416" s="201"/>
      <c r="AS416" s="201"/>
      <c r="AT416" s="201"/>
      <c r="AU416" s="201"/>
      <c r="AV416" s="201"/>
      <c r="AW416" s="201"/>
      <c r="AX416" s="201"/>
      <c r="AY416" s="201"/>
      <c r="AZ416" s="201"/>
      <c r="BA416" s="201"/>
      <c r="BB416" s="201"/>
      <c r="BC416" s="201"/>
      <c r="BD416" s="201"/>
      <c r="BE416" s="201"/>
      <c r="BF416" s="201"/>
      <c r="BG416" s="201"/>
      <c r="BH416" s="201"/>
      <c r="BI416" s="201"/>
      <c r="BJ416" s="193" t="s">
        <v>5285</v>
      </c>
      <c r="BK416" s="201"/>
      <c r="BL416" s="201"/>
      <c r="BM416" s="201"/>
      <c r="BN416" s="201"/>
      <c r="BO416" s="201"/>
      <c r="BP416" s="201"/>
      <c r="BQ416" s="201"/>
      <c r="BR416" s="201"/>
      <c r="BS416" s="201"/>
      <c r="BT416" s="201"/>
      <c r="BU416" s="201"/>
      <c r="BV416" s="201"/>
      <c r="BW416" s="200"/>
      <c r="BX416" s="200"/>
      <c r="BY416" s="200"/>
      <c r="BZ416" s="202"/>
      <c r="CA416" s="202"/>
      <c r="CB416" s="202"/>
      <c r="CC416" s="202"/>
      <c r="CD416" s="202"/>
      <c r="CE416" s="202"/>
      <c r="CF416" s="202"/>
      <c r="CG416" s="202"/>
      <c r="CH416" s="202"/>
      <c r="CI416" s="202"/>
      <c r="CJ416" s="202"/>
      <c r="CK416" s="202"/>
      <c r="CL416" s="202"/>
      <c r="CM416" s="202"/>
      <c r="CN416" s="202"/>
      <c r="CO416" s="202"/>
      <c r="CP416" s="202"/>
      <c r="CQ416" s="202"/>
      <c r="CR416" s="202"/>
      <c r="CS416" s="195" t="s">
        <v>5286</v>
      </c>
      <c r="CT416" s="202"/>
      <c r="CU416" s="202"/>
      <c r="CV416" s="202"/>
      <c r="CW416" s="202"/>
      <c r="CX416" s="202"/>
      <c r="CY416" s="202"/>
      <c r="CZ416" s="202"/>
      <c r="DA416" s="202"/>
      <c r="DB416" s="202"/>
      <c r="DC416" s="202"/>
      <c r="DD416" s="202"/>
      <c r="DE416" s="202"/>
    </row>
    <row r="417" spans="34:109" ht="15" hidden="1" customHeight="1">
      <c r="AH417" s="200"/>
      <c r="AI417" s="200"/>
      <c r="AJ417" s="200"/>
      <c r="AK417" s="200"/>
      <c r="AL417" s="189" t="str">
        <f t="shared" si="18"/>
        <v/>
      </c>
      <c r="AM417" s="189" t="str">
        <f t="shared" si="19"/>
        <v/>
      </c>
      <c r="AN417" s="190" t="str">
        <f t="shared" si="20"/>
        <v/>
      </c>
      <c r="AO417" s="200"/>
      <c r="AP417" s="187">
        <v>415</v>
      </c>
      <c r="AQ417" s="201"/>
      <c r="AR417" s="201"/>
      <c r="AS417" s="201"/>
      <c r="AT417" s="201"/>
      <c r="AU417" s="201"/>
      <c r="AV417" s="201"/>
      <c r="AW417" s="201"/>
      <c r="AX417" s="201"/>
      <c r="AY417" s="201"/>
      <c r="AZ417" s="201"/>
      <c r="BA417" s="201"/>
      <c r="BB417" s="201"/>
      <c r="BC417" s="201"/>
      <c r="BD417" s="201"/>
      <c r="BE417" s="201"/>
      <c r="BF417" s="201"/>
      <c r="BG417" s="201"/>
      <c r="BH417" s="201"/>
      <c r="BI417" s="201"/>
      <c r="BJ417" s="193" t="s">
        <v>5287</v>
      </c>
      <c r="BK417" s="201"/>
      <c r="BL417" s="201"/>
      <c r="BM417" s="201"/>
      <c r="BN417" s="201"/>
      <c r="BO417" s="201"/>
      <c r="BP417" s="201"/>
      <c r="BQ417" s="201"/>
      <c r="BR417" s="201"/>
      <c r="BS417" s="201"/>
      <c r="BT417" s="201"/>
      <c r="BU417" s="201"/>
      <c r="BV417" s="201"/>
      <c r="BW417" s="200"/>
      <c r="BX417" s="200"/>
      <c r="BY417" s="200"/>
      <c r="BZ417" s="202"/>
      <c r="CA417" s="202"/>
      <c r="CB417" s="202"/>
      <c r="CC417" s="202"/>
      <c r="CD417" s="202"/>
      <c r="CE417" s="202"/>
      <c r="CF417" s="202"/>
      <c r="CG417" s="202"/>
      <c r="CH417" s="202"/>
      <c r="CI417" s="202"/>
      <c r="CJ417" s="202"/>
      <c r="CK417" s="202"/>
      <c r="CL417" s="202"/>
      <c r="CM417" s="202"/>
      <c r="CN417" s="202"/>
      <c r="CO417" s="202"/>
      <c r="CP417" s="202"/>
      <c r="CQ417" s="202"/>
      <c r="CR417" s="202"/>
      <c r="CS417" s="195" t="s">
        <v>5288</v>
      </c>
      <c r="CT417" s="202"/>
      <c r="CU417" s="202"/>
      <c r="CV417" s="202"/>
      <c r="CW417" s="202"/>
      <c r="CX417" s="202"/>
      <c r="CY417" s="202"/>
      <c r="CZ417" s="202"/>
      <c r="DA417" s="202"/>
      <c r="DB417" s="202"/>
      <c r="DC417" s="202"/>
      <c r="DD417" s="202"/>
      <c r="DE417" s="202"/>
    </row>
    <row r="418" spans="34:109" ht="15" hidden="1" customHeight="1">
      <c r="AH418" s="200"/>
      <c r="AI418" s="200"/>
      <c r="AJ418" s="200"/>
      <c r="AK418" s="200"/>
      <c r="AL418" s="189" t="str">
        <f t="shared" si="18"/>
        <v/>
      </c>
      <c r="AM418" s="189" t="str">
        <f t="shared" si="19"/>
        <v/>
      </c>
      <c r="AN418" s="190" t="str">
        <f t="shared" si="20"/>
        <v/>
      </c>
      <c r="AO418" s="200"/>
      <c r="AP418" s="187">
        <v>416</v>
      </c>
      <c r="AQ418" s="201"/>
      <c r="AR418" s="201"/>
      <c r="AS418" s="201"/>
      <c r="AT418" s="201"/>
      <c r="AU418" s="201"/>
      <c r="AV418" s="201"/>
      <c r="AW418" s="201"/>
      <c r="AX418" s="201"/>
      <c r="AY418" s="201"/>
      <c r="AZ418" s="201"/>
      <c r="BA418" s="201"/>
      <c r="BB418" s="201"/>
      <c r="BC418" s="201"/>
      <c r="BD418" s="201"/>
      <c r="BE418" s="201"/>
      <c r="BF418" s="201"/>
      <c r="BG418" s="201"/>
      <c r="BH418" s="201"/>
      <c r="BI418" s="201"/>
      <c r="BJ418" s="193" t="s">
        <v>5289</v>
      </c>
      <c r="BK418" s="201"/>
      <c r="BL418" s="201"/>
      <c r="BM418" s="201"/>
      <c r="BN418" s="201"/>
      <c r="BO418" s="201"/>
      <c r="BP418" s="201"/>
      <c r="BQ418" s="201"/>
      <c r="BR418" s="201"/>
      <c r="BS418" s="201"/>
      <c r="BT418" s="201"/>
      <c r="BU418" s="201"/>
      <c r="BV418" s="201"/>
      <c r="BW418" s="200"/>
      <c r="BX418" s="200"/>
      <c r="BY418" s="200"/>
      <c r="BZ418" s="202"/>
      <c r="CA418" s="202"/>
      <c r="CB418" s="202"/>
      <c r="CC418" s="202"/>
      <c r="CD418" s="202"/>
      <c r="CE418" s="202"/>
      <c r="CF418" s="202"/>
      <c r="CG418" s="202"/>
      <c r="CH418" s="202"/>
      <c r="CI418" s="202"/>
      <c r="CJ418" s="202"/>
      <c r="CK418" s="202"/>
      <c r="CL418" s="202"/>
      <c r="CM418" s="202"/>
      <c r="CN418" s="202"/>
      <c r="CO418" s="202"/>
      <c r="CP418" s="202"/>
      <c r="CQ418" s="202"/>
      <c r="CR418" s="202"/>
      <c r="CS418" s="195" t="s">
        <v>5290</v>
      </c>
      <c r="CT418" s="202"/>
      <c r="CU418" s="202"/>
      <c r="CV418" s="202"/>
      <c r="CW418" s="202"/>
      <c r="CX418" s="202"/>
      <c r="CY418" s="202"/>
      <c r="CZ418" s="202"/>
      <c r="DA418" s="202"/>
      <c r="DB418" s="202"/>
      <c r="DC418" s="202"/>
      <c r="DD418" s="202"/>
      <c r="DE418" s="202"/>
    </row>
    <row r="419" spans="34:109" ht="15" hidden="1" customHeight="1">
      <c r="AH419" s="200"/>
      <c r="AI419" s="200"/>
      <c r="AJ419" s="200"/>
      <c r="AK419" s="200"/>
      <c r="AL419" s="189" t="str">
        <f t="shared" si="18"/>
        <v/>
      </c>
      <c r="AM419" s="189" t="str">
        <f t="shared" si="19"/>
        <v/>
      </c>
      <c r="AN419" s="190" t="str">
        <f t="shared" si="20"/>
        <v/>
      </c>
      <c r="AO419" s="200"/>
      <c r="AP419" s="187">
        <v>417</v>
      </c>
      <c r="AQ419" s="201"/>
      <c r="AR419" s="201"/>
      <c r="AS419" s="201"/>
      <c r="AT419" s="201"/>
      <c r="AU419" s="201"/>
      <c r="AV419" s="201"/>
      <c r="AW419" s="201"/>
      <c r="AX419" s="201"/>
      <c r="AY419" s="201"/>
      <c r="AZ419" s="201"/>
      <c r="BA419" s="201"/>
      <c r="BB419" s="201"/>
      <c r="BC419" s="201"/>
      <c r="BD419" s="201"/>
      <c r="BE419" s="201"/>
      <c r="BF419" s="201"/>
      <c r="BG419" s="201"/>
      <c r="BH419" s="201"/>
      <c r="BI419" s="201"/>
      <c r="BJ419" s="193" t="s">
        <v>5291</v>
      </c>
      <c r="BK419" s="201"/>
      <c r="BL419" s="201"/>
      <c r="BM419" s="201"/>
      <c r="BN419" s="201"/>
      <c r="BO419" s="201"/>
      <c r="BP419" s="201"/>
      <c r="BQ419" s="201"/>
      <c r="BR419" s="201"/>
      <c r="BS419" s="201"/>
      <c r="BT419" s="201"/>
      <c r="BU419" s="201"/>
      <c r="BV419" s="201"/>
      <c r="BW419" s="200"/>
      <c r="BX419" s="200"/>
      <c r="BY419" s="200"/>
      <c r="BZ419" s="202"/>
      <c r="CA419" s="202"/>
      <c r="CB419" s="202"/>
      <c r="CC419" s="202"/>
      <c r="CD419" s="202"/>
      <c r="CE419" s="202"/>
      <c r="CF419" s="202"/>
      <c r="CG419" s="202"/>
      <c r="CH419" s="202"/>
      <c r="CI419" s="202"/>
      <c r="CJ419" s="202"/>
      <c r="CK419" s="202"/>
      <c r="CL419" s="202"/>
      <c r="CM419" s="202"/>
      <c r="CN419" s="202"/>
      <c r="CO419" s="202"/>
      <c r="CP419" s="202"/>
      <c r="CQ419" s="202"/>
      <c r="CR419" s="202"/>
      <c r="CS419" s="195" t="s">
        <v>5292</v>
      </c>
      <c r="CT419" s="202"/>
      <c r="CU419" s="202"/>
      <c r="CV419" s="202"/>
      <c r="CW419" s="202"/>
      <c r="CX419" s="202"/>
      <c r="CY419" s="202"/>
      <c r="CZ419" s="202"/>
      <c r="DA419" s="202"/>
      <c r="DB419" s="202"/>
      <c r="DC419" s="202"/>
      <c r="DD419" s="202"/>
      <c r="DE419" s="202"/>
    </row>
    <row r="420" spans="34:109" ht="15" hidden="1" customHeight="1">
      <c r="AH420" s="200"/>
      <c r="AI420" s="200"/>
      <c r="AJ420" s="200"/>
      <c r="AK420" s="200"/>
      <c r="AL420" s="189" t="str">
        <f t="shared" si="18"/>
        <v/>
      </c>
      <c r="AM420" s="189" t="str">
        <f t="shared" si="19"/>
        <v/>
      </c>
      <c r="AN420" s="190" t="str">
        <f t="shared" si="20"/>
        <v/>
      </c>
      <c r="AO420" s="200"/>
      <c r="AP420" s="187">
        <v>418</v>
      </c>
      <c r="AQ420" s="201"/>
      <c r="AR420" s="201"/>
      <c r="AS420" s="201"/>
      <c r="AT420" s="201"/>
      <c r="AU420" s="201"/>
      <c r="AV420" s="201"/>
      <c r="AW420" s="201"/>
      <c r="AX420" s="201"/>
      <c r="AY420" s="201"/>
      <c r="AZ420" s="201"/>
      <c r="BA420" s="201"/>
      <c r="BB420" s="201"/>
      <c r="BC420" s="201"/>
      <c r="BD420" s="201"/>
      <c r="BE420" s="201"/>
      <c r="BF420" s="201"/>
      <c r="BG420" s="201"/>
      <c r="BH420" s="201"/>
      <c r="BI420" s="201"/>
      <c r="BJ420" s="193" t="s">
        <v>5293</v>
      </c>
      <c r="BK420" s="201"/>
      <c r="BL420" s="201"/>
      <c r="BM420" s="201"/>
      <c r="BN420" s="201"/>
      <c r="BO420" s="201"/>
      <c r="BP420" s="201"/>
      <c r="BQ420" s="201"/>
      <c r="BR420" s="201"/>
      <c r="BS420" s="201"/>
      <c r="BT420" s="201"/>
      <c r="BU420" s="201"/>
      <c r="BV420" s="201"/>
      <c r="BW420" s="200"/>
      <c r="BX420" s="200"/>
      <c r="BY420" s="200"/>
      <c r="BZ420" s="202"/>
      <c r="CA420" s="202"/>
      <c r="CB420" s="202"/>
      <c r="CC420" s="202"/>
      <c r="CD420" s="202"/>
      <c r="CE420" s="202"/>
      <c r="CF420" s="202"/>
      <c r="CG420" s="202"/>
      <c r="CH420" s="202"/>
      <c r="CI420" s="202"/>
      <c r="CJ420" s="202"/>
      <c r="CK420" s="202"/>
      <c r="CL420" s="202"/>
      <c r="CM420" s="202"/>
      <c r="CN420" s="202"/>
      <c r="CO420" s="202"/>
      <c r="CP420" s="202"/>
      <c r="CQ420" s="202"/>
      <c r="CR420" s="202"/>
      <c r="CS420" s="195" t="s">
        <v>5294</v>
      </c>
      <c r="CT420" s="202"/>
      <c r="CU420" s="202"/>
      <c r="CV420" s="202"/>
      <c r="CW420" s="202"/>
      <c r="CX420" s="202"/>
      <c r="CY420" s="202"/>
      <c r="CZ420" s="202"/>
      <c r="DA420" s="202"/>
      <c r="DB420" s="202"/>
      <c r="DC420" s="202"/>
      <c r="DD420" s="202"/>
      <c r="DE420" s="202"/>
    </row>
    <row r="421" spans="34:109" ht="15" hidden="1" customHeight="1">
      <c r="AH421" s="200"/>
      <c r="AI421" s="200"/>
      <c r="AJ421" s="200"/>
      <c r="AK421" s="200"/>
      <c r="AL421" s="189" t="str">
        <f t="shared" si="18"/>
        <v/>
      </c>
      <c r="AM421" s="189" t="str">
        <f t="shared" si="19"/>
        <v/>
      </c>
      <c r="AN421" s="190" t="str">
        <f t="shared" si="20"/>
        <v/>
      </c>
      <c r="AO421" s="200"/>
      <c r="AP421" s="187">
        <v>419</v>
      </c>
      <c r="AQ421" s="201"/>
      <c r="AR421" s="201"/>
      <c r="AS421" s="201"/>
      <c r="AT421" s="201"/>
      <c r="AU421" s="201"/>
      <c r="AV421" s="201"/>
      <c r="AW421" s="201"/>
      <c r="AX421" s="201"/>
      <c r="AY421" s="201"/>
      <c r="AZ421" s="201"/>
      <c r="BA421" s="201"/>
      <c r="BB421" s="201"/>
      <c r="BC421" s="201"/>
      <c r="BD421" s="201"/>
      <c r="BE421" s="201"/>
      <c r="BF421" s="201"/>
      <c r="BG421" s="201"/>
      <c r="BH421" s="201"/>
      <c r="BI421" s="201"/>
      <c r="BJ421" s="193" t="s">
        <v>5295</v>
      </c>
      <c r="BK421" s="201"/>
      <c r="BL421" s="201"/>
      <c r="BM421" s="201"/>
      <c r="BN421" s="201"/>
      <c r="BO421" s="201"/>
      <c r="BP421" s="201"/>
      <c r="BQ421" s="201"/>
      <c r="BR421" s="201"/>
      <c r="BS421" s="201"/>
      <c r="BT421" s="201"/>
      <c r="BU421" s="201"/>
      <c r="BV421" s="201"/>
      <c r="BW421" s="200"/>
      <c r="BX421" s="200"/>
      <c r="BY421" s="200"/>
      <c r="BZ421" s="202"/>
      <c r="CA421" s="202"/>
      <c r="CB421" s="202"/>
      <c r="CC421" s="202"/>
      <c r="CD421" s="202"/>
      <c r="CE421" s="202"/>
      <c r="CF421" s="202"/>
      <c r="CG421" s="202"/>
      <c r="CH421" s="202"/>
      <c r="CI421" s="202"/>
      <c r="CJ421" s="202"/>
      <c r="CK421" s="202"/>
      <c r="CL421" s="202"/>
      <c r="CM421" s="202"/>
      <c r="CN421" s="202"/>
      <c r="CO421" s="202"/>
      <c r="CP421" s="202"/>
      <c r="CQ421" s="202"/>
      <c r="CR421" s="202"/>
      <c r="CS421" s="195" t="s">
        <v>5296</v>
      </c>
      <c r="CT421" s="202"/>
      <c r="CU421" s="202"/>
      <c r="CV421" s="202"/>
      <c r="CW421" s="202"/>
      <c r="CX421" s="202"/>
      <c r="CY421" s="202"/>
      <c r="CZ421" s="202"/>
      <c r="DA421" s="202"/>
      <c r="DB421" s="202"/>
      <c r="DC421" s="202"/>
      <c r="DD421" s="202"/>
      <c r="DE421" s="202"/>
    </row>
    <row r="422" spans="34:109" ht="15" hidden="1" customHeight="1">
      <c r="AH422" s="200"/>
      <c r="AI422" s="200"/>
      <c r="AJ422" s="200"/>
      <c r="AK422" s="200"/>
      <c r="AL422" s="189" t="str">
        <f t="shared" si="18"/>
        <v/>
      </c>
      <c r="AM422" s="189" t="str">
        <f t="shared" si="19"/>
        <v/>
      </c>
      <c r="AN422" s="190" t="str">
        <f t="shared" si="20"/>
        <v/>
      </c>
      <c r="AO422" s="200"/>
      <c r="AP422" s="187">
        <v>420</v>
      </c>
      <c r="AQ422" s="201"/>
      <c r="AR422" s="201"/>
      <c r="AS422" s="201"/>
      <c r="AT422" s="201"/>
      <c r="AU422" s="201"/>
      <c r="AV422" s="201"/>
      <c r="AW422" s="201"/>
      <c r="AX422" s="201"/>
      <c r="AY422" s="201"/>
      <c r="AZ422" s="201"/>
      <c r="BA422" s="201"/>
      <c r="BB422" s="201"/>
      <c r="BC422" s="201"/>
      <c r="BD422" s="201"/>
      <c r="BE422" s="201"/>
      <c r="BF422" s="201"/>
      <c r="BG422" s="201"/>
      <c r="BH422" s="201"/>
      <c r="BI422" s="201"/>
      <c r="BJ422" s="193" t="s">
        <v>5297</v>
      </c>
      <c r="BK422" s="201"/>
      <c r="BL422" s="201"/>
      <c r="BM422" s="201"/>
      <c r="BN422" s="201"/>
      <c r="BO422" s="201"/>
      <c r="BP422" s="201"/>
      <c r="BQ422" s="201"/>
      <c r="BR422" s="201"/>
      <c r="BS422" s="201"/>
      <c r="BT422" s="201"/>
      <c r="BU422" s="201"/>
      <c r="BV422" s="201"/>
      <c r="BW422" s="200"/>
      <c r="BX422" s="200"/>
      <c r="BY422" s="200"/>
      <c r="BZ422" s="202"/>
      <c r="CA422" s="202"/>
      <c r="CB422" s="202"/>
      <c r="CC422" s="202"/>
      <c r="CD422" s="202"/>
      <c r="CE422" s="202"/>
      <c r="CF422" s="202"/>
      <c r="CG422" s="202"/>
      <c r="CH422" s="202"/>
      <c r="CI422" s="202"/>
      <c r="CJ422" s="202"/>
      <c r="CK422" s="202"/>
      <c r="CL422" s="202"/>
      <c r="CM422" s="202"/>
      <c r="CN422" s="202"/>
      <c r="CO422" s="202"/>
      <c r="CP422" s="202"/>
      <c r="CQ422" s="202"/>
      <c r="CR422" s="202"/>
      <c r="CS422" s="195" t="s">
        <v>5298</v>
      </c>
      <c r="CT422" s="202"/>
      <c r="CU422" s="202"/>
      <c r="CV422" s="202"/>
      <c r="CW422" s="202"/>
      <c r="CX422" s="202"/>
      <c r="CY422" s="202"/>
      <c r="CZ422" s="202"/>
      <c r="DA422" s="202"/>
      <c r="DB422" s="202"/>
      <c r="DC422" s="202"/>
      <c r="DD422" s="202"/>
      <c r="DE422" s="202"/>
    </row>
    <row r="423" spans="34:109" ht="15" hidden="1" customHeight="1">
      <c r="AH423" s="200"/>
      <c r="AI423" s="200"/>
      <c r="AJ423" s="200"/>
      <c r="AK423" s="200"/>
      <c r="AL423" s="189" t="str">
        <f t="shared" si="18"/>
        <v/>
      </c>
      <c r="AM423" s="189" t="str">
        <f t="shared" si="19"/>
        <v/>
      </c>
      <c r="AN423" s="190" t="str">
        <f t="shared" si="20"/>
        <v/>
      </c>
      <c r="AO423" s="200"/>
      <c r="AP423" s="187">
        <v>421</v>
      </c>
      <c r="AQ423" s="201"/>
      <c r="AR423" s="201"/>
      <c r="AS423" s="201"/>
      <c r="AT423" s="201"/>
      <c r="AU423" s="201"/>
      <c r="AV423" s="201"/>
      <c r="AW423" s="201"/>
      <c r="AX423" s="201"/>
      <c r="AY423" s="201"/>
      <c r="AZ423" s="201"/>
      <c r="BA423" s="201"/>
      <c r="BB423" s="201"/>
      <c r="BC423" s="201"/>
      <c r="BD423" s="201"/>
      <c r="BE423" s="201"/>
      <c r="BF423" s="201"/>
      <c r="BG423" s="201"/>
      <c r="BH423" s="201"/>
      <c r="BI423" s="201"/>
      <c r="BJ423" s="193" t="s">
        <v>5299</v>
      </c>
      <c r="BK423" s="201"/>
      <c r="BL423" s="201"/>
      <c r="BM423" s="201"/>
      <c r="BN423" s="201"/>
      <c r="BO423" s="201"/>
      <c r="BP423" s="201"/>
      <c r="BQ423" s="201"/>
      <c r="BR423" s="201"/>
      <c r="BS423" s="201"/>
      <c r="BT423" s="201"/>
      <c r="BU423" s="201"/>
      <c r="BV423" s="201"/>
      <c r="BW423" s="200"/>
      <c r="BX423" s="200"/>
      <c r="BY423" s="200"/>
      <c r="BZ423" s="202"/>
      <c r="CA423" s="202"/>
      <c r="CB423" s="202"/>
      <c r="CC423" s="202"/>
      <c r="CD423" s="202"/>
      <c r="CE423" s="202"/>
      <c r="CF423" s="202"/>
      <c r="CG423" s="202"/>
      <c r="CH423" s="202"/>
      <c r="CI423" s="202"/>
      <c r="CJ423" s="202"/>
      <c r="CK423" s="202"/>
      <c r="CL423" s="202"/>
      <c r="CM423" s="202"/>
      <c r="CN423" s="202"/>
      <c r="CO423" s="202"/>
      <c r="CP423" s="202"/>
      <c r="CQ423" s="202"/>
      <c r="CR423" s="202"/>
      <c r="CS423" s="195" t="s">
        <v>5300</v>
      </c>
      <c r="CT423" s="202"/>
      <c r="CU423" s="202"/>
      <c r="CV423" s="202"/>
      <c r="CW423" s="202"/>
      <c r="CX423" s="202"/>
      <c r="CY423" s="202"/>
      <c r="CZ423" s="202"/>
      <c r="DA423" s="202"/>
      <c r="DB423" s="202"/>
      <c r="DC423" s="202"/>
      <c r="DD423" s="202"/>
      <c r="DE423" s="202"/>
    </row>
    <row r="424" spans="34:109" ht="15" hidden="1" customHeight="1">
      <c r="AH424" s="200"/>
      <c r="AI424" s="200"/>
      <c r="AJ424" s="200"/>
      <c r="AK424" s="200"/>
      <c r="AL424" s="189" t="str">
        <f t="shared" si="18"/>
        <v/>
      </c>
      <c r="AM424" s="189" t="str">
        <f t="shared" si="19"/>
        <v/>
      </c>
      <c r="AN424" s="190" t="str">
        <f t="shared" si="20"/>
        <v/>
      </c>
      <c r="AO424" s="200"/>
      <c r="AP424" s="187">
        <v>422</v>
      </c>
      <c r="AQ424" s="201"/>
      <c r="AR424" s="201"/>
      <c r="AS424" s="201"/>
      <c r="AT424" s="201"/>
      <c r="AU424" s="201"/>
      <c r="AV424" s="201"/>
      <c r="AW424" s="201"/>
      <c r="AX424" s="201"/>
      <c r="AY424" s="201"/>
      <c r="AZ424" s="201"/>
      <c r="BA424" s="201"/>
      <c r="BB424" s="201"/>
      <c r="BC424" s="201"/>
      <c r="BD424" s="201"/>
      <c r="BE424" s="201"/>
      <c r="BF424" s="201"/>
      <c r="BG424" s="201"/>
      <c r="BH424" s="201"/>
      <c r="BI424" s="201"/>
      <c r="BJ424" s="193" t="s">
        <v>5301</v>
      </c>
      <c r="BK424" s="201"/>
      <c r="BL424" s="201"/>
      <c r="BM424" s="201"/>
      <c r="BN424" s="201"/>
      <c r="BO424" s="201"/>
      <c r="BP424" s="201"/>
      <c r="BQ424" s="201"/>
      <c r="BR424" s="201"/>
      <c r="BS424" s="201"/>
      <c r="BT424" s="201"/>
      <c r="BU424" s="201"/>
      <c r="BV424" s="201"/>
      <c r="BW424" s="200"/>
      <c r="BX424" s="200"/>
      <c r="BY424" s="200"/>
      <c r="BZ424" s="202"/>
      <c r="CA424" s="202"/>
      <c r="CB424" s="202"/>
      <c r="CC424" s="202"/>
      <c r="CD424" s="202"/>
      <c r="CE424" s="202"/>
      <c r="CF424" s="202"/>
      <c r="CG424" s="202"/>
      <c r="CH424" s="202"/>
      <c r="CI424" s="202"/>
      <c r="CJ424" s="202"/>
      <c r="CK424" s="202"/>
      <c r="CL424" s="202"/>
      <c r="CM424" s="202"/>
      <c r="CN424" s="202"/>
      <c r="CO424" s="202"/>
      <c r="CP424" s="202"/>
      <c r="CQ424" s="202"/>
      <c r="CR424" s="202"/>
      <c r="CS424" s="195" t="s">
        <v>5302</v>
      </c>
      <c r="CT424" s="202"/>
      <c r="CU424" s="202"/>
      <c r="CV424" s="202"/>
      <c r="CW424" s="202"/>
      <c r="CX424" s="202"/>
      <c r="CY424" s="202"/>
      <c r="CZ424" s="202"/>
      <c r="DA424" s="202"/>
      <c r="DB424" s="202"/>
      <c r="DC424" s="202"/>
      <c r="DD424" s="202"/>
      <c r="DE424" s="202"/>
    </row>
    <row r="425" spans="34:109" ht="15" hidden="1" customHeight="1">
      <c r="AH425" s="200"/>
      <c r="AI425" s="200"/>
      <c r="AJ425" s="200"/>
      <c r="AK425" s="200"/>
      <c r="AL425" s="189" t="str">
        <f t="shared" si="18"/>
        <v/>
      </c>
      <c r="AM425" s="189" t="str">
        <f t="shared" si="19"/>
        <v/>
      </c>
      <c r="AN425" s="190" t="str">
        <f t="shared" si="20"/>
        <v/>
      </c>
      <c r="AO425" s="200"/>
      <c r="AP425" s="187">
        <v>423</v>
      </c>
      <c r="AQ425" s="201"/>
      <c r="AR425" s="201"/>
      <c r="AS425" s="201"/>
      <c r="AT425" s="201"/>
      <c r="AU425" s="201"/>
      <c r="AV425" s="201"/>
      <c r="AW425" s="201"/>
      <c r="AX425" s="201"/>
      <c r="AY425" s="201"/>
      <c r="AZ425" s="201"/>
      <c r="BA425" s="201"/>
      <c r="BB425" s="201"/>
      <c r="BC425" s="201"/>
      <c r="BD425" s="201"/>
      <c r="BE425" s="201"/>
      <c r="BF425" s="201"/>
      <c r="BG425" s="201"/>
      <c r="BH425" s="201"/>
      <c r="BI425" s="201"/>
      <c r="BJ425" s="193" t="s">
        <v>5303</v>
      </c>
      <c r="BK425" s="201"/>
      <c r="BL425" s="201"/>
      <c r="BM425" s="201"/>
      <c r="BN425" s="201"/>
      <c r="BO425" s="201"/>
      <c r="BP425" s="201"/>
      <c r="BQ425" s="201"/>
      <c r="BR425" s="201"/>
      <c r="BS425" s="201"/>
      <c r="BT425" s="201"/>
      <c r="BU425" s="201"/>
      <c r="BV425" s="201"/>
      <c r="BW425" s="200"/>
      <c r="BX425" s="200"/>
      <c r="BY425" s="200"/>
      <c r="BZ425" s="202"/>
      <c r="CA425" s="202"/>
      <c r="CB425" s="202"/>
      <c r="CC425" s="202"/>
      <c r="CD425" s="202"/>
      <c r="CE425" s="202"/>
      <c r="CF425" s="202"/>
      <c r="CG425" s="202"/>
      <c r="CH425" s="202"/>
      <c r="CI425" s="202"/>
      <c r="CJ425" s="202"/>
      <c r="CK425" s="202"/>
      <c r="CL425" s="202"/>
      <c r="CM425" s="202"/>
      <c r="CN425" s="202"/>
      <c r="CO425" s="202"/>
      <c r="CP425" s="202"/>
      <c r="CQ425" s="202"/>
      <c r="CR425" s="202"/>
      <c r="CS425" s="195" t="s">
        <v>5304</v>
      </c>
      <c r="CT425" s="202"/>
      <c r="CU425" s="202"/>
      <c r="CV425" s="202"/>
      <c r="CW425" s="202"/>
      <c r="CX425" s="202"/>
      <c r="CY425" s="202"/>
      <c r="CZ425" s="202"/>
      <c r="DA425" s="202"/>
      <c r="DB425" s="202"/>
      <c r="DC425" s="202"/>
      <c r="DD425" s="202"/>
      <c r="DE425" s="202"/>
    </row>
    <row r="426" spans="34:109" ht="15" hidden="1" customHeight="1">
      <c r="AH426" s="200"/>
      <c r="AI426" s="200"/>
      <c r="AJ426" s="200"/>
      <c r="AK426" s="200"/>
      <c r="AL426" s="189" t="str">
        <f t="shared" si="18"/>
        <v/>
      </c>
      <c r="AM426" s="189" t="str">
        <f t="shared" si="19"/>
        <v/>
      </c>
      <c r="AN426" s="190" t="str">
        <f t="shared" si="20"/>
        <v/>
      </c>
      <c r="AO426" s="200"/>
      <c r="AP426" s="187">
        <v>424</v>
      </c>
      <c r="AQ426" s="201"/>
      <c r="AR426" s="201"/>
      <c r="AS426" s="201"/>
      <c r="AT426" s="201"/>
      <c r="AU426" s="201"/>
      <c r="AV426" s="201"/>
      <c r="AW426" s="201"/>
      <c r="AX426" s="201"/>
      <c r="AY426" s="201"/>
      <c r="AZ426" s="201"/>
      <c r="BA426" s="201"/>
      <c r="BB426" s="201"/>
      <c r="BC426" s="201"/>
      <c r="BD426" s="201"/>
      <c r="BE426" s="201"/>
      <c r="BF426" s="201"/>
      <c r="BG426" s="201"/>
      <c r="BH426" s="201"/>
      <c r="BI426" s="201"/>
      <c r="BJ426" s="193" t="s">
        <v>5305</v>
      </c>
      <c r="BK426" s="201"/>
      <c r="BL426" s="201"/>
      <c r="BM426" s="201"/>
      <c r="BN426" s="201"/>
      <c r="BO426" s="201"/>
      <c r="BP426" s="201"/>
      <c r="BQ426" s="201"/>
      <c r="BR426" s="201"/>
      <c r="BS426" s="201"/>
      <c r="BT426" s="201"/>
      <c r="BU426" s="201"/>
      <c r="BV426" s="201"/>
      <c r="BW426" s="200"/>
      <c r="BX426" s="200"/>
      <c r="BY426" s="200"/>
      <c r="BZ426" s="202"/>
      <c r="CA426" s="202"/>
      <c r="CB426" s="202"/>
      <c r="CC426" s="202"/>
      <c r="CD426" s="202"/>
      <c r="CE426" s="202"/>
      <c r="CF426" s="202"/>
      <c r="CG426" s="202"/>
      <c r="CH426" s="202"/>
      <c r="CI426" s="202"/>
      <c r="CJ426" s="202"/>
      <c r="CK426" s="202"/>
      <c r="CL426" s="202"/>
      <c r="CM426" s="202"/>
      <c r="CN426" s="202"/>
      <c r="CO426" s="202"/>
      <c r="CP426" s="202"/>
      <c r="CQ426" s="202"/>
      <c r="CR426" s="202"/>
      <c r="CS426" s="195" t="s">
        <v>5306</v>
      </c>
      <c r="CT426" s="202"/>
      <c r="CU426" s="202"/>
      <c r="CV426" s="202"/>
      <c r="CW426" s="202"/>
      <c r="CX426" s="202"/>
      <c r="CY426" s="202"/>
      <c r="CZ426" s="202"/>
      <c r="DA426" s="202"/>
      <c r="DB426" s="202"/>
      <c r="DC426" s="202"/>
      <c r="DD426" s="202"/>
      <c r="DE426" s="202"/>
    </row>
    <row r="427" spans="34:109" ht="15" hidden="1" customHeight="1">
      <c r="AH427" s="200"/>
      <c r="AI427" s="200"/>
      <c r="AJ427" s="200"/>
      <c r="AK427" s="200"/>
      <c r="AL427" s="189" t="str">
        <f t="shared" si="18"/>
        <v/>
      </c>
      <c r="AM427" s="189" t="str">
        <f t="shared" si="19"/>
        <v/>
      </c>
      <c r="AN427" s="190" t="str">
        <f t="shared" si="20"/>
        <v/>
      </c>
      <c r="AO427" s="200"/>
      <c r="AP427" s="187">
        <v>425</v>
      </c>
      <c r="AQ427" s="201"/>
      <c r="AR427" s="201"/>
      <c r="AS427" s="201"/>
      <c r="AT427" s="201"/>
      <c r="AU427" s="201"/>
      <c r="AV427" s="201"/>
      <c r="AW427" s="201"/>
      <c r="AX427" s="201"/>
      <c r="AY427" s="201"/>
      <c r="AZ427" s="201"/>
      <c r="BA427" s="201"/>
      <c r="BB427" s="201"/>
      <c r="BC427" s="201"/>
      <c r="BD427" s="201"/>
      <c r="BE427" s="201"/>
      <c r="BF427" s="201"/>
      <c r="BG427" s="201"/>
      <c r="BH427" s="201"/>
      <c r="BI427" s="201"/>
      <c r="BJ427" s="193" t="s">
        <v>5307</v>
      </c>
      <c r="BK427" s="201"/>
      <c r="BL427" s="201"/>
      <c r="BM427" s="201"/>
      <c r="BN427" s="201"/>
      <c r="BO427" s="201"/>
      <c r="BP427" s="201"/>
      <c r="BQ427" s="201"/>
      <c r="BR427" s="201"/>
      <c r="BS427" s="201"/>
      <c r="BT427" s="201"/>
      <c r="BU427" s="201"/>
      <c r="BV427" s="201"/>
      <c r="BW427" s="200"/>
      <c r="BX427" s="200"/>
      <c r="BY427" s="200"/>
      <c r="BZ427" s="202"/>
      <c r="CA427" s="202"/>
      <c r="CB427" s="202"/>
      <c r="CC427" s="202"/>
      <c r="CD427" s="202"/>
      <c r="CE427" s="202"/>
      <c r="CF427" s="202"/>
      <c r="CG427" s="202"/>
      <c r="CH427" s="202"/>
      <c r="CI427" s="202"/>
      <c r="CJ427" s="202"/>
      <c r="CK427" s="202"/>
      <c r="CL427" s="202"/>
      <c r="CM427" s="202"/>
      <c r="CN427" s="202"/>
      <c r="CO427" s="202"/>
      <c r="CP427" s="202"/>
      <c r="CQ427" s="202"/>
      <c r="CR427" s="202"/>
      <c r="CS427" s="195" t="s">
        <v>5308</v>
      </c>
      <c r="CT427" s="202"/>
      <c r="CU427" s="202"/>
      <c r="CV427" s="202"/>
      <c r="CW427" s="202"/>
      <c r="CX427" s="202"/>
      <c r="CY427" s="202"/>
      <c r="CZ427" s="202"/>
      <c r="DA427" s="202"/>
      <c r="DB427" s="202"/>
      <c r="DC427" s="202"/>
      <c r="DD427" s="202"/>
      <c r="DE427" s="202"/>
    </row>
    <row r="428" spans="34:109" ht="15" hidden="1" customHeight="1">
      <c r="AH428" s="200"/>
      <c r="AI428" s="200"/>
      <c r="AJ428" s="200"/>
      <c r="AK428" s="200"/>
      <c r="AL428" s="189" t="str">
        <f t="shared" si="18"/>
        <v/>
      </c>
      <c r="AM428" s="189" t="str">
        <f t="shared" si="19"/>
        <v/>
      </c>
      <c r="AN428" s="190" t="str">
        <f t="shared" si="20"/>
        <v/>
      </c>
      <c r="AO428" s="200"/>
      <c r="AP428" s="187">
        <v>426</v>
      </c>
      <c r="AQ428" s="201"/>
      <c r="AR428" s="201"/>
      <c r="AS428" s="201"/>
      <c r="AT428" s="201"/>
      <c r="AU428" s="201"/>
      <c r="AV428" s="201"/>
      <c r="AW428" s="201"/>
      <c r="AX428" s="201"/>
      <c r="AY428" s="201"/>
      <c r="AZ428" s="201"/>
      <c r="BA428" s="201"/>
      <c r="BB428" s="201"/>
      <c r="BC428" s="201"/>
      <c r="BD428" s="201"/>
      <c r="BE428" s="201"/>
      <c r="BF428" s="201"/>
      <c r="BG428" s="201"/>
      <c r="BH428" s="201"/>
      <c r="BI428" s="201"/>
      <c r="BJ428" s="193" t="s">
        <v>5309</v>
      </c>
      <c r="BK428" s="201"/>
      <c r="BL428" s="201"/>
      <c r="BM428" s="201"/>
      <c r="BN428" s="201"/>
      <c r="BO428" s="201"/>
      <c r="BP428" s="201"/>
      <c r="BQ428" s="201"/>
      <c r="BR428" s="201"/>
      <c r="BS428" s="201"/>
      <c r="BT428" s="201"/>
      <c r="BU428" s="201"/>
      <c r="BV428" s="201"/>
      <c r="BW428" s="200"/>
      <c r="BX428" s="200"/>
      <c r="BY428" s="200"/>
      <c r="BZ428" s="202"/>
      <c r="CA428" s="202"/>
      <c r="CB428" s="202"/>
      <c r="CC428" s="202"/>
      <c r="CD428" s="202"/>
      <c r="CE428" s="202"/>
      <c r="CF428" s="202"/>
      <c r="CG428" s="202"/>
      <c r="CH428" s="202"/>
      <c r="CI428" s="202"/>
      <c r="CJ428" s="202"/>
      <c r="CK428" s="202"/>
      <c r="CL428" s="202"/>
      <c r="CM428" s="202"/>
      <c r="CN428" s="202"/>
      <c r="CO428" s="202"/>
      <c r="CP428" s="202"/>
      <c r="CQ428" s="202"/>
      <c r="CR428" s="202"/>
      <c r="CS428" s="195" t="s">
        <v>5310</v>
      </c>
      <c r="CT428" s="202"/>
      <c r="CU428" s="202"/>
      <c r="CV428" s="202"/>
      <c r="CW428" s="202"/>
      <c r="CX428" s="202"/>
      <c r="CY428" s="202"/>
      <c r="CZ428" s="202"/>
      <c r="DA428" s="202"/>
      <c r="DB428" s="202"/>
      <c r="DC428" s="202"/>
      <c r="DD428" s="202"/>
      <c r="DE428" s="202"/>
    </row>
    <row r="429" spans="34:109" ht="15" hidden="1" customHeight="1">
      <c r="AH429" s="200"/>
      <c r="AI429" s="200"/>
      <c r="AJ429" s="200"/>
      <c r="AK429" s="200"/>
      <c r="AL429" s="189" t="str">
        <f t="shared" si="18"/>
        <v/>
      </c>
      <c r="AM429" s="189" t="str">
        <f t="shared" si="19"/>
        <v/>
      </c>
      <c r="AN429" s="190" t="str">
        <f t="shared" si="20"/>
        <v/>
      </c>
      <c r="AO429" s="200"/>
      <c r="AP429" s="187">
        <v>427</v>
      </c>
      <c r="AQ429" s="201"/>
      <c r="AR429" s="201"/>
      <c r="AS429" s="201"/>
      <c r="AT429" s="201"/>
      <c r="AU429" s="201"/>
      <c r="AV429" s="201"/>
      <c r="AW429" s="201"/>
      <c r="AX429" s="201"/>
      <c r="AY429" s="201"/>
      <c r="AZ429" s="201"/>
      <c r="BA429" s="201"/>
      <c r="BB429" s="201"/>
      <c r="BC429" s="201"/>
      <c r="BD429" s="201"/>
      <c r="BE429" s="201"/>
      <c r="BF429" s="201"/>
      <c r="BG429" s="201"/>
      <c r="BH429" s="201"/>
      <c r="BI429" s="201"/>
      <c r="BJ429" s="193" t="s">
        <v>5311</v>
      </c>
      <c r="BK429" s="201"/>
      <c r="BL429" s="201"/>
      <c r="BM429" s="201"/>
      <c r="BN429" s="201"/>
      <c r="BO429" s="201"/>
      <c r="BP429" s="201"/>
      <c r="BQ429" s="201"/>
      <c r="BR429" s="201"/>
      <c r="BS429" s="201"/>
      <c r="BT429" s="201"/>
      <c r="BU429" s="201"/>
      <c r="BV429" s="201"/>
      <c r="BW429" s="200"/>
      <c r="BX429" s="200"/>
      <c r="BY429" s="200"/>
      <c r="BZ429" s="202"/>
      <c r="CA429" s="202"/>
      <c r="CB429" s="202"/>
      <c r="CC429" s="202"/>
      <c r="CD429" s="202"/>
      <c r="CE429" s="202"/>
      <c r="CF429" s="202"/>
      <c r="CG429" s="202"/>
      <c r="CH429" s="202"/>
      <c r="CI429" s="202"/>
      <c r="CJ429" s="202"/>
      <c r="CK429" s="202"/>
      <c r="CL429" s="202"/>
      <c r="CM429" s="202"/>
      <c r="CN429" s="202"/>
      <c r="CO429" s="202"/>
      <c r="CP429" s="202"/>
      <c r="CQ429" s="202"/>
      <c r="CR429" s="202"/>
      <c r="CS429" s="195" t="s">
        <v>5312</v>
      </c>
      <c r="CT429" s="202"/>
      <c r="CU429" s="202"/>
      <c r="CV429" s="202"/>
      <c r="CW429" s="202"/>
      <c r="CX429" s="202"/>
      <c r="CY429" s="202"/>
      <c r="CZ429" s="202"/>
      <c r="DA429" s="202"/>
      <c r="DB429" s="202"/>
      <c r="DC429" s="202"/>
      <c r="DD429" s="202"/>
      <c r="DE429" s="202"/>
    </row>
    <row r="430" spans="34:109" ht="15" hidden="1" customHeight="1">
      <c r="AH430" s="200"/>
      <c r="AI430" s="200"/>
      <c r="AJ430" s="200"/>
      <c r="AK430" s="200"/>
      <c r="AL430" s="189" t="str">
        <f t="shared" si="18"/>
        <v/>
      </c>
      <c r="AM430" s="189" t="str">
        <f t="shared" si="19"/>
        <v/>
      </c>
      <c r="AN430" s="190" t="str">
        <f t="shared" si="20"/>
        <v/>
      </c>
      <c r="AO430" s="200"/>
      <c r="AP430" s="187">
        <v>428</v>
      </c>
      <c r="AQ430" s="201"/>
      <c r="AR430" s="201"/>
      <c r="AS430" s="201"/>
      <c r="AT430" s="201"/>
      <c r="AU430" s="201"/>
      <c r="AV430" s="201"/>
      <c r="AW430" s="201"/>
      <c r="AX430" s="201"/>
      <c r="AY430" s="201"/>
      <c r="AZ430" s="201"/>
      <c r="BA430" s="201"/>
      <c r="BB430" s="201"/>
      <c r="BC430" s="201"/>
      <c r="BD430" s="201"/>
      <c r="BE430" s="201"/>
      <c r="BF430" s="201"/>
      <c r="BG430" s="201"/>
      <c r="BH430" s="201"/>
      <c r="BI430" s="201"/>
      <c r="BJ430" s="193" t="s">
        <v>5313</v>
      </c>
      <c r="BK430" s="201"/>
      <c r="BL430" s="201"/>
      <c r="BM430" s="201"/>
      <c r="BN430" s="201"/>
      <c r="BO430" s="201"/>
      <c r="BP430" s="201"/>
      <c r="BQ430" s="201"/>
      <c r="BR430" s="201"/>
      <c r="BS430" s="201"/>
      <c r="BT430" s="201"/>
      <c r="BU430" s="201"/>
      <c r="BV430" s="201"/>
      <c r="BW430" s="200"/>
      <c r="BX430" s="200"/>
      <c r="BY430" s="200"/>
      <c r="BZ430" s="202"/>
      <c r="CA430" s="202"/>
      <c r="CB430" s="202"/>
      <c r="CC430" s="202"/>
      <c r="CD430" s="202"/>
      <c r="CE430" s="202"/>
      <c r="CF430" s="202"/>
      <c r="CG430" s="202"/>
      <c r="CH430" s="202"/>
      <c r="CI430" s="202"/>
      <c r="CJ430" s="202"/>
      <c r="CK430" s="202"/>
      <c r="CL430" s="202"/>
      <c r="CM430" s="202"/>
      <c r="CN430" s="202"/>
      <c r="CO430" s="202"/>
      <c r="CP430" s="202"/>
      <c r="CQ430" s="202"/>
      <c r="CR430" s="202"/>
      <c r="CS430" s="195" t="s">
        <v>5314</v>
      </c>
      <c r="CT430" s="202"/>
      <c r="CU430" s="202"/>
      <c r="CV430" s="202"/>
      <c r="CW430" s="202"/>
      <c r="CX430" s="202"/>
      <c r="CY430" s="202"/>
      <c r="CZ430" s="202"/>
      <c r="DA430" s="202"/>
      <c r="DB430" s="202"/>
      <c r="DC430" s="202"/>
      <c r="DD430" s="202"/>
      <c r="DE430" s="202"/>
    </row>
    <row r="431" spans="34:109" ht="15" hidden="1" customHeight="1">
      <c r="AH431" s="200"/>
      <c r="AI431" s="200"/>
      <c r="AJ431" s="200"/>
      <c r="AK431" s="200"/>
      <c r="AL431" s="189" t="str">
        <f t="shared" si="18"/>
        <v/>
      </c>
      <c r="AM431" s="189" t="str">
        <f t="shared" si="19"/>
        <v/>
      </c>
      <c r="AN431" s="190" t="str">
        <f t="shared" si="20"/>
        <v/>
      </c>
      <c r="AO431" s="200"/>
      <c r="AP431" s="187">
        <v>429</v>
      </c>
      <c r="AQ431" s="201"/>
      <c r="AR431" s="201"/>
      <c r="AS431" s="201"/>
      <c r="AT431" s="201"/>
      <c r="AU431" s="201"/>
      <c r="AV431" s="201"/>
      <c r="AW431" s="201"/>
      <c r="AX431" s="201"/>
      <c r="AY431" s="201"/>
      <c r="AZ431" s="201"/>
      <c r="BA431" s="201"/>
      <c r="BB431" s="201"/>
      <c r="BC431" s="201"/>
      <c r="BD431" s="201"/>
      <c r="BE431" s="201"/>
      <c r="BF431" s="201"/>
      <c r="BG431" s="201"/>
      <c r="BH431" s="201"/>
      <c r="BI431" s="201"/>
      <c r="BJ431" s="193" t="s">
        <v>5315</v>
      </c>
      <c r="BK431" s="201"/>
      <c r="BL431" s="201"/>
      <c r="BM431" s="201"/>
      <c r="BN431" s="201"/>
      <c r="BO431" s="201"/>
      <c r="BP431" s="201"/>
      <c r="BQ431" s="201"/>
      <c r="BR431" s="201"/>
      <c r="BS431" s="201"/>
      <c r="BT431" s="201"/>
      <c r="BU431" s="201"/>
      <c r="BV431" s="201"/>
      <c r="BW431" s="200"/>
      <c r="BX431" s="200"/>
      <c r="BY431" s="200"/>
      <c r="BZ431" s="202"/>
      <c r="CA431" s="202"/>
      <c r="CB431" s="202"/>
      <c r="CC431" s="202"/>
      <c r="CD431" s="202"/>
      <c r="CE431" s="202"/>
      <c r="CF431" s="202"/>
      <c r="CG431" s="202"/>
      <c r="CH431" s="202"/>
      <c r="CI431" s="202"/>
      <c r="CJ431" s="202"/>
      <c r="CK431" s="202"/>
      <c r="CL431" s="202"/>
      <c r="CM431" s="202"/>
      <c r="CN431" s="202"/>
      <c r="CO431" s="202"/>
      <c r="CP431" s="202"/>
      <c r="CQ431" s="202"/>
      <c r="CR431" s="202"/>
      <c r="CS431" s="195" t="s">
        <v>5316</v>
      </c>
      <c r="CT431" s="202"/>
      <c r="CU431" s="202"/>
      <c r="CV431" s="202"/>
      <c r="CW431" s="202"/>
      <c r="CX431" s="202"/>
      <c r="CY431" s="202"/>
      <c r="CZ431" s="202"/>
      <c r="DA431" s="202"/>
      <c r="DB431" s="202"/>
      <c r="DC431" s="202"/>
      <c r="DD431" s="202"/>
      <c r="DE431" s="202"/>
    </row>
    <row r="432" spans="34:109" ht="15" hidden="1" customHeight="1">
      <c r="AH432" s="200"/>
      <c r="AI432" s="200"/>
      <c r="AJ432" s="200"/>
      <c r="AK432" s="200"/>
      <c r="AL432" s="189" t="str">
        <f t="shared" si="18"/>
        <v/>
      </c>
      <c r="AM432" s="189" t="str">
        <f t="shared" si="19"/>
        <v/>
      </c>
      <c r="AN432" s="190" t="str">
        <f t="shared" si="20"/>
        <v/>
      </c>
      <c r="AO432" s="200"/>
      <c r="AP432" s="187">
        <v>430</v>
      </c>
      <c r="AQ432" s="201"/>
      <c r="AR432" s="201"/>
      <c r="AS432" s="201"/>
      <c r="AT432" s="201"/>
      <c r="AU432" s="201"/>
      <c r="AV432" s="201"/>
      <c r="AW432" s="201"/>
      <c r="AX432" s="201"/>
      <c r="AY432" s="201"/>
      <c r="AZ432" s="201"/>
      <c r="BA432" s="201"/>
      <c r="BB432" s="201"/>
      <c r="BC432" s="201"/>
      <c r="BD432" s="201"/>
      <c r="BE432" s="201"/>
      <c r="BF432" s="201"/>
      <c r="BG432" s="201"/>
      <c r="BH432" s="201"/>
      <c r="BI432" s="201"/>
      <c r="BJ432" s="193" t="s">
        <v>5317</v>
      </c>
      <c r="BK432" s="201"/>
      <c r="BL432" s="201"/>
      <c r="BM432" s="201"/>
      <c r="BN432" s="201"/>
      <c r="BO432" s="201"/>
      <c r="BP432" s="201"/>
      <c r="BQ432" s="201"/>
      <c r="BR432" s="201"/>
      <c r="BS432" s="201"/>
      <c r="BT432" s="201"/>
      <c r="BU432" s="201"/>
      <c r="BV432" s="201"/>
      <c r="BW432" s="200"/>
      <c r="BX432" s="200"/>
      <c r="BY432" s="200"/>
      <c r="BZ432" s="202"/>
      <c r="CA432" s="202"/>
      <c r="CB432" s="202"/>
      <c r="CC432" s="202"/>
      <c r="CD432" s="202"/>
      <c r="CE432" s="202"/>
      <c r="CF432" s="202"/>
      <c r="CG432" s="202"/>
      <c r="CH432" s="202"/>
      <c r="CI432" s="202"/>
      <c r="CJ432" s="202"/>
      <c r="CK432" s="202"/>
      <c r="CL432" s="202"/>
      <c r="CM432" s="202"/>
      <c r="CN432" s="202"/>
      <c r="CO432" s="202"/>
      <c r="CP432" s="202"/>
      <c r="CQ432" s="202"/>
      <c r="CR432" s="202"/>
      <c r="CS432" s="195" t="s">
        <v>5318</v>
      </c>
      <c r="CT432" s="202"/>
      <c r="CU432" s="202"/>
      <c r="CV432" s="202"/>
      <c r="CW432" s="202"/>
      <c r="CX432" s="202"/>
      <c r="CY432" s="202"/>
      <c r="CZ432" s="202"/>
      <c r="DA432" s="202"/>
      <c r="DB432" s="202"/>
      <c r="DC432" s="202"/>
      <c r="DD432" s="202"/>
      <c r="DE432" s="202"/>
    </row>
    <row r="433" spans="34:109" ht="15" hidden="1" customHeight="1">
      <c r="AH433" s="200"/>
      <c r="AI433" s="200"/>
      <c r="AJ433" s="200"/>
      <c r="AK433" s="200"/>
      <c r="AL433" s="189" t="str">
        <f t="shared" si="18"/>
        <v/>
      </c>
      <c r="AM433" s="189" t="str">
        <f t="shared" si="19"/>
        <v/>
      </c>
      <c r="AN433" s="190" t="str">
        <f t="shared" si="20"/>
        <v/>
      </c>
      <c r="AO433" s="200"/>
      <c r="AP433" s="187">
        <v>431</v>
      </c>
      <c r="AQ433" s="201"/>
      <c r="AR433" s="201"/>
      <c r="AS433" s="201"/>
      <c r="AT433" s="201"/>
      <c r="AU433" s="201"/>
      <c r="AV433" s="201"/>
      <c r="AW433" s="201"/>
      <c r="AX433" s="201"/>
      <c r="AY433" s="201"/>
      <c r="AZ433" s="201"/>
      <c r="BA433" s="201"/>
      <c r="BB433" s="201"/>
      <c r="BC433" s="201"/>
      <c r="BD433" s="201"/>
      <c r="BE433" s="201"/>
      <c r="BF433" s="201"/>
      <c r="BG433" s="201"/>
      <c r="BH433" s="201"/>
      <c r="BI433" s="201"/>
      <c r="BJ433" s="193" t="s">
        <v>5319</v>
      </c>
      <c r="BK433" s="201"/>
      <c r="BL433" s="201"/>
      <c r="BM433" s="201"/>
      <c r="BN433" s="201"/>
      <c r="BO433" s="201"/>
      <c r="BP433" s="201"/>
      <c r="BQ433" s="201"/>
      <c r="BR433" s="201"/>
      <c r="BS433" s="201"/>
      <c r="BT433" s="201"/>
      <c r="BU433" s="201"/>
      <c r="BV433" s="201"/>
      <c r="BW433" s="200"/>
      <c r="BX433" s="200"/>
      <c r="BY433" s="200"/>
      <c r="BZ433" s="202"/>
      <c r="CA433" s="202"/>
      <c r="CB433" s="202"/>
      <c r="CC433" s="202"/>
      <c r="CD433" s="202"/>
      <c r="CE433" s="202"/>
      <c r="CF433" s="202"/>
      <c r="CG433" s="202"/>
      <c r="CH433" s="202"/>
      <c r="CI433" s="202"/>
      <c r="CJ433" s="202"/>
      <c r="CK433" s="202"/>
      <c r="CL433" s="202"/>
      <c r="CM433" s="202"/>
      <c r="CN433" s="202"/>
      <c r="CO433" s="202"/>
      <c r="CP433" s="202"/>
      <c r="CQ433" s="202"/>
      <c r="CR433" s="202"/>
      <c r="CS433" s="195" t="s">
        <v>5320</v>
      </c>
      <c r="CT433" s="202"/>
      <c r="CU433" s="202"/>
      <c r="CV433" s="202"/>
      <c r="CW433" s="202"/>
      <c r="CX433" s="202"/>
      <c r="CY433" s="202"/>
      <c r="CZ433" s="202"/>
      <c r="DA433" s="202"/>
      <c r="DB433" s="202"/>
      <c r="DC433" s="202"/>
      <c r="DD433" s="202"/>
      <c r="DE433" s="202"/>
    </row>
    <row r="434" spans="34:109" ht="15" hidden="1" customHeight="1">
      <c r="AH434" s="200"/>
      <c r="AI434" s="200"/>
      <c r="AJ434" s="200"/>
      <c r="AK434" s="200"/>
      <c r="AL434" s="189" t="str">
        <f t="shared" si="18"/>
        <v/>
      </c>
      <c r="AM434" s="189" t="str">
        <f t="shared" si="19"/>
        <v/>
      </c>
      <c r="AN434" s="190" t="str">
        <f t="shared" si="20"/>
        <v/>
      </c>
      <c r="AO434" s="200"/>
      <c r="AP434" s="187">
        <v>432</v>
      </c>
      <c r="AQ434" s="201"/>
      <c r="AR434" s="201"/>
      <c r="AS434" s="201"/>
      <c r="AT434" s="201"/>
      <c r="AU434" s="201"/>
      <c r="AV434" s="201"/>
      <c r="AW434" s="201"/>
      <c r="AX434" s="201"/>
      <c r="AY434" s="201"/>
      <c r="AZ434" s="201"/>
      <c r="BA434" s="201"/>
      <c r="BB434" s="201"/>
      <c r="BC434" s="201"/>
      <c r="BD434" s="201"/>
      <c r="BE434" s="201"/>
      <c r="BF434" s="201"/>
      <c r="BG434" s="201"/>
      <c r="BH434" s="201"/>
      <c r="BI434" s="201"/>
      <c r="BJ434" s="193" t="s">
        <v>5321</v>
      </c>
      <c r="BK434" s="201"/>
      <c r="BL434" s="201"/>
      <c r="BM434" s="201"/>
      <c r="BN434" s="201"/>
      <c r="BO434" s="201"/>
      <c r="BP434" s="201"/>
      <c r="BQ434" s="201"/>
      <c r="BR434" s="201"/>
      <c r="BS434" s="201"/>
      <c r="BT434" s="201"/>
      <c r="BU434" s="201"/>
      <c r="BV434" s="201"/>
      <c r="BW434" s="200"/>
      <c r="BX434" s="200"/>
      <c r="BY434" s="200"/>
      <c r="BZ434" s="202"/>
      <c r="CA434" s="202"/>
      <c r="CB434" s="202"/>
      <c r="CC434" s="202"/>
      <c r="CD434" s="202"/>
      <c r="CE434" s="202"/>
      <c r="CF434" s="202"/>
      <c r="CG434" s="202"/>
      <c r="CH434" s="202"/>
      <c r="CI434" s="202"/>
      <c r="CJ434" s="202"/>
      <c r="CK434" s="202"/>
      <c r="CL434" s="202"/>
      <c r="CM434" s="202"/>
      <c r="CN434" s="202"/>
      <c r="CO434" s="202"/>
      <c r="CP434" s="202"/>
      <c r="CQ434" s="202"/>
      <c r="CR434" s="202"/>
      <c r="CS434" s="195" t="s">
        <v>5322</v>
      </c>
      <c r="CT434" s="202"/>
      <c r="CU434" s="202"/>
      <c r="CV434" s="202"/>
      <c r="CW434" s="202"/>
      <c r="CX434" s="202"/>
      <c r="CY434" s="202"/>
      <c r="CZ434" s="202"/>
      <c r="DA434" s="202"/>
      <c r="DB434" s="202"/>
      <c r="DC434" s="202"/>
      <c r="DD434" s="202"/>
      <c r="DE434" s="202"/>
    </row>
    <row r="435" spans="34:109" ht="15" hidden="1" customHeight="1">
      <c r="AH435" s="200"/>
      <c r="AI435" s="200"/>
      <c r="AJ435" s="200"/>
      <c r="AK435" s="200"/>
      <c r="AL435" s="189" t="str">
        <f t="shared" si="18"/>
        <v/>
      </c>
      <c r="AM435" s="189" t="str">
        <f t="shared" si="19"/>
        <v/>
      </c>
      <c r="AN435" s="190" t="str">
        <f t="shared" si="20"/>
        <v/>
      </c>
      <c r="AO435" s="200"/>
      <c r="AP435" s="187">
        <v>433</v>
      </c>
      <c r="AQ435" s="201"/>
      <c r="AR435" s="201"/>
      <c r="AS435" s="201"/>
      <c r="AT435" s="201"/>
      <c r="AU435" s="201"/>
      <c r="AV435" s="201"/>
      <c r="AW435" s="201"/>
      <c r="AX435" s="201"/>
      <c r="AY435" s="201"/>
      <c r="AZ435" s="201"/>
      <c r="BA435" s="201"/>
      <c r="BB435" s="201"/>
      <c r="BC435" s="201"/>
      <c r="BD435" s="201"/>
      <c r="BE435" s="201"/>
      <c r="BF435" s="201"/>
      <c r="BG435" s="201"/>
      <c r="BH435" s="201"/>
      <c r="BI435" s="201"/>
      <c r="BJ435" s="193" t="s">
        <v>5323</v>
      </c>
      <c r="BK435" s="201"/>
      <c r="BL435" s="201"/>
      <c r="BM435" s="201"/>
      <c r="BN435" s="201"/>
      <c r="BO435" s="201"/>
      <c r="BP435" s="201"/>
      <c r="BQ435" s="201"/>
      <c r="BR435" s="201"/>
      <c r="BS435" s="201"/>
      <c r="BT435" s="201"/>
      <c r="BU435" s="201"/>
      <c r="BV435" s="201"/>
      <c r="BW435" s="200"/>
      <c r="BX435" s="200"/>
      <c r="BY435" s="200"/>
      <c r="BZ435" s="202"/>
      <c r="CA435" s="202"/>
      <c r="CB435" s="202"/>
      <c r="CC435" s="202"/>
      <c r="CD435" s="202"/>
      <c r="CE435" s="202"/>
      <c r="CF435" s="202"/>
      <c r="CG435" s="202"/>
      <c r="CH435" s="202"/>
      <c r="CI435" s="202"/>
      <c r="CJ435" s="202"/>
      <c r="CK435" s="202"/>
      <c r="CL435" s="202"/>
      <c r="CM435" s="202"/>
      <c r="CN435" s="202"/>
      <c r="CO435" s="202"/>
      <c r="CP435" s="202"/>
      <c r="CQ435" s="202"/>
      <c r="CR435" s="202"/>
      <c r="CS435" s="195" t="s">
        <v>5324</v>
      </c>
      <c r="CT435" s="202"/>
      <c r="CU435" s="202"/>
      <c r="CV435" s="202"/>
      <c r="CW435" s="202"/>
      <c r="CX435" s="202"/>
      <c r="CY435" s="202"/>
      <c r="CZ435" s="202"/>
      <c r="DA435" s="202"/>
      <c r="DB435" s="202"/>
      <c r="DC435" s="202"/>
      <c r="DD435" s="202"/>
      <c r="DE435" s="202"/>
    </row>
    <row r="436" spans="34:109" ht="15" hidden="1" customHeight="1">
      <c r="AH436" s="200"/>
      <c r="AI436" s="200"/>
      <c r="AJ436" s="200"/>
      <c r="AK436" s="200"/>
      <c r="AL436" s="189" t="str">
        <f t="shared" si="18"/>
        <v/>
      </c>
      <c r="AM436" s="189" t="str">
        <f t="shared" si="19"/>
        <v/>
      </c>
      <c r="AN436" s="190" t="str">
        <f t="shared" si="20"/>
        <v/>
      </c>
      <c r="AO436" s="200"/>
      <c r="AP436" s="187">
        <v>434</v>
      </c>
      <c r="AQ436" s="201"/>
      <c r="AR436" s="201"/>
      <c r="AS436" s="201"/>
      <c r="AT436" s="201"/>
      <c r="AU436" s="201"/>
      <c r="AV436" s="201"/>
      <c r="AW436" s="201"/>
      <c r="AX436" s="201"/>
      <c r="AY436" s="201"/>
      <c r="AZ436" s="201"/>
      <c r="BA436" s="201"/>
      <c r="BB436" s="201"/>
      <c r="BC436" s="201"/>
      <c r="BD436" s="201"/>
      <c r="BE436" s="201"/>
      <c r="BF436" s="201"/>
      <c r="BG436" s="201"/>
      <c r="BH436" s="201"/>
      <c r="BI436" s="201"/>
      <c r="BJ436" s="193" t="s">
        <v>5325</v>
      </c>
      <c r="BK436" s="201"/>
      <c r="BL436" s="201"/>
      <c r="BM436" s="201"/>
      <c r="BN436" s="201"/>
      <c r="BO436" s="201"/>
      <c r="BP436" s="201"/>
      <c r="BQ436" s="201"/>
      <c r="BR436" s="201"/>
      <c r="BS436" s="201"/>
      <c r="BT436" s="201"/>
      <c r="BU436" s="201"/>
      <c r="BV436" s="201"/>
      <c r="BW436" s="200"/>
      <c r="BX436" s="200"/>
      <c r="BY436" s="200"/>
      <c r="BZ436" s="202"/>
      <c r="CA436" s="202"/>
      <c r="CB436" s="202"/>
      <c r="CC436" s="202"/>
      <c r="CD436" s="202"/>
      <c r="CE436" s="202"/>
      <c r="CF436" s="202"/>
      <c r="CG436" s="202"/>
      <c r="CH436" s="202"/>
      <c r="CI436" s="202"/>
      <c r="CJ436" s="202"/>
      <c r="CK436" s="202"/>
      <c r="CL436" s="202"/>
      <c r="CM436" s="202"/>
      <c r="CN436" s="202"/>
      <c r="CO436" s="202"/>
      <c r="CP436" s="202"/>
      <c r="CQ436" s="202"/>
      <c r="CR436" s="202"/>
      <c r="CS436" s="195" t="s">
        <v>5326</v>
      </c>
      <c r="CT436" s="202"/>
      <c r="CU436" s="202"/>
      <c r="CV436" s="202"/>
      <c r="CW436" s="202"/>
      <c r="CX436" s="202"/>
      <c r="CY436" s="202"/>
      <c r="CZ436" s="202"/>
      <c r="DA436" s="202"/>
      <c r="DB436" s="202"/>
      <c r="DC436" s="202"/>
      <c r="DD436" s="202"/>
      <c r="DE436" s="202"/>
    </row>
    <row r="437" spans="34:109" ht="15" hidden="1" customHeight="1">
      <c r="AH437" s="200"/>
      <c r="AI437" s="200"/>
      <c r="AJ437" s="200"/>
      <c r="AK437" s="200"/>
      <c r="AL437" s="189" t="str">
        <f t="shared" si="18"/>
        <v/>
      </c>
      <c r="AM437" s="189" t="str">
        <f t="shared" si="19"/>
        <v/>
      </c>
      <c r="AN437" s="190" t="str">
        <f t="shared" si="20"/>
        <v/>
      </c>
      <c r="AO437" s="200"/>
      <c r="AP437" s="187">
        <v>435</v>
      </c>
      <c r="AQ437" s="201"/>
      <c r="AR437" s="201"/>
      <c r="AS437" s="201"/>
      <c r="AT437" s="201"/>
      <c r="AU437" s="201"/>
      <c r="AV437" s="201"/>
      <c r="AW437" s="201"/>
      <c r="AX437" s="201"/>
      <c r="AY437" s="201"/>
      <c r="AZ437" s="201"/>
      <c r="BA437" s="201"/>
      <c r="BB437" s="201"/>
      <c r="BC437" s="201"/>
      <c r="BD437" s="201"/>
      <c r="BE437" s="201"/>
      <c r="BF437" s="201"/>
      <c r="BG437" s="201"/>
      <c r="BH437" s="201"/>
      <c r="BI437" s="201"/>
      <c r="BJ437" s="193" t="s">
        <v>5327</v>
      </c>
      <c r="BK437" s="201"/>
      <c r="BL437" s="201"/>
      <c r="BM437" s="201"/>
      <c r="BN437" s="201"/>
      <c r="BO437" s="201"/>
      <c r="BP437" s="201"/>
      <c r="BQ437" s="201"/>
      <c r="BR437" s="201"/>
      <c r="BS437" s="201"/>
      <c r="BT437" s="201"/>
      <c r="BU437" s="201"/>
      <c r="BV437" s="201"/>
      <c r="BW437" s="200"/>
      <c r="BX437" s="200"/>
      <c r="BY437" s="200"/>
      <c r="BZ437" s="202"/>
      <c r="CA437" s="202"/>
      <c r="CB437" s="202"/>
      <c r="CC437" s="202"/>
      <c r="CD437" s="202"/>
      <c r="CE437" s="202"/>
      <c r="CF437" s="202"/>
      <c r="CG437" s="202"/>
      <c r="CH437" s="202"/>
      <c r="CI437" s="202"/>
      <c r="CJ437" s="202"/>
      <c r="CK437" s="202"/>
      <c r="CL437" s="202"/>
      <c r="CM437" s="202"/>
      <c r="CN437" s="202"/>
      <c r="CO437" s="202"/>
      <c r="CP437" s="202"/>
      <c r="CQ437" s="202"/>
      <c r="CR437" s="202"/>
      <c r="CS437" s="195" t="s">
        <v>5328</v>
      </c>
      <c r="CT437" s="202"/>
      <c r="CU437" s="202"/>
      <c r="CV437" s="202"/>
      <c r="CW437" s="202"/>
      <c r="CX437" s="202"/>
      <c r="CY437" s="202"/>
      <c r="CZ437" s="202"/>
      <c r="DA437" s="202"/>
      <c r="DB437" s="202"/>
      <c r="DC437" s="202"/>
      <c r="DD437" s="202"/>
      <c r="DE437" s="202"/>
    </row>
    <row r="438" spans="34:109" ht="15" hidden="1" customHeight="1">
      <c r="AH438" s="200"/>
      <c r="AI438" s="200"/>
      <c r="AJ438" s="200"/>
      <c r="AK438" s="200"/>
      <c r="AL438" s="189" t="str">
        <f t="shared" si="18"/>
        <v/>
      </c>
      <c r="AM438" s="189" t="str">
        <f t="shared" si="19"/>
        <v/>
      </c>
      <c r="AN438" s="190" t="str">
        <f t="shared" si="20"/>
        <v/>
      </c>
      <c r="AO438" s="200"/>
      <c r="AP438" s="187">
        <v>436</v>
      </c>
      <c r="AQ438" s="201"/>
      <c r="AR438" s="201"/>
      <c r="AS438" s="201"/>
      <c r="AT438" s="201"/>
      <c r="AU438" s="201"/>
      <c r="AV438" s="201"/>
      <c r="AW438" s="201"/>
      <c r="AX438" s="201"/>
      <c r="AY438" s="201"/>
      <c r="AZ438" s="201"/>
      <c r="BA438" s="201"/>
      <c r="BB438" s="201"/>
      <c r="BC438" s="201"/>
      <c r="BD438" s="201"/>
      <c r="BE438" s="201"/>
      <c r="BF438" s="201"/>
      <c r="BG438" s="201"/>
      <c r="BH438" s="201"/>
      <c r="BI438" s="201"/>
      <c r="BJ438" s="193" t="s">
        <v>5329</v>
      </c>
      <c r="BK438" s="201"/>
      <c r="BL438" s="201"/>
      <c r="BM438" s="201"/>
      <c r="BN438" s="201"/>
      <c r="BO438" s="201"/>
      <c r="BP438" s="201"/>
      <c r="BQ438" s="201"/>
      <c r="BR438" s="201"/>
      <c r="BS438" s="201"/>
      <c r="BT438" s="201"/>
      <c r="BU438" s="201"/>
      <c r="BV438" s="201"/>
      <c r="BW438" s="200"/>
      <c r="BX438" s="200"/>
      <c r="BY438" s="200"/>
      <c r="BZ438" s="202"/>
      <c r="CA438" s="202"/>
      <c r="CB438" s="202"/>
      <c r="CC438" s="202"/>
      <c r="CD438" s="202"/>
      <c r="CE438" s="202"/>
      <c r="CF438" s="202"/>
      <c r="CG438" s="202"/>
      <c r="CH438" s="202"/>
      <c r="CI438" s="202"/>
      <c r="CJ438" s="202"/>
      <c r="CK438" s="202"/>
      <c r="CL438" s="202"/>
      <c r="CM438" s="202"/>
      <c r="CN438" s="202"/>
      <c r="CO438" s="202"/>
      <c r="CP438" s="202"/>
      <c r="CQ438" s="202"/>
      <c r="CR438" s="202"/>
      <c r="CS438" s="195" t="s">
        <v>5330</v>
      </c>
      <c r="CT438" s="202"/>
      <c r="CU438" s="202"/>
      <c r="CV438" s="202"/>
      <c r="CW438" s="202"/>
      <c r="CX438" s="202"/>
      <c r="CY438" s="202"/>
      <c r="CZ438" s="202"/>
      <c r="DA438" s="202"/>
      <c r="DB438" s="202"/>
      <c r="DC438" s="202"/>
      <c r="DD438" s="202"/>
      <c r="DE438" s="202"/>
    </row>
    <row r="439" spans="34:109" ht="15" hidden="1" customHeight="1">
      <c r="AH439" s="187"/>
      <c r="AI439" s="187"/>
      <c r="AJ439" s="187"/>
      <c r="AK439" s="187"/>
      <c r="AL439" s="189" t="str">
        <f t="shared" si="18"/>
        <v/>
      </c>
      <c r="AM439" s="189" t="str">
        <f t="shared" si="19"/>
        <v/>
      </c>
      <c r="AN439" s="190" t="str">
        <f t="shared" si="20"/>
        <v/>
      </c>
      <c r="AO439" s="187"/>
      <c r="AP439" s="187">
        <v>437</v>
      </c>
      <c r="AQ439" s="193"/>
      <c r="AR439" s="193"/>
      <c r="AS439" s="193"/>
      <c r="AT439" s="193"/>
      <c r="AU439" s="193"/>
      <c r="AV439" s="193"/>
      <c r="AW439" s="193"/>
      <c r="AX439" s="193"/>
      <c r="AY439" s="193"/>
      <c r="AZ439" s="193"/>
      <c r="BA439" s="193"/>
      <c r="BB439" s="193"/>
      <c r="BC439" s="193"/>
      <c r="BD439" s="193"/>
      <c r="BE439" s="193"/>
      <c r="BF439" s="193"/>
      <c r="BG439" s="193"/>
      <c r="BH439" s="193"/>
      <c r="BI439" s="193"/>
      <c r="BJ439" s="193" t="s">
        <v>5331</v>
      </c>
      <c r="BK439" s="193"/>
      <c r="BL439" s="193"/>
      <c r="BM439" s="193"/>
      <c r="BN439" s="193"/>
      <c r="BO439" s="193"/>
      <c r="BP439" s="193"/>
      <c r="BQ439" s="193"/>
      <c r="BR439" s="193"/>
      <c r="BS439" s="193"/>
      <c r="BT439" s="193"/>
      <c r="BU439" s="193"/>
      <c r="BV439" s="193"/>
      <c r="BW439" s="187"/>
      <c r="BX439" s="187"/>
      <c r="BY439" s="187"/>
      <c r="BZ439" s="195"/>
      <c r="CA439" s="195"/>
      <c r="CB439" s="195"/>
      <c r="CC439" s="195"/>
      <c r="CD439" s="195"/>
      <c r="CE439" s="195"/>
      <c r="CF439" s="195"/>
      <c r="CG439" s="195"/>
      <c r="CH439" s="195"/>
      <c r="CI439" s="195"/>
      <c r="CJ439" s="195"/>
      <c r="CK439" s="195"/>
      <c r="CL439" s="195"/>
      <c r="CM439" s="195"/>
      <c r="CN439" s="195"/>
      <c r="CO439" s="195"/>
      <c r="CP439" s="195"/>
      <c r="CQ439" s="195"/>
      <c r="CR439" s="195"/>
      <c r="CS439" s="195" t="s">
        <v>5332</v>
      </c>
      <c r="CT439" s="195"/>
      <c r="CU439" s="195"/>
      <c r="CV439" s="195"/>
      <c r="CW439" s="195"/>
      <c r="CX439" s="195"/>
      <c r="CY439" s="195"/>
      <c r="CZ439" s="195"/>
      <c r="DA439" s="195"/>
      <c r="DB439" s="195"/>
      <c r="DC439" s="195"/>
      <c r="DD439" s="195"/>
      <c r="DE439" s="195"/>
    </row>
    <row r="440" spans="34:109" ht="15" hidden="1" customHeight="1">
      <c r="AH440" s="200"/>
      <c r="AI440" s="200"/>
      <c r="AJ440" s="200"/>
      <c r="AK440" s="200"/>
      <c r="AL440" s="189" t="str">
        <f t="shared" si="18"/>
        <v/>
      </c>
      <c r="AM440" s="189" t="str">
        <f t="shared" si="19"/>
        <v/>
      </c>
      <c r="AN440" s="190" t="str">
        <f t="shared" si="20"/>
        <v/>
      </c>
      <c r="AO440" s="200"/>
      <c r="AP440" s="187">
        <v>438</v>
      </c>
      <c r="AQ440" s="201"/>
      <c r="AR440" s="201"/>
      <c r="AS440" s="201"/>
      <c r="AT440" s="201"/>
      <c r="AU440" s="201"/>
      <c r="AV440" s="201"/>
      <c r="AW440" s="201"/>
      <c r="AX440" s="201"/>
      <c r="AY440" s="201"/>
      <c r="AZ440" s="201"/>
      <c r="BA440" s="201"/>
      <c r="BB440" s="201"/>
      <c r="BC440" s="201"/>
      <c r="BD440" s="201"/>
      <c r="BE440" s="201"/>
      <c r="BF440" s="201"/>
      <c r="BG440" s="201"/>
      <c r="BH440" s="201"/>
      <c r="BI440" s="201"/>
      <c r="BJ440" s="193" t="s">
        <v>5333</v>
      </c>
      <c r="BK440" s="201"/>
      <c r="BL440" s="201"/>
      <c r="BM440" s="201"/>
      <c r="BN440" s="201"/>
      <c r="BO440" s="201"/>
      <c r="BP440" s="201"/>
      <c r="BQ440" s="201"/>
      <c r="BR440" s="201"/>
      <c r="BS440" s="201"/>
      <c r="BT440" s="201"/>
      <c r="BU440" s="201"/>
      <c r="BV440" s="201"/>
      <c r="BW440" s="200"/>
      <c r="BX440" s="200"/>
      <c r="BY440" s="200"/>
      <c r="BZ440" s="202"/>
      <c r="CA440" s="202"/>
      <c r="CB440" s="202"/>
      <c r="CC440" s="202"/>
      <c r="CD440" s="202"/>
      <c r="CE440" s="202"/>
      <c r="CF440" s="202"/>
      <c r="CG440" s="202"/>
      <c r="CH440" s="202"/>
      <c r="CI440" s="202"/>
      <c r="CJ440" s="202"/>
      <c r="CK440" s="202"/>
      <c r="CL440" s="202"/>
      <c r="CM440" s="202"/>
      <c r="CN440" s="202"/>
      <c r="CO440" s="202"/>
      <c r="CP440" s="202"/>
      <c r="CQ440" s="202"/>
      <c r="CR440" s="202"/>
      <c r="CS440" s="195" t="s">
        <v>5334</v>
      </c>
      <c r="CT440" s="202"/>
      <c r="CU440" s="202"/>
      <c r="CV440" s="202"/>
      <c r="CW440" s="202"/>
      <c r="CX440" s="202"/>
      <c r="CY440" s="202"/>
      <c r="CZ440" s="202"/>
      <c r="DA440" s="202"/>
      <c r="DB440" s="202"/>
      <c r="DC440" s="202"/>
      <c r="DD440" s="202"/>
      <c r="DE440" s="202"/>
    </row>
    <row r="441" spans="34:109" ht="15" hidden="1" customHeight="1">
      <c r="AH441" s="200"/>
      <c r="AI441" s="200"/>
      <c r="AJ441" s="200"/>
      <c r="AK441" s="200"/>
      <c r="AL441" s="189" t="str">
        <f t="shared" si="18"/>
        <v/>
      </c>
      <c r="AM441" s="189" t="str">
        <f t="shared" si="19"/>
        <v/>
      </c>
      <c r="AN441" s="190" t="str">
        <f t="shared" si="20"/>
        <v/>
      </c>
      <c r="AO441" s="200"/>
      <c r="AP441" s="187">
        <v>439</v>
      </c>
      <c r="AQ441" s="201"/>
      <c r="AR441" s="201"/>
      <c r="AS441" s="201"/>
      <c r="AT441" s="201"/>
      <c r="AU441" s="201"/>
      <c r="AV441" s="201"/>
      <c r="AW441" s="201"/>
      <c r="AX441" s="201"/>
      <c r="AY441" s="201"/>
      <c r="AZ441" s="201"/>
      <c r="BA441" s="201"/>
      <c r="BB441" s="201"/>
      <c r="BC441" s="201"/>
      <c r="BD441" s="201"/>
      <c r="BE441" s="201"/>
      <c r="BF441" s="201"/>
      <c r="BG441" s="201"/>
      <c r="BH441" s="201"/>
      <c r="BI441" s="201"/>
      <c r="BJ441" s="193" t="s">
        <v>5335</v>
      </c>
      <c r="BK441" s="201"/>
      <c r="BL441" s="201"/>
      <c r="BM441" s="201"/>
      <c r="BN441" s="201"/>
      <c r="BO441" s="201"/>
      <c r="BP441" s="201"/>
      <c r="BQ441" s="201"/>
      <c r="BR441" s="201"/>
      <c r="BS441" s="201"/>
      <c r="BT441" s="201"/>
      <c r="BU441" s="201"/>
      <c r="BV441" s="201"/>
      <c r="BW441" s="200"/>
      <c r="BX441" s="200"/>
      <c r="BY441" s="200"/>
      <c r="BZ441" s="202"/>
      <c r="CA441" s="202"/>
      <c r="CB441" s="202"/>
      <c r="CC441" s="202"/>
      <c r="CD441" s="202"/>
      <c r="CE441" s="202"/>
      <c r="CF441" s="202"/>
      <c r="CG441" s="202"/>
      <c r="CH441" s="202"/>
      <c r="CI441" s="202"/>
      <c r="CJ441" s="202"/>
      <c r="CK441" s="202"/>
      <c r="CL441" s="202"/>
      <c r="CM441" s="202"/>
      <c r="CN441" s="202"/>
      <c r="CO441" s="202"/>
      <c r="CP441" s="202"/>
      <c r="CQ441" s="202"/>
      <c r="CR441" s="202"/>
      <c r="CS441" s="195" t="s">
        <v>5336</v>
      </c>
      <c r="CT441" s="202"/>
      <c r="CU441" s="202"/>
      <c r="CV441" s="202"/>
      <c r="CW441" s="202"/>
      <c r="CX441" s="202"/>
      <c r="CY441" s="202"/>
      <c r="CZ441" s="202"/>
      <c r="DA441" s="202"/>
      <c r="DB441" s="202"/>
      <c r="DC441" s="202"/>
      <c r="DD441" s="202"/>
      <c r="DE441" s="202"/>
    </row>
    <row r="442" spans="34:109" ht="15" hidden="1" customHeight="1">
      <c r="AH442" s="200"/>
      <c r="AI442" s="200"/>
      <c r="AJ442" s="200"/>
      <c r="AK442" s="200"/>
      <c r="AL442" s="189" t="str">
        <f t="shared" si="18"/>
        <v/>
      </c>
      <c r="AM442" s="189" t="str">
        <f t="shared" si="19"/>
        <v/>
      </c>
      <c r="AN442" s="190" t="str">
        <f t="shared" si="20"/>
        <v/>
      </c>
      <c r="AO442" s="200"/>
      <c r="AP442" s="187">
        <v>440</v>
      </c>
      <c r="AQ442" s="201"/>
      <c r="AR442" s="201"/>
      <c r="AS442" s="201"/>
      <c r="AT442" s="201"/>
      <c r="AU442" s="201"/>
      <c r="AV442" s="201"/>
      <c r="AW442" s="201"/>
      <c r="AX442" s="201"/>
      <c r="AY442" s="201"/>
      <c r="AZ442" s="201"/>
      <c r="BA442" s="201"/>
      <c r="BB442" s="201"/>
      <c r="BC442" s="201"/>
      <c r="BD442" s="201"/>
      <c r="BE442" s="201"/>
      <c r="BF442" s="201"/>
      <c r="BG442" s="201"/>
      <c r="BH442" s="201"/>
      <c r="BI442" s="201"/>
      <c r="BJ442" s="193" t="s">
        <v>5337</v>
      </c>
      <c r="BK442" s="201"/>
      <c r="BL442" s="201"/>
      <c r="BM442" s="201"/>
      <c r="BN442" s="201"/>
      <c r="BO442" s="201"/>
      <c r="BP442" s="201"/>
      <c r="BQ442" s="201"/>
      <c r="BR442" s="201"/>
      <c r="BS442" s="201"/>
      <c r="BT442" s="201"/>
      <c r="BU442" s="201"/>
      <c r="BV442" s="201"/>
      <c r="BW442" s="200"/>
      <c r="BX442" s="200"/>
      <c r="BY442" s="200"/>
      <c r="BZ442" s="202"/>
      <c r="CA442" s="202"/>
      <c r="CB442" s="202"/>
      <c r="CC442" s="202"/>
      <c r="CD442" s="202"/>
      <c r="CE442" s="202"/>
      <c r="CF442" s="202"/>
      <c r="CG442" s="202"/>
      <c r="CH442" s="202"/>
      <c r="CI442" s="202"/>
      <c r="CJ442" s="202"/>
      <c r="CK442" s="202"/>
      <c r="CL442" s="202"/>
      <c r="CM442" s="202"/>
      <c r="CN442" s="202"/>
      <c r="CO442" s="202"/>
      <c r="CP442" s="202"/>
      <c r="CQ442" s="202"/>
      <c r="CR442" s="202"/>
      <c r="CS442" s="195" t="s">
        <v>5338</v>
      </c>
      <c r="CT442" s="202"/>
      <c r="CU442" s="202"/>
      <c r="CV442" s="202"/>
      <c r="CW442" s="202"/>
      <c r="CX442" s="202"/>
      <c r="CY442" s="202"/>
      <c r="CZ442" s="202"/>
      <c r="DA442" s="202"/>
      <c r="DB442" s="202"/>
      <c r="DC442" s="202"/>
      <c r="DD442" s="202"/>
      <c r="DE442" s="202"/>
    </row>
    <row r="443" spans="34:109" ht="15" hidden="1" customHeight="1">
      <c r="AH443" s="200"/>
      <c r="AI443" s="200"/>
      <c r="AJ443" s="200"/>
      <c r="AK443" s="200"/>
      <c r="AL443" s="189" t="str">
        <f t="shared" si="18"/>
        <v/>
      </c>
      <c r="AM443" s="189" t="str">
        <f t="shared" si="19"/>
        <v/>
      </c>
      <c r="AN443" s="190" t="str">
        <f t="shared" si="20"/>
        <v/>
      </c>
      <c r="AO443" s="200"/>
      <c r="AP443" s="187">
        <v>441</v>
      </c>
      <c r="AQ443" s="201"/>
      <c r="AR443" s="201"/>
      <c r="AS443" s="201"/>
      <c r="AT443" s="201"/>
      <c r="AU443" s="201"/>
      <c r="AV443" s="201"/>
      <c r="AW443" s="201"/>
      <c r="AX443" s="201"/>
      <c r="AY443" s="201"/>
      <c r="AZ443" s="201"/>
      <c r="BA443" s="201"/>
      <c r="BB443" s="201"/>
      <c r="BC443" s="201"/>
      <c r="BD443" s="201"/>
      <c r="BE443" s="201"/>
      <c r="BF443" s="201"/>
      <c r="BG443" s="201"/>
      <c r="BH443" s="201"/>
      <c r="BI443" s="201"/>
      <c r="BJ443" s="193" t="s">
        <v>5339</v>
      </c>
      <c r="BK443" s="201"/>
      <c r="BL443" s="201"/>
      <c r="BM443" s="201"/>
      <c r="BN443" s="201"/>
      <c r="BO443" s="201"/>
      <c r="BP443" s="201"/>
      <c r="BQ443" s="201"/>
      <c r="BR443" s="201"/>
      <c r="BS443" s="201"/>
      <c r="BT443" s="201"/>
      <c r="BU443" s="201"/>
      <c r="BV443" s="201"/>
      <c r="BW443" s="200"/>
      <c r="BX443" s="200"/>
      <c r="BY443" s="200"/>
      <c r="BZ443" s="202"/>
      <c r="CA443" s="202"/>
      <c r="CB443" s="202"/>
      <c r="CC443" s="202"/>
      <c r="CD443" s="202"/>
      <c r="CE443" s="202"/>
      <c r="CF443" s="202"/>
      <c r="CG443" s="202"/>
      <c r="CH443" s="202"/>
      <c r="CI443" s="202"/>
      <c r="CJ443" s="202"/>
      <c r="CK443" s="202"/>
      <c r="CL443" s="202"/>
      <c r="CM443" s="202"/>
      <c r="CN443" s="202"/>
      <c r="CO443" s="202"/>
      <c r="CP443" s="202"/>
      <c r="CQ443" s="202"/>
      <c r="CR443" s="202"/>
      <c r="CS443" s="195" t="s">
        <v>5340</v>
      </c>
      <c r="CT443" s="202"/>
      <c r="CU443" s="202"/>
      <c r="CV443" s="202"/>
      <c r="CW443" s="202"/>
      <c r="CX443" s="202"/>
      <c r="CY443" s="202"/>
      <c r="CZ443" s="202"/>
      <c r="DA443" s="202"/>
      <c r="DB443" s="202"/>
      <c r="DC443" s="202"/>
      <c r="DD443" s="202"/>
      <c r="DE443" s="202"/>
    </row>
    <row r="444" spans="34:109" ht="15" hidden="1" customHeight="1">
      <c r="AH444" s="200"/>
      <c r="AI444" s="200"/>
      <c r="AJ444" s="200"/>
      <c r="AK444" s="200"/>
      <c r="AL444" s="189" t="str">
        <f t="shared" si="18"/>
        <v/>
      </c>
      <c r="AM444" s="189" t="str">
        <f t="shared" si="19"/>
        <v/>
      </c>
      <c r="AN444" s="190" t="str">
        <f t="shared" si="20"/>
        <v/>
      </c>
      <c r="AO444" s="200"/>
      <c r="AP444" s="187">
        <v>442</v>
      </c>
      <c r="AQ444" s="201"/>
      <c r="AR444" s="201"/>
      <c r="AS444" s="201"/>
      <c r="AT444" s="201"/>
      <c r="AU444" s="201"/>
      <c r="AV444" s="201"/>
      <c r="AW444" s="201"/>
      <c r="AX444" s="201"/>
      <c r="AY444" s="201"/>
      <c r="AZ444" s="201"/>
      <c r="BA444" s="201"/>
      <c r="BB444" s="201"/>
      <c r="BC444" s="201"/>
      <c r="BD444" s="201"/>
      <c r="BE444" s="201"/>
      <c r="BF444" s="201"/>
      <c r="BG444" s="201"/>
      <c r="BH444" s="201"/>
      <c r="BI444" s="201"/>
      <c r="BJ444" s="193" t="s">
        <v>5341</v>
      </c>
      <c r="BK444" s="201"/>
      <c r="BL444" s="201"/>
      <c r="BM444" s="201"/>
      <c r="BN444" s="201"/>
      <c r="BO444" s="201"/>
      <c r="BP444" s="201"/>
      <c r="BQ444" s="201"/>
      <c r="BR444" s="201"/>
      <c r="BS444" s="201"/>
      <c r="BT444" s="201"/>
      <c r="BU444" s="201"/>
      <c r="BV444" s="201"/>
      <c r="BW444" s="200"/>
      <c r="BX444" s="200"/>
      <c r="BY444" s="200"/>
      <c r="BZ444" s="202"/>
      <c r="CA444" s="202"/>
      <c r="CB444" s="202"/>
      <c r="CC444" s="202"/>
      <c r="CD444" s="202"/>
      <c r="CE444" s="202"/>
      <c r="CF444" s="202"/>
      <c r="CG444" s="202"/>
      <c r="CH444" s="202"/>
      <c r="CI444" s="202"/>
      <c r="CJ444" s="202"/>
      <c r="CK444" s="202"/>
      <c r="CL444" s="202"/>
      <c r="CM444" s="202"/>
      <c r="CN444" s="202"/>
      <c r="CO444" s="202"/>
      <c r="CP444" s="202"/>
      <c r="CQ444" s="202"/>
      <c r="CR444" s="202"/>
      <c r="CS444" s="195" t="s">
        <v>5342</v>
      </c>
      <c r="CT444" s="202"/>
      <c r="CU444" s="202"/>
      <c r="CV444" s="202"/>
      <c r="CW444" s="202"/>
      <c r="CX444" s="202"/>
      <c r="CY444" s="202"/>
      <c r="CZ444" s="202"/>
      <c r="DA444" s="202"/>
      <c r="DB444" s="202"/>
      <c r="DC444" s="202"/>
      <c r="DD444" s="202"/>
      <c r="DE444" s="202"/>
    </row>
    <row r="445" spans="34:109" ht="15" hidden="1" customHeight="1">
      <c r="AH445" s="200"/>
      <c r="AI445" s="200"/>
      <c r="AJ445" s="200"/>
      <c r="AK445" s="200"/>
      <c r="AL445" s="189" t="str">
        <f t="shared" si="18"/>
        <v/>
      </c>
      <c r="AM445" s="189" t="str">
        <f t="shared" si="19"/>
        <v/>
      </c>
      <c r="AN445" s="190" t="str">
        <f t="shared" si="20"/>
        <v/>
      </c>
      <c r="AO445" s="200"/>
      <c r="AP445" s="187">
        <v>443</v>
      </c>
      <c r="AQ445" s="201"/>
      <c r="AR445" s="201"/>
      <c r="AS445" s="201"/>
      <c r="AT445" s="201"/>
      <c r="AU445" s="201"/>
      <c r="AV445" s="201"/>
      <c r="AW445" s="201"/>
      <c r="AX445" s="201"/>
      <c r="AY445" s="201"/>
      <c r="AZ445" s="201"/>
      <c r="BA445" s="201"/>
      <c r="BB445" s="201"/>
      <c r="BC445" s="201"/>
      <c r="BD445" s="201"/>
      <c r="BE445" s="201"/>
      <c r="BF445" s="201"/>
      <c r="BG445" s="201"/>
      <c r="BH445" s="201"/>
      <c r="BI445" s="201"/>
      <c r="BJ445" s="193" t="s">
        <v>5343</v>
      </c>
      <c r="BK445" s="201"/>
      <c r="BL445" s="201"/>
      <c r="BM445" s="201"/>
      <c r="BN445" s="201"/>
      <c r="BO445" s="201"/>
      <c r="BP445" s="201"/>
      <c r="BQ445" s="201"/>
      <c r="BR445" s="201"/>
      <c r="BS445" s="201"/>
      <c r="BT445" s="201"/>
      <c r="BU445" s="201"/>
      <c r="BV445" s="201"/>
      <c r="BW445" s="200"/>
      <c r="BX445" s="200"/>
      <c r="BY445" s="200"/>
      <c r="BZ445" s="202"/>
      <c r="CA445" s="202"/>
      <c r="CB445" s="202"/>
      <c r="CC445" s="202"/>
      <c r="CD445" s="202"/>
      <c r="CE445" s="202"/>
      <c r="CF445" s="202"/>
      <c r="CG445" s="202"/>
      <c r="CH445" s="202"/>
      <c r="CI445" s="202"/>
      <c r="CJ445" s="202"/>
      <c r="CK445" s="202"/>
      <c r="CL445" s="202"/>
      <c r="CM445" s="202"/>
      <c r="CN445" s="202"/>
      <c r="CO445" s="202"/>
      <c r="CP445" s="202"/>
      <c r="CQ445" s="202"/>
      <c r="CR445" s="202"/>
      <c r="CS445" s="195" t="s">
        <v>5344</v>
      </c>
      <c r="CT445" s="202"/>
      <c r="CU445" s="202"/>
      <c r="CV445" s="202"/>
      <c r="CW445" s="202"/>
      <c r="CX445" s="202"/>
      <c r="CY445" s="202"/>
      <c r="CZ445" s="202"/>
      <c r="DA445" s="202"/>
      <c r="DB445" s="202"/>
      <c r="DC445" s="202"/>
      <c r="DD445" s="202"/>
      <c r="DE445" s="202"/>
    </row>
    <row r="446" spans="34:109" ht="15" hidden="1" customHeight="1">
      <c r="AH446" s="200"/>
      <c r="AI446" s="200"/>
      <c r="AJ446" s="200"/>
      <c r="AK446" s="200"/>
      <c r="AL446" s="189" t="str">
        <f t="shared" si="18"/>
        <v/>
      </c>
      <c r="AM446" s="189" t="str">
        <f t="shared" si="19"/>
        <v/>
      </c>
      <c r="AN446" s="190" t="str">
        <f t="shared" si="20"/>
        <v/>
      </c>
      <c r="AO446" s="200"/>
      <c r="AP446" s="187">
        <v>444</v>
      </c>
      <c r="AQ446" s="201"/>
      <c r="AR446" s="201"/>
      <c r="AS446" s="201"/>
      <c r="AT446" s="201"/>
      <c r="AU446" s="201"/>
      <c r="AV446" s="201"/>
      <c r="AW446" s="201"/>
      <c r="AX446" s="201"/>
      <c r="AY446" s="201"/>
      <c r="AZ446" s="201"/>
      <c r="BA446" s="201"/>
      <c r="BB446" s="201"/>
      <c r="BC446" s="201"/>
      <c r="BD446" s="201"/>
      <c r="BE446" s="201"/>
      <c r="BF446" s="201"/>
      <c r="BG446" s="201"/>
      <c r="BH446" s="201"/>
      <c r="BI446" s="201"/>
      <c r="BJ446" s="193" t="s">
        <v>5345</v>
      </c>
      <c r="BK446" s="201"/>
      <c r="BL446" s="201"/>
      <c r="BM446" s="201"/>
      <c r="BN446" s="201"/>
      <c r="BO446" s="201"/>
      <c r="BP446" s="201"/>
      <c r="BQ446" s="201"/>
      <c r="BR446" s="201"/>
      <c r="BS446" s="201"/>
      <c r="BT446" s="201"/>
      <c r="BU446" s="201"/>
      <c r="BV446" s="201"/>
      <c r="BW446" s="200"/>
      <c r="BX446" s="200"/>
      <c r="BY446" s="200"/>
      <c r="BZ446" s="202"/>
      <c r="CA446" s="202"/>
      <c r="CB446" s="202"/>
      <c r="CC446" s="202"/>
      <c r="CD446" s="202"/>
      <c r="CE446" s="202"/>
      <c r="CF446" s="202"/>
      <c r="CG446" s="202"/>
      <c r="CH446" s="202"/>
      <c r="CI446" s="202"/>
      <c r="CJ446" s="202"/>
      <c r="CK446" s="202"/>
      <c r="CL446" s="202"/>
      <c r="CM446" s="202"/>
      <c r="CN446" s="202"/>
      <c r="CO446" s="202"/>
      <c r="CP446" s="202"/>
      <c r="CQ446" s="202"/>
      <c r="CR446" s="202"/>
      <c r="CS446" s="195" t="s">
        <v>5346</v>
      </c>
      <c r="CT446" s="202"/>
      <c r="CU446" s="202"/>
      <c r="CV446" s="202"/>
      <c r="CW446" s="202"/>
      <c r="CX446" s="202"/>
      <c r="CY446" s="202"/>
      <c r="CZ446" s="202"/>
      <c r="DA446" s="202"/>
      <c r="DB446" s="202"/>
      <c r="DC446" s="202"/>
      <c r="DD446" s="202"/>
      <c r="DE446" s="202"/>
    </row>
    <row r="447" spans="34:109" ht="15" hidden="1" customHeight="1">
      <c r="AH447" s="200"/>
      <c r="AI447" s="200"/>
      <c r="AJ447" s="200"/>
      <c r="AK447" s="200"/>
      <c r="AL447" s="189" t="str">
        <f t="shared" si="18"/>
        <v/>
      </c>
      <c r="AM447" s="189" t="str">
        <f t="shared" si="19"/>
        <v/>
      </c>
      <c r="AN447" s="190" t="str">
        <f t="shared" si="20"/>
        <v/>
      </c>
      <c r="AO447" s="200"/>
      <c r="AP447" s="187">
        <v>445</v>
      </c>
      <c r="AQ447" s="201"/>
      <c r="AR447" s="201"/>
      <c r="AS447" s="201"/>
      <c r="AT447" s="201"/>
      <c r="AU447" s="201"/>
      <c r="AV447" s="201"/>
      <c r="AW447" s="201"/>
      <c r="AX447" s="201"/>
      <c r="AY447" s="201"/>
      <c r="AZ447" s="201"/>
      <c r="BA447" s="201"/>
      <c r="BB447" s="201"/>
      <c r="BC447" s="201"/>
      <c r="BD447" s="201"/>
      <c r="BE447" s="201"/>
      <c r="BF447" s="201"/>
      <c r="BG447" s="201"/>
      <c r="BH447" s="201"/>
      <c r="BI447" s="201"/>
      <c r="BJ447" s="193" t="s">
        <v>5347</v>
      </c>
      <c r="BK447" s="201"/>
      <c r="BL447" s="201"/>
      <c r="BM447" s="201"/>
      <c r="BN447" s="201"/>
      <c r="BO447" s="201"/>
      <c r="BP447" s="201"/>
      <c r="BQ447" s="201"/>
      <c r="BR447" s="201"/>
      <c r="BS447" s="201"/>
      <c r="BT447" s="201"/>
      <c r="BU447" s="201"/>
      <c r="BV447" s="201"/>
      <c r="BW447" s="200"/>
      <c r="BX447" s="200"/>
      <c r="BY447" s="200"/>
      <c r="BZ447" s="202"/>
      <c r="CA447" s="202"/>
      <c r="CB447" s="202"/>
      <c r="CC447" s="202"/>
      <c r="CD447" s="202"/>
      <c r="CE447" s="202"/>
      <c r="CF447" s="202"/>
      <c r="CG447" s="202"/>
      <c r="CH447" s="202"/>
      <c r="CI447" s="202"/>
      <c r="CJ447" s="202"/>
      <c r="CK447" s="202"/>
      <c r="CL447" s="202"/>
      <c r="CM447" s="202"/>
      <c r="CN447" s="202"/>
      <c r="CO447" s="202"/>
      <c r="CP447" s="202"/>
      <c r="CQ447" s="202"/>
      <c r="CR447" s="202"/>
      <c r="CS447" s="195" t="s">
        <v>5348</v>
      </c>
      <c r="CT447" s="202"/>
      <c r="CU447" s="202"/>
      <c r="CV447" s="202"/>
      <c r="CW447" s="202"/>
      <c r="CX447" s="202"/>
      <c r="CY447" s="202"/>
      <c r="CZ447" s="202"/>
      <c r="DA447" s="202"/>
      <c r="DB447" s="202"/>
      <c r="DC447" s="202"/>
      <c r="DD447" s="202"/>
      <c r="DE447" s="202"/>
    </row>
    <row r="448" spans="34:109" ht="15" hidden="1" customHeight="1">
      <c r="AH448" s="200"/>
      <c r="AI448" s="200"/>
      <c r="AJ448" s="200"/>
      <c r="AK448" s="200"/>
      <c r="AL448" s="189" t="str">
        <f t="shared" si="18"/>
        <v/>
      </c>
      <c r="AM448" s="189" t="str">
        <f t="shared" si="19"/>
        <v/>
      </c>
      <c r="AN448" s="190" t="str">
        <f t="shared" si="20"/>
        <v/>
      </c>
      <c r="AO448" s="200"/>
      <c r="AP448" s="187">
        <v>446</v>
      </c>
      <c r="AQ448" s="201"/>
      <c r="AR448" s="201"/>
      <c r="AS448" s="201"/>
      <c r="AT448" s="201"/>
      <c r="AU448" s="201"/>
      <c r="AV448" s="201"/>
      <c r="AW448" s="201"/>
      <c r="AX448" s="201"/>
      <c r="AY448" s="201"/>
      <c r="AZ448" s="201"/>
      <c r="BA448" s="201"/>
      <c r="BB448" s="201"/>
      <c r="BC448" s="201"/>
      <c r="BD448" s="201"/>
      <c r="BE448" s="201"/>
      <c r="BF448" s="201"/>
      <c r="BG448" s="201"/>
      <c r="BH448" s="201"/>
      <c r="BI448" s="201"/>
      <c r="BJ448" s="193" t="s">
        <v>5349</v>
      </c>
      <c r="BK448" s="201"/>
      <c r="BL448" s="201"/>
      <c r="BM448" s="201"/>
      <c r="BN448" s="201"/>
      <c r="BO448" s="201"/>
      <c r="BP448" s="201"/>
      <c r="BQ448" s="201"/>
      <c r="BR448" s="201"/>
      <c r="BS448" s="201"/>
      <c r="BT448" s="201"/>
      <c r="BU448" s="201"/>
      <c r="BV448" s="201"/>
      <c r="BW448" s="200"/>
      <c r="BX448" s="200"/>
      <c r="BY448" s="200"/>
      <c r="BZ448" s="202"/>
      <c r="CA448" s="202"/>
      <c r="CB448" s="202"/>
      <c r="CC448" s="202"/>
      <c r="CD448" s="202"/>
      <c r="CE448" s="202"/>
      <c r="CF448" s="202"/>
      <c r="CG448" s="202"/>
      <c r="CH448" s="202"/>
      <c r="CI448" s="202"/>
      <c r="CJ448" s="202"/>
      <c r="CK448" s="202"/>
      <c r="CL448" s="202"/>
      <c r="CM448" s="202"/>
      <c r="CN448" s="202"/>
      <c r="CO448" s="202"/>
      <c r="CP448" s="202"/>
      <c r="CQ448" s="202"/>
      <c r="CR448" s="202"/>
      <c r="CS448" s="195" t="s">
        <v>5350</v>
      </c>
      <c r="CT448" s="202"/>
      <c r="CU448" s="202"/>
      <c r="CV448" s="202"/>
      <c r="CW448" s="202"/>
      <c r="CX448" s="202"/>
      <c r="CY448" s="202"/>
      <c r="CZ448" s="202"/>
      <c r="DA448" s="202"/>
      <c r="DB448" s="202"/>
      <c r="DC448" s="202"/>
      <c r="DD448" s="202"/>
      <c r="DE448" s="202"/>
    </row>
    <row r="449" spans="34:109" ht="15" hidden="1" customHeight="1">
      <c r="AH449" s="200"/>
      <c r="AI449" s="200"/>
      <c r="AJ449" s="200"/>
      <c r="AK449" s="200"/>
      <c r="AL449" s="189" t="str">
        <f t="shared" si="18"/>
        <v/>
      </c>
      <c r="AM449" s="189" t="str">
        <f t="shared" si="19"/>
        <v/>
      </c>
      <c r="AN449" s="190" t="str">
        <f t="shared" si="20"/>
        <v/>
      </c>
      <c r="AO449" s="200"/>
      <c r="AP449" s="187">
        <v>447</v>
      </c>
      <c r="AQ449" s="201"/>
      <c r="AR449" s="201"/>
      <c r="AS449" s="201"/>
      <c r="AT449" s="201"/>
      <c r="AU449" s="201"/>
      <c r="AV449" s="201"/>
      <c r="AW449" s="201"/>
      <c r="AX449" s="201"/>
      <c r="AY449" s="201"/>
      <c r="AZ449" s="201"/>
      <c r="BA449" s="201"/>
      <c r="BB449" s="201"/>
      <c r="BC449" s="201"/>
      <c r="BD449" s="201"/>
      <c r="BE449" s="201"/>
      <c r="BF449" s="201"/>
      <c r="BG449" s="201"/>
      <c r="BH449" s="201"/>
      <c r="BI449" s="201"/>
      <c r="BJ449" s="193" t="s">
        <v>5351</v>
      </c>
      <c r="BK449" s="201"/>
      <c r="BL449" s="201"/>
      <c r="BM449" s="201"/>
      <c r="BN449" s="201"/>
      <c r="BO449" s="201"/>
      <c r="BP449" s="201"/>
      <c r="BQ449" s="201"/>
      <c r="BR449" s="201"/>
      <c r="BS449" s="201"/>
      <c r="BT449" s="201"/>
      <c r="BU449" s="201"/>
      <c r="BV449" s="201"/>
      <c r="BW449" s="200"/>
      <c r="BX449" s="200"/>
      <c r="BY449" s="200"/>
      <c r="BZ449" s="202"/>
      <c r="CA449" s="202"/>
      <c r="CB449" s="202"/>
      <c r="CC449" s="202"/>
      <c r="CD449" s="202"/>
      <c r="CE449" s="202"/>
      <c r="CF449" s="202"/>
      <c r="CG449" s="202"/>
      <c r="CH449" s="202"/>
      <c r="CI449" s="202"/>
      <c r="CJ449" s="202"/>
      <c r="CK449" s="202"/>
      <c r="CL449" s="202"/>
      <c r="CM449" s="202"/>
      <c r="CN449" s="202"/>
      <c r="CO449" s="202"/>
      <c r="CP449" s="202"/>
      <c r="CQ449" s="202"/>
      <c r="CR449" s="202"/>
      <c r="CS449" s="195" t="s">
        <v>5352</v>
      </c>
      <c r="CT449" s="202"/>
      <c r="CU449" s="202"/>
      <c r="CV449" s="202"/>
      <c r="CW449" s="202"/>
      <c r="CX449" s="202"/>
      <c r="CY449" s="202"/>
      <c r="CZ449" s="202"/>
      <c r="DA449" s="202"/>
      <c r="DB449" s="202"/>
      <c r="DC449" s="202"/>
      <c r="DD449" s="202"/>
      <c r="DE449" s="202"/>
    </row>
    <row r="450" spans="34:109" ht="15" hidden="1" customHeight="1">
      <c r="AH450" s="200"/>
      <c r="AI450" s="200"/>
      <c r="AJ450" s="200"/>
      <c r="AK450" s="200"/>
      <c r="AL450" s="189" t="str">
        <f t="shared" si="18"/>
        <v/>
      </c>
      <c r="AM450" s="189" t="str">
        <f t="shared" si="19"/>
        <v/>
      </c>
      <c r="AN450" s="190" t="str">
        <f t="shared" si="20"/>
        <v/>
      </c>
      <c r="AO450" s="200"/>
      <c r="AP450" s="187">
        <v>448</v>
      </c>
      <c r="AQ450" s="201"/>
      <c r="AR450" s="201"/>
      <c r="AS450" s="201"/>
      <c r="AT450" s="201"/>
      <c r="AU450" s="201"/>
      <c r="AV450" s="201"/>
      <c r="AW450" s="201"/>
      <c r="AX450" s="201"/>
      <c r="AY450" s="201"/>
      <c r="AZ450" s="201"/>
      <c r="BA450" s="201"/>
      <c r="BB450" s="201"/>
      <c r="BC450" s="201"/>
      <c r="BD450" s="201"/>
      <c r="BE450" s="201"/>
      <c r="BF450" s="201"/>
      <c r="BG450" s="201"/>
      <c r="BH450" s="201"/>
      <c r="BI450" s="201"/>
      <c r="BJ450" s="193" t="s">
        <v>5353</v>
      </c>
      <c r="BK450" s="201"/>
      <c r="BL450" s="201"/>
      <c r="BM450" s="201"/>
      <c r="BN450" s="201"/>
      <c r="BO450" s="201"/>
      <c r="BP450" s="201"/>
      <c r="BQ450" s="201"/>
      <c r="BR450" s="201"/>
      <c r="BS450" s="201"/>
      <c r="BT450" s="201"/>
      <c r="BU450" s="201"/>
      <c r="BV450" s="201"/>
      <c r="BW450" s="200"/>
      <c r="BX450" s="200"/>
      <c r="BY450" s="200"/>
      <c r="BZ450" s="202"/>
      <c r="CA450" s="202"/>
      <c r="CB450" s="202"/>
      <c r="CC450" s="202"/>
      <c r="CD450" s="202"/>
      <c r="CE450" s="202"/>
      <c r="CF450" s="202"/>
      <c r="CG450" s="202"/>
      <c r="CH450" s="202"/>
      <c r="CI450" s="202"/>
      <c r="CJ450" s="202"/>
      <c r="CK450" s="202"/>
      <c r="CL450" s="202"/>
      <c r="CM450" s="202"/>
      <c r="CN450" s="202"/>
      <c r="CO450" s="202"/>
      <c r="CP450" s="202"/>
      <c r="CQ450" s="202"/>
      <c r="CR450" s="202"/>
      <c r="CS450" s="195" t="s">
        <v>5354</v>
      </c>
      <c r="CT450" s="202"/>
      <c r="CU450" s="202"/>
      <c r="CV450" s="202"/>
      <c r="CW450" s="202"/>
      <c r="CX450" s="202"/>
      <c r="CY450" s="202"/>
      <c r="CZ450" s="202"/>
      <c r="DA450" s="202"/>
      <c r="DB450" s="202"/>
      <c r="DC450" s="202"/>
      <c r="DD450" s="202"/>
      <c r="DE450" s="202"/>
    </row>
    <row r="451" spans="34:109" ht="15" hidden="1" customHeight="1">
      <c r="AH451" s="200"/>
      <c r="AI451" s="200"/>
      <c r="AJ451" s="200"/>
      <c r="AK451" s="200"/>
      <c r="AL451" s="189" t="str">
        <f t="shared" si="18"/>
        <v/>
      </c>
      <c r="AM451" s="189" t="str">
        <f t="shared" si="19"/>
        <v/>
      </c>
      <c r="AN451" s="190" t="str">
        <f t="shared" si="20"/>
        <v/>
      </c>
      <c r="AO451" s="200"/>
      <c r="AP451" s="187">
        <v>449</v>
      </c>
      <c r="AQ451" s="201"/>
      <c r="AR451" s="201"/>
      <c r="AS451" s="201"/>
      <c r="AT451" s="201"/>
      <c r="AU451" s="201"/>
      <c r="AV451" s="201"/>
      <c r="AW451" s="201"/>
      <c r="AX451" s="201"/>
      <c r="AY451" s="201"/>
      <c r="AZ451" s="201"/>
      <c r="BA451" s="201"/>
      <c r="BB451" s="201"/>
      <c r="BC451" s="201"/>
      <c r="BD451" s="201"/>
      <c r="BE451" s="201"/>
      <c r="BF451" s="201"/>
      <c r="BG451" s="201"/>
      <c r="BH451" s="201"/>
      <c r="BI451" s="201"/>
      <c r="BJ451" s="193" t="s">
        <v>5355</v>
      </c>
      <c r="BK451" s="201"/>
      <c r="BL451" s="201"/>
      <c r="BM451" s="201"/>
      <c r="BN451" s="201"/>
      <c r="BO451" s="201"/>
      <c r="BP451" s="201"/>
      <c r="BQ451" s="201"/>
      <c r="BR451" s="201"/>
      <c r="BS451" s="201"/>
      <c r="BT451" s="201"/>
      <c r="BU451" s="201"/>
      <c r="BV451" s="201"/>
      <c r="BW451" s="200"/>
      <c r="BX451" s="200"/>
      <c r="BY451" s="200"/>
      <c r="BZ451" s="202"/>
      <c r="CA451" s="202"/>
      <c r="CB451" s="202"/>
      <c r="CC451" s="202"/>
      <c r="CD451" s="202"/>
      <c r="CE451" s="202"/>
      <c r="CF451" s="202"/>
      <c r="CG451" s="202"/>
      <c r="CH451" s="202"/>
      <c r="CI451" s="202"/>
      <c r="CJ451" s="202"/>
      <c r="CK451" s="202"/>
      <c r="CL451" s="202"/>
      <c r="CM451" s="202"/>
      <c r="CN451" s="202"/>
      <c r="CO451" s="202"/>
      <c r="CP451" s="202"/>
      <c r="CQ451" s="202"/>
      <c r="CR451" s="202"/>
      <c r="CS451" s="195" t="s">
        <v>5356</v>
      </c>
      <c r="CT451" s="202"/>
      <c r="CU451" s="202"/>
      <c r="CV451" s="202"/>
      <c r="CW451" s="202"/>
      <c r="CX451" s="202"/>
      <c r="CY451" s="202"/>
      <c r="CZ451" s="202"/>
      <c r="DA451" s="202"/>
      <c r="DB451" s="202"/>
      <c r="DC451" s="202"/>
      <c r="DD451" s="202"/>
      <c r="DE451" s="202"/>
    </row>
    <row r="452" spans="34:109" ht="15" hidden="1" customHeight="1">
      <c r="AH452" s="200"/>
      <c r="AI452" s="200"/>
      <c r="AJ452" s="200"/>
      <c r="AK452" s="200"/>
      <c r="AL452" s="189" t="str">
        <f t="shared" si="18"/>
        <v/>
      </c>
      <c r="AM452" s="189" t="str">
        <f t="shared" si="19"/>
        <v/>
      </c>
      <c r="AN452" s="190" t="str">
        <f t="shared" si="20"/>
        <v/>
      </c>
      <c r="AO452" s="200"/>
      <c r="AP452" s="187">
        <v>450</v>
      </c>
      <c r="AQ452" s="201"/>
      <c r="AR452" s="201"/>
      <c r="AS452" s="201"/>
      <c r="AT452" s="201"/>
      <c r="AU452" s="201"/>
      <c r="AV452" s="201"/>
      <c r="AW452" s="201"/>
      <c r="AX452" s="201"/>
      <c r="AY452" s="201"/>
      <c r="AZ452" s="201"/>
      <c r="BA452" s="201"/>
      <c r="BB452" s="201"/>
      <c r="BC452" s="201"/>
      <c r="BD452" s="201"/>
      <c r="BE452" s="201"/>
      <c r="BF452" s="201"/>
      <c r="BG452" s="201"/>
      <c r="BH452" s="201"/>
      <c r="BI452" s="201"/>
      <c r="BJ452" s="193" t="s">
        <v>5357</v>
      </c>
      <c r="BK452" s="201"/>
      <c r="BL452" s="201"/>
      <c r="BM452" s="201"/>
      <c r="BN452" s="201"/>
      <c r="BO452" s="201"/>
      <c r="BP452" s="201"/>
      <c r="BQ452" s="201"/>
      <c r="BR452" s="201"/>
      <c r="BS452" s="201"/>
      <c r="BT452" s="201"/>
      <c r="BU452" s="201"/>
      <c r="BV452" s="201"/>
      <c r="BW452" s="200"/>
      <c r="BX452" s="200"/>
      <c r="BY452" s="200"/>
      <c r="BZ452" s="202"/>
      <c r="CA452" s="202"/>
      <c r="CB452" s="202"/>
      <c r="CC452" s="202"/>
      <c r="CD452" s="202"/>
      <c r="CE452" s="202"/>
      <c r="CF452" s="202"/>
      <c r="CG452" s="202"/>
      <c r="CH452" s="202"/>
      <c r="CI452" s="202"/>
      <c r="CJ452" s="202"/>
      <c r="CK452" s="202"/>
      <c r="CL452" s="202"/>
      <c r="CM452" s="202"/>
      <c r="CN452" s="202"/>
      <c r="CO452" s="202"/>
      <c r="CP452" s="202"/>
      <c r="CQ452" s="202"/>
      <c r="CR452" s="202"/>
      <c r="CS452" s="195" t="s">
        <v>5358</v>
      </c>
      <c r="CT452" s="202"/>
      <c r="CU452" s="202"/>
      <c r="CV452" s="202"/>
      <c r="CW452" s="202"/>
      <c r="CX452" s="202"/>
      <c r="CY452" s="202"/>
      <c r="CZ452" s="202"/>
      <c r="DA452" s="202"/>
      <c r="DB452" s="202"/>
      <c r="DC452" s="202"/>
      <c r="DD452" s="202"/>
      <c r="DE452" s="202"/>
    </row>
    <row r="453" spans="34:109" ht="15" hidden="1" customHeight="1">
      <c r="AH453" s="200"/>
      <c r="AI453" s="200"/>
      <c r="AJ453" s="200"/>
      <c r="AK453" s="200"/>
      <c r="AL453" s="189" t="str">
        <f t="shared" ref="AL453:AL516" si="21">IFERROR(IF(HLOOKUP($N$10, $BZ$3:$DE$574, $AP453, FALSE )="", "", HLOOKUP($N$10, $BZ$3:$DE$574, $AP453, FALSE)), "")</f>
        <v/>
      </c>
      <c r="AM453" s="189" t="str">
        <f t="shared" ref="AM453:AM516" si="22">IFERROR(IF(AL453="", "", HLOOKUP($N$10, $AQ$3:$BV$574, AP453, FALSE)), "")</f>
        <v/>
      </c>
      <c r="AN453" s="190" t="str">
        <f t="shared" ref="AN453:AN516" si="23">MID(AM453, 3, 3)</f>
        <v/>
      </c>
      <c r="AO453" s="200"/>
      <c r="AP453" s="187">
        <v>451</v>
      </c>
      <c r="AQ453" s="201"/>
      <c r="AR453" s="201"/>
      <c r="AS453" s="201"/>
      <c r="AT453" s="201"/>
      <c r="AU453" s="201"/>
      <c r="AV453" s="201"/>
      <c r="AW453" s="201"/>
      <c r="AX453" s="201"/>
      <c r="AY453" s="201"/>
      <c r="AZ453" s="201"/>
      <c r="BA453" s="201"/>
      <c r="BB453" s="201"/>
      <c r="BC453" s="201"/>
      <c r="BD453" s="201"/>
      <c r="BE453" s="201"/>
      <c r="BF453" s="201"/>
      <c r="BG453" s="201"/>
      <c r="BH453" s="201"/>
      <c r="BI453" s="201"/>
      <c r="BJ453" s="193" t="s">
        <v>5359</v>
      </c>
      <c r="BK453" s="201"/>
      <c r="BL453" s="201"/>
      <c r="BM453" s="201"/>
      <c r="BN453" s="201"/>
      <c r="BO453" s="201"/>
      <c r="BP453" s="201"/>
      <c r="BQ453" s="201"/>
      <c r="BR453" s="201"/>
      <c r="BS453" s="201"/>
      <c r="BT453" s="201"/>
      <c r="BU453" s="201"/>
      <c r="BV453" s="201"/>
      <c r="BW453" s="200"/>
      <c r="BX453" s="200"/>
      <c r="BY453" s="200"/>
      <c r="BZ453" s="202"/>
      <c r="CA453" s="202"/>
      <c r="CB453" s="202"/>
      <c r="CC453" s="202"/>
      <c r="CD453" s="202"/>
      <c r="CE453" s="202"/>
      <c r="CF453" s="202"/>
      <c r="CG453" s="202"/>
      <c r="CH453" s="202"/>
      <c r="CI453" s="202"/>
      <c r="CJ453" s="202"/>
      <c r="CK453" s="202"/>
      <c r="CL453" s="202"/>
      <c r="CM453" s="202"/>
      <c r="CN453" s="202"/>
      <c r="CO453" s="202"/>
      <c r="CP453" s="202"/>
      <c r="CQ453" s="202"/>
      <c r="CR453" s="202"/>
      <c r="CS453" s="195" t="s">
        <v>5360</v>
      </c>
      <c r="CT453" s="202"/>
      <c r="CU453" s="202"/>
      <c r="CV453" s="202"/>
      <c r="CW453" s="202"/>
      <c r="CX453" s="202"/>
      <c r="CY453" s="202"/>
      <c r="CZ453" s="202"/>
      <c r="DA453" s="202"/>
      <c r="DB453" s="202"/>
      <c r="DC453" s="202"/>
      <c r="DD453" s="202"/>
      <c r="DE453" s="202"/>
    </row>
    <row r="454" spans="34:109" ht="15" hidden="1" customHeight="1">
      <c r="AH454" s="200"/>
      <c r="AI454" s="200"/>
      <c r="AJ454" s="200"/>
      <c r="AK454" s="200"/>
      <c r="AL454" s="189" t="str">
        <f t="shared" si="21"/>
        <v/>
      </c>
      <c r="AM454" s="189" t="str">
        <f t="shared" si="22"/>
        <v/>
      </c>
      <c r="AN454" s="190" t="str">
        <f t="shared" si="23"/>
        <v/>
      </c>
      <c r="AO454" s="200"/>
      <c r="AP454" s="187">
        <v>452</v>
      </c>
      <c r="AQ454" s="201"/>
      <c r="AR454" s="201"/>
      <c r="AS454" s="201"/>
      <c r="AT454" s="201"/>
      <c r="AU454" s="201"/>
      <c r="AV454" s="201"/>
      <c r="AW454" s="201"/>
      <c r="AX454" s="201"/>
      <c r="AY454" s="201"/>
      <c r="AZ454" s="201"/>
      <c r="BA454" s="201"/>
      <c r="BB454" s="201"/>
      <c r="BC454" s="201"/>
      <c r="BD454" s="201"/>
      <c r="BE454" s="201"/>
      <c r="BF454" s="201"/>
      <c r="BG454" s="201"/>
      <c r="BH454" s="201"/>
      <c r="BI454" s="201"/>
      <c r="BJ454" s="193" t="s">
        <v>5361</v>
      </c>
      <c r="BK454" s="201"/>
      <c r="BL454" s="201"/>
      <c r="BM454" s="201"/>
      <c r="BN454" s="201"/>
      <c r="BO454" s="201"/>
      <c r="BP454" s="201"/>
      <c r="BQ454" s="201"/>
      <c r="BR454" s="201"/>
      <c r="BS454" s="201"/>
      <c r="BT454" s="201"/>
      <c r="BU454" s="201"/>
      <c r="BV454" s="201"/>
      <c r="BW454" s="200"/>
      <c r="BX454" s="200"/>
      <c r="BY454" s="200"/>
      <c r="BZ454" s="202"/>
      <c r="CA454" s="202"/>
      <c r="CB454" s="202"/>
      <c r="CC454" s="202"/>
      <c r="CD454" s="202"/>
      <c r="CE454" s="202"/>
      <c r="CF454" s="202"/>
      <c r="CG454" s="202"/>
      <c r="CH454" s="202"/>
      <c r="CI454" s="202"/>
      <c r="CJ454" s="202"/>
      <c r="CK454" s="202"/>
      <c r="CL454" s="202"/>
      <c r="CM454" s="202"/>
      <c r="CN454" s="202"/>
      <c r="CO454" s="202"/>
      <c r="CP454" s="202"/>
      <c r="CQ454" s="202"/>
      <c r="CR454" s="202"/>
      <c r="CS454" s="195" t="s">
        <v>5362</v>
      </c>
      <c r="CT454" s="202"/>
      <c r="CU454" s="202"/>
      <c r="CV454" s="202"/>
      <c r="CW454" s="202"/>
      <c r="CX454" s="202"/>
      <c r="CY454" s="202"/>
      <c r="CZ454" s="202"/>
      <c r="DA454" s="202"/>
      <c r="DB454" s="202"/>
      <c r="DC454" s="202"/>
      <c r="DD454" s="202"/>
      <c r="DE454" s="202"/>
    </row>
    <row r="455" spans="34:109" ht="15" hidden="1" customHeight="1">
      <c r="AH455" s="200"/>
      <c r="AI455" s="200"/>
      <c r="AJ455" s="200"/>
      <c r="AK455" s="200"/>
      <c r="AL455" s="189" t="str">
        <f t="shared" si="21"/>
        <v/>
      </c>
      <c r="AM455" s="189" t="str">
        <f t="shared" si="22"/>
        <v/>
      </c>
      <c r="AN455" s="190" t="str">
        <f t="shared" si="23"/>
        <v/>
      </c>
      <c r="AO455" s="200"/>
      <c r="AP455" s="187">
        <v>453</v>
      </c>
      <c r="AQ455" s="201"/>
      <c r="AR455" s="201"/>
      <c r="AS455" s="201"/>
      <c r="AT455" s="201"/>
      <c r="AU455" s="201"/>
      <c r="AV455" s="201"/>
      <c r="AW455" s="201"/>
      <c r="AX455" s="201"/>
      <c r="AY455" s="201"/>
      <c r="AZ455" s="201"/>
      <c r="BA455" s="201"/>
      <c r="BB455" s="201"/>
      <c r="BC455" s="201"/>
      <c r="BD455" s="201"/>
      <c r="BE455" s="201"/>
      <c r="BF455" s="201"/>
      <c r="BG455" s="201"/>
      <c r="BH455" s="201"/>
      <c r="BI455" s="201"/>
      <c r="BJ455" s="193" t="s">
        <v>5363</v>
      </c>
      <c r="BK455" s="201"/>
      <c r="BL455" s="201"/>
      <c r="BM455" s="201"/>
      <c r="BN455" s="201"/>
      <c r="BO455" s="201"/>
      <c r="BP455" s="201"/>
      <c r="BQ455" s="201"/>
      <c r="BR455" s="201"/>
      <c r="BS455" s="201"/>
      <c r="BT455" s="201"/>
      <c r="BU455" s="201"/>
      <c r="BV455" s="201"/>
      <c r="BW455" s="200"/>
      <c r="BX455" s="200"/>
      <c r="BY455" s="200"/>
      <c r="BZ455" s="202"/>
      <c r="CA455" s="202"/>
      <c r="CB455" s="202"/>
      <c r="CC455" s="202"/>
      <c r="CD455" s="202"/>
      <c r="CE455" s="202"/>
      <c r="CF455" s="202"/>
      <c r="CG455" s="202"/>
      <c r="CH455" s="202"/>
      <c r="CI455" s="202"/>
      <c r="CJ455" s="202"/>
      <c r="CK455" s="202"/>
      <c r="CL455" s="202"/>
      <c r="CM455" s="202"/>
      <c r="CN455" s="202"/>
      <c r="CO455" s="202"/>
      <c r="CP455" s="202"/>
      <c r="CQ455" s="202"/>
      <c r="CR455" s="202"/>
      <c r="CS455" s="195" t="s">
        <v>5364</v>
      </c>
      <c r="CT455" s="202"/>
      <c r="CU455" s="202"/>
      <c r="CV455" s="202"/>
      <c r="CW455" s="202"/>
      <c r="CX455" s="202"/>
      <c r="CY455" s="202"/>
      <c r="CZ455" s="202"/>
      <c r="DA455" s="202"/>
      <c r="DB455" s="202"/>
      <c r="DC455" s="202"/>
      <c r="DD455" s="202"/>
      <c r="DE455" s="202"/>
    </row>
    <row r="456" spans="34:109" ht="15" hidden="1" customHeight="1">
      <c r="AH456" s="200"/>
      <c r="AI456" s="200"/>
      <c r="AJ456" s="200"/>
      <c r="AK456" s="200"/>
      <c r="AL456" s="189" t="str">
        <f t="shared" si="21"/>
        <v/>
      </c>
      <c r="AM456" s="189" t="str">
        <f t="shared" si="22"/>
        <v/>
      </c>
      <c r="AN456" s="190" t="str">
        <f t="shared" si="23"/>
        <v/>
      </c>
      <c r="AO456" s="200"/>
      <c r="AP456" s="187">
        <v>454</v>
      </c>
      <c r="AQ456" s="201"/>
      <c r="AR456" s="201"/>
      <c r="AS456" s="201"/>
      <c r="AT456" s="201"/>
      <c r="AU456" s="201"/>
      <c r="AV456" s="201"/>
      <c r="AW456" s="201"/>
      <c r="AX456" s="201"/>
      <c r="AY456" s="201"/>
      <c r="AZ456" s="201"/>
      <c r="BA456" s="201"/>
      <c r="BB456" s="201"/>
      <c r="BC456" s="201"/>
      <c r="BD456" s="201"/>
      <c r="BE456" s="201"/>
      <c r="BF456" s="201"/>
      <c r="BG456" s="201"/>
      <c r="BH456" s="201"/>
      <c r="BI456" s="201"/>
      <c r="BJ456" s="193" t="s">
        <v>5365</v>
      </c>
      <c r="BK456" s="201"/>
      <c r="BL456" s="201"/>
      <c r="BM456" s="201"/>
      <c r="BN456" s="201"/>
      <c r="BO456" s="201"/>
      <c r="BP456" s="201"/>
      <c r="BQ456" s="201"/>
      <c r="BR456" s="201"/>
      <c r="BS456" s="201"/>
      <c r="BT456" s="201"/>
      <c r="BU456" s="201"/>
      <c r="BV456" s="201"/>
      <c r="BW456" s="200"/>
      <c r="BX456" s="200"/>
      <c r="BY456" s="200"/>
      <c r="BZ456" s="202"/>
      <c r="CA456" s="202"/>
      <c r="CB456" s="202"/>
      <c r="CC456" s="202"/>
      <c r="CD456" s="202"/>
      <c r="CE456" s="202"/>
      <c r="CF456" s="202"/>
      <c r="CG456" s="202"/>
      <c r="CH456" s="202"/>
      <c r="CI456" s="202"/>
      <c r="CJ456" s="202"/>
      <c r="CK456" s="202"/>
      <c r="CL456" s="202"/>
      <c r="CM456" s="202"/>
      <c r="CN456" s="202"/>
      <c r="CO456" s="202"/>
      <c r="CP456" s="202"/>
      <c r="CQ456" s="202"/>
      <c r="CR456" s="202"/>
      <c r="CS456" s="195" t="s">
        <v>5366</v>
      </c>
      <c r="CT456" s="202"/>
      <c r="CU456" s="202"/>
      <c r="CV456" s="202"/>
      <c r="CW456" s="202"/>
      <c r="CX456" s="202"/>
      <c r="CY456" s="202"/>
      <c r="CZ456" s="202"/>
      <c r="DA456" s="202"/>
      <c r="DB456" s="202"/>
      <c r="DC456" s="202"/>
      <c r="DD456" s="202"/>
      <c r="DE456" s="202"/>
    </row>
    <row r="457" spans="34:109" ht="15" hidden="1" customHeight="1">
      <c r="AH457" s="200"/>
      <c r="AI457" s="200"/>
      <c r="AJ457" s="200"/>
      <c r="AK457" s="200"/>
      <c r="AL457" s="189" t="str">
        <f t="shared" si="21"/>
        <v/>
      </c>
      <c r="AM457" s="189" t="str">
        <f t="shared" si="22"/>
        <v/>
      </c>
      <c r="AN457" s="190" t="str">
        <f t="shared" si="23"/>
        <v/>
      </c>
      <c r="AO457" s="200"/>
      <c r="AP457" s="187">
        <v>455</v>
      </c>
      <c r="AQ457" s="201"/>
      <c r="AR457" s="201"/>
      <c r="AS457" s="201"/>
      <c r="AT457" s="201"/>
      <c r="AU457" s="201"/>
      <c r="AV457" s="201"/>
      <c r="AW457" s="201"/>
      <c r="AX457" s="201"/>
      <c r="AY457" s="201"/>
      <c r="AZ457" s="201"/>
      <c r="BA457" s="201"/>
      <c r="BB457" s="201"/>
      <c r="BC457" s="201"/>
      <c r="BD457" s="201"/>
      <c r="BE457" s="201"/>
      <c r="BF457" s="201"/>
      <c r="BG457" s="201"/>
      <c r="BH457" s="201"/>
      <c r="BI457" s="201"/>
      <c r="BJ457" s="193" t="s">
        <v>5367</v>
      </c>
      <c r="BK457" s="201"/>
      <c r="BL457" s="201"/>
      <c r="BM457" s="201"/>
      <c r="BN457" s="201"/>
      <c r="BO457" s="201"/>
      <c r="BP457" s="201"/>
      <c r="BQ457" s="201"/>
      <c r="BR457" s="201"/>
      <c r="BS457" s="201"/>
      <c r="BT457" s="201"/>
      <c r="BU457" s="201"/>
      <c r="BV457" s="201"/>
      <c r="BW457" s="200"/>
      <c r="BX457" s="200"/>
      <c r="BY457" s="200"/>
      <c r="BZ457" s="202"/>
      <c r="CA457" s="202"/>
      <c r="CB457" s="202"/>
      <c r="CC457" s="202"/>
      <c r="CD457" s="202"/>
      <c r="CE457" s="202"/>
      <c r="CF457" s="202"/>
      <c r="CG457" s="202"/>
      <c r="CH457" s="202"/>
      <c r="CI457" s="202"/>
      <c r="CJ457" s="202"/>
      <c r="CK457" s="202"/>
      <c r="CL457" s="202"/>
      <c r="CM457" s="202"/>
      <c r="CN457" s="202"/>
      <c r="CO457" s="202"/>
      <c r="CP457" s="202"/>
      <c r="CQ457" s="202"/>
      <c r="CR457" s="202"/>
      <c r="CS457" s="195" t="s">
        <v>5368</v>
      </c>
      <c r="CT457" s="202"/>
      <c r="CU457" s="202"/>
      <c r="CV457" s="202"/>
      <c r="CW457" s="202"/>
      <c r="CX457" s="202"/>
      <c r="CY457" s="202"/>
      <c r="CZ457" s="202"/>
      <c r="DA457" s="202"/>
      <c r="DB457" s="202"/>
      <c r="DC457" s="202"/>
      <c r="DD457" s="202"/>
      <c r="DE457" s="202"/>
    </row>
    <row r="458" spans="34:109" ht="15" hidden="1" customHeight="1">
      <c r="AH458" s="200"/>
      <c r="AI458" s="200"/>
      <c r="AJ458" s="200"/>
      <c r="AK458" s="200"/>
      <c r="AL458" s="189" t="str">
        <f t="shared" si="21"/>
        <v/>
      </c>
      <c r="AM458" s="189" t="str">
        <f t="shared" si="22"/>
        <v/>
      </c>
      <c r="AN458" s="190" t="str">
        <f t="shared" si="23"/>
        <v/>
      </c>
      <c r="AO458" s="200"/>
      <c r="AP458" s="187">
        <v>456</v>
      </c>
      <c r="AQ458" s="201"/>
      <c r="AR458" s="201"/>
      <c r="AS458" s="201"/>
      <c r="AT458" s="201"/>
      <c r="AU458" s="201"/>
      <c r="AV458" s="201"/>
      <c r="AW458" s="201"/>
      <c r="AX458" s="201"/>
      <c r="AY458" s="201"/>
      <c r="AZ458" s="201"/>
      <c r="BA458" s="201"/>
      <c r="BB458" s="201"/>
      <c r="BC458" s="201"/>
      <c r="BD458" s="201"/>
      <c r="BE458" s="201"/>
      <c r="BF458" s="201"/>
      <c r="BG458" s="201"/>
      <c r="BH458" s="201"/>
      <c r="BI458" s="201"/>
      <c r="BJ458" s="193" t="s">
        <v>5369</v>
      </c>
      <c r="BK458" s="201"/>
      <c r="BL458" s="201"/>
      <c r="BM458" s="201"/>
      <c r="BN458" s="201"/>
      <c r="BO458" s="201"/>
      <c r="BP458" s="201"/>
      <c r="BQ458" s="201"/>
      <c r="BR458" s="201"/>
      <c r="BS458" s="201"/>
      <c r="BT458" s="201"/>
      <c r="BU458" s="201"/>
      <c r="BV458" s="201"/>
      <c r="BW458" s="200"/>
      <c r="BX458" s="200"/>
      <c r="BY458" s="200"/>
      <c r="BZ458" s="202"/>
      <c r="CA458" s="202"/>
      <c r="CB458" s="202"/>
      <c r="CC458" s="202"/>
      <c r="CD458" s="202"/>
      <c r="CE458" s="202"/>
      <c r="CF458" s="202"/>
      <c r="CG458" s="202"/>
      <c r="CH458" s="202"/>
      <c r="CI458" s="202"/>
      <c r="CJ458" s="202"/>
      <c r="CK458" s="202"/>
      <c r="CL458" s="202"/>
      <c r="CM458" s="202"/>
      <c r="CN458" s="202"/>
      <c r="CO458" s="202"/>
      <c r="CP458" s="202"/>
      <c r="CQ458" s="202"/>
      <c r="CR458" s="202"/>
      <c r="CS458" s="195" t="s">
        <v>5370</v>
      </c>
      <c r="CT458" s="202"/>
      <c r="CU458" s="202"/>
      <c r="CV458" s="202"/>
      <c r="CW458" s="202"/>
      <c r="CX458" s="202"/>
      <c r="CY458" s="202"/>
      <c r="CZ458" s="202"/>
      <c r="DA458" s="202"/>
      <c r="DB458" s="202"/>
      <c r="DC458" s="202"/>
      <c r="DD458" s="202"/>
      <c r="DE458" s="202"/>
    </row>
    <row r="459" spans="34:109" ht="15" hidden="1" customHeight="1">
      <c r="AH459" s="200"/>
      <c r="AI459" s="200"/>
      <c r="AJ459" s="200"/>
      <c r="AK459" s="200"/>
      <c r="AL459" s="189" t="str">
        <f t="shared" si="21"/>
        <v/>
      </c>
      <c r="AM459" s="189" t="str">
        <f t="shared" si="22"/>
        <v/>
      </c>
      <c r="AN459" s="190" t="str">
        <f t="shared" si="23"/>
        <v/>
      </c>
      <c r="AO459" s="200"/>
      <c r="AP459" s="187">
        <v>457</v>
      </c>
      <c r="AQ459" s="201"/>
      <c r="AR459" s="201"/>
      <c r="AS459" s="201"/>
      <c r="AT459" s="201"/>
      <c r="AU459" s="201"/>
      <c r="AV459" s="201"/>
      <c r="AW459" s="201"/>
      <c r="AX459" s="201"/>
      <c r="AY459" s="201"/>
      <c r="AZ459" s="201"/>
      <c r="BA459" s="201"/>
      <c r="BB459" s="201"/>
      <c r="BC459" s="201"/>
      <c r="BD459" s="201"/>
      <c r="BE459" s="201"/>
      <c r="BF459" s="201"/>
      <c r="BG459" s="201"/>
      <c r="BH459" s="201"/>
      <c r="BI459" s="201"/>
      <c r="BJ459" s="193" t="s">
        <v>5371</v>
      </c>
      <c r="BK459" s="201"/>
      <c r="BL459" s="201"/>
      <c r="BM459" s="201"/>
      <c r="BN459" s="201"/>
      <c r="BO459" s="201"/>
      <c r="BP459" s="201"/>
      <c r="BQ459" s="201"/>
      <c r="BR459" s="201"/>
      <c r="BS459" s="201"/>
      <c r="BT459" s="201"/>
      <c r="BU459" s="201"/>
      <c r="BV459" s="201"/>
      <c r="BW459" s="200"/>
      <c r="BX459" s="200"/>
      <c r="BY459" s="200"/>
      <c r="BZ459" s="202"/>
      <c r="CA459" s="202"/>
      <c r="CB459" s="202"/>
      <c r="CC459" s="202"/>
      <c r="CD459" s="202"/>
      <c r="CE459" s="202"/>
      <c r="CF459" s="202"/>
      <c r="CG459" s="202"/>
      <c r="CH459" s="202"/>
      <c r="CI459" s="202"/>
      <c r="CJ459" s="202"/>
      <c r="CK459" s="202"/>
      <c r="CL459" s="202"/>
      <c r="CM459" s="202"/>
      <c r="CN459" s="202"/>
      <c r="CO459" s="202"/>
      <c r="CP459" s="202"/>
      <c r="CQ459" s="202"/>
      <c r="CR459" s="202"/>
      <c r="CS459" s="195" t="s">
        <v>5372</v>
      </c>
      <c r="CT459" s="202"/>
      <c r="CU459" s="202"/>
      <c r="CV459" s="202"/>
      <c r="CW459" s="202"/>
      <c r="CX459" s="202"/>
      <c r="CY459" s="202"/>
      <c r="CZ459" s="202"/>
      <c r="DA459" s="202"/>
      <c r="DB459" s="202"/>
      <c r="DC459" s="202"/>
      <c r="DD459" s="202"/>
      <c r="DE459" s="202"/>
    </row>
    <row r="460" spans="34:109" ht="15" hidden="1" customHeight="1">
      <c r="AH460" s="200"/>
      <c r="AI460" s="200"/>
      <c r="AJ460" s="200"/>
      <c r="AK460" s="200"/>
      <c r="AL460" s="189" t="str">
        <f t="shared" si="21"/>
        <v/>
      </c>
      <c r="AM460" s="189" t="str">
        <f t="shared" si="22"/>
        <v/>
      </c>
      <c r="AN460" s="190" t="str">
        <f t="shared" si="23"/>
        <v/>
      </c>
      <c r="AO460" s="200"/>
      <c r="AP460" s="187">
        <v>458</v>
      </c>
      <c r="AQ460" s="201"/>
      <c r="AR460" s="201"/>
      <c r="AS460" s="201"/>
      <c r="AT460" s="201"/>
      <c r="AU460" s="201"/>
      <c r="AV460" s="201"/>
      <c r="AW460" s="201"/>
      <c r="AX460" s="201"/>
      <c r="AY460" s="201"/>
      <c r="AZ460" s="201"/>
      <c r="BA460" s="201"/>
      <c r="BB460" s="201"/>
      <c r="BC460" s="201"/>
      <c r="BD460" s="201"/>
      <c r="BE460" s="201"/>
      <c r="BF460" s="201"/>
      <c r="BG460" s="201"/>
      <c r="BH460" s="201"/>
      <c r="BI460" s="201"/>
      <c r="BJ460" s="193" t="s">
        <v>5373</v>
      </c>
      <c r="BK460" s="201"/>
      <c r="BL460" s="201"/>
      <c r="BM460" s="201"/>
      <c r="BN460" s="201"/>
      <c r="BO460" s="201"/>
      <c r="BP460" s="201"/>
      <c r="BQ460" s="201"/>
      <c r="BR460" s="201"/>
      <c r="BS460" s="201"/>
      <c r="BT460" s="201"/>
      <c r="BU460" s="201"/>
      <c r="BV460" s="201"/>
      <c r="BW460" s="200"/>
      <c r="BX460" s="200"/>
      <c r="BY460" s="200"/>
      <c r="BZ460" s="202"/>
      <c r="CA460" s="202"/>
      <c r="CB460" s="202"/>
      <c r="CC460" s="202"/>
      <c r="CD460" s="202"/>
      <c r="CE460" s="202"/>
      <c r="CF460" s="202"/>
      <c r="CG460" s="202"/>
      <c r="CH460" s="202"/>
      <c r="CI460" s="202"/>
      <c r="CJ460" s="202"/>
      <c r="CK460" s="202"/>
      <c r="CL460" s="202"/>
      <c r="CM460" s="202"/>
      <c r="CN460" s="202"/>
      <c r="CO460" s="202"/>
      <c r="CP460" s="202"/>
      <c r="CQ460" s="202"/>
      <c r="CR460" s="202"/>
      <c r="CS460" s="195" t="s">
        <v>5374</v>
      </c>
      <c r="CT460" s="202"/>
      <c r="CU460" s="202"/>
      <c r="CV460" s="202"/>
      <c r="CW460" s="202"/>
      <c r="CX460" s="202"/>
      <c r="CY460" s="202"/>
      <c r="CZ460" s="202"/>
      <c r="DA460" s="202"/>
      <c r="DB460" s="202"/>
      <c r="DC460" s="202"/>
      <c r="DD460" s="202"/>
      <c r="DE460" s="202"/>
    </row>
    <row r="461" spans="34:109" ht="15" hidden="1" customHeight="1">
      <c r="AH461" s="200"/>
      <c r="AI461" s="200"/>
      <c r="AJ461" s="200"/>
      <c r="AK461" s="200"/>
      <c r="AL461" s="189" t="str">
        <f t="shared" si="21"/>
        <v/>
      </c>
      <c r="AM461" s="189" t="str">
        <f t="shared" si="22"/>
        <v/>
      </c>
      <c r="AN461" s="190" t="str">
        <f t="shared" si="23"/>
        <v/>
      </c>
      <c r="AO461" s="200"/>
      <c r="AP461" s="187">
        <v>459</v>
      </c>
      <c r="AQ461" s="201"/>
      <c r="AR461" s="201"/>
      <c r="AS461" s="201"/>
      <c r="AT461" s="201"/>
      <c r="AU461" s="201"/>
      <c r="AV461" s="201"/>
      <c r="AW461" s="201"/>
      <c r="AX461" s="201"/>
      <c r="AY461" s="201"/>
      <c r="AZ461" s="201"/>
      <c r="BA461" s="201"/>
      <c r="BB461" s="201"/>
      <c r="BC461" s="201"/>
      <c r="BD461" s="201"/>
      <c r="BE461" s="201"/>
      <c r="BF461" s="201"/>
      <c r="BG461" s="201"/>
      <c r="BH461" s="201"/>
      <c r="BI461" s="201"/>
      <c r="BJ461" s="193" t="s">
        <v>5375</v>
      </c>
      <c r="BK461" s="201"/>
      <c r="BL461" s="201"/>
      <c r="BM461" s="201"/>
      <c r="BN461" s="201"/>
      <c r="BO461" s="201"/>
      <c r="BP461" s="201"/>
      <c r="BQ461" s="201"/>
      <c r="BR461" s="201"/>
      <c r="BS461" s="201"/>
      <c r="BT461" s="201"/>
      <c r="BU461" s="201"/>
      <c r="BV461" s="201"/>
      <c r="BW461" s="200"/>
      <c r="BX461" s="200"/>
      <c r="BY461" s="200"/>
      <c r="BZ461" s="202"/>
      <c r="CA461" s="202"/>
      <c r="CB461" s="202"/>
      <c r="CC461" s="202"/>
      <c r="CD461" s="202"/>
      <c r="CE461" s="202"/>
      <c r="CF461" s="202"/>
      <c r="CG461" s="202"/>
      <c r="CH461" s="202"/>
      <c r="CI461" s="202"/>
      <c r="CJ461" s="202"/>
      <c r="CK461" s="202"/>
      <c r="CL461" s="202"/>
      <c r="CM461" s="202"/>
      <c r="CN461" s="202"/>
      <c r="CO461" s="202"/>
      <c r="CP461" s="202"/>
      <c r="CQ461" s="202"/>
      <c r="CR461" s="202"/>
      <c r="CS461" s="195" t="s">
        <v>5376</v>
      </c>
      <c r="CT461" s="202"/>
      <c r="CU461" s="202"/>
      <c r="CV461" s="202"/>
      <c r="CW461" s="202"/>
      <c r="CX461" s="202"/>
      <c r="CY461" s="202"/>
      <c r="CZ461" s="202"/>
      <c r="DA461" s="202"/>
      <c r="DB461" s="202"/>
      <c r="DC461" s="202"/>
      <c r="DD461" s="202"/>
      <c r="DE461" s="202"/>
    </row>
    <row r="462" spans="34:109" ht="15" hidden="1" customHeight="1">
      <c r="AH462" s="200"/>
      <c r="AI462" s="200"/>
      <c r="AJ462" s="200"/>
      <c r="AK462" s="200"/>
      <c r="AL462" s="189" t="str">
        <f t="shared" si="21"/>
        <v/>
      </c>
      <c r="AM462" s="189" t="str">
        <f t="shared" si="22"/>
        <v/>
      </c>
      <c r="AN462" s="190" t="str">
        <f t="shared" si="23"/>
        <v/>
      </c>
      <c r="AO462" s="200"/>
      <c r="AP462" s="187">
        <v>460</v>
      </c>
      <c r="AQ462" s="201"/>
      <c r="AR462" s="201"/>
      <c r="AS462" s="201"/>
      <c r="AT462" s="201"/>
      <c r="AU462" s="201"/>
      <c r="AV462" s="201"/>
      <c r="AW462" s="201"/>
      <c r="AX462" s="201"/>
      <c r="AY462" s="201"/>
      <c r="AZ462" s="201"/>
      <c r="BA462" s="201"/>
      <c r="BB462" s="201"/>
      <c r="BC462" s="201"/>
      <c r="BD462" s="201"/>
      <c r="BE462" s="201"/>
      <c r="BF462" s="201"/>
      <c r="BG462" s="201"/>
      <c r="BH462" s="201"/>
      <c r="BI462" s="201"/>
      <c r="BJ462" s="193" t="s">
        <v>5377</v>
      </c>
      <c r="BK462" s="201"/>
      <c r="BL462" s="201"/>
      <c r="BM462" s="201"/>
      <c r="BN462" s="201"/>
      <c r="BO462" s="201"/>
      <c r="BP462" s="201"/>
      <c r="BQ462" s="201"/>
      <c r="BR462" s="201"/>
      <c r="BS462" s="201"/>
      <c r="BT462" s="201"/>
      <c r="BU462" s="201"/>
      <c r="BV462" s="201"/>
      <c r="BW462" s="200"/>
      <c r="BX462" s="200"/>
      <c r="BY462" s="200"/>
      <c r="BZ462" s="202"/>
      <c r="CA462" s="202"/>
      <c r="CB462" s="202"/>
      <c r="CC462" s="202"/>
      <c r="CD462" s="202"/>
      <c r="CE462" s="202"/>
      <c r="CF462" s="202"/>
      <c r="CG462" s="202"/>
      <c r="CH462" s="202"/>
      <c r="CI462" s="202"/>
      <c r="CJ462" s="202"/>
      <c r="CK462" s="202"/>
      <c r="CL462" s="202"/>
      <c r="CM462" s="202"/>
      <c r="CN462" s="202"/>
      <c r="CO462" s="202"/>
      <c r="CP462" s="202"/>
      <c r="CQ462" s="202"/>
      <c r="CR462" s="202"/>
      <c r="CS462" s="197" t="s">
        <v>5378</v>
      </c>
      <c r="CT462" s="202"/>
      <c r="CU462" s="202"/>
      <c r="CV462" s="202"/>
      <c r="CW462" s="202"/>
      <c r="CX462" s="202"/>
      <c r="CY462" s="202"/>
      <c r="CZ462" s="202"/>
      <c r="DA462" s="202"/>
      <c r="DB462" s="202"/>
      <c r="DC462" s="202"/>
      <c r="DD462" s="202"/>
      <c r="DE462" s="202"/>
    </row>
    <row r="463" spans="34:109" ht="15" hidden="1" customHeight="1">
      <c r="AH463" s="200"/>
      <c r="AI463" s="200"/>
      <c r="AJ463" s="200"/>
      <c r="AK463" s="200"/>
      <c r="AL463" s="189" t="str">
        <f t="shared" si="21"/>
        <v/>
      </c>
      <c r="AM463" s="189" t="str">
        <f t="shared" si="22"/>
        <v/>
      </c>
      <c r="AN463" s="190" t="str">
        <f t="shared" si="23"/>
        <v/>
      </c>
      <c r="AO463" s="200"/>
      <c r="AP463" s="187">
        <v>461</v>
      </c>
      <c r="AQ463" s="201"/>
      <c r="AR463" s="201"/>
      <c r="AS463" s="201"/>
      <c r="AT463" s="201"/>
      <c r="AU463" s="201"/>
      <c r="AV463" s="201"/>
      <c r="AW463" s="201"/>
      <c r="AX463" s="201"/>
      <c r="AY463" s="201"/>
      <c r="AZ463" s="201"/>
      <c r="BA463" s="201"/>
      <c r="BB463" s="201"/>
      <c r="BC463" s="201"/>
      <c r="BD463" s="201"/>
      <c r="BE463" s="201"/>
      <c r="BF463" s="201"/>
      <c r="BG463" s="201"/>
      <c r="BH463" s="201"/>
      <c r="BI463" s="201"/>
      <c r="BJ463" s="193" t="s">
        <v>5379</v>
      </c>
      <c r="BK463" s="201"/>
      <c r="BL463" s="201"/>
      <c r="BM463" s="201"/>
      <c r="BN463" s="201"/>
      <c r="BO463" s="201"/>
      <c r="BP463" s="201"/>
      <c r="BQ463" s="201"/>
      <c r="BR463" s="201"/>
      <c r="BS463" s="201"/>
      <c r="BT463" s="201"/>
      <c r="BU463" s="201"/>
      <c r="BV463" s="201"/>
      <c r="BW463" s="200"/>
      <c r="BX463" s="200"/>
      <c r="BY463" s="200"/>
      <c r="BZ463" s="202"/>
      <c r="CA463" s="202"/>
      <c r="CB463" s="202"/>
      <c r="CC463" s="202"/>
      <c r="CD463" s="202"/>
      <c r="CE463" s="202"/>
      <c r="CF463" s="202"/>
      <c r="CG463" s="202"/>
      <c r="CH463" s="202"/>
      <c r="CI463" s="202"/>
      <c r="CJ463" s="202"/>
      <c r="CK463" s="202"/>
      <c r="CL463" s="202"/>
      <c r="CM463" s="202"/>
      <c r="CN463" s="202"/>
      <c r="CO463" s="202"/>
      <c r="CP463" s="202"/>
      <c r="CQ463" s="202"/>
      <c r="CR463" s="202"/>
      <c r="CS463" s="195" t="s">
        <v>5380</v>
      </c>
      <c r="CT463" s="202"/>
      <c r="CU463" s="202"/>
      <c r="CV463" s="202"/>
      <c r="CW463" s="202"/>
      <c r="CX463" s="202"/>
      <c r="CY463" s="202"/>
      <c r="CZ463" s="202"/>
      <c r="DA463" s="202"/>
      <c r="DB463" s="202"/>
      <c r="DC463" s="202"/>
      <c r="DD463" s="202"/>
      <c r="DE463" s="202"/>
    </row>
    <row r="464" spans="34:109" ht="15" hidden="1" customHeight="1">
      <c r="AH464" s="200"/>
      <c r="AI464" s="200"/>
      <c r="AJ464" s="200"/>
      <c r="AK464" s="200"/>
      <c r="AL464" s="189" t="str">
        <f t="shared" si="21"/>
        <v/>
      </c>
      <c r="AM464" s="189" t="str">
        <f t="shared" si="22"/>
        <v/>
      </c>
      <c r="AN464" s="190" t="str">
        <f t="shared" si="23"/>
        <v/>
      </c>
      <c r="AO464" s="200"/>
      <c r="AP464" s="187">
        <v>462</v>
      </c>
      <c r="AQ464" s="201"/>
      <c r="AR464" s="201"/>
      <c r="AS464" s="201"/>
      <c r="AT464" s="201"/>
      <c r="AU464" s="201"/>
      <c r="AV464" s="201"/>
      <c r="AW464" s="201"/>
      <c r="AX464" s="201"/>
      <c r="AY464" s="201"/>
      <c r="AZ464" s="201"/>
      <c r="BA464" s="201"/>
      <c r="BB464" s="201"/>
      <c r="BC464" s="201"/>
      <c r="BD464" s="201"/>
      <c r="BE464" s="201"/>
      <c r="BF464" s="201"/>
      <c r="BG464" s="201"/>
      <c r="BH464" s="201"/>
      <c r="BI464" s="201"/>
      <c r="BJ464" s="193" t="s">
        <v>5381</v>
      </c>
      <c r="BK464" s="201"/>
      <c r="BL464" s="201"/>
      <c r="BM464" s="201"/>
      <c r="BN464" s="201"/>
      <c r="BO464" s="201"/>
      <c r="BP464" s="201"/>
      <c r="BQ464" s="201"/>
      <c r="BR464" s="201"/>
      <c r="BS464" s="201"/>
      <c r="BT464" s="201"/>
      <c r="BU464" s="201"/>
      <c r="BV464" s="201"/>
      <c r="BW464" s="200"/>
      <c r="BX464" s="200"/>
      <c r="BY464" s="200"/>
      <c r="BZ464" s="202"/>
      <c r="CA464" s="202"/>
      <c r="CB464" s="202"/>
      <c r="CC464" s="202"/>
      <c r="CD464" s="202"/>
      <c r="CE464" s="202"/>
      <c r="CF464" s="202"/>
      <c r="CG464" s="202"/>
      <c r="CH464" s="202"/>
      <c r="CI464" s="202"/>
      <c r="CJ464" s="202"/>
      <c r="CK464" s="202"/>
      <c r="CL464" s="202"/>
      <c r="CM464" s="202"/>
      <c r="CN464" s="202"/>
      <c r="CO464" s="202"/>
      <c r="CP464" s="202"/>
      <c r="CQ464" s="202"/>
      <c r="CR464" s="202"/>
      <c r="CS464" s="195" t="s">
        <v>5382</v>
      </c>
      <c r="CT464" s="202"/>
      <c r="CU464" s="202"/>
      <c r="CV464" s="202"/>
      <c r="CW464" s="202"/>
      <c r="CX464" s="202"/>
      <c r="CY464" s="202"/>
      <c r="CZ464" s="202"/>
      <c r="DA464" s="202"/>
      <c r="DB464" s="202"/>
      <c r="DC464" s="202"/>
      <c r="DD464" s="202"/>
      <c r="DE464" s="202"/>
    </row>
    <row r="465" spans="34:109" ht="15" hidden="1" customHeight="1">
      <c r="AH465" s="200"/>
      <c r="AI465" s="200"/>
      <c r="AJ465" s="200"/>
      <c r="AK465" s="200"/>
      <c r="AL465" s="189" t="str">
        <f t="shared" si="21"/>
        <v/>
      </c>
      <c r="AM465" s="189" t="str">
        <f t="shared" si="22"/>
        <v/>
      </c>
      <c r="AN465" s="190" t="str">
        <f t="shared" si="23"/>
        <v/>
      </c>
      <c r="AO465" s="200"/>
      <c r="AP465" s="187">
        <v>463</v>
      </c>
      <c r="AQ465" s="201"/>
      <c r="AR465" s="201"/>
      <c r="AS465" s="201"/>
      <c r="AT465" s="201"/>
      <c r="AU465" s="201"/>
      <c r="AV465" s="201"/>
      <c r="AW465" s="201"/>
      <c r="AX465" s="201"/>
      <c r="AY465" s="201"/>
      <c r="AZ465" s="201"/>
      <c r="BA465" s="201"/>
      <c r="BB465" s="201"/>
      <c r="BC465" s="201"/>
      <c r="BD465" s="201"/>
      <c r="BE465" s="201"/>
      <c r="BF465" s="201"/>
      <c r="BG465" s="201"/>
      <c r="BH465" s="201"/>
      <c r="BI465" s="201"/>
      <c r="BJ465" s="193" t="s">
        <v>5383</v>
      </c>
      <c r="BK465" s="201"/>
      <c r="BL465" s="201"/>
      <c r="BM465" s="201"/>
      <c r="BN465" s="201"/>
      <c r="BO465" s="201"/>
      <c r="BP465" s="201"/>
      <c r="BQ465" s="201"/>
      <c r="BR465" s="201"/>
      <c r="BS465" s="201"/>
      <c r="BT465" s="201"/>
      <c r="BU465" s="201"/>
      <c r="BV465" s="201"/>
      <c r="BW465" s="200"/>
      <c r="BX465" s="200"/>
      <c r="BY465" s="200"/>
      <c r="BZ465" s="202"/>
      <c r="CA465" s="202"/>
      <c r="CB465" s="202"/>
      <c r="CC465" s="202"/>
      <c r="CD465" s="202"/>
      <c r="CE465" s="202"/>
      <c r="CF465" s="202"/>
      <c r="CG465" s="202"/>
      <c r="CH465" s="202"/>
      <c r="CI465" s="202"/>
      <c r="CJ465" s="202"/>
      <c r="CK465" s="202"/>
      <c r="CL465" s="202"/>
      <c r="CM465" s="202"/>
      <c r="CN465" s="202"/>
      <c r="CO465" s="202"/>
      <c r="CP465" s="202"/>
      <c r="CQ465" s="202"/>
      <c r="CR465" s="202"/>
      <c r="CS465" s="195" t="s">
        <v>5384</v>
      </c>
      <c r="CT465" s="202"/>
      <c r="CU465" s="202"/>
      <c r="CV465" s="202"/>
      <c r="CW465" s="202"/>
      <c r="CX465" s="202"/>
      <c r="CY465" s="202"/>
      <c r="CZ465" s="202"/>
      <c r="DA465" s="202"/>
      <c r="DB465" s="202"/>
      <c r="DC465" s="202"/>
      <c r="DD465" s="202"/>
      <c r="DE465" s="202"/>
    </row>
    <row r="466" spans="34:109" ht="15" hidden="1" customHeight="1">
      <c r="AH466" s="200"/>
      <c r="AI466" s="200"/>
      <c r="AJ466" s="200"/>
      <c r="AK466" s="200"/>
      <c r="AL466" s="189" t="str">
        <f t="shared" si="21"/>
        <v/>
      </c>
      <c r="AM466" s="189" t="str">
        <f t="shared" si="22"/>
        <v/>
      </c>
      <c r="AN466" s="190" t="str">
        <f t="shared" si="23"/>
        <v/>
      </c>
      <c r="AO466" s="200"/>
      <c r="AP466" s="187">
        <v>464</v>
      </c>
      <c r="AQ466" s="201"/>
      <c r="AR466" s="201"/>
      <c r="AS466" s="201"/>
      <c r="AT466" s="201"/>
      <c r="AU466" s="201"/>
      <c r="AV466" s="201"/>
      <c r="AW466" s="201"/>
      <c r="AX466" s="201"/>
      <c r="AY466" s="201"/>
      <c r="AZ466" s="201"/>
      <c r="BA466" s="201"/>
      <c r="BB466" s="201"/>
      <c r="BC466" s="201"/>
      <c r="BD466" s="201"/>
      <c r="BE466" s="201"/>
      <c r="BF466" s="201"/>
      <c r="BG466" s="201"/>
      <c r="BH466" s="201"/>
      <c r="BI466" s="201"/>
      <c r="BJ466" s="193" t="s">
        <v>5385</v>
      </c>
      <c r="BK466" s="201"/>
      <c r="BL466" s="201"/>
      <c r="BM466" s="201"/>
      <c r="BN466" s="201"/>
      <c r="BO466" s="201"/>
      <c r="BP466" s="201"/>
      <c r="BQ466" s="201"/>
      <c r="BR466" s="201"/>
      <c r="BS466" s="201"/>
      <c r="BT466" s="201"/>
      <c r="BU466" s="201"/>
      <c r="BV466" s="201"/>
      <c r="BW466" s="200"/>
      <c r="BX466" s="200"/>
      <c r="BY466" s="200"/>
      <c r="BZ466" s="202"/>
      <c r="CA466" s="202"/>
      <c r="CB466" s="202"/>
      <c r="CC466" s="202"/>
      <c r="CD466" s="202"/>
      <c r="CE466" s="202"/>
      <c r="CF466" s="202"/>
      <c r="CG466" s="202"/>
      <c r="CH466" s="202"/>
      <c r="CI466" s="202"/>
      <c r="CJ466" s="202"/>
      <c r="CK466" s="202"/>
      <c r="CL466" s="202"/>
      <c r="CM466" s="202"/>
      <c r="CN466" s="202"/>
      <c r="CO466" s="202"/>
      <c r="CP466" s="202"/>
      <c r="CQ466" s="202"/>
      <c r="CR466" s="202"/>
      <c r="CS466" s="195" t="s">
        <v>5386</v>
      </c>
      <c r="CT466" s="202"/>
      <c r="CU466" s="202"/>
      <c r="CV466" s="202"/>
      <c r="CW466" s="202"/>
      <c r="CX466" s="202"/>
      <c r="CY466" s="202"/>
      <c r="CZ466" s="202"/>
      <c r="DA466" s="202"/>
      <c r="DB466" s="202"/>
      <c r="DC466" s="202"/>
      <c r="DD466" s="202"/>
      <c r="DE466" s="202"/>
    </row>
    <row r="467" spans="34:109" ht="15" hidden="1" customHeight="1">
      <c r="AH467" s="200"/>
      <c r="AI467" s="200"/>
      <c r="AJ467" s="200"/>
      <c r="AK467" s="200"/>
      <c r="AL467" s="189" t="str">
        <f t="shared" si="21"/>
        <v/>
      </c>
      <c r="AM467" s="189" t="str">
        <f t="shared" si="22"/>
        <v/>
      </c>
      <c r="AN467" s="190" t="str">
        <f t="shared" si="23"/>
        <v/>
      </c>
      <c r="AO467" s="200"/>
      <c r="AP467" s="187">
        <v>465</v>
      </c>
      <c r="AQ467" s="201"/>
      <c r="AR467" s="201"/>
      <c r="AS467" s="201"/>
      <c r="AT467" s="201"/>
      <c r="AU467" s="201"/>
      <c r="AV467" s="201"/>
      <c r="AW467" s="201"/>
      <c r="AX467" s="201"/>
      <c r="AY467" s="201"/>
      <c r="AZ467" s="201"/>
      <c r="BA467" s="201"/>
      <c r="BB467" s="201"/>
      <c r="BC467" s="201"/>
      <c r="BD467" s="201"/>
      <c r="BE467" s="201"/>
      <c r="BF467" s="201"/>
      <c r="BG467" s="201"/>
      <c r="BH467" s="201"/>
      <c r="BI467" s="201"/>
      <c r="BJ467" s="193" t="s">
        <v>5387</v>
      </c>
      <c r="BK467" s="201"/>
      <c r="BL467" s="201"/>
      <c r="BM467" s="201"/>
      <c r="BN467" s="201"/>
      <c r="BO467" s="201"/>
      <c r="BP467" s="201"/>
      <c r="BQ467" s="201"/>
      <c r="BR467" s="201"/>
      <c r="BS467" s="201"/>
      <c r="BT467" s="201"/>
      <c r="BU467" s="201"/>
      <c r="BV467" s="201"/>
      <c r="BW467" s="200"/>
      <c r="BX467" s="200"/>
      <c r="BY467" s="200"/>
      <c r="BZ467" s="202"/>
      <c r="CA467" s="202"/>
      <c r="CB467" s="202"/>
      <c r="CC467" s="202"/>
      <c r="CD467" s="202"/>
      <c r="CE467" s="202"/>
      <c r="CF467" s="202"/>
      <c r="CG467" s="202"/>
      <c r="CH467" s="202"/>
      <c r="CI467" s="202"/>
      <c r="CJ467" s="202"/>
      <c r="CK467" s="202"/>
      <c r="CL467" s="202"/>
      <c r="CM467" s="202"/>
      <c r="CN467" s="202"/>
      <c r="CO467" s="202"/>
      <c r="CP467" s="202"/>
      <c r="CQ467" s="202"/>
      <c r="CR467" s="202"/>
      <c r="CS467" s="195" t="s">
        <v>5388</v>
      </c>
      <c r="CT467" s="202"/>
      <c r="CU467" s="202"/>
      <c r="CV467" s="202"/>
      <c r="CW467" s="202"/>
      <c r="CX467" s="202"/>
      <c r="CY467" s="202"/>
      <c r="CZ467" s="202"/>
      <c r="DA467" s="202"/>
      <c r="DB467" s="202"/>
      <c r="DC467" s="202"/>
      <c r="DD467" s="202"/>
      <c r="DE467" s="202"/>
    </row>
    <row r="468" spans="34:109" ht="15" hidden="1" customHeight="1">
      <c r="AH468" s="200"/>
      <c r="AI468" s="200"/>
      <c r="AJ468" s="200"/>
      <c r="AK468" s="200"/>
      <c r="AL468" s="189" t="str">
        <f t="shared" si="21"/>
        <v/>
      </c>
      <c r="AM468" s="189" t="str">
        <f t="shared" si="22"/>
        <v/>
      </c>
      <c r="AN468" s="190" t="str">
        <f t="shared" si="23"/>
        <v/>
      </c>
      <c r="AO468" s="200"/>
      <c r="AP468" s="187">
        <v>466</v>
      </c>
      <c r="AQ468" s="201"/>
      <c r="AR468" s="201"/>
      <c r="AS468" s="201"/>
      <c r="AT468" s="201"/>
      <c r="AU468" s="201"/>
      <c r="AV468" s="201"/>
      <c r="AW468" s="201"/>
      <c r="AX468" s="201"/>
      <c r="AY468" s="201"/>
      <c r="AZ468" s="201"/>
      <c r="BA468" s="201"/>
      <c r="BB468" s="201"/>
      <c r="BC468" s="201"/>
      <c r="BD468" s="201"/>
      <c r="BE468" s="201"/>
      <c r="BF468" s="201"/>
      <c r="BG468" s="201"/>
      <c r="BH468" s="201"/>
      <c r="BI468" s="201"/>
      <c r="BJ468" s="193" t="s">
        <v>5389</v>
      </c>
      <c r="BK468" s="201"/>
      <c r="BL468" s="201"/>
      <c r="BM468" s="201"/>
      <c r="BN468" s="201"/>
      <c r="BO468" s="201"/>
      <c r="BP468" s="201"/>
      <c r="BQ468" s="201"/>
      <c r="BR468" s="201"/>
      <c r="BS468" s="201"/>
      <c r="BT468" s="201"/>
      <c r="BU468" s="201"/>
      <c r="BV468" s="201"/>
      <c r="BW468" s="200"/>
      <c r="BX468" s="200"/>
      <c r="BY468" s="200"/>
      <c r="BZ468" s="202"/>
      <c r="CA468" s="202"/>
      <c r="CB468" s="202"/>
      <c r="CC468" s="202"/>
      <c r="CD468" s="202"/>
      <c r="CE468" s="202"/>
      <c r="CF468" s="202"/>
      <c r="CG468" s="202"/>
      <c r="CH468" s="202"/>
      <c r="CI468" s="202"/>
      <c r="CJ468" s="202"/>
      <c r="CK468" s="202"/>
      <c r="CL468" s="202"/>
      <c r="CM468" s="202"/>
      <c r="CN468" s="202"/>
      <c r="CO468" s="202"/>
      <c r="CP468" s="202"/>
      <c r="CQ468" s="202"/>
      <c r="CR468" s="202"/>
      <c r="CS468" s="195" t="s">
        <v>5390</v>
      </c>
      <c r="CT468" s="202"/>
      <c r="CU468" s="202"/>
      <c r="CV468" s="202"/>
      <c r="CW468" s="202"/>
      <c r="CX468" s="202"/>
      <c r="CY468" s="202"/>
      <c r="CZ468" s="202"/>
      <c r="DA468" s="202"/>
      <c r="DB468" s="202"/>
      <c r="DC468" s="202"/>
      <c r="DD468" s="202"/>
      <c r="DE468" s="202"/>
    </row>
    <row r="469" spans="34:109" ht="15" hidden="1" customHeight="1">
      <c r="AH469" s="187"/>
      <c r="AI469" s="187"/>
      <c r="AJ469" s="187"/>
      <c r="AK469" s="187"/>
      <c r="AL469" s="189" t="str">
        <f t="shared" si="21"/>
        <v/>
      </c>
      <c r="AM469" s="189" t="str">
        <f t="shared" si="22"/>
        <v/>
      </c>
      <c r="AN469" s="190" t="str">
        <f t="shared" si="23"/>
        <v/>
      </c>
      <c r="AO469" s="187"/>
      <c r="AP469" s="187">
        <v>467</v>
      </c>
      <c r="AQ469" s="193"/>
      <c r="AR469" s="193"/>
      <c r="AS469" s="193"/>
      <c r="AT469" s="193"/>
      <c r="AU469" s="193"/>
      <c r="AV469" s="193"/>
      <c r="AW469" s="193"/>
      <c r="AX469" s="193"/>
      <c r="AY469" s="193"/>
      <c r="AZ469" s="193"/>
      <c r="BA469" s="193"/>
      <c r="BB469" s="193"/>
      <c r="BC469" s="193"/>
      <c r="BD469" s="193"/>
      <c r="BE469" s="193"/>
      <c r="BF469" s="193"/>
      <c r="BG469" s="193"/>
      <c r="BH469" s="193"/>
      <c r="BI469" s="193"/>
      <c r="BJ469" s="193" t="s">
        <v>5391</v>
      </c>
      <c r="BK469" s="193"/>
      <c r="BL469" s="193"/>
      <c r="BM469" s="193"/>
      <c r="BN469" s="193"/>
      <c r="BO469" s="193"/>
      <c r="BP469" s="193"/>
      <c r="BQ469" s="193"/>
      <c r="BR469" s="193"/>
      <c r="BS469" s="193"/>
      <c r="BT469" s="193"/>
      <c r="BU469" s="193"/>
      <c r="BV469" s="193"/>
      <c r="BW469" s="187"/>
      <c r="BX469" s="187"/>
      <c r="BY469" s="187"/>
      <c r="BZ469" s="195"/>
      <c r="CA469" s="195"/>
      <c r="CB469" s="195"/>
      <c r="CC469" s="195"/>
      <c r="CD469" s="195"/>
      <c r="CE469" s="195"/>
      <c r="CF469" s="195"/>
      <c r="CG469" s="195"/>
      <c r="CH469" s="195"/>
      <c r="CI469" s="195"/>
      <c r="CJ469" s="195"/>
      <c r="CK469" s="195"/>
      <c r="CL469" s="195"/>
      <c r="CM469" s="195"/>
      <c r="CN469" s="195"/>
      <c r="CO469" s="195"/>
      <c r="CP469" s="195"/>
      <c r="CQ469" s="195"/>
      <c r="CR469" s="195"/>
      <c r="CS469" s="195" t="s">
        <v>5392</v>
      </c>
      <c r="CT469" s="195"/>
      <c r="CU469" s="195"/>
      <c r="CV469" s="195"/>
      <c r="CW469" s="195"/>
      <c r="CX469" s="195"/>
      <c r="CY469" s="195"/>
      <c r="CZ469" s="195"/>
      <c r="DA469" s="195"/>
      <c r="DB469" s="195"/>
      <c r="DC469" s="195"/>
      <c r="DD469" s="195"/>
      <c r="DE469" s="195"/>
    </row>
    <row r="470" spans="34:109" ht="15" hidden="1" customHeight="1">
      <c r="AH470" s="200"/>
      <c r="AI470" s="200"/>
      <c r="AJ470" s="200"/>
      <c r="AK470" s="200"/>
      <c r="AL470" s="189" t="str">
        <f t="shared" si="21"/>
        <v/>
      </c>
      <c r="AM470" s="189" t="str">
        <f t="shared" si="22"/>
        <v/>
      </c>
      <c r="AN470" s="190" t="str">
        <f t="shared" si="23"/>
        <v/>
      </c>
      <c r="AO470" s="200"/>
      <c r="AP470" s="187">
        <v>468</v>
      </c>
      <c r="AQ470" s="201"/>
      <c r="AR470" s="201"/>
      <c r="AS470" s="201"/>
      <c r="AT470" s="201"/>
      <c r="AU470" s="201"/>
      <c r="AV470" s="201"/>
      <c r="AW470" s="201"/>
      <c r="AX470" s="201"/>
      <c r="AY470" s="201"/>
      <c r="AZ470" s="201"/>
      <c r="BA470" s="201"/>
      <c r="BB470" s="201"/>
      <c r="BC470" s="201"/>
      <c r="BD470" s="201"/>
      <c r="BE470" s="201"/>
      <c r="BF470" s="201"/>
      <c r="BG470" s="201"/>
      <c r="BH470" s="201"/>
      <c r="BI470" s="201"/>
      <c r="BJ470" s="193" t="s">
        <v>5393</v>
      </c>
      <c r="BK470" s="201"/>
      <c r="BL470" s="201"/>
      <c r="BM470" s="201"/>
      <c r="BN470" s="201"/>
      <c r="BO470" s="201"/>
      <c r="BP470" s="201"/>
      <c r="BQ470" s="201"/>
      <c r="BR470" s="201"/>
      <c r="BS470" s="201"/>
      <c r="BT470" s="201"/>
      <c r="BU470" s="201"/>
      <c r="BV470" s="201"/>
      <c r="BW470" s="200"/>
      <c r="BX470" s="200"/>
      <c r="BY470" s="200"/>
      <c r="BZ470" s="202"/>
      <c r="CA470" s="202"/>
      <c r="CB470" s="202"/>
      <c r="CC470" s="202"/>
      <c r="CD470" s="202"/>
      <c r="CE470" s="202"/>
      <c r="CF470" s="202"/>
      <c r="CG470" s="202"/>
      <c r="CH470" s="202"/>
      <c r="CI470" s="202"/>
      <c r="CJ470" s="202"/>
      <c r="CK470" s="202"/>
      <c r="CL470" s="202"/>
      <c r="CM470" s="202"/>
      <c r="CN470" s="202"/>
      <c r="CO470" s="202"/>
      <c r="CP470" s="202"/>
      <c r="CQ470" s="202"/>
      <c r="CR470" s="202"/>
      <c r="CS470" s="195" t="s">
        <v>5394</v>
      </c>
      <c r="CT470" s="202"/>
      <c r="CU470" s="202"/>
      <c r="CV470" s="202"/>
      <c r="CW470" s="202"/>
      <c r="CX470" s="202"/>
      <c r="CY470" s="202"/>
      <c r="CZ470" s="202"/>
      <c r="DA470" s="202"/>
      <c r="DB470" s="202"/>
      <c r="DC470" s="202"/>
      <c r="DD470" s="202"/>
      <c r="DE470" s="202"/>
    </row>
    <row r="471" spans="34:109" ht="15" hidden="1" customHeight="1">
      <c r="AH471" s="200"/>
      <c r="AI471" s="200"/>
      <c r="AJ471" s="200"/>
      <c r="AK471" s="200"/>
      <c r="AL471" s="189" t="str">
        <f t="shared" si="21"/>
        <v/>
      </c>
      <c r="AM471" s="189" t="str">
        <f t="shared" si="22"/>
        <v/>
      </c>
      <c r="AN471" s="190" t="str">
        <f t="shared" si="23"/>
        <v/>
      </c>
      <c r="AO471" s="200"/>
      <c r="AP471" s="187">
        <v>469</v>
      </c>
      <c r="AQ471" s="201"/>
      <c r="AR471" s="201"/>
      <c r="AS471" s="201"/>
      <c r="AT471" s="201"/>
      <c r="AU471" s="201"/>
      <c r="AV471" s="201"/>
      <c r="AW471" s="201"/>
      <c r="AX471" s="201"/>
      <c r="AY471" s="201"/>
      <c r="AZ471" s="201"/>
      <c r="BA471" s="201"/>
      <c r="BB471" s="201"/>
      <c r="BC471" s="201"/>
      <c r="BD471" s="201"/>
      <c r="BE471" s="201"/>
      <c r="BF471" s="201"/>
      <c r="BG471" s="201"/>
      <c r="BH471" s="201"/>
      <c r="BI471" s="201"/>
      <c r="BJ471" s="193" t="s">
        <v>5395</v>
      </c>
      <c r="BK471" s="201"/>
      <c r="BL471" s="201"/>
      <c r="BM471" s="201"/>
      <c r="BN471" s="201"/>
      <c r="BO471" s="201"/>
      <c r="BP471" s="201"/>
      <c r="BQ471" s="201"/>
      <c r="BR471" s="201"/>
      <c r="BS471" s="201"/>
      <c r="BT471" s="201"/>
      <c r="BU471" s="201"/>
      <c r="BV471" s="201"/>
      <c r="BW471" s="200"/>
      <c r="BX471" s="200"/>
      <c r="BY471" s="200"/>
      <c r="BZ471" s="202"/>
      <c r="CA471" s="202"/>
      <c r="CB471" s="202"/>
      <c r="CC471" s="202"/>
      <c r="CD471" s="202"/>
      <c r="CE471" s="202"/>
      <c r="CF471" s="202"/>
      <c r="CG471" s="202"/>
      <c r="CH471" s="202"/>
      <c r="CI471" s="202"/>
      <c r="CJ471" s="202"/>
      <c r="CK471" s="202"/>
      <c r="CL471" s="202"/>
      <c r="CM471" s="202"/>
      <c r="CN471" s="202"/>
      <c r="CO471" s="202"/>
      <c r="CP471" s="202"/>
      <c r="CQ471" s="202"/>
      <c r="CR471" s="202"/>
      <c r="CS471" s="195" t="s">
        <v>5396</v>
      </c>
      <c r="CT471" s="202"/>
      <c r="CU471" s="202"/>
      <c r="CV471" s="202"/>
      <c r="CW471" s="202"/>
      <c r="CX471" s="202"/>
      <c r="CY471" s="202"/>
      <c r="CZ471" s="202"/>
      <c r="DA471" s="202"/>
      <c r="DB471" s="202"/>
      <c r="DC471" s="202"/>
      <c r="DD471" s="202"/>
      <c r="DE471" s="202"/>
    </row>
    <row r="472" spans="34:109" ht="15" hidden="1" customHeight="1">
      <c r="AH472" s="200"/>
      <c r="AI472" s="200"/>
      <c r="AJ472" s="200"/>
      <c r="AK472" s="200"/>
      <c r="AL472" s="189" t="str">
        <f t="shared" si="21"/>
        <v/>
      </c>
      <c r="AM472" s="189" t="str">
        <f t="shared" si="22"/>
        <v/>
      </c>
      <c r="AN472" s="190" t="str">
        <f t="shared" si="23"/>
        <v/>
      </c>
      <c r="AO472" s="200"/>
      <c r="AP472" s="187">
        <v>470</v>
      </c>
      <c r="AQ472" s="201"/>
      <c r="AR472" s="201"/>
      <c r="AS472" s="201"/>
      <c r="AT472" s="201"/>
      <c r="AU472" s="201"/>
      <c r="AV472" s="201"/>
      <c r="AW472" s="201"/>
      <c r="AX472" s="201"/>
      <c r="AY472" s="201"/>
      <c r="AZ472" s="201"/>
      <c r="BA472" s="201"/>
      <c r="BB472" s="201"/>
      <c r="BC472" s="201"/>
      <c r="BD472" s="201"/>
      <c r="BE472" s="201"/>
      <c r="BF472" s="201"/>
      <c r="BG472" s="201"/>
      <c r="BH472" s="201"/>
      <c r="BI472" s="201"/>
      <c r="BJ472" s="193" t="s">
        <v>5397</v>
      </c>
      <c r="BK472" s="201"/>
      <c r="BL472" s="201"/>
      <c r="BM472" s="201"/>
      <c r="BN472" s="201"/>
      <c r="BO472" s="201"/>
      <c r="BP472" s="201"/>
      <c r="BQ472" s="201"/>
      <c r="BR472" s="201"/>
      <c r="BS472" s="201"/>
      <c r="BT472" s="201"/>
      <c r="BU472" s="201"/>
      <c r="BV472" s="201"/>
      <c r="BW472" s="200"/>
      <c r="BX472" s="200"/>
      <c r="BY472" s="200"/>
      <c r="BZ472" s="202"/>
      <c r="CA472" s="202"/>
      <c r="CB472" s="202"/>
      <c r="CC472" s="202"/>
      <c r="CD472" s="202"/>
      <c r="CE472" s="202"/>
      <c r="CF472" s="202"/>
      <c r="CG472" s="202"/>
      <c r="CH472" s="202"/>
      <c r="CI472" s="202"/>
      <c r="CJ472" s="202"/>
      <c r="CK472" s="202"/>
      <c r="CL472" s="202"/>
      <c r="CM472" s="202"/>
      <c r="CN472" s="202"/>
      <c r="CO472" s="202"/>
      <c r="CP472" s="202"/>
      <c r="CQ472" s="202"/>
      <c r="CR472" s="202"/>
      <c r="CS472" s="195" t="s">
        <v>5398</v>
      </c>
      <c r="CT472" s="202"/>
      <c r="CU472" s="202"/>
      <c r="CV472" s="202"/>
      <c r="CW472" s="202"/>
      <c r="CX472" s="202"/>
      <c r="CY472" s="202"/>
      <c r="CZ472" s="202"/>
      <c r="DA472" s="202"/>
      <c r="DB472" s="202"/>
      <c r="DC472" s="202"/>
      <c r="DD472" s="202"/>
      <c r="DE472" s="202"/>
    </row>
    <row r="473" spans="34:109" ht="15" hidden="1" customHeight="1">
      <c r="AH473" s="200"/>
      <c r="AI473" s="200"/>
      <c r="AJ473" s="200"/>
      <c r="AK473" s="200"/>
      <c r="AL473" s="189" t="str">
        <f t="shared" si="21"/>
        <v/>
      </c>
      <c r="AM473" s="189" t="str">
        <f t="shared" si="22"/>
        <v/>
      </c>
      <c r="AN473" s="190" t="str">
        <f t="shared" si="23"/>
        <v/>
      </c>
      <c r="AO473" s="200"/>
      <c r="AP473" s="187">
        <v>471</v>
      </c>
      <c r="AQ473" s="201"/>
      <c r="AR473" s="201"/>
      <c r="AS473" s="201"/>
      <c r="AT473" s="201"/>
      <c r="AU473" s="201"/>
      <c r="AV473" s="201"/>
      <c r="AW473" s="201"/>
      <c r="AX473" s="201"/>
      <c r="AY473" s="201"/>
      <c r="AZ473" s="201"/>
      <c r="BA473" s="201"/>
      <c r="BB473" s="201"/>
      <c r="BC473" s="201"/>
      <c r="BD473" s="201"/>
      <c r="BE473" s="201"/>
      <c r="BF473" s="201"/>
      <c r="BG473" s="201"/>
      <c r="BH473" s="201"/>
      <c r="BI473" s="201"/>
      <c r="BJ473" s="193" t="s">
        <v>5399</v>
      </c>
      <c r="BK473" s="201"/>
      <c r="BL473" s="201"/>
      <c r="BM473" s="201"/>
      <c r="BN473" s="201"/>
      <c r="BO473" s="201"/>
      <c r="BP473" s="201"/>
      <c r="BQ473" s="201"/>
      <c r="BR473" s="201"/>
      <c r="BS473" s="201"/>
      <c r="BT473" s="201"/>
      <c r="BU473" s="201"/>
      <c r="BV473" s="201"/>
      <c r="BW473" s="200"/>
      <c r="BX473" s="200"/>
      <c r="BY473" s="200"/>
      <c r="BZ473" s="202"/>
      <c r="CA473" s="202"/>
      <c r="CB473" s="202"/>
      <c r="CC473" s="202"/>
      <c r="CD473" s="202"/>
      <c r="CE473" s="202"/>
      <c r="CF473" s="202"/>
      <c r="CG473" s="202"/>
      <c r="CH473" s="202"/>
      <c r="CI473" s="202"/>
      <c r="CJ473" s="202"/>
      <c r="CK473" s="202"/>
      <c r="CL473" s="202"/>
      <c r="CM473" s="202"/>
      <c r="CN473" s="202"/>
      <c r="CO473" s="202"/>
      <c r="CP473" s="202"/>
      <c r="CQ473" s="202"/>
      <c r="CR473" s="202"/>
      <c r="CS473" s="195" t="s">
        <v>5400</v>
      </c>
      <c r="CT473" s="202"/>
      <c r="CU473" s="202"/>
      <c r="CV473" s="202"/>
      <c r="CW473" s="202"/>
      <c r="CX473" s="202"/>
      <c r="CY473" s="202"/>
      <c r="CZ473" s="202"/>
      <c r="DA473" s="202"/>
      <c r="DB473" s="202"/>
      <c r="DC473" s="202"/>
      <c r="DD473" s="202"/>
      <c r="DE473" s="202"/>
    </row>
    <row r="474" spans="34:109" ht="15" hidden="1" customHeight="1">
      <c r="AH474" s="200"/>
      <c r="AI474" s="200"/>
      <c r="AJ474" s="200"/>
      <c r="AK474" s="200"/>
      <c r="AL474" s="189" t="str">
        <f t="shared" si="21"/>
        <v/>
      </c>
      <c r="AM474" s="189" t="str">
        <f t="shared" si="22"/>
        <v/>
      </c>
      <c r="AN474" s="190" t="str">
        <f t="shared" si="23"/>
        <v/>
      </c>
      <c r="AO474" s="200"/>
      <c r="AP474" s="187">
        <v>472</v>
      </c>
      <c r="AQ474" s="201"/>
      <c r="AR474" s="201"/>
      <c r="AS474" s="201"/>
      <c r="AT474" s="201"/>
      <c r="AU474" s="201"/>
      <c r="AV474" s="201"/>
      <c r="AW474" s="201"/>
      <c r="AX474" s="201"/>
      <c r="AY474" s="201"/>
      <c r="AZ474" s="201"/>
      <c r="BA474" s="201"/>
      <c r="BB474" s="201"/>
      <c r="BC474" s="201"/>
      <c r="BD474" s="201"/>
      <c r="BE474" s="201"/>
      <c r="BF474" s="201"/>
      <c r="BG474" s="201"/>
      <c r="BH474" s="201"/>
      <c r="BI474" s="201"/>
      <c r="BJ474" s="193" t="s">
        <v>5401</v>
      </c>
      <c r="BK474" s="201"/>
      <c r="BL474" s="201"/>
      <c r="BM474" s="201"/>
      <c r="BN474" s="201"/>
      <c r="BO474" s="201"/>
      <c r="BP474" s="201"/>
      <c r="BQ474" s="201"/>
      <c r="BR474" s="201"/>
      <c r="BS474" s="201"/>
      <c r="BT474" s="201"/>
      <c r="BU474" s="201"/>
      <c r="BV474" s="201"/>
      <c r="BW474" s="200"/>
      <c r="BX474" s="200"/>
      <c r="BY474" s="200"/>
      <c r="BZ474" s="202"/>
      <c r="CA474" s="202"/>
      <c r="CB474" s="202"/>
      <c r="CC474" s="202"/>
      <c r="CD474" s="202"/>
      <c r="CE474" s="202"/>
      <c r="CF474" s="202"/>
      <c r="CG474" s="202"/>
      <c r="CH474" s="202"/>
      <c r="CI474" s="202"/>
      <c r="CJ474" s="202"/>
      <c r="CK474" s="202"/>
      <c r="CL474" s="202"/>
      <c r="CM474" s="202"/>
      <c r="CN474" s="202"/>
      <c r="CO474" s="202"/>
      <c r="CP474" s="202"/>
      <c r="CQ474" s="202"/>
      <c r="CR474" s="202"/>
      <c r="CS474" s="195" t="s">
        <v>5402</v>
      </c>
      <c r="CT474" s="202"/>
      <c r="CU474" s="202"/>
      <c r="CV474" s="202"/>
      <c r="CW474" s="202"/>
      <c r="CX474" s="202"/>
      <c r="CY474" s="202"/>
      <c r="CZ474" s="202"/>
      <c r="DA474" s="202"/>
      <c r="DB474" s="202"/>
      <c r="DC474" s="202"/>
      <c r="DD474" s="202"/>
      <c r="DE474" s="202"/>
    </row>
    <row r="475" spans="34:109" ht="15" hidden="1" customHeight="1">
      <c r="AH475" s="200"/>
      <c r="AI475" s="200"/>
      <c r="AJ475" s="200"/>
      <c r="AK475" s="200"/>
      <c r="AL475" s="189" t="str">
        <f t="shared" si="21"/>
        <v/>
      </c>
      <c r="AM475" s="189" t="str">
        <f t="shared" si="22"/>
        <v/>
      </c>
      <c r="AN475" s="190" t="str">
        <f t="shared" si="23"/>
        <v/>
      </c>
      <c r="AO475" s="200"/>
      <c r="AP475" s="187">
        <v>473</v>
      </c>
      <c r="AQ475" s="201"/>
      <c r="AR475" s="201"/>
      <c r="AS475" s="201"/>
      <c r="AT475" s="201"/>
      <c r="AU475" s="201"/>
      <c r="AV475" s="201"/>
      <c r="AW475" s="201"/>
      <c r="AX475" s="201"/>
      <c r="AY475" s="201"/>
      <c r="AZ475" s="201"/>
      <c r="BA475" s="201"/>
      <c r="BB475" s="201"/>
      <c r="BC475" s="201"/>
      <c r="BD475" s="201"/>
      <c r="BE475" s="201"/>
      <c r="BF475" s="201"/>
      <c r="BG475" s="201"/>
      <c r="BH475" s="201"/>
      <c r="BI475" s="201"/>
      <c r="BJ475" s="193" t="s">
        <v>5403</v>
      </c>
      <c r="BK475" s="201"/>
      <c r="BL475" s="201"/>
      <c r="BM475" s="201"/>
      <c r="BN475" s="201"/>
      <c r="BO475" s="201"/>
      <c r="BP475" s="201"/>
      <c r="BQ475" s="201"/>
      <c r="BR475" s="201"/>
      <c r="BS475" s="201"/>
      <c r="BT475" s="201"/>
      <c r="BU475" s="201"/>
      <c r="BV475" s="201"/>
      <c r="BW475" s="200"/>
      <c r="BX475" s="200"/>
      <c r="BY475" s="200"/>
      <c r="BZ475" s="202"/>
      <c r="CA475" s="202"/>
      <c r="CB475" s="202"/>
      <c r="CC475" s="202"/>
      <c r="CD475" s="202"/>
      <c r="CE475" s="202"/>
      <c r="CF475" s="202"/>
      <c r="CG475" s="202"/>
      <c r="CH475" s="202"/>
      <c r="CI475" s="202"/>
      <c r="CJ475" s="202"/>
      <c r="CK475" s="202"/>
      <c r="CL475" s="202"/>
      <c r="CM475" s="202"/>
      <c r="CN475" s="202"/>
      <c r="CO475" s="202"/>
      <c r="CP475" s="202"/>
      <c r="CQ475" s="202"/>
      <c r="CR475" s="202"/>
      <c r="CS475" s="195" t="s">
        <v>5404</v>
      </c>
      <c r="CT475" s="202"/>
      <c r="CU475" s="202"/>
      <c r="CV475" s="202"/>
      <c r="CW475" s="202"/>
      <c r="CX475" s="202"/>
      <c r="CY475" s="202"/>
      <c r="CZ475" s="202"/>
      <c r="DA475" s="202"/>
      <c r="DB475" s="202"/>
      <c r="DC475" s="202"/>
      <c r="DD475" s="202"/>
      <c r="DE475" s="202"/>
    </row>
    <row r="476" spans="34:109" ht="15" hidden="1" customHeight="1">
      <c r="AH476" s="200"/>
      <c r="AI476" s="200"/>
      <c r="AJ476" s="200"/>
      <c r="AK476" s="200"/>
      <c r="AL476" s="189" t="str">
        <f t="shared" si="21"/>
        <v/>
      </c>
      <c r="AM476" s="189" t="str">
        <f t="shared" si="22"/>
        <v/>
      </c>
      <c r="AN476" s="190" t="str">
        <f t="shared" si="23"/>
        <v/>
      </c>
      <c r="AO476" s="200"/>
      <c r="AP476" s="187">
        <v>474</v>
      </c>
      <c r="AQ476" s="201"/>
      <c r="AR476" s="201"/>
      <c r="AS476" s="201"/>
      <c r="AT476" s="201"/>
      <c r="AU476" s="201"/>
      <c r="AV476" s="201"/>
      <c r="AW476" s="201"/>
      <c r="AX476" s="201"/>
      <c r="AY476" s="201"/>
      <c r="AZ476" s="201"/>
      <c r="BA476" s="201"/>
      <c r="BB476" s="201"/>
      <c r="BC476" s="201"/>
      <c r="BD476" s="201"/>
      <c r="BE476" s="201"/>
      <c r="BF476" s="201"/>
      <c r="BG476" s="201"/>
      <c r="BH476" s="201"/>
      <c r="BI476" s="201"/>
      <c r="BJ476" s="193" t="s">
        <v>5405</v>
      </c>
      <c r="BK476" s="201"/>
      <c r="BL476" s="201"/>
      <c r="BM476" s="201"/>
      <c r="BN476" s="201"/>
      <c r="BO476" s="201"/>
      <c r="BP476" s="201"/>
      <c r="BQ476" s="201"/>
      <c r="BR476" s="201"/>
      <c r="BS476" s="201"/>
      <c r="BT476" s="201"/>
      <c r="BU476" s="201"/>
      <c r="BV476" s="201"/>
      <c r="BW476" s="200"/>
      <c r="BX476" s="200"/>
      <c r="BY476" s="200"/>
      <c r="BZ476" s="202"/>
      <c r="CA476" s="202"/>
      <c r="CB476" s="202"/>
      <c r="CC476" s="202"/>
      <c r="CD476" s="202"/>
      <c r="CE476" s="202"/>
      <c r="CF476" s="202"/>
      <c r="CG476" s="202"/>
      <c r="CH476" s="202"/>
      <c r="CI476" s="202"/>
      <c r="CJ476" s="202"/>
      <c r="CK476" s="202"/>
      <c r="CL476" s="202"/>
      <c r="CM476" s="202"/>
      <c r="CN476" s="202"/>
      <c r="CO476" s="202"/>
      <c r="CP476" s="202"/>
      <c r="CQ476" s="202"/>
      <c r="CR476" s="202"/>
      <c r="CS476" s="195" t="s">
        <v>5406</v>
      </c>
      <c r="CT476" s="202"/>
      <c r="CU476" s="202"/>
      <c r="CV476" s="202"/>
      <c r="CW476" s="202"/>
      <c r="CX476" s="202"/>
      <c r="CY476" s="202"/>
      <c r="CZ476" s="202"/>
      <c r="DA476" s="202"/>
      <c r="DB476" s="202"/>
      <c r="DC476" s="202"/>
      <c r="DD476" s="202"/>
      <c r="DE476" s="202"/>
    </row>
    <row r="477" spans="34:109" ht="15" hidden="1" customHeight="1">
      <c r="AH477" s="200"/>
      <c r="AI477" s="200"/>
      <c r="AJ477" s="200"/>
      <c r="AK477" s="200"/>
      <c r="AL477" s="189" t="str">
        <f t="shared" si="21"/>
        <v/>
      </c>
      <c r="AM477" s="189" t="str">
        <f t="shared" si="22"/>
        <v/>
      </c>
      <c r="AN477" s="190" t="str">
        <f t="shared" si="23"/>
        <v/>
      </c>
      <c r="AO477" s="200"/>
      <c r="AP477" s="187">
        <v>475</v>
      </c>
      <c r="AQ477" s="201"/>
      <c r="AR477" s="201"/>
      <c r="AS477" s="201"/>
      <c r="AT477" s="201"/>
      <c r="AU477" s="201"/>
      <c r="AV477" s="201"/>
      <c r="AW477" s="201"/>
      <c r="AX477" s="201"/>
      <c r="AY477" s="201"/>
      <c r="AZ477" s="201"/>
      <c r="BA477" s="201"/>
      <c r="BB477" s="201"/>
      <c r="BC477" s="201"/>
      <c r="BD477" s="201"/>
      <c r="BE477" s="201"/>
      <c r="BF477" s="201"/>
      <c r="BG477" s="201"/>
      <c r="BH477" s="201"/>
      <c r="BI477" s="201"/>
      <c r="BJ477" s="193" t="s">
        <v>5407</v>
      </c>
      <c r="BK477" s="201"/>
      <c r="BL477" s="201"/>
      <c r="BM477" s="201"/>
      <c r="BN477" s="201"/>
      <c r="BO477" s="201"/>
      <c r="BP477" s="201"/>
      <c r="BQ477" s="201"/>
      <c r="BR477" s="201"/>
      <c r="BS477" s="201"/>
      <c r="BT477" s="201"/>
      <c r="BU477" s="201"/>
      <c r="BV477" s="201"/>
      <c r="BW477" s="200"/>
      <c r="BX477" s="200"/>
      <c r="BY477" s="200"/>
      <c r="BZ477" s="202"/>
      <c r="CA477" s="202"/>
      <c r="CB477" s="202"/>
      <c r="CC477" s="202"/>
      <c r="CD477" s="202"/>
      <c r="CE477" s="202"/>
      <c r="CF477" s="202"/>
      <c r="CG477" s="202"/>
      <c r="CH477" s="202"/>
      <c r="CI477" s="202"/>
      <c r="CJ477" s="202"/>
      <c r="CK477" s="202"/>
      <c r="CL477" s="202"/>
      <c r="CM477" s="202"/>
      <c r="CN477" s="202"/>
      <c r="CO477" s="202"/>
      <c r="CP477" s="202"/>
      <c r="CQ477" s="202"/>
      <c r="CR477" s="202"/>
      <c r="CS477" s="195" t="s">
        <v>5408</v>
      </c>
      <c r="CT477" s="202"/>
      <c r="CU477" s="202"/>
      <c r="CV477" s="202"/>
      <c r="CW477" s="202"/>
      <c r="CX477" s="202"/>
      <c r="CY477" s="202"/>
      <c r="CZ477" s="202"/>
      <c r="DA477" s="202"/>
      <c r="DB477" s="202"/>
      <c r="DC477" s="202"/>
      <c r="DD477" s="202"/>
      <c r="DE477" s="202"/>
    </row>
    <row r="478" spans="34:109" ht="15" hidden="1" customHeight="1">
      <c r="AH478" s="200"/>
      <c r="AI478" s="200"/>
      <c r="AJ478" s="200"/>
      <c r="AK478" s="200"/>
      <c r="AL478" s="189" t="str">
        <f t="shared" si="21"/>
        <v/>
      </c>
      <c r="AM478" s="189" t="str">
        <f t="shared" si="22"/>
        <v/>
      </c>
      <c r="AN478" s="190" t="str">
        <f t="shared" si="23"/>
        <v/>
      </c>
      <c r="AO478" s="200"/>
      <c r="AP478" s="187">
        <v>476</v>
      </c>
      <c r="AQ478" s="201"/>
      <c r="AR478" s="201"/>
      <c r="AS478" s="201"/>
      <c r="AT478" s="201"/>
      <c r="AU478" s="201"/>
      <c r="AV478" s="201"/>
      <c r="AW478" s="201"/>
      <c r="AX478" s="201"/>
      <c r="AY478" s="201"/>
      <c r="AZ478" s="201"/>
      <c r="BA478" s="201"/>
      <c r="BB478" s="201"/>
      <c r="BC478" s="201"/>
      <c r="BD478" s="201"/>
      <c r="BE478" s="201"/>
      <c r="BF478" s="201"/>
      <c r="BG478" s="201"/>
      <c r="BH478" s="201"/>
      <c r="BI478" s="201"/>
      <c r="BJ478" s="193" t="s">
        <v>5409</v>
      </c>
      <c r="BK478" s="201"/>
      <c r="BL478" s="201"/>
      <c r="BM478" s="201"/>
      <c r="BN478" s="201"/>
      <c r="BO478" s="201"/>
      <c r="BP478" s="201"/>
      <c r="BQ478" s="201"/>
      <c r="BR478" s="201"/>
      <c r="BS478" s="201"/>
      <c r="BT478" s="201"/>
      <c r="BU478" s="201"/>
      <c r="BV478" s="201"/>
      <c r="BW478" s="200"/>
      <c r="BX478" s="200"/>
      <c r="BY478" s="200"/>
      <c r="BZ478" s="202"/>
      <c r="CA478" s="202"/>
      <c r="CB478" s="202"/>
      <c r="CC478" s="202"/>
      <c r="CD478" s="202"/>
      <c r="CE478" s="202"/>
      <c r="CF478" s="202"/>
      <c r="CG478" s="202"/>
      <c r="CH478" s="202"/>
      <c r="CI478" s="202"/>
      <c r="CJ478" s="202"/>
      <c r="CK478" s="202"/>
      <c r="CL478" s="202"/>
      <c r="CM478" s="202"/>
      <c r="CN478" s="202"/>
      <c r="CO478" s="202"/>
      <c r="CP478" s="202"/>
      <c r="CQ478" s="202"/>
      <c r="CR478" s="202"/>
      <c r="CS478" s="195" t="s">
        <v>5410</v>
      </c>
      <c r="CT478" s="202"/>
      <c r="CU478" s="202"/>
      <c r="CV478" s="202"/>
      <c r="CW478" s="202"/>
      <c r="CX478" s="202"/>
      <c r="CY478" s="202"/>
      <c r="CZ478" s="202"/>
      <c r="DA478" s="202"/>
      <c r="DB478" s="202"/>
      <c r="DC478" s="202"/>
      <c r="DD478" s="202"/>
      <c r="DE478" s="202"/>
    </row>
    <row r="479" spans="34:109" ht="15" hidden="1" customHeight="1">
      <c r="AH479" s="200"/>
      <c r="AI479" s="200"/>
      <c r="AJ479" s="200"/>
      <c r="AK479" s="200"/>
      <c r="AL479" s="189" t="str">
        <f t="shared" si="21"/>
        <v/>
      </c>
      <c r="AM479" s="189" t="str">
        <f t="shared" si="22"/>
        <v/>
      </c>
      <c r="AN479" s="190" t="str">
        <f t="shared" si="23"/>
        <v/>
      </c>
      <c r="AO479" s="200"/>
      <c r="AP479" s="187">
        <v>477</v>
      </c>
      <c r="AQ479" s="201"/>
      <c r="AR479" s="201"/>
      <c r="AS479" s="201"/>
      <c r="AT479" s="201"/>
      <c r="AU479" s="201"/>
      <c r="AV479" s="201"/>
      <c r="AW479" s="201"/>
      <c r="AX479" s="201"/>
      <c r="AY479" s="201"/>
      <c r="AZ479" s="201"/>
      <c r="BA479" s="201"/>
      <c r="BB479" s="201"/>
      <c r="BC479" s="201"/>
      <c r="BD479" s="201"/>
      <c r="BE479" s="201"/>
      <c r="BF479" s="201"/>
      <c r="BG479" s="201"/>
      <c r="BH479" s="201"/>
      <c r="BI479" s="201"/>
      <c r="BJ479" s="193" t="s">
        <v>5411</v>
      </c>
      <c r="BK479" s="201"/>
      <c r="BL479" s="201"/>
      <c r="BM479" s="201"/>
      <c r="BN479" s="201"/>
      <c r="BO479" s="201"/>
      <c r="BP479" s="201"/>
      <c r="BQ479" s="201"/>
      <c r="BR479" s="201"/>
      <c r="BS479" s="201"/>
      <c r="BT479" s="201"/>
      <c r="BU479" s="201"/>
      <c r="BV479" s="201"/>
      <c r="BW479" s="200"/>
      <c r="BX479" s="200"/>
      <c r="BY479" s="200"/>
      <c r="BZ479" s="202"/>
      <c r="CA479" s="202"/>
      <c r="CB479" s="202"/>
      <c r="CC479" s="202"/>
      <c r="CD479" s="202"/>
      <c r="CE479" s="202"/>
      <c r="CF479" s="202"/>
      <c r="CG479" s="202"/>
      <c r="CH479" s="202"/>
      <c r="CI479" s="202"/>
      <c r="CJ479" s="202"/>
      <c r="CK479" s="202"/>
      <c r="CL479" s="202"/>
      <c r="CM479" s="202"/>
      <c r="CN479" s="202"/>
      <c r="CO479" s="202"/>
      <c r="CP479" s="202"/>
      <c r="CQ479" s="202"/>
      <c r="CR479" s="202"/>
      <c r="CS479" s="195" t="s">
        <v>5412</v>
      </c>
      <c r="CT479" s="202"/>
      <c r="CU479" s="202"/>
      <c r="CV479" s="202"/>
      <c r="CW479" s="202"/>
      <c r="CX479" s="202"/>
      <c r="CY479" s="202"/>
      <c r="CZ479" s="202"/>
      <c r="DA479" s="202"/>
      <c r="DB479" s="202"/>
      <c r="DC479" s="202"/>
      <c r="DD479" s="202"/>
      <c r="DE479" s="202"/>
    </row>
    <row r="480" spans="34:109" ht="15" hidden="1" customHeight="1">
      <c r="AH480" s="200"/>
      <c r="AI480" s="200"/>
      <c r="AJ480" s="200"/>
      <c r="AK480" s="200"/>
      <c r="AL480" s="189" t="str">
        <f t="shared" si="21"/>
        <v/>
      </c>
      <c r="AM480" s="189" t="str">
        <f t="shared" si="22"/>
        <v/>
      </c>
      <c r="AN480" s="190" t="str">
        <f t="shared" si="23"/>
        <v/>
      </c>
      <c r="AO480" s="200"/>
      <c r="AP480" s="187">
        <v>478</v>
      </c>
      <c r="AQ480" s="201"/>
      <c r="AR480" s="201"/>
      <c r="AS480" s="201"/>
      <c r="AT480" s="201"/>
      <c r="AU480" s="201"/>
      <c r="AV480" s="201"/>
      <c r="AW480" s="201"/>
      <c r="AX480" s="201"/>
      <c r="AY480" s="201"/>
      <c r="AZ480" s="201"/>
      <c r="BA480" s="201"/>
      <c r="BB480" s="201"/>
      <c r="BC480" s="201"/>
      <c r="BD480" s="201"/>
      <c r="BE480" s="201"/>
      <c r="BF480" s="201"/>
      <c r="BG480" s="201"/>
      <c r="BH480" s="201"/>
      <c r="BI480" s="201"/>
      <c r="BJ480" s="193" t="s">
        <v>5413</v>
      </c>
      <c r="BK480" s="201"/>
      <c r="BL480" s="201"/>
      <c r="BM480" s="201"/>
      <c r="BN480" s="201"/>
      <c r="BO480" s="201"/>
      <c r="BP480" s="201"/>
      <c r="BQ480" s="201"/>
      <c r="BR480" s="201"/>
      <c r="BS480" s="201"/>
      <c r="BT480" s="201"/>
      <c r="BU480" s="201"/>
      <c r="BV480" s="201"/>
      <c r="BW480" s="200"/>
      <c r="BX480" s="200"/>
      <c r="BY480" s="200"/>
      <c r="BZ480" s="202"/>
      <c r="CA480" s="202"/>
      <c r="CB480" s="202"/>
      <c r="CC480" s="202"/>
      <c r="CD480" s="202"/>
      <c r="CE480" s="202"/>
      <c r="CF480" s="202"/>
      <c r="CG480" s="202"/>
      <c r="CH480" s="202"/>
      <c r="CI480" s="202"/>
      <c r="CJ480" s="202"/>
      <c r="CK480" s="202"/>
      <c r="CL480" s="202"/>
      <c r="CM480" s="202"/>
      <c r="CN480" s="202"/>
      <c r="CO480" s="202"/>
      <c r="CP480" s="202"/>
      <c r="CQ480" s="202"/>
      <c r="CR480" s="202"/>
      <c r="CS480" s="195" t="s">
        <v>5414</v>
      </c>
      <c r="CT480" s="202"/>
      <c r="CU480" s="202"/>
      <c r="CV480" s="202"/>
      <c r="CW480" s="202"/>
      <c r="CX480" s="202"/>
      <c r="CY480" s="202"/>
      <c r="CZ480" s="202"/>
      <c r="DA480" s="202"/>
      <c r="DB480" s="202"/>
      <c r="DC480" s="202"/>
      <c r="DD480" s="202"/>
      <c r="DE480" s="202"/>
    </row>
    <row r="481" spans="34:109" ht="15" hidden="1" customHeight="1">
      <c r="AH481" s="200"/>
      <c r="AI481" s="200"/>
      <c r="AJ481" s="200"/>
      <c r="AK481" s="200"/>
      <c r="AL481" s="189" t="str">
        <f t="shared" si="21"/>
        <v/>
      </c>
      <c r="AM481" s="189" t="str">
        <f t="shared" si="22"/>
        <v/>
      </c>
      <c r="AN481" s="190" t="str">
        <f t="shared" si="23"/>
        <v/>
      </c>
      <c r="AO481" s="200"/>
      <c r="AP481" s="187">
        <v>479</v>
      </c>
      <c r="AQ481" s="201"/>
      <c r="AR481" s="201"/>
      <c r="AS481" s="201"/>
      <c r="AT481" s="201"/>
      <c r="AU481" s="201"/>
      <c r="AV481" s="201"/>
      <c r="AW481" s="201"/>
      <c r="AX481" s="201"/>
      <c r="AY481" s="201"/>
      <c r="AZ481" s="201"/>
      <c r="BA481" s="201"/>
      <c r="BB481" s="201"/>
      <c r="BC481" s="201"/>
      <c r="BD481" s="201"/>
      <c r="BE481" s="201"/>
      <c r="BF481" s="201"/>
      <c r="BG481" s="201"/>
      <c r="BH481" s="201"/>
      <c r="BI481" s="201"/>
      <c r="BJ481" s="193" t="s">
        <v>5415</v>
      </c>
      <c r="BK481" s="201"/>
      <c r="BL481" s="201"/>
      <c r="BM481" s="201"/>
      <c r="BN481" s="201"/>
      <c r="BO481" s="201"/>
      <c r="BP481" s="201"/>
      <c r="BQ481" s="201"/>
      <c r="BR481" s="201"/>
      <c r="BS481" s="201"/>
      <c r="BT481" s="201"/>
      <c r="BU481" s="201"/>
      <c r="BV481" s="201"/>
      <c r="BW481" s="200"/>
      <c r="BX481" s="200"/>
      <c r="BY481" s="200"/>
      <c r="BZ481" s="202"/>
      <c r="CA481" s="202"/>
      <c r="CB481" s="202"/>
      <c r="CC481" s="202"/>
      <c r="CD481" s="202"/>
      <c r="CE481" s="202"/>
      <c r="CF481" s="202"/>
      <c r="CG481" s="202"/>
      <c r="CH481" s="202"/>
      <c r="CI481" s="202"/>
      <c r="CJ481" s="202"/>
      <c r="CK481" s="202"/>
      <c r="CL481" s="202"/>
      <c r="CM481" s="202"/>
      <c r="CN481" s="202"/>
      <c r="CO481" s="202"/>
      <c r="CP481" s="202"/>
      <c r="CQ481" s="202"/>
      <c r="CR481" s="202"/>
      <c r="CS481" s="195" t="s">
        <v>5416</v>
      </c>
      <c r="CT481" s="202"/>
      <c r="CU481" s="202"/>
      <c r="CV481" s="202"/>
      <c r="CW481" s="202"/>
      <c r="CX481" s="202"/>
      <c r="CY481" s="202"/>
      <c r="CZ481" s="202"/>
      <c r="DA481" s="202"/>
      <c r="DB481" s="202"/>
      <c r="DC481" s="202"/>
      <c r="DD481" s="202"/>
      <c r="DE481" s="202"/>
    </row>
    <row r="482" spans="34:109" ht="15" hidden="1" customHeight="1">
      <c r="AH482" s="200"/>
      <c r="AI482" s="200"/>
      <c r="AJ482" s="200"/>
      <c r="AK482" s="200"/>
      <c r="AL482" s="189" t="str">
        <f t="shared" si="21"/>
        <v/>
      </c>
      <c r="AM482" s="189" t="str">
        <f t="shared" si="22"/>
        <v/>
      </c>
      <c r="AN482" s="190" t="str">
        <f t="shared" si="23"/>
        <v/>
      </c>
      <c r="AO482" s="200"/>
      <c r="AP482" s="187">
        <v>480</v>
      </c>
      <c r="AQ482" s="201"/>
      <c r="AR482" s="201"/>
      <c r="AS482" s="201"/>
      <c r="AT482" s="201"/>
      <c r="AU482" s="201"/>
      <c r="AV482" s="201"/>
      <c r="AW482" s="201"/>
      <c r="AX482" s="201"/>
      <c r="AY482" s="201"/>
      <c r="AZ482" s="201"/>
      <c r="BA482" s="201"/>
      <c r="BB482" s="201"/>
      <c r="BC482" s="201"/>
      <c r="BD482" s="201"/>
      <c r="BE482" s="201"/>
      <c r="BF482" s="201"/>
      <c r="BG482" s="201"/>
      <c r="BH482" s="201"/>
      <c r="BI482" s="201"/>
      <c r="BJ482" s="193" t="s">
        <v>5417</v>
      </c>
      <c r="BK482" s="201"/>
      <c r="BL482" s="201"/>
      <c r="BM482" s="201"/>
      <c r="BN482" s="201"/>
      <c r="BO482" s="201"/>
      <c r="BP482" s="201"/>
      <c r="BQ482" s="201"/>
      <c r="BR482" s="201"/>
      <c r="BS482" s="201"/>
      <c r="BT482" s="201"/>
      <c r="BU482" s="201"/>
      <c r="BV482" s="201"/>
      <c r="BW482" s="200"/>
      <c r="BX482" s="200"/>
      <c r="BY482" s="200"/>
      <c r="BZ482" s="202"/>
      <c r="CA482" s="202"/>
      <c r="CB482" s="202"/>
      <c r="CC482" s="202"/>
      <c r="CD482" s="202"/>
      <c r="CE482" s="202"/>
      <c r="CF482" s="202"/>
      <c r="CG482" s="202"/>
      <c r="CH482" s="202"/>
      <c r="CI482" s="202"/>
      <c r="CJ482" s="202"/>
      <c r="CK482" s="202"/>
      <c r="CL482" s="202"/>
      <c r="CM482" s="202"/>
      <c r="CN482" s="202"/>
      <c r="CO482" s="202"/>
      <c r="CP482" s="202"/>
      <c r="CQ482" s="202"/>
      <c r="CR482" s="202"/>
      <c r="CS482" s="195" t="s">
        <v>5418</v>
      </c>
      <c r="CT482" s="202"/>
      <c r="CU482" s="202"/>
      <c r="CV482" s="202"/>
      <c r="CW482" s="202"/>
      <c r="CX482" s="202"/>
      <c r="CY482" s="202"/>
      <c r="CZ482" s="202"/>
      <c r="DA482" s="202"/>
      <c r="DB482" s="202"/>
      <c r="DC482" s="202"/>
      <c r="DD482" s="202"/>
      <c r="DE482" s="202"/>
    </row>
    <row r="483" spans="34:109" ht="15" hidden="1" customHeight="1">
      <c r="AH483" s="200"/>
      <c r="AI483" s="200"/>
      <c r="AJ483" s="200"/>
      <c r="AK483" s="200"/>
      <c r="AL483" s="189" t="str">
        <f t="shared" si="21"/>
        <v/>
      </c>
      <c r="AM483" s="189" t="str">
        <f t="shared" si="22"/>
        <v/>
      </c>
      <c r="AN483" s="190" t="str">
        <f t="shared" si="23"/>
        <v/>
      </c>
      <c r="AO483" s="200"/>
      <c r="AP483" s="187">
        <v>481</v>
      </c>
      <c r="AQ483" s="201"/>
      <c r="AR483" s="201"/>
      <c r="AS483" s="201"/>
      <c r="AT483" s="201"/>
      <c r="AU483" s="201"/>
      <c r="AV483" s="201"/>
      <c r="AW483" s="201"/>
      <c r="AX483" s="201"/>
      <c r="AY483" s="201"/>
      <c r="AZ483" s="201"/>
      <c r="BA483" s="201"/>
      <c r="BB483" s="201"/>
      <c r="BC483" s="201"/>
      <c r="BD483" s="201"/>
      <c r="BE483" s="201"/>
      <c r="BF483" s="201"/>
      <c r="BG483" s="201"/>
      <c r="BH483" s="201"/>
      <c r="BI483" s="201"/>
      <c r="BJ483" s="193" t="s">
        <v>5419</v>
      </c>
      <c r="BK483" s="201"/>
      <c r="BL483" s="201"/>
      <c r="BM483" s="201"/>
      <c r="BN483" s="201"/>
      <c r="BO483" s="201"/>
      <c r="BP483" s="201"/>
      <c r="BQ483" s="201"/>
      <c r="BR483" s="201"/>
      <c r="BS483" s="201"/>
      <c r="BT483" s="201"/>
      <c r="BU483" s="201"/>
      <c r="BV483" s="201"/>
      <c r="BW483" s="200"/>
      <c r="BX483" s="200"/>
      <c r="BY483" s="200"/>
      <c r="BZ483" s="202"/>
      <c r="CA483" s="202"/>
      <c r="CB483" s="202"/>
      <c r="CC483" s="202"/>
      <c r="CD483" s="202"/>
      <c r="CE483" s="202"/>
      <c r="CF483" s="202"/>
      <c r="CG483" s="202"/>
      <c r="CH483" s="202"/>
      <c r="CI483" s="202"/>
      <c r="CJ483" s="202"/>
      <c r="CK483" s="202"/>
      <c r="CL483" s="202"/>
      <c r="CM483" s="202"/>
      <c r="CN483" s="202"/>
      <c r="CO483" s="202"/>
      <c r="CP483" s="202"/>
      <c r="CQ483" s="202"/>
      <c r="CR483" s="202"/>
      <c r="CS483" s="195" t="s">
        <v>5420</v>
      </c>
      <c r="CT483" s="202"/>
      <c r="CU483" s="202"/>
      <c r="CV483" s="202"/>
      <c r="CW483" s="202"/>
      <c r="CX483" s="202"/>
      <c r="CY483" s="202"/>
      <c r="CZ483" s="202"/>
      <c r="DA483" s="202"/>
      <c r="DB483" s="202"/>
      <c r="DC483" s="202"/>
      <c r="DD483" s="202"/>
      <c r="DE483" s="202"/>
    </row>
    <row r="484" spans="34:109" ht="15" hidden="1" customHeight="1">
      <c r="AH484" s="200"/>
      <c r="AI484" s="200"/>
      <c r="AJ484" s="200"/>
      <c r="AK484" s="200"/>
      <c r="AL484" s="189" t="str">
        <f t="shared" si="21"/>
        <v/>
      </c>
      <c r="AM484" s="189" t="str">
        <f t="shared" si="22"/>
        <v/>
      </c>
      <c r="AN484" s="190" t="str">
        <f t="shared" si="23"/>
        <v/>
      </c>
      <c r="AO484" s="200"/>
      <c r="AP484" s="187">
        <v>482</v>
      </c>
      <c r="AQ484" s="201"/>
      <c r="AR484" s="201"/>
      <c r="AS484" s="201"/>
      <c r="AT484" s="201"/>
      <c r="AU484" s="201"/>
      <c r="AV484" s="201"/>
      <c r="AW484" s="201"/>
      <c r="AX484" s="201"/>
      <c r="AY484" s="201"/>
      <c r="AZ484" s="201"/>
      <c r="BA484" s="201"/>
      <c r="BB484" s="201"/>
      <c r="BC484" s="201"/>
      <c r="BD484" s="201"/>
      <c r="BE484" s="201"/>
      <c r="BF484" s="201"/>
      <c r="BG484" s="201"/>
      <c r="BH484" s="201"/>
      <c r="BI484" s="201"/>
      <c r="BJ484" s="193" t="s">
        <v>5421</v>
      </c>
      <c r="BK484" s="201"/>
      <c r="BL484" s="201"/>
      <c r="BM484" s="201"/>
      <c r="BN484" s="201"/>
      <c r="BO484" s="201"/>
      <c r="BP484" s="201"/>
      <c r="BQ484" s="201"/>
      <c r="BR484" s="201"/>
      <c r="BS484" s="201"/>
      <c r="BT484" s="201"/>
      <c r="BU484" s="201"/>
      <c r="BV484" s="201"/>
      <c r="BW484" s="200"/>
      <c r="BX484" s="200"/>
      <c r="BY484" s="200"/>
      <c r="BZ484" s="202"/>
      <c r="CA484" s="202"/>
      <c r="CB484" s="202"/>
      <c r="CC484" s="202"/>
      <c r="CD484" s="202"/>
      <c r="CE484" s="202"/>
      <c r="CF484" s="202"/>
      <c r="CG484" s="202"/>
      <c r="CH484" s="202"/>
      <c r="CI484" s="202"/>
      <c r="CJ484" s="202"/>
      <c r="CK484" s="202"/>
      <c r="CL484" s="202"/>
      <c r="CM484" s="202"/>
      <c r="CN484" s="202"/>
      <c r="CO484" s="202"/>
      <c r="CP484" s="202"/>
      <c r="CQ484" s="202"/>
      <c r="CR484" s="202"/>
      <c r="CS484" s="195" t="s">
        <v>5422</v>
      </c>
      <c r="CT484" s="202"/>
      <c r="CU484" s="202"/>
      <c r="CV484" s="202"/>
      <c r="CW484" s="202"/>
      <c r="CX484" s="202"/>
      <c r="CY484" s="202"/>
      <c r="CZ484" s="202"/>
      <c r="DA484" s="202"/>
      <c r="DB484" s="202"/>
      <c r="DC484" s="202"/>
      <c r="DD484" s="202"/>
      <c r="DE484" s="202"/>
    </row>
    <row r="485" spans="34:109" ht="15" hidden="1" customHeight="1">
      <c r="AH485" s="200"/>
      <c r="AI485" s="200"/>
      <c r="AJ485" s="200"/>
      <c r="AK485" s="200"/>
      <c r="AL485" s="189" t="str">
        <f t="shared" si="21"/>
        <v/>
      </c>
      <c r="AM485" s="189" t="str">
        <f t="shared" si="22"/>
        <v/>
      </c>
      <c r="AN485" s="190" t="str">
        <f t="shared" si="23"/>
        <v/>
      </c>
      <c r="AO485" s="200"/>
      <c r="AP485" s="187">
        <v>483</v>
      </c>
      <c r="AQ485" s="201"/>
      <c r="AR485" s="201"/>
      <c r="AS485" s="201"/>
      <c r="AT485" s="201"/>
      <c r="AU485" s="201"/>
      <c r="AV485" s="201"/>
      <c r="AW485" s="201"/>
      <c r="AX485" s="201"/>
      <c r="AY485" s="201"/>
      <c r="AZ485" s="201"/>
      <c r="BA485" s="201"/>
      <c r="BB485" s="201"/>
      <c r="BC485" s="201"/>
      <c r="BD485" s="201"/>
      <c r="BE485" s="201"/>
      <c r="BF485" s="201"/>
      <c r="BG485" s="201"/>
      <c r="BH485" s="201"/>
      <c r="BI485" s="201"/>
      <c r="BJ485" s="193" t="s">
        <v>5423</v>
      </c>
      <c r="BK485" s="201"/>
      <c r="BL485" s="201"/>
      <c r="BM485" s="201"/>
      <c r="BN485" s="201"/>
      <c r="BO485" s="201"/>
      <c r="BP485" s="201"/>
      <c r="BQ485" s="201"/>
      <c r="BR485" s="201"/>
      <c r="BS485" s="201"/>
      <c r="BT485" s="201"/>
      <c r="BU485" s="201"/>
      <c r="BV485" s="201"/>
      <c r="BW485" s="200"/>
      <c r="BX485" s="200"/>
      <c r="BY485" s="200"/>
      <c r="BZ485" s="202"/>
      <c r="CA485" s="202"/>
      <c r="CB485" s="202"/>
      <c r="CC485" s="202"/>
      <c r="CD485" s="202"/>
      <c r="CE485" s="202"/>
      <c r="CF485" s="202"/>
      <c r="CG485" s="202"/>
      <c r="CH485" s="202"/>
      <c r="CI485" s="202"/>
      <c r="CJ485" s="202"/>
      <c r="CK485" s="202"/>
      <c r="CL485" s="202"/>
      <c r="CM485" s="202"/>
      <c r="CN485" s="202"/>
      <c r="CO485" s="202"/>
      <c r="CP485" s="202"/>
      <c r="CQ485" s="202"/>
      <c r="CR485" s="202"/>
      <c r="CS485" s="195" t="s">
        <v>5424</v>
      </c>
      <c r="CT485" s="202"/>
      <c r="CU485" s="202"/>
      <c r="CV485" s="202"/>
      <c r="CW485" s="202"/>
      <c r="CX485" s="202"/>
      <c r="CY485" s="202"/>
      <c r="CZ485" s="202"/>
      <c r="DA485" s="202"/>
      <c r="DB485" s="202"/>
      <c r="DC485" s="202"/>
      <c r="DD485" s="202"/>
      <c r="DE485" s="202"/>
    </row>
    <row r="486" spans="34:109" ht="15" hidden="1" customHeight="1">
      <c r="AH486" s="200"/>
      <c r="AI486" s="200"/>
      <c r="AJ486" s="200"/>
      <c r="AK486" s="200"/>
      <c r="AL486" s="189" t="str">
        <f t="shared" si="21"/>
        <v/>
      </c>
      <c r="AM486" s="189" t="str">
        <f t="shared" si="22"/>
        <v/>
      </c>
      <c r="AN486" s="190" t="str">
        <f t="shared" si="23"/>
        <v/>
      </c>
      <c r="AO486" s="200"/>
      <c r="AP486" s="187">
        <v>484</v>
      </c>
      <c r="AQ486" s="201"/>
      <c r="AR486" s="201"/>
      <c r="AS486" s="201"/>
      <c r="AT486" s="201"/>
      <c r="AU486" s="201"/>
      <c r="AV486" s="201"/>
      <c r="AW486" s="201"/>
      <c r="AX486" s="201"/>
      <c r="AY486" s="201"/>
      <c r="AZ486" s="201"/>
      <c r="BA486" s="201"/>
      <c r="BB486" s="201"/>
      <c r="BC486" s="201"/>
      <c r="BD486" s="201"/>
      <c r="BE486" s="201"/>
      <c r="BF486" s="201"/>
      <c r="BG486" s="201"/>
      <c r="BH486" s="201"/>
      <c r="BI486" s="201"/>
      <c r="BJ486" s="193" t="s">
        <v>5425</v>
      </c>
      <c r="BK486" s="201"/>
      <c r="BL486" s="201"/>
      <c r="BM486" s="201"/>
      <c r="BN486" s="201"/>
      <c r="BO486" s="201"/>
      <c r="BP486" s="201"/>
      <c r="BQ486" s="201"/>
      <c r="BR486" s="201"/>
      <c r="BS486" s="201"/>
      <c r="BT486" s="201"/>
      <c r="BU486" s="201"/>
      <c r="BV486" s="201"/>
      <c r="BW486" s="200"/>
      <c r="BX486" s="200"/>
      <c r="BY486" s="200"/>
      <c r="BZ486" s="202"/>
      <c r="CA486" s="202"/>
      <c r="CB486" s="202"/>
      <c r="CC486" s="202"/>
      <c r="CD486" s="202"/>
      <c r="CE486" s="202"/>
      <c r="CF486" s="202"/>
      <c r="CG486" s="202"/>
      <c r="CH486" s="202"/>
      <c r="CI486" s="202"/>
      <c r="CJ486" s="202"/>
      <c r="CK486" s="202"/>
      <c r="CL486" s="202"/>
      <c r="CM486" s="202"/>
      <c r="CN486" s="202"/>
      <c r="CO486" s="202"/>
      <c r="CP486" s="202"/>
      <c r="CQ486" s="202"/>
      <c r="CR486" s="202"/>
      <c r="CS486" s="195" t="s">
        <v>5426</v>
      </c>
      <c r="CT486" s="202"/>
      <c r="CU486" s="202"/>
      <c r="CV486" s="202"/>
      <c r="CW486" s="202"/>
      <c r="CX486" s="202"/>
      <c r="CY486" s="202"/>
      <c r="CZ486" s="202"/>
      <c r="DA486" s="202"/>
      <c r="DB486" s="202"/>
      <c r="DC486" s="202"/>
      <c r="DD486" s="202"/>
      <c r="DE486" s="202"/>
    </row>
    <row r="487" spans="34:109" ht="15" hidden="1" customHeight="1">
      <c r="AH487" s="200"/>
      <c r="AI487" s="200"/>
      <c r="AJ487" s="200"/>
      <c r="AK487" s="200"/>
      <c r="AL487" s="189" t="str">
        <f t="shared" si="21"/>
        <v/>
      </c>
      <c r="AM487" s="189" t="str">
        <f t="shared" si="22"/>
        <v/>
      </c>
      <c r="AN487" s="190" t="str">
        <f t="shared" si="23"/>
        <v/>
      </c>
      <c r="AO487" s="200"/>
      <c r="AP487" s="187">
        <v>485</v>
      </c>
      <c r="AQ487" s="201"/>
      <c r="AR487" s="201"/>
      <c r="AS487" s="201"/>
      <c r="AT487" s="201"/>
      <c r="AU487" s="201"/>
      <c r="AV487" s="201"/>
      <c r="AW487" s="201"/>
      <c r="AX487" s="201"/>
      <c r="AY487" s="201"/>
      <c r="AZ487" s="201"/>
      <c r="BA487" s="201"/>
      <c r="BB487" s="201"/>
      <c r="BC487" s="201"/>
      <c r="BD487" s="201"/>
      <c r="BE487" s="201"/>
      <c r="BF487" s="201"/>
      <c r="BG487" s="201"/>
      <c r="BH487" s="201"/>
      <c r="BI487" s="201"/>
      <c r="BJ487" s="193" t="s">
        <v>5427</v>
      </c>
      <c r="BK487" s="201"/>
      <c r="BL487" s="201"/>
      <c r="BM487" s="201"/>
      <c r="BN487" s="201"/>
      <c r="BO487" s="201"/>
      <c r="BP487" s="201"/>
      <c r="BQ487" s="201"/>
      <c r="BR487" s="201"/>
      <c r="BS487" s="201"/>
      <c r="BT487" s="201"/>
      <c r="BU487" s="201"/>
      <c r="BV487" s="201"/>
      <c r="BW487" s="200"/>
      <c r="BX487" s="200"/>
      <c r="BY487" s="200"/>
      <c r="BZ487" s="202"/>
      <c r="CA487" s="202"/>
      <c r="CB487" s="202"/>
      <c r="CC487" s="202"/>
      <c r="CD487" s="202"/>
      <c r="CE487" s="202"/>
      <c r="CF487" s="202"/>
      <c r="CG487" s="202"/>
      <c r="CH487" s="202"/>
      <c r="CI487" s="202"/>
      <c r="CJ487" s="202"/>
      <c r="CK487" s="202"/>
      <c r="CL487" s="202"/>
      <c r="CM487" s="202"/>
      <c r="CN487" s="202"/>
      <c r="CO487" s="202"/>
      <c r="CP487" s="202"/>
      <c r="CQ487" s="202"/>
      <c r="CR487" s="202"/>
      <c r="CS487" s="195" t="s">
        <v>5428</v>
      </c>
      <c r="CT487" s="202"/>
      <c r="CU487" s="202"/>
      <c r="CV487" s="202"/>
      <c r="CW487" s="202"/>
      <c r="CX487" s="202"/>
      <c r="CY487" s="202"/>
      <c r="CZ487" s="202"/>
      <c r="DA487" s="202"/>
      <c r="DB487" s="202"/>
      <c r="DC487" s="202"/>
      <c r="DD487" s="202"/>
      <c r="DE487" s="202"/>
    </row>
    <row r="488" spans="34:109" ht="15" hidden="1" customHeight="1">
      <c r="AH488" s="200"/>
      <c r="AI488" s="200"/>
      <c r="AJ488" s="200"/>
      <c r="AK488" s="200"/>
      <c r="AL488" s="189" t="str">
        <f t="shared" si="21"/>
        <v/>
      </c>
      <c r="AM488" s="189" t="str">
        <f t="shared" si="22"/>
        <v/>
      </c>
      <c r="AN488" s="190" t="str">
        <f t="shared" si="23"/>
        <v/>
      </c>
      <c r="AO488" s="200"/>
      <c r="AP488" s="187">
        <v>486</v>
      </c>
      <c r="AQ488" s="201"/>
      <c r="AR488" s="201"/>
      <c r="AS488" s="201"/>
      <c r="AT488" s="201"/>
      <c r="AU488" s="201"/>
      <c r="AV488" s="201"/>
      <c r="AW488" s="201"/>
      <c r="AX488" s="201"/>
      <c r="AY488" s="201"/>
      <c r="AZ488" s="201"/>
      <c r="BA488" s="201"/>
      <c r="BB488" s="201"/>
      <c r="BC488" s="201"/>
      <c r="BD488" s="201"/>
      <c r="BE488" s="201"/>
      <c r="BF488" s="201"/>
      <c r="BG488" s="201"/>
      <c r="BH488" s="201"/>
      <c r="BI488" s="201"/>
      <c r="BJ488" s="193" t="s">
        <v>5429</v>
      </c>
      <c r="BK488" s="201"/>
      <c r="BL488" s="201"/>
      <c r="BM488" s="201"/>
      <c r="BN488" s="201"/>
      <c r="BO488" s="201"/>
      <c r="BP488" s="201"/>
      <c r="BQ488" s="201"/>
      <c r="BR488" s="201"/>
      <c r="BS488" s="201"/>
      <c r="BT488" s="201"/>
      <c r="BU488" s="201"/>
      <c r="BV488" s="201"/>
      <c r="BW488" s="200"/>
      <c r="BX488" s="200"/>
      <c r="BY488" s="200"/>
      <c r="BZ488" s="202"/>
      <c r="CA488" s="202"/>
      <c r="CB488" s="202"/>
      <c r="CC488" s="202"/>
      <c r="CD488" s="202"/>
      <c r="CE488" s="202"/>
      <c r="CF488" s="202"/>
      <c r="CG488" s="202"/>
      <c r="CH488" s="202"/>
      <c r="CI488" s="202"/>
      <c r="CJ488" s="202"/>
      <c r="CK488" s="202"/>
      <c r="CL488" s="202"/>
      <c r="CM488" s="202"/>
      <c r="CN488" s="202"/>
      <c r="CO488" s="202"/>
      <c r="CP488" s="202"/>
      <c r="CQ488" s="202"/>
      <c r="CR488" s="202"/>
      <c r="CS488" s="195" t="s">
        <v>5430</v>
      </c>
      <c r="CT488" s="202"/>
      <c r="CU488" s="202"/>
      <c r="CV488" s="202"/>
      <c r="CW488" s="202"/>
      <c r="CX488" s="202"/>
      <c r="CY488" s="202"/>
      <c r="CZ488" s="202"/>
      <c r="DA488" s="202"/>
      <c r="DB488" s="202"/>
      <c r="DC488" s="202"/>
      <c r="DD488" s="202"/>
      <c r="DE488" s="202"/>
    </row>
    <row r="489" spans="34:109" ht="15" hidden="1" customHeight="1">
      <c r="AH489" s="200"/>
      <c r="AI489" s="200"/>
      <c r="AJ489" s="200"/>
      <c r="AK489" s="200"/>
      <c r="AL489" s="189" t="str">
        <f t="shared" si="21"/>
        <v/>
      </c>
      <c r="AM489" s="189" t="str">
        <f t="shared" si="22"/>
        <v/>
      </c>
      <c r="AN489" s="190" t="str">
        <f t="shared" si="23"/>
        <v/>
      </c>
      <c r="AO489" s="200"/>
      <c r="AP489" s="187">
        <v>487</v>
      </c>
      <c r="AQ489" s="201"/>
      <c r="AR489" s="201"/>
      <c r="AS489" s="201"/>
      <c r="AT489" s="201"/>
      <c r="AU489" s="201"/>
      <c r="AV489" s="201"/>
      <c r="AW489" s="201"/>
      <c r="AX489" s="201"/>
      <c r="AY489" s="201"/>
      <c r="AZ489" s="201"/>
      <c r="BA489" s="201"/>
      <c r="BB489" s="201"/>
      <c r="BC489" s="201"/>
      <c r="BD489" s="201"/>
      <c r="BE489" s="201"/>
      <c r="BF489" s="201"/>
      <c r="BG489" s="201"/>
      <c r="BH489" s="201"/>
      <c r="BI489" s="201"/>
      <c r="BJ489" s="193" t="s">
        <v>5431</v>
      </c>
      <c r="BK489" s="201"/>
      <c r="BL489" s="201"/>
      <c r="BM489" s="201"/>
      <c r="BN489" s="201"/>
      <c r="BO489" s="201"/>
      <c r="BP489" s="201"/>
      <c r="BQ489" s="201"/>
      <c r="BR489" s="201"/>
      <c r="BS489" s="201"/>
      <c r="BT489" s="201"/>
      <c r="BU489" s="201"/>
      <c r="BV489" s="201"/>
      <c r="BW489" s="200"/>
      <c r="BX489" s="200"/>
      <c r="BY489" s="200"/>
      <c r="BZ489" s="202"/>
      <c r="CA489" s="202"/>
      <c r="CB489" s="202"/>
      <c r="CC489" s="202"/>
      <c r="CD489" s="202"/>
      <c r="CE489" s="202"/>
      <c r="CF489" s="202"/>
      <c r="CG489" s="202"/>
      <c r="CH489" s="202"/>
      <c r="CI489" s="202"/>
      <c r="CJ489" s="202"/>
      <c r="CK489" s="202"/>
      <c r="CL489" s="202"/>
      <c r="CM489" s="202"/>
      <c r="CN489" s="202"/>
      <c r="CO489" s="202"/>
      <c r="CP489" s="202"/>
      <c r="CQ489" s="202"/>
      <c r="CR489" s="202"/>
      <c r="CS489" s="195" t="s">
        <v>5432</v>
      </c>
      <c r="CT489" s="202"/>
      <c r="CU489" s="202"/>
      <c r="CV489" s="202"/>
      <c r="CW489" s="202"/>
      <c r="CX489" s="202"/>
      <c r="CY489" s="202"/>
      <c r="CZ489" s="202"/>
      <c r="DA489" s="202"/>
      <c r="DB489" s="202"/>
      <c r="DC489" s="202"/>
      <c r="DD489" s="202"/>
      <c r="DE489" s="202"/>
    </row>
    <row r="490" spans="34:109" ht="15" hidden="1" customHeight="1">
      <c r="AH490" s="200"/>
      <c r="AI490" s="200"/>
      <c r="AJ490" s="200"/>
      <c r="AK490" s="200"/>
      <c r="AL490" s="189" t="str">
        <f t="shared" si="21"/>
        <v/>
      </c>
      <c r="AM490" s="189" t="str">
        <f t="shared" si="22"/>
        <v/>
      </c>
      <c r="AN490" s="190" t="str">
        <f t="shared" si="23"/>
        <v/>
      </c>
      <c r="AO490" s="200"/>
      <c r="AP490" s="187">
        <v>488</v>
      </c>
      <c r="AQ490" s="201"/>
      <c r="AR490" s="201"/>
      <c r="AS490" s="201"/>
      <c r="AT490" s="201"/>
      <c r="AU490" s="201"/>
      <c r="AV490" s="201"/>
      <c r="AW490" s="201"/>
      <c r="AX490" s="201"/>
      <c r="AY490" s="201"/>
      <c r="AZ490" s="201"/>
      <c r="BA490" s="201"/>
      <c r="BB490" s="201"/>
      <c r="BC490" s="201"/>
      <c r="BD490" s="201"/>
      <c r="BE490" s="201"/>
      <c r="BF490" s="201"/>
      <c r="BG490" s="201"/>
      <c r="BH490" s="201"/>
      <c r="BI490" s="201"/>
      <c r="BJ490" s="193" t="s">
        <v>5433</v>
      </c>
      <c r="BK490" s="201"/>
      <c r="BL490" s="201"/>
      <c r="BM490" s="201"/>
      <c r="BN490" s="201"/>
      <c r="BO490" s="201"/>
      <c r="BP490" s="201"/>
      <c r="BQ490" s="201"/>
      <c r="BR490" s="201"/>
      <c r="BS490" s="201"/>
      <c r="BT490" s="201"/>
      <c r="BU490" s="201"/>
      <c r="BV490" s="201"/>
      <c r="BW490" s="200"/>
      <c r="BX490" s="200"/>
      <c r="BY490" s="200"/>
      <c r="BZ490" s="202"/>
      <c r="CA490" s="202"/>
      <c r="CB490" s="202"/>
      <c r="CC490" s="202"/>
      <c r="CD490" s="202"/>
      <c r="CE490" s="202"/>
      <c r="CF490" s="202"/>
      <c r="CG490" s="202"/>
      <c r="CH490" s="202"/>
      <c r="CI490" s="202"/>
      <c r="CJ490" s="202"/>
      <c r="CK490" s="202"/>
      <c r="CL490" s="202"/>
      <c r="CM490" s="202"/>
      <c r="CN490" s="202"/>
      <c r="CO490" s="202"/>
      <c r="CP490" s="202"/>
      <c r="CQ490" s="202"/>
      <c r="CR490" s="202"/>
      <c r="CS490" s="195" t="s">
        <v>5434</v>
      </c>
      <c r="CT490" s="202"/>
      <c r="CU490" s="202"/>
      <c r="CV490" s="202"/>
      <c r="CW490" s="202"/>
      <c r="CX490" s="202"/>
      <c r="CY490" s="202"/>
      <c r="CZ490" s="202"/>
      <c r="DA490" s="202"/>
      <c r="DB490" s="202"/>
      <c r="DC490" s="202"/>
      <c r="DD490" s="202"/>
      <c r="DE490" s="202"/>
    </row>
    <row r="491" spans="34:109" ht="15" hidden="1" customHeight="1">
      <c r="AH491" s="200"/>
      <c r="AI491" s="200"/>
      <c r="AJ491" s="200"/>
      <c r="AK491" s="200"/>
      <c r="AL491" s="189" t="str">
        <f t="shared" si="21"/>
        <v/>
      </c>
      <c r="AM491" s="189" t="str">
        <f t="shared" si="22"/>
        <v/>
      </c>
      <c r="AN491" s="190" t="str">
        <f t="shared" si="23"/>
        <v/>
      </c>
      <c r="AO491" s="200"/>
      <c r="AP491" s="187">
        <v>489</v>
      </c>
      <c r="AQ491" s="201"/>
      <c r="AR491" s="201"/>
      <c r="AS491" s="201"/>
      <c r="AT491" s="201"/>
      <c r="AU491" s="201"/>
      <c r="AV491" s="201"/>
      <c r="AW491" s="201"/>
      <c r="AX491" s="201"/>
      <c r="AY491" s="201"/>
      <c r="AZ491" s="201"/>
      <c r="BA491" s="201"/>
      <c r="BB491" s="201"/>
      <c r="BC491" s="201"/>
      <c r="BD491" s="201"/>
      <c r="BE491" s="201"/>
      <c r="BF491" s="201"/>
      <c r="BG491" s="201"/>
      <c r="BH491" s="201"/>
      <c r="BI491" s="201"/>
      <c r="BJ491" s="193" t="s">
        <v>5435</v>
      </c>
      <c r="BK491" s="201"/>
      <c r="BL491" s="201"/>
      <c r="BM491" s="201"/>
      <c r="BN491" s="201"/>
      <c r="BO491" s="201"/>
      <c r="BP491" s="201"/>
      <c r="BQ491" s="201"/>
      <c r="BR491" s="201"/>
      <c r="BS491" s="201"/>
      <c r="BT491" s="201"/>
      <c r="BU491" s="201"/>
      <c r="BV491" s="201"/>
      <c r="BW491" s="200"/>
      <c r="BX491" s="200"/>
      <c r="BY491" s="200"/>
      <c r="BZ491" s="202"/>
      <c r="CA491" s="202"/>
      <c r="CB491" s="202"/>
      <c r="CC491" s="202"/>
      <c r="CD491" s="202"/>
      <c r="CE491" s="202"/>
      <c r="CF491" s="202"/>
      <c r="CG491" s="202"/>
      <c r="CH491" s="202"/>
      <c r="CI491" s="202"/>
      <c r="CJ491" s="202"/>
      <c r="CK491" s="202"/>
      <c r="CL491" s="202"/>
      <c r="CM491" s="202"/>
      <c r="CN491" s="202"/>
      <c r="CO491" s="202"/>
      <c r="CP491" s="202"/>
      <c r="CQ491" s="202"/>
      <c r="CR491" s="202"/>
      <c r="CS491" s="195" t="s">
        <v>5436</v>
      </c>
      <c r="CT491" s="202"/>
      <c r="CU491" s="202"/>
      <c r="CV491" s="202"/>
      <c r="CW491" s="202"/>
      <c r="CX491" s="202"/>
      <c r="CY491" s="202"/>
      <c r="CZ491" s="202"/>
      <c r="DA491" s="202"/>
      <c r="DB491" s="202"/>
      <c r="DC491" s="202"/>
      <c r="DD491" s="202"/>
      <c r="DE491" s="202"/>
    </row>
    <row r="492" spans="34:109" ht="15" hidden="1" customHeight="1">
      <c r="AH492" s="200"/>
      <c r="AI492" s="200"/>
      <c r="AJ492" s="200"/>
      <c r="AK492" s="200"/>
      <c r="AL492" s="189" t="str">
        <f t="shared" si="21"/>
        <v/>
      </c>
      <c r="AM492" s="189" t="str">
        <f t="shared" si="22"/>
        <v/>
      </c>
      <c r="AN492" s="190" t="str">
        <f t="shared" si="23"/>
        <v/>
      </c>
      <c r="AO492" s="200"/>
      <c r="AP492" s="187">
        <v>490</v>
      </c>
      <c r="AQ492" s="201"/>
      <c r="AR492" s="201"/>
      <c r="AS492" s="201"/>
      <c r="AT492" s="201"/>
      <c r="AU492" s="201"/>
      <c r="AV492" s="201"/>
      <c r="AW492" s="201"/>
      <c r="AX492" s="201"/>
      <c r="AY492" s="201"/>
      <c r="AZ492" s="201"/>
      <c r="BA492" s="201"/>
      <c r="BB492" s="201"/>
      <c r="BC492" s="201"/>
      <c r="BD492" s="201"/>
      <c r="BE492" s="201"/>
      <c r="BF492" s="201"/>
      <c r="BG492" s="201"/>
      <c r="BH492" s="201"/>
      <c r="BI492" s="201"/>
      <c r="BJ492" s="193" t="s">
        <v>5437</v>
      </c>
      <c r="BK492" s="201"/>
      <c r="BL492" s="201"/>
      <c r="BM492" s="201"/>
      <c r="BN492" s="201"/>
      <c r="BO492" s="201"/>
      <c r="BP492" s="201"/>
      <c r="BQ492" s="201"/>
      <c r="BR492" s="201"/>
      <c r="BS492" s="201"/>
      <c r="BT492" s="201"/>
      <c r="BU492" s="201"/>
      <c r="BV492" s="201"/>
      <c r="BW492" s="200"/>
      <c r="BX492" s="200"/>
      <c r="BY492" s="200"/>
      <c r="BZ492" s="202"/>
      <c r="CA492" s="202"/>
      <c r="CB492" s="202"/>
      <c r="CC492" s="202"/>
      <c r="CD492" s="202"/>
      <c r="CE492" s="202"/>
      <c r="CF492" s="202"/>
      <c r="CG492" s="202"/>
      <c r="CH492" s="202"/>
      <c r="CI492" s="202"/>
      <c r="CJ492" s="202"/>
      <c r="CK492" s="202"/>
      <c r="CL492" s="202"/>
      <c r="CM492" s="202"/>
      <c r="CN492" s="202"/>
      <c r="CO492" s="202"/>
      <c r="CP492" s="202"/>
      <c r="CQ492" s="202"/>
      <c r="CR492" s="202"/>
      <c r="CS492" s="195" t="s">
        <v>5438</v>
      </c>
      <c r="CT492" s="202"/>
      <c r="CU492" s="202"/>
      <c r="CV492" s="202"/>
      <c r="CW492" s="202"/>
      <c r="CX492" s="202"/>
      <c r="CY492" s="202"/>
      <c r="CZ492" s="202"/>
      <c r="DA492" s="202"/>
      <c r="DB492" s="202"/>
      <c r="DC492" s="202"/>
      <c r="DD492" s="202"/>
      <c r="DE492" s="202"/>
    </row>
    <row r="493" spans="34:109" ht="15" hidden="1" customHeight="1">
      <c r="AH493" s="187"/>
      <c r="AI493" s="187"/>
      <c r="AJ493" s="187"/>
      <c r="AK493" s="187"/>
      <c r="AL493" s="189" t="str">
        <f t="shared" si="21"/>
        <v/>
      </c>
      <c r="AM493" s="189" t="str">
        <f t="shared" si="22"/>
        <v/>
      </c>
      <c r="AN493" s="190" t="str">
        <f t="shared" si="23"/>
        <v/>
      </c>
      <c r="AO493" s="187"/>
      <c r="AP493" s="187">
        <v>491</v>
      </c>
      <c r="AQ493" s="193"/>
      <c r="AR493" s="193"/>
      <c r="AS493" s="193"/>
      <c r="AT493" s="193"/>
      <c r="AU493" s="193"/>
      <c r="AV493" s="193"/>
      <c r="AW493" s="193"/>
      <c r="AX493" s="193"/>
      <c r="AY493" s="193"/>
      <c r="AZ493" s="193"/>
      <c r="BA493" s="193"/>
      <c r="BB493" s="193"/>
      <c r="BC493" s="193"/>
      <c r="BD493" s="193"/>
      <c r="BE493" s="193"/>
      <c r="BF493" s="193"/>
      <c r="BG493" s="193"/>
      <c r="BH493" s="193"/>
      <c r="BI493" s="193"/>
      <c r="BJ493" s="193" t="s">
        <v>5439</v>
      </c>
      <c r="BK493" s="193"/>
      <c r="BL493" s="193"/>
      <c r="BM493" s="193"/>
      <c r="BN493" s="193"/>
      <c r="BO493" s="193"/>
      <c r="BP493" s="193"/>
      <c r="BQ493" s="193"/>
      <c r="BR493" s="193"/>
      <c r="BS493" s="193"/>
      <c r="BT493" s="193"/>
      <c r="BU493" s="193"/>
      <c r="BV493" s="193"/>
      <c r="BW493" s="187"/>
      <c r="BX493" s="187"/>
      <c r="BY493" s="187"/>
      <c r="BZ493" s="195"/>
      <c r="CA493" s="195"/>
      <c r="CB493" s="195"/>
      <c r="CC493" s="195"/>
      <c r="CD493" s="195"/>
      <c r="CE493" s="195"/>
      <c r="CF493" s="195"/>
      <c r="CG493" s="195"/>
      <c r="CH493" s="195"/>
      <c r="CI493" s="195"/>
      <c r="CJ493" s="195"/>
      <c r="CK493" s="195"/>
      <c r="CL493" s="195"/>
      <c r="CM493" s="195"/>
      <c r="CN493" s="195"/>
      <c r="CO493" s="195"/>
      <c r="CP493" s="195"/>
      <c r="CQ493" s="195"/>
      <c r="CR493" s="195"/>
      <c r="CS493" s="195" t="s">
        <v>5440</v>
      </c>
      <c r="CT493" s="195"/>
      <c r="CU493" s="195"/>
      <c r="CV493" s="195"/>
      <c r="CW493" s="195"/>
      <c r="CX493" s="195"/>
      <c r="CY493" s="195"/>
      <c r="CZ493" s="195"/>
      <c r="DA493" s="195"/>
      <c r="DB493" s="195"/>
      <c r="DC493" s="195"/>
      <c r="DD493" s="195"/>
      <c r="DE493" s="195"/>
    </row>
    <row r="494" spans="34:109" ht="15" hidden="1" customHeight="1">
      <c r="AH494" s="200"/>
      <c r="AI494" s="200"/>
      <c r="AJ494" s="200"/>
      <c r="AK494" s="200"/>
      <c r="AL494" s="189" t="str">
        <f t="shared" si="21"/>
        <v/>
      </c>
      <c r="AM494" s="189" t="str">
        <f t="shared" si="22"/>
        <v/>
      </c>
      <c r="AN494" s="190" t="str">
        <f t="shared" si="23"/>
        <v/>
      </c>
      <c r="AO494" s="200"/>
      <c r="AP494" s="187">
        <v>492</v>
      </c>
      <c r="AQ494" s="201"/>
      <c r="AR494" s="201"/>
      <c r="AS494" s="201"/>
      <c r="AT494" s="201"/>
      <c r="AU494" s="201"/>
      <c r="AV494" s="201"/>
      <c r="AW494" s="201"/>
      <c r="AX494" s="201"/>
      <c r="AY494" s="201"/>
      <c r="AZ494" s="201"/>
      <c r="BA494" s="201"/>
      <c r="BB494" s="201"/>
      <c r="BC494" s="201"/>
      <c r="BD494" s="201"/>
      <c r="BE494" s="201"/>
      <c r="BF494" s="201"/>
      <c r="BG494" s="201"/>
      <c r="BH494" s="201"/>
      <c r="BI494" s="201"/>
      <c r="BJ494" s="193" t="s">
        <v>5441</v>
      </c>
      <c r="BK494" s="201"/>
      <c r="BL494" s="201"/>
      <c r="BM494" s="201"/>
      <c r="BN494" s="201"/>
      <c r="BO494" s="201"/>
      <c r="BP494" s="201"/>
      <c r="BQ494" s="201"/>
      <c r="BR494" s="201"/>
      <c r="BS494" s="201"/>
      <c r="BT494" s="201"/>
      <c r="BU494" s="201"/>
      <c r="BV494" s="201"/>
      <c r="BW494" s="200"/>
      <c r="BX494" s="200"/>
      <c r="BY494" s="200"/>
      <c r="BZ494" s="202"/>
      <c r="CA494" s="202"/>
      <c r="CB494" s="202"/>
      <c r="CC494" s="202"/>
      <c r="CD494" s="202"/>
      <c r="CE494" s="202"/>
      <c r="CF494" s="202"/>
      <c r="CG494" s="202"/>
      <c r="CH494" s="202"/>
      <c r="CI494" s="202"/>
      <c r="CJ494" s="202"/>
      <c r="CK494" s="202"/>
      <c r="CL494" s="202"/>
      <c r="CM494" s="202"/>
      <c r="CN494" s="202"/>
      <c r="CO494" s="202"/>
      <c r="CP494" s="202"/>
      <c r="CQ494" s="202"/>
      <c r="CR494" s="202"/>
      <c r="CS494" s="195" t="s">
        <v>5442</v>
      </c>
      <c r="CT494" s="202"/>
      <c r="CU494" s="202"/>
      <c r="CV494" s="202"/>
      <c r="CW494" s="202"/>
      <c r="CX494" s="202"/>
      <c r="CY494" s="202"/>
      <c r="CZ494" s="202"/>
      <c r="DA494" s="202"/>
      <c r="DB494" s="202"/>
      <c r="DC494" s="202"/>
      <c r="DD494" s="202"/>
      <c r="DE494" s="202"/>
    </row>
    <row r="495" spans="34:109" ht="15" hidden="1" customHeight="1">
      <c r="AH495" s="200"/>
      <c r="AI495" s="200"/>
      <c r="AJ495" s="200"/>
      <c r="AK495" s="200"/>
      <c r="AL495" s="189" t="str">
        <f t="shared" si="21"/>
        <v/>
      </c>
      <c r="AM495" s="189" t="str">
        <f t="shared" si="22"/>
        <v/>
      </c>
      <c r="AN495" s="190" t="str">
        <f t="shared" si="23"/>
        <v/>
      </c>
      <c r="AO495" s="200"/>
      <c r="AP495" s="187">
        <v>493</v>
      </c>
      <c r="AQ495" s="201"/>
      <c r="AR495" s="201"/>
      <c r="AS495" s="201"/>
      <c r="AT495" s="201"/>
      <c r="AU495" s="201"/>
      <c r="AV495" s="201"/>
      <c r="AW495" s="201"/>
      <c r="AX495" s="201"/>
      <c r="AY495" s="201"/>
      <c r="AZ495" s="201"/>
      <c r="BA495" s="201"/>
      <c r="BB495" s="201"/>
      <c r="BC495" s="201"/>
      <c r="BD495" s="201"/>
      <c r="BE495" s="201"/>
      <c r="BF495" s="201"/>
      <c r="BG495" s="201"/>
      <c r="BH495" s="201"/>
      <c r="BI495" s="201"/>
      <c r="BJ495" s="193" t="s">
        <v>5443</v>
      </c>
      <c r="BK495" s="201"/>
      <c r="BL495" s="201"/>
      <c r="BM495" s="201"/>
      <c r="BN495" s="201"/>
      <c r="BO495" s="201"/>
      <c r="BP495" s="201"/>
      <c r="BQ495" s="201"/>
      <c r="BR495" s="201"/>
      <c r="BS495" s="201"/>
      <c r="BT495" s="201"/>
      <c r="BU495" s="201"/>
      <c r="BV495" s="201"/>
      <c r="BW495" s="200"/>
      <c r="BX495" s="200"/>
      <c r="BY495" s="200"/>
      <c r="BZ495" s="202"/>
      <c r="CA495" s="202"/>
      <c r="CB495" s="202"/>
      <c r="CC495" s="202"/>
      <c r="CD495" s="202"/>
      <c r="CE495" s="202"/>
      <c r="CF495" s="202"/>
      <c r="CG495" s="202"/>
      <c r="CH495" s="202"/>
      <c r="CI495" s="202"/>
      <c r="CJ495" s="202"/>
      <c r="CK495" s="202"/>
      <c r="CL495" s="202"/>
      <c r="CM495" s="202"/>
      <c r="CN495" s="202"/>
      <c r="CO495" s="202"/>
      <c r="CP495" s="202"/>
      <c r="CQ495" s="202"/>
      <c r="CR495" s="202"/>
      <c r="CS495" s="195" t="s">
        <v>5444</v>
      </c>
      <c r="CT495" s="202"/>
      <c r="CU495" s="202"/>
      <c r="CV495" s="202"/>
      <c r="CW495" s="202"/>
      <c r="CX495" s="202"/>
      <c r="CY495" s="202"/>
      <c r="CZ495" s="202"/>
      <c r="DA495" s="202"/>
      <c r="DB495" s="202"/>
      <c r="DC495" s="202"/>
      <c r="DD495" s="202"/>
      <c r="DE495" s="202"/>
    </row>
    <row r="496" spans="34:109" ht="15" hidden="1" customHeight="1">
      <c r="AH496" s="200"/>
      <c r="AI496" s="200"/>
      <c r="AJ496" s="200"/>
      <c r="AK496" s="200"/>
      <c r="AL496" s="189" t="str">
        <f t="shared" si="21"/>
        <v/>
      </c>
      <c r="AM496" s="189" t="str">
        <f t="shared" si="22"/>
        <v/>
      </c>
      <c r="AN496" s="190" t="str">
        <f t="shared" si="23"/>
        <v/>
      </c>
      <c r="AO496" s="200"/>
      <c r="AP496" s="187">
        <v>494</v>
      </c>
      <c r="AQ496" s="201"/>
      <c r="AR496" s="201"/>
      <c r="AS496" s="201"/>
      <c r="AT496" s="201"/>
      <c r="AU496" s="201"/>
      <c r="AV496" s="201"/>
      <c r="AW496" s="201"/>
      <c r="AX496" s="201"/>
      <c r="AY496" s="201"/>
      <c r="AZ496" s="201"/>
      <c r="BA496" s="201"/>
      <c r="BB496" s="201"/>
      <c r="BC496" s="201"/>
      <c r="BD496" s="201"/>
      <c r="BE496" s="201"/>
      <c r="BF496" s="201"/>
      <c r="BG496" s="201"/>
      <c r="BH496" s="201"/>
      <c r="BI496" s="201"/>
      <c r="BJ496" s="193" t="s">
        <v>5445</v>
      </c>
      <c r="BK496" s="201"/>
      <c r="BL496" s="201"/>
      <c r="BM496" s="201"/>
      <c r="BN496" s="201"/>
      <c r="BO496" s="201"/>
      <c r="BP496" s="201"/>
      <c r="BQ496" s="201"/>
      <c r="BR496" s="201"/>
      <c r="BS496" s="201"/>
      <c r="BT496" s="201"/>
      <c r="BU496" s="201"/>
      <c r="BV496" s="201"/>
      <c r="BW496" s="200"/>
      <c r="BX496" s="200"/>
      <c r="BY496" s="200"/>
      <c r="BZ496" s="202"/>
      <c r="CA496" s="202"/>
      <c r="CB496" s="202"/>
      <c r="CC496" s="202"/>
      <c r="CD496" s="202"/>
      <c r="CE496" s="202"/>
      <c r="CF496" s="202"/>
      <c r="CG496" s="202"/>
      <c r="CH496" s="202"/>
      <c r="CI496" s="202"/>
      <c r="CJ496" s="202"/>
      <c r="CK496" s="202"/>
      <c r="CL496" s="202"/>
      <c r="CM496" s="202"/>
      <c r="CN496" s="202"/>
      <c r="CO496" s="202"/>
      <c r="CP496" s="202"/>
      <c r="CQ496" s="202"/>
      <c r="CR496" s="202"/>
      <c r="CS496" s="195" t="s">
        <v>5446</v>
      </c>
      <c r="CT496" s="202"/>
      <c r="CU496" s="202"/>
      <c r="CV496" s="202"/>
      <c r="CW496" s="202"/>
      <c r="CX496" s="202"/>
      <c r="CY496" s="202"/>
      <c r="CZ496" s="202"/>
      <c r="DA496" s="202"/>
      <c r="DB496" s="202"/>
      <c r="DC496" s="202"/>
      <c r="DD496" s="202"/>
      <c r="DE496" s="202"/>
    </row>
    <row r="497" spans="34:109" ht="15" hidden="1" customHeight="1">
      <c r="AH497" s="200"/>
      <c r="AI497" s="200"/>
      <c r="AJ497" s="200"/>
      <c r="AK497" s="200"/>
      <c r="AL497" s="189" t="str">
        <f t="shared" si="21"/>
        <v/>
      </c>
      <c r="AM497" s="189" t="str">
        <f t="shared" si="22"/>
        <v/>
      </c>
      <c r="AN497" s="190" t="str">
        <f t="shared" si="23"/>
        <v/>
      </c>
      <c r="AO497" s="200"/>
      <c r="AP497" s="187">
        <v>495</v>
      </c>
      <c r="AQ497" s="201"/>
      <c r="AR497" s="201"/>
      <c r="AS497" s="201"/>
      <c r="AT497" s="201"/>
      <c r="AU497" s="201"/>
      <c r="AV497" s="201"/>
      <c r="AW497" s="201"/>
      <c r="AX497" s="201"/>
      <c r="AY497" s="201"/>
      <c r="AZ497" s="201"/>
      <c r="BA497" s="201"/>
      <c r="BB497" s="201"/>
      <c r="BC497" s="201"/>
      <c r="BD497" s="201"/>
      <c r="BE497" s="201"/>
      <c r="BF497" s="201"/>
      <c r="BG497" s="201"/>
      <c r="BH497" s="201"/>
      <c r="BI497" s="201"/>
      <c r="BJ497" s="193" t="s">
        <v>5447</v>
      </c>
      <c r="BK497" s="201"/>
      <c r="BL497" s="201"/>
      <c r="BM497" s="201"/>
      <c r="BN497" s="201"/>
      <c r="BO497" s="201"/>
      <c r="BP497" s="201"/>
      <c r="BQ497" s="201"/>
      <c r="BR497" s="201"/>
      <c r="BS497" s="201"/>
      <c r="BT497" s="201"/>
      <c r="BU497" s="201"/>
      <c r="BV497" s="201"/>
      <c r="BW497" s="200"/>
      <c r="BX497" s="200"/>
      <c r="BY497" s="200"/>
      <c r="BZ497" s="202"/>
      <c r="CA497" s="202"/>
      <c r="CB497" s="202"/>
      <c r="CC497" s="202"/>
      <c r="CD497" s="202"/>
      <c r="CE497" s="202"/>
      <c r="CF497" s="202"/>
      <c r="CG497" s="202"/>
      <c r="CH497" s="202"/>
      <c r="CI497" s="202"/>
      <c r="CJ497" s="202"/>
      <c r="CK497" s="202"/>
      <c r="CL497" s="202"/>
      <c r="CM497" s="202"/>
      <c r="CN497" s="202"/>
      <c r="CO497" s="202"/>
      <c r="CP497" s="202"/>
      <c r="CQ497" s="202"/>
      <c r="CR497" s="202"/>
      <c r="CS497" s="195" t="s">
        <v>5448</v>
      </c>
      <c r="CT497" s="202"/>
      <c r="CU497" s="202"/>
      <c r="CV497" s="202"/>
      <c r="CW497" s="202"/>
      <c r="CX497" s="202"/>
      <c r="CY497" s="202"/>
      <c r="CZ497" s="202"/>
      <c r="DA497" s="202"/>
      <c r="DB497" s="202"/>
      <c r="DC497" s="202"/>
      <c r="DD497" s="202"/>
      <c r="DE497" s="202"/>
    </row>
    <row r="498" spans="34:109" ht="15" hidden="1" customHeight="1">
      <c r="AH498" s="200"/>
      <c r="AI498" s="200"/>
      <c r="AJ498" s="200"/>
      <c r="AK498" s="200"/>
      <c r="AL498" s="189" t="str">
        <f t="shared" si="21"/>
        <v/>
      </c>
      <c r="AM498" s="189" t="str">
        <f t="shared" si="22"/>
        <v/>
      </c>
      <c r="AN498" s="190" t="str">
        <f t="shared" si="23"/>
        <v/>
      </c>
      <c r="AO498" s="200"/>
      <c r="AP498" s="187">
        <v>496</v>
      </c>
      <c r="AQ498" s="201"/>
      <c r="AR498" s="201"/>
      <c r="AS498" s="201"/>
      <c r="AT498" s="201"/>
      <c r="AU498" s="201"/>
      <c r="AV498" s="201"/>
      <c r="AW498" s="201"/>
      <c r="AX498" s="201"/>
      <c r="AY498" s="201"/>
      <c r="AZ498" s="201"/>
      <c r="BA498" s="201"/>
      <c r="BB498" s="201"/>
      <c r="BC498" s="201"/>
      <c r="BD498" s="201"/>
      <c r="BE498" s="201"/>
      <c r="BF498" s="201"/>
      <c r="BG498" s="201"/>
      <c r="BH498" s="201"/>
      <c r="BI498" s="201"/>
      <c r="BJ498" s="193" t="s">
        <v>5449</v>
      </c>
      <c r="BK498" s="201"/>
      <c r="BL498" s="201"/>
      <c r="BM498" s="201"/>
      <c r="BN498" s="201"/>
      <c r="BO498" s="201"/>
      <c r="BP498" s="201"/>
      <c r="BQ498" s="201"/>
      <c r="BR498" s="201"/>
      <c r="BS498" s="201"/>
      <c r="BT498" s="201"/>
      <c r="BU498" s="201"/>
      <c r="BV498" s="201"/>
      <c r="BW498" s="200"/>
      <c r="BX498" s="200"/>
      <c r="BY498" s="200"/>
      <c r="BZ498" s="202"/>
      <c r="CA498" s="202"/>
      <c r="CB498" s="202"/>
      <c r="CC498" s="202"/>
      <c r="CD498" s="202"/>
      <c r="CE498" s="202"/>
      <c r="CF498" s="202"/>
      <c r="CG498" s="202"/>
      <c r="CH498" s="202"/>
      <c r="CI498" s="202"/>
      <c r="CJ498" s="202"/>
      <c r="CK498" s="202"/>
      <c r="CL498" s="202"/>
      <c r="CM498" s="202"/>
      <c r="CN498" s="202"/>
      <c r="CO498" s="202"/>
      <c r="CP498" s="202"/>
      <c r="CQ498" s="202"/>
      <c r="CR498" s="202"/>
      <c r="CS498" s="195" t="s">
        <v>5450</v>
      </c>
      <c r="CT498" s="202"/>
      <c r="CU498" s="202"/>
      <c r="CV498" s="202"/>
      <c r="CW498" s="202"/>
      <c r="CX498" s="202"/>
      <c r="CY498" s="202"/>
      <c r="CZ498" s="202"/>
      <c r="DA498" s="202"/>
      <c r="DB498" s="202"/>
      <c r="DC498" s="202"/>
      <c r="DD498" s="202"/>
      <c r="DE498" s="202"/>
    </row>
    <row r="499" spans="34:109" ht="15" hidden="1" customHeight="1">
      <c r="AH499" s="200"/>
      <c r="AI499" s="200"/>
      <c r="AJ499" s="200"/>
      <c r="AK499" s="200"/>
      <c r="AL499" s="189" t="str">
        <f t="shared" si="21"/>
        <v/>
      </c>
      <c r="AM499" s="189" t="str">
        <f t="shared" si="22"/>
        <v/>
      </c>
      <c r="AN499" s="190" t="str">
        <f t="shared" si="23"/>
        <v/>
      </c>
      <c r="AO499" s="200"/>
      <c r="AP499" s="187">
        <v>497</v>
      </c>
      <c r="AQ499" s="201"/>
      <c r="AR499" s="201"/>
      <c r="AS499" s="201"/>
      <c r="AT499" s="201"/>
      <c r="AU499" s="201"/>
      <c r="AV499" s="201"/>
      <c r="AW499" s="201"/>
      <c r="AX499" s="201"/>
      <c r="AY499" s="201"/>
      <c r="AZ499" s="201"/>
      <c r="BA499" s="201"/>
      <c r="BB499" s="201"/>
      <c r="BC499" s="201"/>
      <c r="BD499" s="201"/>
      <c r="BE499" s="201"/>
      <c r="BF499" s="201"/>
      <c r="BG499" s="201"/>
      <c r="BH499" s="201"/>
      <c r="BI499" s="201"/>
      <c r="BJ499" s="193" t="s">
        <v>5451</v>
      </c>
      <c r="BK499" s="201"/>
      <c r="BL499" s="201"/>
      <c r="BM499" s="201"/>
      <c r="BN499" s="201"/>
      <c r="BO499" s="201"/>
      <c r="BP499" s="201"/>
      <c r="BQ499" s="201"/>
      <c r="BR499" s="201"/>
      <c r="BS499" s="201"/>
      <c r="BT499" s="201"/>
      <c r="BU499" s="201"/>
      <c r="BV499" s="201"/>
      <c r="BW499" s="200"/>
      <c r="BX499" s="200"/>
      <c r="BY499" s="200"/>
      <c r="BZ499" s="202"/>
      <c r="CA499" s="202"/>
      <c r="CB499" s="202"/>
      <c r="CC499" s="202"/>
      <c r="CD499" s="202"/>
      <c r="CE499" s="202"/>
      <c r="CF499" s="202"/>
      <c r="CG499" s="202"/>
      <c r="CH499" s="202"/>
      <c r="CI499" s="202"/>
      <c r="CJ499" s="202"/>
      <c r="CK499" s="202"/>
      <c r="CL499" s="202"/>
      <c r="CM499" s="202"/>
      <c r="CN499" s="202"/>
      <c r="CO499" s="202"/>
      <c r="CP499" s="202"/>
      <c r="CQ499" s="202"/>
      <c r="CR499" s="202"/>
      <c r="CS499" s="195" t="s">
        <v>5452</v>
      </c>
      <c r="CT499" s="202"/>
      <c r="CU499" s="202"/>
      <c r="CV499" s="202"/>
      <c r="CW499" s="202"/>
      <c r="CX499" s="202"/>
      <c r="CY499" s="202"/>
      <c r="CZ499" s="202"/>
      <c r="DA499" s="202"/>
      <c r="DB499" s="202"/>
      <c r="DC499" s="202"/>
      <c r="DD499" s="202"/>
      <c r="DE499" s="202"/>
    </row>
    <row r="500" spans="34:109" ht="15" hidden="1" customHeight="1">
      <c r="AH500" s="200"/>
      <c r="AI500" s="200"/>
      <c r="AJ500" s="200"/>
      <c r="AK500" s="200"/>
      <c r="AL500" s="189" t="str">
        <f t="shared" si="21"/>
        <v/>
      </c>
      <c r="AM500" s="189" t="str">
        <f t="shared" si="22"/>
        <v/>
      </c>
      <c r="AN500" s="190" t="str">
        <f t="shared" si="23"/>
        <v/>
      </c>
      <c r="AO500" s="200"/>
      <c r="AP500" s="187">
        <v>498</v>
      </c>
      <c r="AQ500" s="201"/>
      <c r="AR500" s="201"/>
      <c r="AS500" s="201"/>
      <c r="AT500" s="201"/>
      <c r="AU500" s="201"/>
      <c r="AV500" s="201"/>
      <c r="AW500" s="201"/>
      <c r="AX500" s="201"/>
      <c r="AY500" s="201"/>
      <c r="AZ500" s="201"/>
      <c r="BA500" s="201"/>
      <c r="BB500" s="201"/>
      <c r="BC500" s="201"/>
      <c r="BD500" s="201"/>
      <c r="BE500" s="201"/>
      <c r="BF500" s="201"/>
      <c r="BG500" s="201"/>
      <c r="BH500" s="201"/>
      <c r="BI500" s="201"/>
      <c r="BJ500" s="193" t="s">
        <v>5453</v>
      </c>
      <c r="BK500" s="201"/>
      <c r="BL500" s="201"/>
      <c r="BM500" s="201"/>
      <c r="BN500" s="201"/>
      <c r="BO500" s="201"/>
      <c r="BP500" s="201"/>
      <c r="BQ500" s="201"/>
      <c r="BR500" s="201"/>
      <c r="BS500" s="201"/>
      <c r="BT500" s="201"/>
      <c r="BU500" s="201"/>
      <c r="BV500" s="201"/>
      <c r="BW500" s="200"/>
      <c r="BX500" s="200"/>
      <c r="BY500" s="200"/>
      <c r="BZ500" s="202"/>
      <c r="CA500" s="202"/>
      <c r="CB500" s="202"/>
      <c r="CC500" s="202"/>
      <c r="CD500" s="202"/>
      <c r="CE500" s="202"/>
      <c r="CF500" s="202"/>
      <c r="CG500" s="202"/>
      <c r="CH500" s="202"/>
      <c r="CI500" s="202"/>
      <c r="CJ500" s="202"/>
      <c r="CK500" s="202"/>
      <c r="CL500" s="202"/>
      <c r="CM500" s="202"/>
      <c r="CN500" s="202"/>
      <c r="CO500" s="202"/>
      <c r="CP500" s="202"/>
      <c r="CQ500" s="202"/>
      <c r="CR500" s="202"/>
      <c r="CS500" s="195" t="s">
        <v>5454</v>
      </c>
      <c r="CT500" s="202"/>
      <c r="CU500" s="202"/>
      <c r="CV500" s="202"/>
      <c r="CW500" s="202"/>
      <c r="CX500" s="202"/>
      <c r="CY500" s="202"/>
      <c r="CZ500" s="202"/>
      <c r="DA500" s="202"/>
      <c r="DB500" s="202"/>
      <c r="DC500" s="202"/>
      <c r="DD500" s="202"/>
      <c r="DE500" s="202"/>
    </row>
    <row r="501" spans="34:109" ht="15" hidden="1" customHeight="1">
      <c r="AH501" s="200"/>
      <c r="AI501" s="200"/>
      <c r="AJ501" s="200"/>
      <c r="AK501" s="200"/>
      <c r="AL501" s="189" t="str">
        <f t="shared" si="21"/>
        <v/>
      </c>
      <c r="AM501" s="189" t="str">
        <f t="shared" si="22"/>
        <v/>
      </c>
      <c r="AN501" s="190" t="str">
        <f t="shared" si="23"/>
        <v/>
      </c>
      <c r="AO501" s="200"/>
      <c r="AP501" s="187">
        <v>499</v>
      </c>
      <c r="AQ501" s="201"/>
      <c r="AR501" s="201"/>
      <c r="AS501" s="201"/>
      <c r="AT501" s="201"/>
      <c r="AU501" s="201"/>
      <c r="AV501" s="201"/>
      <c r="AW501" s="201"/>
      <c r="AX501" s="201"/>
      <c r="AY501" s="201"/>
      <c r="AZ501" s="201"/>
      <c r="BA501" s="201"/>
      <c r="BB501" s="201"/>
      <c r="BC501" s="201"/>
      <c r="BD501" s="201"/>
      <c r="BE501" s="201"/>
      <c r="BF501" s="201"/>
      <c r="BG501" s="201"/>
      <c r="BH501" s="201"/>
      <c r="BI501" s="201"/>
      <c r="BJ501" s="193" t="s">
        <v>5455</v>
      </c>
      <c r="BK501" s="201"/>
      <c r="BL501" s="201"/>
      <c r="BM501" s="201"/>
      <c r="BN501" s="201"/>
      <c r="BO501" s="201"/>
      <c r="BP501" s="201"/>
      <c r="BQ501" s="201"/>
      <c r="BR501" s="201"/>
      <c r="BS501" s="201"/>
      <c r="BT501" s="201"/>
      <c r="BU501" s="201"/>
      <c r="BV501" s="201"/>
      <c r="BW501" s="200"/>
      <c r="BX501" s="200"/>
      <c r="BY501" s="200"/>
      <c r="BZ501" s="202"/>
      <c r="CA501" s="202"/>
      <c r="CB501" s="202"/>
      <c r="CC501" s="202"/>
      <c r="CD501" s="202"/>
      <c r="CE501" s="202"/>
      <c r="CF501" s="202"/>
      <c r="CG501" s="202"/>
      <c r="CH501" s="202"/>
      <c r="CI501" s="202"/>
      <c r="CJ501" s="202"/>
      <c r="CK501" s="202"/>
      <c r="CL501" s="202"/>
      <c r="CM501" s="202"/>
      <c r="CN501" s="202"/>
      <c r="CO501" s="202"/>
      <c r="CP501" s="202"/>
      <c r="CQ501" s="202"/>
      <c r="CR501" s="202"/>
      <c r="CS501" s="195" t="s">
        <v>5456</v>
      </c>
      <c r="CT501" s="202"/>
      <c r="CU501" s="202"/>
      <c r="CV501" s="202"/>
      <c r="CW501" s="202"/>
      <c r="CX501" s="202"/>
      <c r="CY501" s="202"/>
      <c r="CZ501" s="202"/>
      <c r="DA501" s="202"/>
      <c r="DB501" s="202"/>
      <c r="DC501" s="202"/>
      <c r="DD501" s="202"/>
      <c r="DE501" s="202"/>
    </row>
    <row r="502" spans="34:109" ht="15" hidden="1" customHeight="1">
      <c r="AH502" s="200"/>
      <c r="AI502" s="200"/>
      <c r="AJ502" s="200"/>
      <c r="AK502" s="200"/>
      <c r="AL502" s="189" t="str">
        <f t="shared" si="21"/>
        <v/>
      </c>
      <c r="AM502" s="189" t="str">
        <f t="shared" si="22"/>
        <v/>
      </c>
      <c r="AN502" s="190" t="str">
        <f t="shared" si="23"/>
        <v/>
      </c>
      <c r="AO502" s="200"/>
      <c r="AP502" s="187">
        <v>500</v>
      </c>
      <c r="AQ502" s="201"/>
      <c r="AR502" s="201"/>
      <c r="AS502" s="201"/>
      <c r="AT502" s="201"/>
      <c r="AU502" s="201"/>
      <c r="AV502" s="201"/>
      <c r="AW502" s="201"/>
      <c r="AX502" s="201"/>
      <c r="AY502" s="201"/>
      <c r="AZ502" s="201"/>
      <c r="BA502" s="201"/>
      <c r="BB502" s="201"/>
      <c r="BC502" s="201"/>
      <c r="BD502" s="201"/>
      <c r="BE502" s="201"/>
      <c r="BF502" s="201"/>
      <c r="BG502" s="201"/>
      <c r="BH502" s="201"/>
      <c r="BI502" s="201"/>
      <c r="BJ502" s="193" t="s">
        <v>5457</v>
      </c>
      <c r="BK502" s="201"/>
      <c r="BL502" s="201"/>
      <c r="BM502" s="201"/>
      <c r="BN502" s="201"/>
      <c r="BO502" s="201"/>
      <c r="BP502" s="201"/>
      <c r="BQ502" s="201"/>
      <c r="BR502" s="201"/>
      <c r="BS502" s="201"/>
      <c r="BT502" s="201"/>
      <c r="BU502" s="201"/>
      <c r="BV502" s="201"/>
      <c r="BW502" s="200"/>
      <c r="BX502" s="200"/>
      <c r="BY502" s="200"/>
      <c r="BZ502" s="202"/>
      <c r="CA502" s="202"/>
      <c r="CB502" s="202"/>
      <c r="CC502" s="202"/>
      <c r="CD502" s="202"/>
      <c r="CE502" s="202"/>
      <c r="CF502" s="202"/>
      <c r="CG502" s="202"/>
      <c r="CH502" s="202"/>
      <c r="CI502" s="202"/>
      <c r="CJ502" s="202"/>
      <c r="CK502" s="202"/>
      <c r="CL502" s="202"/>
      <c r="CM502" s="202"/>
      <c r="CN502" s="202"/>
      <c r="CO502" s="202"/>
      <c r="CP502" s="202"/>
      <c r="CQ502" s="202"/>
      <c r="CR502" s="202"/>
      <c r="CS502" s="195" t="s">
        <v>5458</v>
      </c>
      <c r="CT502" s="202"/>
      <c r="CU502" s="202"/>
      <c r="CV502" s="202"/>
      <c r="CW502" s="202"/>
      <c r="CX502" s="202"/>
      <c r="CY502" s="202"/>
      <c r="CZ502" s="202"/>
      <c r="DA502" s="202"/>
      <c r="DB502" s="202"/>
      <c r="DC502" s="202"/>
      <c r="DD502" s="202"/>
      <c r="DE502" s="202"/>
    </row>
    <row r="503" spans="34:109" ht="15" hidden="1" customHeight="1">
      <c r="AH503" s="200"/>
      <c r="AI503" s="200"/>
      <c r="AJ503" s="200"/>
      <c r="AK503" s="200"/>
      <c r="AL503" s="189" t="str">
        <f t="shared" si="21"/>
        <v/>
      </c>
      <c r="AM503" s="189" t="str">
        <f t="shared" si="22"/>
        <v/>
      </c>
      <c r="AN503" s="190" t="str">
        <f t="shared" si="23"/>
        <v/>
      </c>
      <c r="AO503" s="200"/>
      <c r="AP503" s="187">
        <v>501</v>
      </c>
      <c r="AQ503" s="201"/>
      <c r="AR503" s="201"/>
      <c r="AS503" s="201"/>
      <c r="AT503" s="201"/>
      <c r="AU503" s="201"/>
      <c r="AV503" s="201"/>
      <c r="AW503" s="201"/>
      <c r="AX503" s="201"/>
      <c r="AY503" s="201"/>
      <c r="AZ503" s="201"/>
      <c r="BA503" s="201"/>
      <c r="BB503" s="201"/>
      <c r="BC503" s="201"/>
      <c r="BD503" s="201"/>
      <c r="BE503" s="201"/>
      <c r="BF503" s="201"/>
      <c r="BG503" s="201"/>
      <c r="BH503" s="201"/>
      <c r="BI503" s="201"/>
      <c r="BJ503" s="193" t="s">
        <v>5459</v>
      </c>
      <c r="BK503" s="201"/>
      <c r="BL503" s="201"/>
      <c r="BM503" s="201"/>
      <c r="BN503" s="201"/>
      <c r="BO503" s="201"/>
      <c r="BP503" s="201"/>
      <c r="BQ503" s="201"/>
      <c r="BR503" s="201"/>
      <c r="BS503" s="201"/>
      <c r="BT503" s="201"/>
      <c r="BU503" s="201"/>
      <c r="BV503" s="201"/>
      <c r="BW503" s="200"/>
      <c r="BX503" s="200"/>
      <c r="BY503" s="200"/>
      <c r="BZ503" s="202"/>
      <c r="CA503" s="202"/>
      <c r="CB503" s="202"/>
      <c r="CC503" s="202"/>
      <c r="CD503" s="202"/>
      <c r="CE503" s="202"/>
      <c r="CF503" s="202"/>
      <c r="CG503" s="202"/>
      <c r="CH503" s="202"/>
      <c r="CI503" s="202"/>
      <c r="CJ503" s="202"/>
      <c r="CK503" s="202"/>
      <c r="CL503" s="202"/>
      <c r="CM503" s="202"/>
      <c r="CN503" s="202"/>
      <c r="CO503" s="202"/>
      <c r="CP503" s="202"/>
      <c r="CQ503" s="202"/>
      <c r="CR503" s="202"/>
      <c r="CS503" s="195" t="s">
        <v>5460</v>
      </c>
      <c r="CT503" s="202"/>
      <c r="CU503" s="202"/>
      <c r="CV503" s="202"/>
      <c r="CW503" s="202"/>
      <c r="CX503" s="202"/>
      <c r="CY503" s="202"/>
      <c r="CZ503" s="202"/>
      <c r="DA503" s="202"/>
      <c r="DB503" s="202"/>
      <c r="DC503" s="202"/>
      <c r="DD503" s="202"/>
      <c r="DE503" s="202"/>
    </row>
    <row r="504" spans="34:109" ht="15" hidden="1" customHeight="1">
      <c r="AH504" s="200"/>
      <c r="AI504" s="200"/>
      <c r="AJ504" s="200"/>
      <c r="AK504" s="200"/>
      <c r="AL504" s="189" t="str">
        <f t="shared" si="21"/>
        <v/>
      </c>
      <c r="AM504" s="189" t="str">
        <f t="shared" si="22"/>
        <v/>
      </c>
      <c r="AN504" s="190" t="str">
        <f t="shared" si="23"/>
        <v/>
      </c>
      <c r="AO504" s="200"/>
      <c r="AP504" s="187">
        <v>502</v>
      </c>
      <c r="AQ504" s="201"/>
      <c r="AR504" s="201"/>
      <c r="AS504" s="201"/>
      <c r="AT504" s="201"/>
      <c r="AU504" s="201"/>
      <c r="AV504" s="201"/>
      <c r="AW504" s="201"/>
      <c r="AX504" s="201"/>
      <c r="AY504" s="201"/>
      <c r="AZ504" s="201"/>
      <c r="BA504" s="201"/>
      <c r="BB504" s="201"/>
      <c r="BC504" s="201"/>
      <c r="BD504" s="201"/>
      <c r="BE504" s="201"/>
      <c r="BF504" s="201"/>
      <c r="BG504" s="201"/>
      <c r="BH504" s="201"/>
      <c r="BI504" s="201"/>
      <c r="BJ504" s="193" t="s">
        <v>5461</v>
      </c>
      <c r="BK504" s="201"/>
      <c r="BL504" s="201"/>
      <c r="BM504" s="201"/>
      <c r="BN504" s="201"/>
      <c r="BO504" s="201"/>
      <c r="BP504" s="201"/>
      <c r="BQ504" s="201"/>
      <c r="BR504" s="201"/>
      <c r="BS504" s="201"/>
      <c r="BT504" s="201"/>
      <c r="BU504" s="201"/>
      <c r="BV504" s="201"/>
      <c r="BW504" s="200"/>
      <c r="BX504" s="200"/>
      <c r="BY504" s="200"/>
      <c r="BZ504" s="202"/>
      <c r="CA504" s="202"/>
      <c r="CB504" s="202"/>
      <c r="CC504" s="202"/>
      <c r="CD504" s="202"/>
      <c r="CE504" s="202"/>
      <c r="CF504" s="202"/>
      <c r="CG504" s="202"/>
      <c r="CH504" s="202"/>
      <c r="CI504" s="202"/>
      <c r="CJ504" s="202"/>
      <c r="CK504" s="202"/>
      <c r="CL504" s="202"/>
      <c r="CM504" s="202"/>
      <c r="CN504" s="202"/>
      <c r="CO504" s="202"/>
      <c r="CP504" s="202"/>
      <c r="CQ504" s="202"/>
      <c r="CR504" s="202"/>
      <c r="CS504" s="195" t="s">
        <v>5462</v>
      </c>
      <c r="CT504" s="202"/>
      <c r="CU504" s="202"/>
      <c r="CV504" s="202"/>
      <c r="CW504" s="202"/>
      <c r="CX504" s="202"/>
      <c r="CY504" s="202"/>
      <c r="CZ504" s="202"/>
      <c r="DA504" s="202"/>
      <c r="DB504" s="202"/>
      <c r="DC504" s="202"/>
      <c r="DD504" s="202"/>
      <c r="DE504" s="202"/>
    </row>
    <row r="505" spans="34:109" ht="15" hidden="1" customHeight="1">
      <c r="AH505" s="200"/>
      <c r="AI505" s="200"/>
      <c r="AJ505" s="200"/>
      <c r="AK505" s="200"/>
      <c r="AL505" s="189" t="str">
        <f t="shared" si="21"/>
        <v/>
      </c>
      <c r="AM505" s="189" t="str">
        <f t="shared" si="22"/>
        <v/>
      </c>
      <c r="AN505" s="190" t="str">
        <f t="shared" si="23"/>
        <v/>
      </c>
      <c r="AO505" s="200"/>
      <c r="AP505" s="187">
        <v>503</v>
      </c>
      <c r="AQ505" s="201"/>
      <c r="AR505" s="201"/>
      <c r="AS505" s="201"/>
      <c r="AT505" s="201"/>
      <c r="AU505" s="201"/>
      <c r="AV505" s="201"/>
      <c r="AW505" s="201"/>
      <c r="AX505" s="201"/>
      <c r="AY505" s="201"/>
      <c r="AZ505" s="201"/>
      <c r="BA505" s="201"/>
      <c r="BB505" s="201"/>
      <c r="BC505" s="201"/>
      <c r="BD505" s="201"/>
      <c r="BE505" s="201"/>
      <c r="BF505" s="201"/>
      <c r="BG505" s="201"/>
      <c r="BH505" s="201"/>
      <c r="BI505" s="201"/>
      <c r="BJ505" s="193" t="s">
        <v>5463</v>
      </c>
      <c r="BK505" s="201"/>
      <c r="BL505" s="201"/>
      <c r="BM505" s="201"/>
      <c r="BN505" s="201"/>
      <c r="BO505" s="201"/>
      <c r="BP505" s="201"/>
      <c r="BQ505" s="201"/>
      <c r="BR505" s="201"/>
      <c r="BS505" s="201"/>
      <c r="BT505" s="201"/>
      <c r="BU505" s="201"/>
      <c r="BV505" s="201"/>
      <c r="BW505" s="200"/>
      <c r="BX505" s="200"/>
      <c r="BY505" s="200"/>
      <c r="BZ505" s="202"/>
      <c r="CA505" s="202"/>
      <c r="CB505" s="202"/>
      <c r="CC505" s="202"/>
      <c r="CD505" s="202"/>
      <c r="CE505" s="202"/>
      <c r="CF505" s="202"/>
      <c r="CG505" s="202"/>
      <c r="CH505" s="202"/>
      <c r="CI505" s="202"/>
      <c r="CJ505" s="202"/>
      <c r="CK505" s="202"/>
      <c r="CL505" s="202"/>
      <c r="CM505" s="202"/>
      <c r="CN505" s="202"/>
      <c r="CO505" s="202"/>
      <c r="CP505" s="202"/>
      <c r="CQ505" s="202"/>
      <c r="CR505" s="202"/>
      <c r="CS505" s="195" t="s">
        <v>5464</v>
      </c>
      <c r="CT505" s="202"/>
      <c r="CU505" s="202"/>
      <c r="CV505" s="202"/>
      <c r="CW505" s="202"/>
      <c r="CX505" s="202"/>
      <c r="CY505" s="202"/>
      <c r="CZ505" s="202"/>
      <c r="DA505" s="202"/>
      <c r="DB505" s="202"/>
      <c r="DC505" s="202"/>
      <c r="DD505" s="202"/>
      <c r="DE505" s="202"/>
    </row>
    <row r="506" spans="34:109" ht="15" hidden="1" customHeight="1">
      <c r="AH506" s="200"/>
      <c r="AI506" s="200"/>
      <c r="AJ506" s="200"/>
      <c r="AK506" s="200"/>
      <c r="AL506" s="189" t="str">
        <f t="shared" si="21"/>
        <v/>
      </c>
      <c r="AM506" s="189" t="str">
        <f t="shared" si="22"/>
        <v/>
      </c>
      <c r="AN506" s="190" t="str">
        <f t="shared" si="23"/>
        <v/>
      </c>
      <c r="AO506" s="200"/>
      <c r="AP506" s="187">
        <v>504</v>
      </c>
      <c r="AQ506" s="201"/>
      <c r="AR506" s="201"/>
      <c r="AS506" s="201"/>
      <c r="AT506" s="201"/>
      <c r="AU506" s="201"/>
      <c r="AV506" s="201"/>
      <c r="AW506" s="201"/>
      <c r="AX506" s="201"/>
      <c r="AY506" s="201"/>
      <c r="AZ506" s="201"/>
      <c r="BA506" s="201"/>
      <c r="BB506" s="201"/>
      <c r="BC506" s="201"/>
      <c r="BD506" s="201"/>
      <c r="BE506" s="201"/>
      <c r="BF506" s="201"/>
      <c r="BG506" s="201"/>
      <c r="BH506" s="201"/>
      <c r="BI506" s="201"/>
      <c r="BJ506" s="193" t="s">
        <v>5465</v>
      </c>
      <c r="BK506" s="201"/>
      <c r="BL506" s="201"/>
      <c r="BM506" s="201"/>
      <c r="BN506" s="201"/>
      <c r="BO506" s="201"/>
      <c r="BP506" s="201"/>
      <c r="BQ506" s="201"/>
      <c r="BR506" s="201"/>
      <c r="BS506" s="201"/>
      <c r="BT506" s="201"/>
      <c r="BU506" s="201"/>
      <c r="BV506" s="201"/>
      <c r="BW506" s="200"/>
      <c r="BX506" s="200"/>
      <c r="BY506" s="200"/>
      <c r="BZ506" s="202"/>
      <c r="CA506" s="202"/>
      <c r="CB506" s="202"/>
      <c r="CC506" s="202"/>
      <c r="CD506" s="202"/>
      <c r="CE506" s="202"/>
      <c r="CF506" s="202"/>
      <c r="CG506" s="202"/>
      <c r="CH506" s="202"/>
      <c r="CI506" s="202"/>
      <c r="CJ506" s="202"/>
      <c r="CK506" s="202"/>
      <c r="CL506" s="202"/>
      <c r="CM506" s="202"/>
      <c r="CN506" s="202"/>
      <c r="CO506" s="202"/>
      <c r="CP506" s="202"/>
      <c r="CQ506" s="202"/>
      <c r="CR506" s="202"/>
      <c r="CS506" s="195" t="s">
        <v>5466</v>
      </c>
      <c r="CT506" s="202"/>
      <c r="CU506" s="202"/>
      <c r="CV506" s="202"/>
      <c r="CW506" s="202"/>
      <c r="CX506" s="202"/>
      <c r="CY506" s="202"/>
      <c r="CZ506" s="202"/>
      <c r="DA506" s="202"/>
      <c r="DB506" s="202"/>
      <c r="DC506" s="202"/>
      <c r="DD506" s="202"/>
      <c r="DE506" s="202"/>
    </row>
    <row r="507" spans="34:109" ht="15" hidden="1" customHeight="1">
      <c r="AH507" s="200"/>
      <c r="AI507" s="200"/>
      <c r="AJ507" s="200"/>
      <c r="AK507" s="200"/>
      <c r="AL507" s="189" t="str">
        <f t="shared" si="21"/>
        <v/>
      </c>
      <c r="AM507" s="189" t="str">
        <f t="shared" si="22"/>
        <v/>
      </c>
      <c r="AN507" s="190" t="str">
        <f t="shared" si="23"/>
        <v/>
      </c>
      <c r="AO507" s="200"/>
      <c r="AP507" s="187">
        <v>505</v>
      </c>
      <c r="AQ507" s="201"/>
      <c r="AR507" s="201"/>
      <c r="AS507" s="201"/>
      <c r="AT507" s="201"/>
      <c r="AU507" s="201"/>
      <c r="AV507" s="201"/>
      <c r="AW507" s="201"/>
      <c r="AX507" s="201"/>
      <c r="AY507" s="201"/>
      <c r="AZ507" s="201"/>
      <c r="BA507" s="201"/>
      <c r="BB507" s="201"/>
      <c r="BC507" s="201"/>
      <c r="BD507" s="201"/>
      <c r="BE507" s="201"/>
      <c r="BF507" s="201"/>
      <c r="BG507" s="201"/>
      <c r="BH507" s="201"/>
      <c r="BI507" s="201"/>
      <c r="BJ507" s="193" t="s">
        <v>5467</v>
      </c>
      <c r="BK507" s="201"/>
      <c r="BL507" s="201"/>
      <c r="BM507" s="201"/>
      <c r="BN507" s="201"/>
      <c r="BO507" s="201"/>
      <c r="BP507" s="201"/>
      <c r="BQ507" s="201"/>
      <c r="BR507" s="201"/>
      <c r="BS507" s="201"/>
      <c r="BT507" s="201"/>
      <c r="BU507" s="201"/>
      <c r="BV507" s="201"/>
      <c r="BW507" s="200"/>
      <c r="BX507" s="200"/>
      <c r="BY507" s="200"/>
      <c r="BZ507" s="202"/>
      <c r="CA507" s="202"/>
      <c r="CB507" s="202"/>
      <c r="CC507" s="202"/>
      <c r="CD507" s="202"/>
      <c r="CE507" s="202"/>
      <c r="CF507" s="202"/>
      <c r="CG507" s="202"/>
      <c r="CH507" s="202"/>
      <c r="CI507" s="202"/>
      <c r="CJ507" s="202"/>
      <c r="CK507" s="202"/>
      <c r="CL507" s="202"/>
      <c r="CM507" s="202"/>
      <c r="CN507" s="202"/>
      <c r="CO507" s="202"/>
      <c r="CP507" s="202"/>
      <c r="CQ507" s="202"/>
      <c r="CR507" s="202"/>
      <c r="CS507" s="195" t="s">
        <v>5468</v>
      </c>
      <c r="CT507" s="202"/>
      <c r="CU507" s="202"/>
      <c r="CV507" s="202"/>
      <c r="CW507" s="202"/>
      <c r="CX507" s="202"/>
      <c r="CY507" s="202"/>
      <c r="CZ507" s="202"/>
      <c r="DA507" s="202"/>
      <c r="DB507" s="202"/>
      <c r="DC507" s="202"/>
      <c r="DD507" s="202"/>
      <c r="DE507" s="202"/>
    </row>
    <row r="508" spans="34:109" ht="15" hidden="1" customHeight="1">
      <c r="AH508" s="200"/>
      <c r="AI508" s="200"/>
      <c r="AJ508" s="200"/>
      <c r="AK508" s="200"/>
      <c r="AL508" s="189" t="str">
        <f t="shared" si="21"/>
        <v/>
      </c>
      <c r="AM508" s="189" t="str">
        <f t="shared" si="22"/>
        <v/>
      </c>
      <c r="AN508" s="190" t="str">
        <f t="shared" si="23"/>
        <v/>
      </c>
      <c r="AO508" s="200"/>
      <c r="AP508" s="187">
        <v>506</v>
      </c>
      <c r="AQ508" s="201"/>
      <c r="AR508" s="201"/>
      <c r="AS508" s="201"/>
      <c r="AT508" s="201"/>
      <c r="AU508" s="201"/>
      <c r="AV508" s="201"/>
      <c r="AW508" s="201"/>
      <c r="AX508" s="201"/>
      <c r="AY508" s="201"/>
      <c r="AZ508" s="201"/>
      <c r="BA508" s="201"/>
      <c r="BB508" s="201"/>
      <c r="BC508" s="201"/>
      <c r="BD508" s="201"/>
      <c r="BE508" s="201"/>
      <c r="BF508" s="201"/>
      <c r="BG508" s="201"/>
      <c r="BH508" s="201"/>
      <c r="BI508" s="201"/>
      <c r="BJ508" s="193" t="s">
        <v>5469</v>
      </c>
      <c r="BK508" s="201"/>
      <c r="BL508" s="201"/>
      <c r="BM508" s="201"/>
      <c r="BN508" s="201"/>
      <c r="BO508" s="201"/>
      <c r="BP508" s="201"/>
      <c r="BQ508" s="201"/>
      <c r="BR508" s="201"/>
      <c r="BS508" s="201"/>
      <c r="BT508" s="201"/>
      <c r="BU508" s="201"/>
      <c r="BV508" s="201"/>
      <c r="BW508" s="200"/>
      <c r="BX508" s="200"/>
      <c r="BY508" s="200"/>
      <c r="BZ508" s="202"/>
      <c r="CA508" s="202"/>
      <c r="CB508" s="202"/>
      <c r="CC508" s="202"/>
      <c r="CD508" s="202"/>
      <c r="CE508" s="202"/>
      <c r="CF508" s="202"/>
      <c r="CG508" s="202"/>
      <c r="CH508" s="202"/>
      <c r="CI508" s="202"/>
      <c r="CJ508" s="202"/>
      <c r="CK508" s="202"/>
      <c r="CL508" s="202"/>
      <c r="CM508" s="202"/>
      <c r="CN508" s="202"/>
      <c r="CO508" s="202"/>
      <c r="CP508" s="202"/>
      <c r="CQ508" s="202"/>
      <c r="CR508" s="202"/>
      <c r="CS508" s="195" t="s">
        <v>5470</v>
      </c>
      <c r="CT508" s="202"/>
      <c r="CU508" s="202"/>
      <c r="CV508" s="202"/>
      <c r="CW508" s="202"/>
      <c r="CX508" s="202"/>
      <c r="CY508" s="202"/>
      <c r="CZ508" s="202"/>
      <c r="DA508" s="202"/>
      <c r="DB508" s="202"/>
      <c r="DC508" s="202"/>
      <c r="DD508" s="202"/>
      <c r="DE508" s="202"/>
    </row>
    <row r="509" spans="34:109" ht="15" hidden="1" customHeight="1">
      <c r="AH509" s="200"/>
      <c r="AI509" s="200"/>
      <c r="AJ509" s="200"/>
      <c r="AK509" s="200"/>
      <c r="AL509" s="189" t="str">
        <f t="shared" si="21"/>
        <v/>
      </c>
      <c r="AM509" s="189" t="str">
        <f t="shared" si="22"/>
        <v/>
      </c>
      <c r="AN509" s="190" t="str">
        <f t="shared" si="23"/>
        <v/>
      </c>
      <c r="AO509" s="200"/>
      <c r="AP509" s="187">
        <v>507</v>
      </c>
      <c r="AQ509" s="201"/>
      <c r="AR509" s="201"/>
      <c r="AS509" s="201"/>
      <c r="AT509" s="201"/>
      <c r="AU509" s="201"/>
      <c r="AV509" s="201"/>
      <c r="AW509" s="201"/>
      <c r="AX509" s="201"/>
      <c r="AY509" s="201"/>
      <c r="AZ509" s="201"/>
      <c r="BA509" s="201"/>
      <c r="BB509" s="201"/>
      <c r="BC509" s="201"/>
      <c r="BD509" s="201"/>
      <c r="BE509" s="201"/>
      <c r="BF509" s="201"/>
      <c r="BG509" s="201"/>
      <c r="BH509" s="201"/>
      <c r="BI509" s="201"/>
      <c r="BJ509" s="193" t="s">
        <v>5471</v>
      </c>
      <c r="BK509" s="201"/>
      <c r="BL509" s="201"/>
      <c r="BM509" s="201"/>
      <c r="BN509" s="201"/>
      <c r="BO509" s="201"/>
      <c r="BP509" s="201"/>
      <c r="BQ509" s="201"/>
      <c r="BR509" s="201"/>
      <c r="BS509" s="201"/>
      <c r="BT509" s="201"/>
      <c r="BU509" s="201"/>
      <c r="BV509" s="201"/>
      <c r="BW509" s="200"/>
      <c r="BX509" s="200"/>
      <c r="BY509" s="200"/>
      <c r="BZ509" s="202"/>
      <c r="CA509" s="202"/>
      <c r="CB509" s="202"/>
      <c r="CC509" s="202"/>
      <c r="CD509" s="202"/>
      <c r="CE509" s="202"/>
      <c r="CF509" s="202"/>
      <c r="CG509" s="202"/>
      <c r="CH509" s="202"/>
      <c r="CI509" s="202"/>
      <c r="CJ509" s="202"/>
      <c r="CK509" s="202"/>
      <c r="CL509" s="202"/>
      <c r="CM509" s="202"/>
      <c r="CN509" s="202"/>
      <c r="CO509" s="202"/>
      <c r="CP509" s="202"/>
      <c r="CQ509" s="202"/>
      <c r="CR509" s="202"/>
      <c r="CS509" s="195" t="s">
        <v>5472</v>
      </c>
      <c r="CT509" s="202"/>
      <c r="CU509" s="202"/>
      <c r="CV509" s="202"/>
      <c r="CW509" s="202"/>
      <c r="CX509" s="202"/>
      <c r="CY509" s="202"/>
      <c r="CZ509" s="202"/>
      <c r="DA509" s="202"/>
      <c r="DB509" s="202"/>
      <c r="DC509" s="202"/>
      <c r="DD509" s="202"/>
      <c r="DE509" s="202"/>
    </row>
    <row r="510" spans="34:109" ht="15" hidden="1" customHeight="1">
      <c r="AH510" s="200"/>
      <c r="AI510" s="200"/>
      <c r="AJ510" s="200"/>
      <c r="AK510" s="200"/>
      <c r="AL510" s="189" t="str">
        <f t="shared" si="21"/>
        <v/>
      </c>
      <c r="AM510" s="189" t="str">
        <f t="shared" si="22"/>
        <v/>
      </c>
      <c r="AN510" s="190" t="str">
        <f t="shared" si="23"/>
        <v/>
      </c>
      <c r="AO510" s="200"/>
      <c r="AP510" s="187">
        <v>508</v>
      </c>
      <c r="AQ510" s="201"/>
      <c r="AR510" s="201"/>
      <c r="AS510" s="201"/>
      <c r="AT510" s="201"/>
      <c r="AU510" s="201"/>
      <c r="AV510" s="201"/>
      <c r="AW510" s="201"/>
      <c r="AX510" s="201"/>
      <c r="AY510" s="201"/>
      <c r="AZ510" s="201"/>
      <c r="BA510" s="201"/>
      <c r="BB510" s="201"/>
      <c r="BC510" s="201"/>
      <c r="BD510" s="201"/>
      <c r="BE510" s="201"/>
      <c r="BF510" s="201"/>
      <c r="BG510" s="201"/>
      <c r="BH510" s="201"/>
      <c r="BI510" s="201"/>
      <c r="BJ510" s="193" t="s">
        <v>5473</v>
      </c>
      <c r="BK510" s="201"/>
      <c r="BL510" s="201"/>
      <c r="BM510" s="201"/>
      <c r="BN510" s="201"/>
      <c r="BO510" s="201"/>
      <c r="BP510" s="201"/>
      <c r="BQ510" s="201"/>
      <c r="BR510" s="201"/>
      <c r="BS510" s="201"/>
      <c r="BT510" s="201"/>
      <c r="BU510" s="201"/>
      <c r="BV510" s="201"/>
      <c r="BW510" s="200"/>
      <c r="BX510" s="200"/>
      <c r="BY510" s="200"/>
      <c r="BZ510" s="202"/>
      <c r="CA510" s="202"/>
      <c r="CB510" s="202"/>
      <c r="CC510" s="202"/>
      <c r="CD510" s="202"/>
      <c r="CE510" s="202"/>
      <c r="CF510" s="202"/>
      <c r="CG510" s="202"/>
      <c r="CH510" s="202"/>
      <c r="CI510" s="202"/>
      <c r="CJ510" s="202"/>
      <c r="CK510" s="202"/>
      <c r="CL510" s="202"/>
      <c r="CM510" s="202"/>
      <c r="CN510" s="202"/>
      <c r="CO510" s="202"/>
      <c r="CP510" s="202"/>
      <c r="CQ510" s="202"/>
      <c r="CR510" s="202"/>
      <c r="CS510" s="195" t="s">
        <v>5474</v>
      </c>
      <c r="CT510" s="202"/>
      <c r="CU510" s="202"/>
      <c r="CV510" s="202"/>
      <c r="CW510" s="202"/>
      <c r="CX510" s="202"/>
      <c r="CY510" s="202"/>
      <c r="CZ510" s="202"/>
      <c r="DA510" s="202"/>
      <c r="DB510" s="202"/>
      <c r="DC510" s="202"/>
      <c r="DD510" s="202"/>
      <c r="DE510" s="202"/>
    </row>
    <row r="511" spans="34:109" ht="15" hidden="1" customHeight="1">
      <c r="AH511" s="200"/>
      <c r="AI511" s="200"/>
      <c r="AJ511" s="200"/>
      <c r="AK511" s="200"/>
      <c r="AL511" s="189" t="str">
        <f t="shared" si="21"/>
        <v/>
      </c>
      <c r="AM511" s="189" t="str">
        <f t="shared" si="22"/>
        <v/>
      </c>
      <c r="AN511" s="190" t="str">
        <f t="shared" si="23"/>
        <v/>
      </c>
      <c r="AO511" s="200"/>
      <c r="AP511" s="187">
        <v>509</v>
      </c>
      <c r="AQ511" s="201"/>
      <c r="AR511" s="201"/>
      <c r="AS511" s="201"/>
      <c r="AT511" s="201"/>
      <c r="AU511" s="201"/>
      <c r="AV511" s="201"/>
      <c r="AW511" s="201"/>
      <c r="AX511" s="201"/>
      <c r="AY511" s="201"/>
      <c r="AZ511" s="201"/>
      <c r="BA511" s="201"/>
      <c r="BB511" s="201"/>
      <c r="BC511" s="201"/>
      <c r="BD511" s="201"/>
      <c r="BE511" s="201"/>
      <c r="BF511" s="201"/>
      <c r="BG511" s="201"/>
      <c r="BH511" s="201"/>
      <c r="BI511" s="201"/>
      <c r="BJ511" s="193" t="s">
        <v>5475</v>
      </c>
      <c r="BK511" s="201"/>
      <c r="BL511" s="201"/>
      <c r="BM511" s="201"/>
      <c r="BN511" s="201"/>
      <c r="BO511" s="201"/>
      <c r="BP511" s="201"/>
      <c r="BQ511" s="201"/>
      <c r="BR511" s="201"/>
      <c r="BS511" s="201"/>
      <c r="BT511" s="201"/>
      <c r="BU511" s="201"/>
      <c r="BV511" s="201"/>
      <c r="BW511" s="200"/>
      <c r="BX511" s="200"/>
      <c r="BY511" s="200"/>
      <c r="BZ511" s="202"/>
      <c r="CA511" s="202"/>
      <c r="CB511" s="202"/>
      <c r="CC511" s="202"/>
      <c r="CD511" s="202"/>
      <c r="CE511" s="202"/>
      <c r="CF511" s="202"/>
      <c r="CG511" s="202"/>
      <c r="CH511" s="202"/>
      <c r="CI511" s="202"/>
      <c r="CJ511" s="202"/>
      <c r="CK511" s="202"/>
      <c r="CL511" s="202"/>
      <c r="CM511" s="202"/>
      <c r="CN511" s="202"/>
      <c r="CO511" s="202"/>
      <c r="CP511" s="202"/>
      <c r="CQ511" s="202"/>
      <c r="CR511" s="202"/>
      <c r="CS511" s="195" t="s">
        <v>5476</v>
      </c>
      <c r="CT511" s="202"/>
      <c r="CU511" s="202"/>
      <c r="CV511" s="202"/>
      <c r="CW511" s="202"/>
      <c r="CX511" s="202"/>
      <c r="CY511" s="202"/>
      <c r="CZ511" s="202"/>
      <c r="DA511" s="202"/>
      <c r="DB511" s="202"/>
      <c r="DC511" s="202"/>
      <c r="DD511" s="202"/>
      <c r="DE511" s="202"/>
    </row>
    <row r="512" spans="34:109" ht="15" hidden="1" customHeight="1">
      <c r="AH512" s="200"/>
      <c r="AI512" s="200"/>
      <c r="AJ512" s="200"/>
      <c r="AK512" s="200"/>
      <c r="AL512" s="189" t="str">
        <f t="shared" si="21"/>
        <v/>
      </c>
      <c r="AM512" s="189" t="str">
        <f t="shared" si="22"/>
        <v/>
      </c>
      <c r="AN512" s="190" t="str">
        <f t="shared" si="23"/>
        <v/>
      </c>
      <c r="AO512" s="200"/>
      <c r="AP512" s="187">
        <v>510</v>
      </c>
      <c r="AQ512" s="201"/>
      <c r="AR512" s="201"/>
      <c r="AS512" s="201"/>
      <c r="AT512" s="201"/>
      <c r="AU512" s="201"/>
      <c r="AV512" s="201"/>
      <c r="AW512" s="201"/>
      <c r="AX512" s="201"/>
      <c r="AY512" s="201"/>
      <c r="AZ512" s="201"/>
      <c r="BA512" s="201"/>
      <c r="BB512" s="201"/>
      <c r="BC512" s="201"/>
      <c r="BD512" s="201"/>
      <c r="BE512" s="201"/>
      <c r="BF512" s="201"/>
      <c r="BG512" s="201"/>
      <c r="BH512" s="201"/>
      <c r="BI512" s="201"/>
      <c r="BJ512" s="193" t="s">
        <v>5477</v>
      </c>
      <c r="BK512" s="201"/>
      <c r="BL512" s="201"/>
      <c r="BM512" s="201"/>
      <c r="BN512" s="201"/>
      <c r="BO512" s="201"/>
      <c r="BP512" s="201"/>
      <c r="BQ512" s="201"/>
      <c r="BR512" s="201"/>
      <c r="BS512" s="201"/>
      <c r="BT512" s="201"/>
      <c r="BU512" s="201"/>
      <c r="BV512" s="201"/>
      <c r="BW512" s="200"/>
      <c r="BX512" s="200"/>
      <c r="BY512" s="200"/>
      <c r="BZ512" s="202"/>
      <c r="CA512" s="202"/>
      <c r="CB512" s="202"/>
      <c r="CC512" s="202"/>
      <c r="CD512" s="202"/>
      <c r="CE512" s="202"/>
      <c r="CF512" s="202"/>
      <c r="CG512" s="202"/>
      <c r="CH512" s="202"/>
      <c r="CI512" s="202"/>
      <c r="CJ512" s="202"/>
      <c r="CK512" s="202"/>
      <c r="CL512" s="202"/>
      <c r="CM512" s="202"/>
      <c r="CN512" s="202"/>
      <c r="CO512" s="202"/>
      <c r="CP512" s="202"/>
      <c r="CQ512" s="202"/>
      <c r="CR512" s="202"/>
      <c r="CS512" s="195" t="s">
        <v>5478</v>
      </c>
      <c r="CT512" s="202"/>
      <c r="CU512" s="202"/>
      <c r="CV512" s="202"/>
      <c r="CW512" s="202"/>
      <c r="CX512" s="202"/>
      <c r="CY512" s="202"/>
      <c r="CZ512" s="202"/>
      <c r="DA512" s="202"/>
      <c r="DB512" s="202"/>
      <c r="DC512" s="202"/>
      <c r="DD512" s="202"/>
      <c r="DE512" s="202"/>
    </row>
    <row r="513" spans="34:109" ht="15" hidden="1" customHeight="1">
      <c r="AH513" s="200"/>
      <c r="AI513" s="200"/>
      <c r="AJ513" s="200"/>
      <c r="AK513" s="200"/>
      <c r="AL513" s="189" t="str">
        <f t="shared" si="21"/>
        <v/>
      </c>
      <c r="AM513" s="189" t="str">
        <f t="shared" si="22"/>
        <v/>
      </c>
      <c r="AN513" s="190" t="str">
        <f t="shared" si="23"/>
        <v/>
      </c>
      <c r="AO513" s="200"/>
      <c r="AP513" s="187">
        <v>511</v>
      </c>
      <c r="AQ513" s="201"/>
      <c r="AR513" s="201"/>
      <c r="AS513" s="201"/>
      <c r="AT513" s="201"/>
      <c r="AU513" s="201"/>
      <c r="AV513" s="201"/>
      <c r="AW513" s="201"/>
      <c r="AX513" s="201"/>
      <c r="AY513" s="201"/>
      <c r="AZ513" s="201"/>
      <c r="BA513" s="201"/>
      <c r="BB513" s="201"/>
      <c r="BC513" s="201"/>
      <c r="BD513" s="201"/>
      <c r="BE513" s="201"/>
      <c r="BF513" s="201"/>
      <c r="BG513" s="201"/>
      <c r="BH513" s="201"/>
      <c r="BI513" s="201"/>
      <c r="BJ513" s="193" t="s">
        <v>5479</v>
      </c>
      <c r="BK513" s="201"/>
      <c r="BL513" s="201"/>
      <c r="BM513" s="201"/>
      <c r="BN513" s="201"/>
      <c r="BO513" s="201"/>
      <c r="BP513" s="201"/>
      <c r="BQ513" s="201"/>
      <c r="BR513" s="201"/>
      <c r="BS513" s="201"/>
      <c r="BT513" s="201"/>
      <c r="BU513" s="201"/>
      <c r="BV513" s="201"/>
      <c r="BW513" s="200"/>
      <c r="BX513" s="200"/>
      <c r="BY513" s="200"/>
      <c r="BZ513" s="202"/>
      <c r="CA513" s="202"/>
      <c r="CB513" s="202"/>
      <c r="CC513" s="202"/>
      <c r="CD513" s="202"/>
      <c r="CE513" s="202"/>
      <c r="CF513" s="202"/>
      <c r="CG513" s="202"/>
      <c r="CH513" s="202"/>
      <c r="CI513" s="202"/>
      <c r="CJ513" s="202"/>
      <c r="CK513" s="202"/>
      <c r="CL513" s="202"/>
      <c r="CM513" s="202"/>
      <c r="CN513" s="202"/>
      <c r="CO513" s="202"/>
      <c r="CP513" s="202"/>
      <c r="CQ513" s="202"/>
      <c r="CR513" s="202"/>
      <c r="CS513" s="195" t="s">
        <v>5480</v>
      </c>
      <c r="CT513" s="202"/>
      <c r="CU513" s="202"/>
      <c r="CV513" s="202"/>
      <c r="CW513" s="202"/>
      <c r="CX513" s="202"/>
      <c r="CY513" s="202"/>
      <c r="CZ513" s="202"/>
      <c r="DA513" s="202"/>
      <c r="DB513" s="202"/>
      <c r="DC513" s="202"/>
      <c r="DD513" s="202"/>
      <c r="DE513" s="202"/>
    </row>
    <row r="514" spans="34:109" ht="15" hidden="1" customHeight="1">
      <c r="AH514" s="200"/>
      <c r="AI514" s="200"/>
      <c r="AJ514" s="200"/>
      <c r="AK514" s="200"/>
      <c r="AL514" s="189" t="str">
        <f t="shared" si="21"/>
        <v/>
      </c>
      <c r="AM514" s="189" t="str">
        <f t="shared" si="22"/>
        <v/>
      </c>
      <c r="AN514" s="190" t="str">
        <f t="shared" si="23"/>
        <v/>
      </c>
      <c r="AO514" s="200"/>
      <c r="AP514" s="187">
        <v>512</v>
      </c>
      <c r="AQ514" s="201"/>
      <c r="AR514" s="201"/>
      <c r="AS514" s="201"/>
      <c r="AT514" s="201"/>
      <c r="AU514" s="201"/>
      <c r="AV514" s="201"/>
      <c r="AW514" s="201"/>
      <c r="AX514" s="201"/>
      <c r="AY514" s="201"/>
      <c r="AZ514" s="201"/>
      <c r="BA514" s="201"/>
      <c r="BB514" s="201"/>
      <c r="BC514" s="201"/>
      <c r="BD514" s="201"/>
      <c r="BE514" s="201"/>
      <c r="BF514" s="201"/>
      <c r="BG514" s="201"/>
      <c r="BH514" s="201"/>
      <c r="BI514" s="201"/>
      <c r="BJ514" s="193" t="s">
        <v>5481</v>
      </c>
      <c r="BK514" s="201"/>
      <c r="BL514" s="201"/>
      <c r="BM514" s="201"/>
      <c r="BN514" s="201"/>
      <c r="BO514" s="201"/>
      <c r="BP514" s="201"/>
      <c r="BQ514" s="201"/>
      <c r="BR514" s="201"/>
      <c r="BS514" s="201"/>
      <c r="BT514" s="201"/>
      <c r="BU514" s="201"/>
      <c r="BV514" s="201"/>
      <c r="BW514" s="200"/>
      <c r="BX514" s="200"/>
      <c r="BY514" s="200"/>
      <c r="BZ514" s="202"/>
      <c r="CA514" s="202"/>
      <c r="CB514" s="202"/>
      <c r="CC514" s="202"/>
      <c r="CD514" s="202"/>
      <c r="CE514" s="202"/>
      <c r="CF514" s="202"/>
      <c r="CG514" s="202"/>
      <c r="CH514" s="202"/>
      <c r="CI514" s="202"/>
      <c r="CJ514" s="202"/>
      <c r="CK514" s="202"/>
      <c r="CL514" s="202"/>
      <c r="CM514" s="202"/>
      <c r="CN514" s="202"/>
      <c r="CO514" s="202"/>
      <c r="CP514" s="202"/>
      <c r="CQ514" s="202"/>
      <c r="CR514" s="202"/>
      <c r="CS514" s="195" t="s">
        <v>5482</v>
      </c>
      <c r="CT514" s="202"/>
      <c r="CU514" s="202"/>
      <c r="CV514" s="202"/>
      <c r="CW514" s="202"/>
      <c r="CX514" s="202"/>
      <c r="CY514" s="202"/>
      <c r="CZ514" s="202"/>
      <c r="DA514" s="202"/>
      <c r="DB514" s="202"/>
      <c r="DC514" s="202"/>
      <c r="DD514" s="202"/>
      <c r="DE514" s="202"/>
    </row>
    <row r="515" spans="34:109" ht="15" hidden="1" customHeight="1">
      <c r="AH515" s="200"/>
      <c r="AI515" s="200"/>
      <c r="AJ515" s="200"/>
      <c r="AK515" s="200"/>
      <c r="AL515" s="189" t="str">
        <f t="shared" si="21"/>
        <v/>
      </c>
      <c r="AM515" s="189" t="str">
        <f t="shared" si="22"/>
        <v/>
      </c>
      <c r="AN515" s="190" t="str">
        <f t="shared" si="23"/>
        <v/>
      </c>
      <c r="AO515" s="200"/>
      <c r="AP515" s="187">
        <v>513</v>
      </c>
      <c r="AQ515" s="201"/>
      <c r="AR515" s="201"/>
      <c r="AS515" s="201"/>
      <c r="AT515" s="201"/>
      <c r="AU515" s="201"/>
      <c r="AV515" s="201"/>
      <c r="AW515" s="201"/>
      <c r="AX515" s="201"/>
      <c r="AY515" s="201"/>
      <c r="AZ515" s="201"/>
      <c r="BA515" s="201"/>
      <c r="BB515" s="201"/>
      <c r="BC515" s="201"/>
      <c r="BD515" s="201"/>
      <c r="BE515" s="201"/>
      <c r="BF515" s="201"/>
      <c r="BG515" s="201"/>
      <c r="BH515" s="201"/>
      <c r="BI515" s="201"/>
      <c r="BJ515" s="193" t="s">
        <v>5483</v>
      </c>
      <c r="BK515" s="201"/>
      <c r="BL515" s="201"/>
      <c r="BM515" s="201"/>
      <c r="BN515" s="201"/>
      <c r="BO515" s="201"/>
      <c r="BP515" s="201"/>
      <c r="BQ515" s="201"/>
      <c r="BR515" s="201"/>
      <c r="BS515" s="201"/>
      <c r="BT515" s="201"/>
      <c r="BU515" s="201"/>
      <c r="BV515" s="201"/>
      <c r="BW515" s="200"/>
      <c r="BX515" s="200"/>
      <c r="BY515" s="200"/>
      <c r="BZ515" s="202"/>
      <c r="CA515" s="202"/>
      <c r="CB515" s="202"/>
      <c r="CC515" s="202"/>
      <c r="CD515" s="202"/>
      <c r="CE515" s="202"/>
      <c r="CF515" s="202"/>
      <c r="CG515" s="202"/>
      <c r="CH515" s="202"/>
      <c r="CI515" s="202"/>
      <c r="CJ515" s="202"/>
      <c r="CK515" s="202"/>
      <c r="CL515" s="202"/>
      <c r="CM515" s="202"/>
      <c r="CN515" s="202"/>
      <c r="CO515" s="202"/>
      <c r="CP515" s="202"/>
      <c r="CQ515" s="202"/>
      <c r="CR515" s="202"/>
      <c r="CS515" s="195" t="s">
        <v>5484</v>
      </c>
      <c r="CT515" s="202"/>
      <c r="CU515" s="202"/>
      <c r="CV515" s="202"/>
      <c r="CW515" s="202"/>
      <c r="CX515" s="202"/>
      <c r="CY515" s="202"/>
      <c r="CZ515" s="202"/>
      <c r="DA515" s="202"/>
      <c r="DB515" s="202"/>
      <c r="DC515" s="202"/>
      <c r="DD515" s="202"/>
      <c r="DE515" s="202"/>
    </row>
    <row r="516" spans="34:109" ht="15" hidden="1" customHeight="1">
      <c r="AH516" s="200"/>
      <c r="AI516" s="200"/>
      <c r="AJ516" s="200"/>
      <c r="AK516" s="200"/>
      <c r="AL516" s="189" t="str">
        <f t="shared" si="21"/>
        <v/>
      </c>
      <c r="AM516" s="189" t="str">
        <f t="shared" si="22"/>
        <v/>
      </c>
      <c r="AN516" s="190" t="str">
        <f t="shared" si="23"/>
        <v/>
      </c>
      <c r="AO516" s="200"/>
      <c r="AP516" s="187">
        <v>514</v>
      </c>
      <c r="AQ516" s="201"/>
      <c r="AR516" s="201"/>
      <c r="AS516" s="201"/>
      <c r="AT516" s="201"/>
      <c r="AU516" s="201"/>
      <c r="AV516" s="201"/>
      <c r="AW516" s="201"/>
      <c r="AX516" s="201"/>
      <c r="AY516" s="201"/>
      <c r="AZ516" s="201"/>
      <c r="BA516" s="201"/>
      <c r="BB516" s="201"/>
      <c r="BC516" s="201"/>
      <c r="BD516" s="201"/>
      <c r="BE516" s="201"/>
      <c r="BF516" s="201"/>
      <c r="BG516" s="201"/>
      <c r="BH516" s="201"/>
      <c r="BI516" s="201"/>
      <c r="BJ516" s="193" t="s">
        <v>5485</v>
      </c>
      <c r="BK516" s="201"/>
      <c r="BL516" s="201"/>
      <c r="BM516" s="201"/>
      <c r="BN516" s="201"/>
      <c r="BO516" s="201"/>
      <c r="BP516" s="201"/>
      <c r="BQ516" s="201"/>
      <c r="BR516" s="201"/>
      <c r="BS516" s="201"/>
      <c r="BT516" s="201"/>
      <c r="BU516" s="201"/>
      <c r="BV516" s="201"/>
      <c r="BW516" s="200"/>
      <c r="BX516" s="200"/>
      <c r="BY516" s="200"/>
      <c r="BZ516" s="202"/>
      <c r="CA516" s="202"/>
      <c r="CB516" s="202"/>
      <c r="CC516" s="202"/>
      <c r="CD516" s="202"/>
      <c r="CE516" s="202"/>
      <c r="CF516" s="202"/>
      <c r="CG516" s="202"/>
      <c r="CH516" s="202"/>
      <c r="CI516" s="202"/>
      <c r="CJ516" s="202"/>
      <c r="CK516" s="202"/>
      <c r="CL516" s="202"/>
      <c r="CM516" s="202"/>
      <c r="CN516" s="202"/>
      <c r="CO516" s="202"/>
      <c r="CP516" s="202"/>
      <c r="CQ516" s="202"/>
      <c r="CR516" s="202"/>
      <c r="CS516" s="195" t="s">
        <v>5486</v>
      </c>
      <c r="CT516" s="202"/>
      <c r="CU516" s="202"/>
      <c r="CV516" s="202"/>
      <c r="CW516" s="202"/>
      <c r="CX516" s="202"/>
      <c r="CY516" s="202"/>
      <c r="CZ516" s="202"/>
      <c r="DA516" s="202"/>
      <c r="DB516" s="202"/>
      <c r="DC516" s="202"/>
      <c r="DD516" s="202"/>
      <c r="DE516" s="202"/>
    </row>
    <row r="517" spans="34:109" ht="15" hidden="1" customHeight="1">
      <c r="AH517" s="200"/>
      <c r="AI517" s="200"/>
      <c r="AJ517" s="200"/>
      <c r="AK517" s="200"/>
      <c r="AL517" s="189" t="str">
        <f t="shared" ref="AL517:AL574" si="24">IFERROR(IF(HLOOKUP($N$10, $BZ$3:$DE$574, $AP517, FALSE )="", "", HLOOKUP($N$10, $BZ$3:$DE$574, $AP517, FALSE)), "")</f>
        <v/>
      </c>
      <c r="AM517" s="189" t="str">
        <f t="shared" ref="AM517:AM574" si="25">IFERROR(IF(AL517="", "", HLOOKUP($N$10, $AQ$3:$BV$574, AP517, FALSE)), "")</f>
        <v/>
      </c>
      <c r="AN517" s="190" t="str">
        <f t="shared" ref="AN517:AN574" si="26">MID(AM517, 3, 3)</f>
        <v/>
      </c>
      <c r="AO517" s="200"/>
      <c r="AP517" s="187">
        <v>515</v>
      </c>
      <c r="AQ517" s="201"/>
      <c r="AR517" s="201"/>
      <c r="AS517" s="201"/>
      <c r="AT517" s="201"/>
      <c r="AU517" s="201"/>
      <c r="AV517" s="201"/>
      <c r="AW517" s="201"/>
      <c r="AX517" s="201"/>
      <c r="AY517" s="201"/>
      <c r="AZ517" s="201"/>
      <c r="BA517" s="201"/>
      <c r="BB517" s="201"/>
      <c r="BC517" s="201"/>
      <c r="BD517" s="201"/>
      <c r="BE517" s="201"/>
      <c r="BF517" s="201"/>
      <c r="BG517" s="201"/>
      <c r="BH517" s="201"/>
      <c r="BI517" s="201"/>
      <c r="BJ517" s="193" t="s">
        <v>5487</v>
      </c>
      <c r="BK517" s="201"/>
      <c r="BL517" s="201"/>
      <c r="BM517" s="201"/>
      <c r="BN517" s="201"/>
      <c r="BO517" s="201"/>
      <c r="BP517" s="201"/>
      <c r="BQ517" s="201"/>
      <c r="BR517" s="201"/>
      <c r="BS517" s="201"/>
      <c r="BT517" s="201"/>
      <c r="BU517" s="201"/>
      <c r="BV517" s="201"/>
      <c r="BW517" s="200"/>
      <c r="BX517" s="200"/>
      <c r="BY517" s="200"/>
      <c r="BZ517" s="202"/>
      <c r="CA517" s="202"/>
      <c r="CB517" s="202"/>
      <c r="CC517" s="202"/>
      <c r="CD517" s="202"/>
      <c r="CE517" s="202"/>
      <c r="CF517" s="202"/>
      <c r="CG517" s="202"/>
      <c r="CH517" s="202"/>
      <c r="CI517" s="202"/>
      <c r="CJ517" s="202"/>
      <c r="CK517" s="202"/>
      <c r="CL517" s="202"/>
      <c r="CM517" s="202"/>
      <c r="CN517" s="202"/>
      <c r="CO517" s="202"/>
      <c r="CP517" s="202"/>
      <c r="CQ517" s="202"/>
      <c r="CR517" s="202"/>
      <c r="CS517" s="195" t="s">
        <v>5488</v>
      </c>
      <c r="CT517" s="202"/>
      <c r="CU517" s="202"/>
      <c r="CV517" s="202"/>
      <c r="CW517" s="202"/>
      <c r="CX517" s="202"/>
      <c r="CY517" s="202"/>
      <c r="CZ517" s="202"/>
      <c r="DA517" s="202"/>
      <c r="DB517" s="202"/>
      <c r="DC517" s="202"/>
      <c r="DD517" s="202"/>
      <c r="DE517" s="202"/>
    </row>
    <row r="518" spans="34:109" ht="15" hidden="1" customHeight="1">
      <c r="AH518" s="200"/>
      <c r="AI518" s="200"/>
      <c r="AJ518" s="200"/>
      <c r="AK518" s="200"/>
      <c r="AL518" s="189" t="str">
        <f t="shared" si="24"/>
        <v/>
      </c>
      <c r="AM518" s="189" t="str">
        <f t="shared" si="25"/>
        <v/>
      </c>
      <c r="AN518" s="190" t="str">
        <f t="shared" si="26"/>
        <v/>
      </c>
      <c r="AO518" s="200"/>
      <c r="AP518" s="187">
        <v>516</v>
      </c>
      <c r="AQ518" s="201"/>
      <c r="AR518" s="201"/>
      <c r="AS518" s="201"/>
      <c r="AT518" s="201"/>
      <c r="AU518" s="201"/>
      <c r="AV518" s="201"/>
      <c r="AW518" s="201"/>
      <c r="AX518" s="201"/>
      <c r="AY518" s="201"/>
      <c r="AZ518" s="201"/>
      <c r="BA518" s="201"/>
      <c r="BB518" s="201"/>
      <c r="BC518" s="201"/>
      <c r="BD518" s="201"/>
      <c r="BE518" s="201"/>
      <c r="BF518" s="201"/>
      <c r="BG518" s="201"/>
      <c r="BH518" s="201"/>
      <c r="BI518" s="201"/>
      <c r="BJ518" s="193" t="s">
        <v>5489</v>
      </c>
      <c r="BK518" s="201"/>
      <c r="BL518" s="201"/>
      <c r="BM518" s="201"/>
      <c r="BN518" s="201"/>
      <c r="BO518" s="201"/>
      <c r="BP518" s="201"/>
      <c r="BQ518" s="201"/>
      <c r="BR518" s="201"/>
      <c r="BS518" s="201"/>
      <c r="BT518" s="201"/>
      <c r="BU518" s="201"/>
      <c r="BV518" s="201"/>
      <c r="BW518" s="200"/>
      <c r="BX518" s="200"/>
      <c r="BY518" s="200"/>
      <c r="BZ518" s="202"/>
      <c r="CA518" s="202"/>
      <c r="CB518" s="202"/>
      <c r="CC518" s="202"/>
      <c r="CD518" s="202"/>
      <c r="CE518" s="202"/>
      <c r="CF518" s="202"/>
      <c r="CG518" s="202"/>
      <c r="CH518" s="202"/>
      <c r="CI518" s="202"/>
      <c r="CJ518" s="202"/>
      <c r="CK518" s="202"/>
      <c r="CL518" s="202"/>
      <c r="CM518" s="202"/>
      <c r="CN518" s="202"/>
      <c r="CO518" s="202"/>
      <c r="CP518" s="202"/>
      <c r="CQ518" s="202"/>
      <c r="CR518" s="202"/>
      <c r="CS518" s="195" t="s">
        <v>5490</v>
      </c>
      <c r="CT518" s="202"/>
      <c r="CU518" s="202"/>
      <c r="CV518" s="202"/>
      <c r="CW518" s="202"/>
      <c r="CX518" s="202"/>
      <c r="CY518" s="202"/>
      <c r="CZ518" s="202"/>
      <c r="DA518" s="202"/>
      <c r="DB518" s="202"/>
      <c r="DC518" s="202"/>
      <c r="DD518" s="202"/>
      <c r="DE518" s="202"/>
    </row>
    <row r="519" spans="34:109" ht="15" hidden="1" customHeight="1">
      <c r="AH519" s="200"/>
      <c r="AI519" s="200"/>
      <c r="AJ519" s="200"/>
      <c r="AK519" s="200"/>
      <c r="AL519" s="189" t="str">
        <f t="shared" si="24"/>
        <v/>
      </c>
      <c r="AM519" s="189" t="str">
        <f t="shared" si="25"/>
        <v/>
      </c>
      <c r="AN519" s="190" t="str">
        <f t="shared" si="26"/>
        <v/>
      </c>
      <c r="AO519" s="200"/>
      <c r="AP519" s="187">
        <v>517</v>
      </c>
      <c r="AQ519" s="201"/>
      <c r="AR519" s="201"/>
      <c r="AS519" s="201"/>
      <c r="AT519" s="201"/>
      <c r="AU519" s="201"/>
      <c r="AV519" s="201"/>
      <c r="AW519" s="201"/>
      <c r="AX519" s="201"/>
      <c r="AY519" s="201"/>
      <c r="AZ519" s="201"/>
      <c r="BA519" s="201"/>
      <c r="BB519" s="201"/>
      <c r="BC519" s="201"/>
      <c r="BD519" s="201"/>
      <c r="BE519" s="201"/>
      <c r="BF519" s="201"/>
      <c r="BG519" s="201"/>
      <c r="BH519" s="201"/>
      <c r="BI519" s="201"/>
      <c r="BJ519" s="193" t="s">
        <v>5491</v>
      </c>
      <c r="BK519" s="201"/>
      <c r="BL519" s="201"/>
      <c r="BM519" s="201"/>
      <c r="BN519" s="201"/>
      <c r="BO519" s="201"/>
      <c r="BP519" s="201"/>
      <c r="BQ519" s="201"/>
      <c r="BR519" s="201"/>
      <c r="BS519" s="201"/>
      <c r="BT519" s="201"/>
      <c r="BU519" s="201"/>
      <c r="BV519" s="201"/>
      <c r="BW519" s="200"/>
      <c r="BX519" s="200"/>
      <c r="BY519" s="200"/>
      <c r="BZ519" s="202"/>
      <c r="CA519" s="202"/>
      <c r="CB519" s="202"/>
      <c r="CC519" s="202"/>
      <c r="CD519" s="202"/>
      <c r="CE519" s="202"/>
      <c r="CF519" s="202"/>
      <c r="CG519" s="202"/>
      <c r="CH519" s="202"/>
      <c r="CI519" s="202"/>
      <c r="CJ519" s="202"/>
      <c r="CK519" s="202"/>
      <c r="CL519" s="202"/>
      <c r="CM519" s="202"/>
      <c r="CN519" s="202"/>
      <c r="CO519" s="202"/>
      <c r="CP519" s="202"/>
      <c r="CQ519" s="202"/>
      <c r="CR519" s="202"/>
      <c r="CS519" s="195" t="s">
        <v>5492</v>
      </c>
      <c r="CT519" s="202"/>
      <c r="CU519" s="202"/>
      <c r="CV519" s="202"/>
      <c r="CW519" s="202"/>
      <c r="CX519" s="202"/>
      <c r="CY519" s="202"/>
      <c r="CZ519" s="202"/>
      <c r="DA519" s="202"/>
      <c r="DB519" s="202"/>
      <c r="DC519" s="202"/>
      <c r="DD519" s="202"/>
      <c r="DE519" s="202"/>
    </row>
    <row r="520" spans="34:109" ht="15" hidden="1" customHeight="1">
      <c r="AH520" s="200"/>
      <c r="AI520" s="200"/>
      <c r="AJ520" s="200"/>
      <c r="AK520" s="200"/>
      <c r="AL520" s="189" t="str">
        <f t="shared" si="24"/>
        <v/>
      </c>
      <c r="AM520" s="189" t="str">
        <f t="shared" si="25"/>
        <v/>
      </c>
      <c r="AN520" s="190" t="str">
        <f t="shared" si="26"/>
        <v/>
      </c>
      <c r="AO520" s="200"/>
      <c r="AP520" s="187">
        <v>518</v>
      </c>
      <c r="AQ520" s="201"/>
      <c r="AR520" s="201"/>
      <c r="AS520" s="201"/>
      <c r="AT520" s="201"/>
      <c r="AU520" s="201"/>
      <c r="AV520" s="201"/>
      <c r="AW520" s="201"/>
      <c r="AX520" s="201"/>
      <c r="AY520" s="201"/>
      <c r="AZ520" s="201"/>
      <c r="BA520" s="201"/>
      <c r="BB520" s="201"/>
      <c r="BC520" s="201"/>
      <c r="BD520" s="201"/>
      <c r="BE520" s="201"/>
      <c r="BF520" s="201"/>
      <c r="BG520" s="201"/>
      <c r="BH520" s="201"/>
      <c r="BI520" s="201"/>
      <c r="BJ520" s="193" t="s">
        <v>5493</v>
      </c>
      <c r="BK520" s="201"/>
      <c r="BL520" s="201"/>
      <c r="BM520" s="201"/>
      <c r="BN520" s="201"/>
      <c r="BO520" s="201"/>
      <c r="BP520" s="201"/>
      <c r="BQ520" s="201"/>
      <c r="BR520" s="201"/>
      <c r="BS520" s="201"/>
      <c r="BT520" s="201"/>
      <c r="BU520" s="201"/>
      <c r="BV520" s="201"/>
      <c r="BW520" s="200"/>
      <c r="BX520" s="200"/>
      <c r="BY520" s="200"/>
      <c r="BZ520" s="202"/>
      <c r="CA520" s="202"/>
      <c r="CB520" s="202"/>
      <c r="CC520" s="202"/>
      <c r="CD520" s="202"/>
      <c r="CE520" s="202"/>
      <c r="CF520" s="202"/>
      <c r="CG520" s="202"/>
      <c r="CH520" s="202"/>
      <c r="CI520" s="202"/>
      <c r="CJ520" s="202"/>
      <c r="CK520" s="202"/>
      <c r="CL520" s="202"/>
      <c r="CM520" s="202"/>
      <c r="CN520" s="202"/>
      <c r="CO520" s="202"/>
      <c r="CP520" s="202"/>
      <c r="CQ520" s="202"/>
      <c r="CR520" s="202"/>
      <c r="CS520" s="195" t="s">
        <v>5494</v>
      </c>
      <c r="CT520" s="202"/>
      <c r="CU520" s="202"/>
      <c r="CV520" s="202"/>
      <c r="CW520" s="202"/>
      <c r="CX520" s="202"/>
      <c r="CY520" s="202"/>
      <c r="CZ520" s="202"/>
      <c r="DA520" s="202"/>
      <c r="DB520" s="202"/>
      <c r="DC520" s="202"/>
      <c r="DD520" s="202"/>
      <c r="DE520" s="202"/>
    </row>
    <row r="521" spans="34:109" ht="15" hidden="1" customHeight="1">
      <c r="AH521" s="200"/>
      <c r="AI521" s="200"/>
      <c r="AJ521" s="200"/>
      <c r="AK521" s="200"/>
      <c r="AL521" s="189" t="str">
        <f t="shared" si="24"/>
        <v/>
      </c>
      <c r="AM521" s="189" t="str">
        <f t="shared" si="25"/>
        <v/>
      </c>
      <c r="AN521" s="190" t="str">
        <f t="shared" si="26"/>
        <v/>
      </c>
      <c r="AO521" s="200"/>
      <c r="AP521" s="187">
        <v>519</v>
      </c>
      <c r="AQ521" s="201"/>
      <c r="AR521" s="201"/>
      <c r="AS521" s="201"/>
      <c r="AT521" s="201"/>
      <c r="AU521" s="201"/>
      <c r="AV521" s="201"/>
      <c r="AW521" s="201"/>
      <c r="AX521" s="201"/>
      <c r="AY521" s="201"/>
      <c r="AZ521" s="201"/>
      <c r="BA521" s="201"/>
      <c r="BB521" s="201"/>
      <c r="BC521" s="201"/>
      <c r="BD521" s="201"/>
      <c r="BE521" s="201"/>
      <c r="BF521" s="201"/>
      <c r="BG521" s="201"/>
      <c r="BH521" s="201"/>
      <c r="BI521" s="201"/>
      <c r="BJ521" s="193" t="s">
        <v>5495</v>
      </c>
      <c r="BK521" s="201"/>
      <c r="BL521" s="201"/>
      <c r="BM521" s="201"/>
      <c r="BN521" s="201"/>
      <c r="BO521" s="201"/>
      <c r="BP521" s="201"/>
      <c r="BQ521" s="201"/>
      <c r="BR521" s="201"/>
      <c r="BS521" s="201"/>
      <c r="BT521" s="201"/>
      <c r="BU521" s="201"/>
      <c r="BV521" s="201"/>
      <c r="BW521" s="200"/>
      <c r="BX521" s="200"/>
      <c r="BY521" s="200"/>
      <c r="BZ521" s="202"/>
      <c r="CA521" s="202"/>
      <c r="CB521" s="202"/>
      <c r="CC521" s="202"/>
      <c r="CD521" s="202"/>
      <c r="CE521" s="202"/>
      <c r="CF521" s="202"/>
      <c r="CG521" s="202"/>
      <c r="CH521" s="202"/>
      <c r="CI521" s="202"/>
      <c r="CJ521" s="202"/>
      <c r="CK521" s="202"/>
      <c r="CL521" s="202"/>
      <c r="CM521" s="202"/>
      <c r="CN521" s="202"/>
      <c r="CO521" s="202"/>
      <c r="CP521" s="202"/>
      <c r="CQ521" s="202"/>
      <c r="CR521" s="202"/>
      <c r="CS521" s="195" t="s">
        <v>5496</v>
      </c>
      <c r="CT521" s="202"/>
      <c r="CU521" s="202"/>
      <c r="CV521" s="202"/>
      <c r="CW521" s="202"/>
      <c r="CX521" s="202"/>
      <c r="CY521" s="202"/>
      <c r="CZ521" s="202"/>
      <c r="DA521" s="202"/>
      <c r="DB521" s="202"/>
      <c r="DC521" s="202"/>
      <c r="DD521" s="202"/>
      <c r="DE521" s="202"/>
    </row>
    <row r="522" spans="34:109" ht="15" hidden="1" customHeight="1">
      <c r="AH522" s="200"/>
      <c r="AI522" s="200"/>
      <c r="AJ522" s="200"/>
      <c r="AK522" s="200"/>
      <c r="AL522" s="189" t="str">
        <f t="shared" si="24"/>
        <v/>
      </c>
      <c r="AM522" s="189" t="str">
        <f t="shared" si="25"/>
        <v/>
      </c>
      <c r="AN522" s="190" t="str">
        <f t="shared" si="26"/>
        <v/>
      </c>
      <c r="AO522" s="200"/>
      <c r="AP522" s="187">
        <v>520</v>
      </c>
      <c r="AQ522" s="201"/>
      <c r="AR522" s="201"/>
      <c r="AS522" s="201"/>
      <c r="AT522" s="201"/>
      <c r="AU522" s="201"/>
      <c r="AV522" s="201"/>
      <c r="AW522" s="201"/>
      <c r="AX522" s="201"/>
      <c r="AY522" s="201"/>
      <c r="AZ522" s="201"/>
      <c r="BA522" s="201"/>
      <c r="BB522" s="201"/>
      <c r="BC522" s="201"/>
      <c r="BD522" s="201"/>
      <c r="BE522" s="201"/>
      <c r="BF522" s="201"/>
      <c r="BG522" s="201"/>
      <c r="BH522" s="201"/>
      <c r="BI522" s="201"/>
      <c r="BJ522" s="193" t="s">
        <v>5497</v>
      </c>
      <c r="BK522" s="201"/>
      <c r="BL522" s="201"/>
      <c r="BM522" s="201"/>
      <c r="BN522" s="201"/>
      <c r="BO522" s="201"/>
      <c r="BP522" s="201"/>
      <c r="BQ522" s="201"/>
      <c r="BR522" s="201"/>
      <c r="BS522" s="201"/>
      <c r="BT522" s="201"/>
      <c r="BU522" s="201"/>
      <c r="BV522" s="201"/>
      <c r="BW522" s="200"/>
      <c r="BX522" s="200"/>
      <c r="BY522" s="200"/>
      <c r="BZ522" s="202"/>
      <c r="CA522" s="202"/>
      <c r="CB522" s="202"/>
      <c r="CC522" s="202"/>
      <c r="CD522" s="202"/>
      <c r="CE522" s="202"/>
      <c r="CF522" s="202"/>
      <c r="CG522" s="202"/>
      <c r="CH522" s="202"/>
      <c r="CI522" s="202"/>
      <c r="CJ522" s="202"/>
      <c r="CK522" s="202"/>
      <c r="CL522" s="202"/>
      <c r="CM522" s="202"/>
      <c r="CN522" s="202"/>
      <c r="CO522" s="202"/>
      <c r="CP522" s="202"/>
      <c r="CQ522" s="202"/>
      <c r="CR522" s="202"/>
      <c r="CS522" s="195" t="s">
        <v>5498</v>
      </c>
      <c r="CT522" s="202"/>
      <c r="CU522" s="202"/>
      <c r="CV522" s="202"/>
      <c r="CW522" s="202"/>
      <c r="CX522" s="202"/>
      <c r="CY522" s="202"/>
      <c r="CZ522" s="202"/>
      <c r="DA522" s="202"/>
      <c r="DB522" s="202"/>
      <c r="DC522" s="202"/>
      <c r="DD522" s="202"/>
      <c r="DE522" s="202"/>
    </row>
    <row r="523" spans="34:109" ht="15" hidden="1" customHeight="1">
      <c r="AH523" s="200"/>
      <c r="AI523" s="200"/>
      <c r="AJ523" s="200"/>
      <c r="AK523" s="200"/>
      <c r="AL523" s="189" t="str">
        <f t="shared" si="24"/>
        <v/>
      </c>
      <c r="AM523" s="189" t="str">
        <f t="shared" si="25"/>
        <v/>
      </c>
      <c r="AN523" s="190" t="str">
        <f t="shared" si="26"/>
        <v/>
      </c>
      <c r="AO523" s="200"/>
      <c r="AP523" s="187">
        <v>521</v>
      </c>
      <c r="AQ523" s="201"/>
      <c r="AR523" s="201"/>
      <c r="AS523" s="201"/>
      <c r="AT523" s="201"/>
      <c r="AU523" s="201"/>
      <c r="AV523" s="201"/>
      <c r="AW523" s="201"/>
      <c r="AX523" s="201"/>
      <c r="AY523" s="201"/>
      <c r="AZ523" s="201"/>
      <c r="BA523" s="201"/>
      <c r="BB523" s="201"/>
      <c r="BC523" s="201"/>
      <c r="BD523" s="201"/>
      <c r="BE523" s="201"/>
      <c r="BF523" s="201"/>
      <c r="BG523" s="201"/>
      <c r="BH523" s="201"/>
      <c r="BI523" s="201"/>
      <c r="BJ523" s="193" t="s">
        <v>5499</v>
      </c>
      <c r="BK523" s="201"/>
      <c r="BL523" s="201"/>
      <c r="BM523" s="201"/>
      <c r="BN523" s="201"/>
      <c r="BO523" s="201"/>
      <c r="BP523" s="201"/>
      <c r="BQ523" s="201"/>
      <c r="BR523" s="201"/>
      <c r="BS523" s="201"/>
      <c r="BT523" s="201"/>
      <c r="BU523" s="201"/>
      <c r="BV523" s="201"/>
      <c r="BW523" s="200"/>
      <c r="BX523" s="200"/>
      <c r="BY523" s="200"/>
      <c r="BZ523" s="202"/>
      <c r="CA523" s="202"/>
      <c r="CB523" s="202"/>
      <c r="CC523" s="202"/>
      <c r="CD523" s="202"/>
      <c r="CE523" s="202"/>
      <c r="CF523" s="202"/>
      <c r="CG523" s="202"/>
      <c r="CH523" s="202"/>
      <c r="CI523" s="202"/>
      <c r="CJ523" s="202"/>
      <c r="CK523" s="202"/>
      <c r="CL523" s="202"/>
      <c r="CM523" s="202"/>
      <c r="CN523" s="202"/>
      <c r="CO523" s="202"/>
      <c r="CP523" s="202"/>
      <c r="CQ523" s="202"/>
      <c r="CR523" s="202"/>
      <c r="CS523" s="195" t="s">
        <v>5500</v>
      </c>
      <c r="CT523" s="202"/>
      <c r="CU523" s="202"/>
      <c r="CV523" s="202"/>
      <c r="CW523" s="202"/>
      <c r="CX523" s="202"/>
      <c r="CY523" s="202"/>
      <c r="CZ523" s="202"/>
      <c r="DA523" s="202"/>
      <c r="DB523" s="202"/>
      <c r="DC523" s="202"/>
      <c r="DD523" s="202"/>
      <c r="DE523" s="202"/>
    </row>
    <row r="524" spans="34:109" ht="15" hidden="1" customHeight="1">
      <c r="AH524" s="200"/>
      <c r="AI524" s="200"/>
      <c r="AJ524" s="200"/>
      <c r="AK524" s="200"/>
      <c r="AL524" s="189" t="str">
        <f t="shared" si="24"/>
        <v/>
      </c>
      <c r="AM524" s="189" t="str">
        <f t="shared" si="25"/>
        <v/>
      </c>
      <c r="AN524" s="190" t="str">
        <f t="shared" si="26"/>
        <v/>
      </c>
      <c r="AO524" s="200"/>
      <c r="AP524" s="187">
        <v>522</v>
      </c>
      <c r="AQ524" s="201"/>
      <c r="AR524" s="201"/>
      <c r="AS524" s="201"/>
      <c r="AT524" s="201"/>
      <c r="AU524" s="201"/>
      <c r="AV524" s="201"/>
      <c r="AW524" s="201"/>
      <c r="AX524" s="201"/>
      <c r="AY524" s="201"/>
      <c r="AZ524" s="201"/>
      <c r="BA524" s="201"/>
      <c r="BB524" s="201"/>
      <c r="BC524" s="201"/>
      <c r="BD524" s="201"/>
      <c r="BE524" s="201"/>
      <c r="BF524" s="201"/>
      <c r="BG524" s="201"/>
      <c r="BH524" s="201"/>
      <c r="BI524" s="201"/>
      <c r="BJ524" s="193" t="s">
        <v>5501</v>
      </c>
      <c r="BK524" s="201"/>
      <c r="BL524" s="201"/>
      <c r="BM524" s="201"/>
      <c r="BN524" s="201"/>
      <c r="BO524" s="201"/>
      <c r="BP524" s="201"/>
      <c r="BQ524" s="201"/>
      <c r="BR524" s="201"/>
      <c r="BS524" s="201"/>
      <c r="BT524" s="201"/>
      <c r="BU524" s="201"/>
      <c r="BV524" s="201"/>
      <c r="BW524" s="200"/>
      <c r="BX524" s="200"/>
      <c r="BY524" s="200"/>
      <c r="BZ524" s="202"/>
      <c r="CA524" s="202"/>
      <c r="CB524" s="202"/>
      <c r="CC524" s="202"/>
      <c r="CD524" s="202"/>
      <c r="CE524" s="202"/>
      <c r="CF524" s="202"/>
      <c r="CG524" s="202"/>
      <c r="CH524" s="202"/>
      <c r="CI524" s="202"/>
      <c r="CJ524" s="202"/>
      <c r="CK524" s="202"/>
      <c r="CL524" s="202"/>
      <c r="CM524" s="202"/>
      <c r="CN524" s="202"/>
      <c r="CO524" s="202"/>
      <c r="CP524" s="202"/>
      <c r="CQ524" s="202"/>
      <c r="CR524" s="202"/>
      <c r="CS524" s="195" t="s">
        <v>5502</v>
      </c>
      <c r="CT524" s="202"/>
      <c r="CU524" s="202"/>
      <c r="CV524" s="202"/>
      <c r="CW524" s="202"/>
      <c r="CX524" s="202"/>
      <c r="CY524" s="202"/>
      <c r="CZ524" s="202"/>
      <c r="DA524" s="202"/>
      <c r="DB524" s="202"/>
      <c r="DC524" s="202"/>
      <c r="DD524" s="202"/>
      <c r="DE524" s="202"/>
    </row>
    <row r="525" spans="34:109" ht="15" hidden="1" customHeight="1">
      <c r="AH525" s="200"/>
      <c r="AI525" s="200"/>
      <c r="AJ525" s="200"/>
      <c r="AK525" s="200"/>
      <c r="AL525" s="189" t="str">
        <f t="shared" si="24"/>
        <v/>
      </c>
      <c r="AM525" s="189" t="str">
        <f t="shared" si="25"/>
        <v/>
      </c>
      <c r="AN525" s="190" t="str">
        <f t="shared" si="26"/>
        <v/>
      </c>
      <c r="AO525" s="200"/>
      <c r="AP525" s="187">
        <v>523</v>
      </c>
      <c r="AQ525" s="201"/>
      <c r="AR525" s="201"/>
      <c r="AS525" s="201"/>
      <c r="AT525" s="201"/>
      <c r="AU525" s="201"/>
      <c r="AV525" s="201"/>
      <c r="AW525" s="201"/>
      <c r="AX525" s="201"/>
      <c r="AY525" s="201"/>
      <c r="AZ525" s="201"/>
      <c r="BA525" s="201"/>
      <c r="BB525" s="201"/>
      <c r="BC525" s="201"/>
      <c r="BD525" s="201"/>
      <c r="BE525" s="201"/>
      <c r="BF525" s="201"/>
      <c r="BG525" s="201"/>
      <c r="BH525" s="201"/>
      <c r="BI525" s="201"/>
      <c r="BJ525" s="193" t="s">
        <v>5503</v>
      </c>
      <c r="BK525" s="201"/>
      <c r="BL525" s="201"/>
      <c r="BM525" s="201"/>
      <c r="BN525" s="201"/>
      <c r="BO525" s="201"/>
      <c r="BP525" s="201"/>
      <c r="BQ525" s="201"/>
      <c r="BR525" s="201"/>
      <c r="BS525" s="201"/>
      <c r="BT525" s="201"/>
      <c r="BU525" s="201"/>
      <c r="BV525" s="201"/>
      <c r="BW525" s="200"/>
      <c r="BX525" s="200"/>
      <c r="BY525" s="200"/>
      <c r="BZ525" s="202"/>
      <c r="CA525" s="202"/>
      <c r="CB525" s="202"/>
      <c r="CC525" s="202"/>
      <c r="CD525" s="202"/>
      <c r="CE525" s="202"/>
      <c r="CF525" s="202"/>
      <c r="CG525" s="202"/>
      <c r="CH525" s="202"/>
      <c r="CI525" s="202"/>
      <c r="CJ525" s="202"/>
      <c r="CK525" s="202"/>
      <c r="CL525" s="202"/>
      <c r="CM525" s="202"/>
      <c r="CN525" s="202"/>
      <c r="CO525" s="202"/>
      <c r="CP525" s="202"/>
      <c r="CQ525" s="202"/>
      <c r="CR525" s="202"/>
      <c r="CS525" s="195" t="s">
        <v>5504</v>
      </c>
      <c r="CT525" s="202"/>
      <c r="CU525" s="202"/>
      <c r="CV525" s="202"/>
      <c r="CW525" s="202"/>
      <c r="CX525" s="202"/>
      <c r="CY525" s="202"/>
      <c r="CZ525" s="202"/>
      <c r="DA525" s="202"/>
      <c r="DB525" s="202"/>
      <c r="DC525" s="202"/>
      <c r="DD525" s="202"/>
      <c r="DE525" s="202"/>
    </row>
    <row r="526" spans="34:109" ht="15" hidden="1" customHeight="1">
      <c r="AH526" s="200"/>
      <c r="AI526" s="200"/>
      <c r="AJ526" s="200"/>
      <c r="AK526" s="200"/>
      <c r="AL526" s="189" t="str">
        <f t="shared" si="24"/>
        <v/>
      </c>
      <c r="AM526" s="189" t="str">
        <f t="shared" si="25"/>
        <v/>
      </c>
      <c r="AN526" s="190" t="str">
        <f t="shared" si="26"/>
        <v/>
      </c>
      <c r="AO526" s="200"/>
      <c r="AP526" s="187">
        <v>524</v>
      </c>
      <c r="AQ526" s="201"/>
      <c r="AR526" s="201"/>
      <c r="AS526" s="201"/>
      <c r="AT526" s="201"/>
      <c r="AU526" s="201"/>
      <c r="AV526" s="201"/>
      <c r="AW526" s="201"/>
      <c r="AX526" s="201"/>
      <c r="AY526" s="201"/>
      <c r="AZ526" s="201"/>
      <c r="BA526" s="201"/>
      <c r="BB526" s="201"/>
      <c r="BC526" s="201"/>
      <c r="BD526" s="201"/>
      <c r="BE526" s="201"/>
      <c r="BF526" s="201"/>
      <c r="BG526" s="201"/>
      <c r="BH526" s="201"/>
      <c r="BI526" s="201"/>
      <c r="BJ526" s="193" t="s">
        <v>5505</v>
      </c>
      <c r="BK526" s="201"/>
      <c r="BL526" s="201"/>
      <c r="BM526" s="201"/>
      <c r="BN526" s="201"/>
      <c r="BO526" s="201"/>
      <c r="BP526" s="201"/>
      <c r="BQ526" s="201"/>
      <c r="BR526" s="201"/>
      <c r="BS526" s="201"/>
      <c r="BT526" s="201"/>
      <c r="BU526" s="201"/>
      <c r="BV526" s="201"/>
      <c r="BW526" s="200"/>
      <c r="BX526" s="200"/>
      <c r="BY526" s="200"/>
      <c r="BZ526" s="202"/>
      <c r="CA526" s="202"/>
      <c r="CB526" s="202"/>
      <c r="CC526" s="202"/>
      <c r="CD526" s="202"/>
      <c r="CE526" s="202"/>
      <c r="CF526" s="202"/>
      <c r="CG526" s="202"/>
      <c r="CH526" s="202"/>
      <c r="CI526" s="202"/>
      <c r="CJ526" s="202"/>
      <c r="CK526" s="202"/>
      <c r="CL526" s="202"/>
      <c r="CM526" s="202"/>
      <c r="CN526" s="202"/>
      <c r="CO526" s="202"/>
      <c r="CP526" s="202"/>
      <c r="CQ526" s="202"/>
      <c r="CR526" s="202"/>
      <c r="CS526" s="195" t="s">
        <v>5506</v>
      </c>
      <c r="CT526" s="202"/>
      <c r="CU526" s="202"/>
      <c r="CV526" s="202"/>
      <c r="CW526" s="202"/>
      <c r="CX526" s="202"/>
      <c r="CY526" s="202"/>
      <c r="CZ526" s="202"/>
      <c r="DA526" s="202"/>
      <c r="DB526" s="202"/>
      <c r="DC526" s="202"/>
      <c r="DD526" s="202"/>
      <c r="DE526" s="202"/>
    </row>
    <row r="527" spans="34:109" ht="15" hidden="1" customHeight="1">
      <c r="AH527" s="200"/>
      <c r="AI527" s="200"/>
      <c r="AJ527" s="200"/>
      <c r="AK527" s="200"/>
      <c r="AL527" s="189" t="str">
        <f t="shared" si="24"/>
        <v/>
      </c>
      <c r="AM527" s="189" t="str">
        <f t="shared" si="25"/>
        <v/>
      </c>
      <c r="AN527" s="190" t="str">
        <f t="shared" si="26"/>
        <v/>
      </c>
      <c r="AO527" s="200"/>
      <c r="AP527" s="187">
        <v>525</v>
      </c>
      <c r="AQ527" s="201"/>
      <c r="AR527" s="201"/>
      <c r="AS527" s="201"/>
      <c r="AT527" s="201"/>
      <c r="AU527" s="201"/>
      <c r="AV527" s="201"/>
      <c r="AW527" s="201"/>
      <c r="AX527" s="201"/>
      <c r="AY527" s="201"/>
      <c r="AZ527" s="201"/>
      <c r="BA527" s="201"/>
      <c r="BB527" s="201"/>
      <c r="BC527" s="201"/>
      <c r="BD527" s="201"/>
      <c r="BE527" s="201"/>
      <c r="BF527" s="201"/>
      <c r="BG527" s="201"/>
      <c r="BH527" s="201"/>
      <c r="BI527" s="201"/>
      <c r="BJ527" s="193" t="s">
        <v>5507</v>
      </c>
      <c r="BK527" s="201"/>
      <c r="BL527" s="201"/>
      <c r="BM527" s="201"/>
      <c r="BN527" s="201"/>
      <c r="BO527" s="201"/>
      <c r="BP527" s="201"/>
      <c r="BQ527" s="201"/>
      <c r="BR527" s="201"/>
      <c r="BS527" s="201"/>
      <c r="BT527" s="201"/>
      <c r="BU527" s="201"/>
      <c r="BV527" s="201"/>
      <c r="BW527" s="200"/>
      <c r="BX527" s="200"/>
      <c r="BY527" s="200"/>
      <c r="BZ527" s="202"/>
      <c r="CA527" s="202"/>
      <c r="CB527" s="202"/>
      <c r="CC527" s="202"/>
      <c r="CD527" s="202"/>
      <c r="CE527" s="202"/>
      <c r="CF527" s="202"/>
      <c r="CG527" s="202"/>
      <c r="CH527" s="202"/>
      <c r="CI527" s="202"/>
      <c r="CJ527" s="202"/>
      <c r="CK527" s="202"/>
      <c r="CL527" s="202"/>
      <c r="CM527" s="202"/>
      <c r="CN527" s="202"/>
      <c r="CO527" s="202"/>
      <c r="CP527" s="202"/>
      <c r="CQ527" s="202"/>
      <c r="CR527" s="202"/>
      <c r="CS527" s="195" t="s">
        <v>5508</v>
      </c>
      <c r="CT527" s="202"/>
      <c r="CU527" s="202"/>
      <c r="CV527" s="202"/>
      <c r="CW527" s="202"/>
      <c r="CX527" s="202"/>
      <c r="CY527" s="202"/>
      <c r="CZ527" s="202"/>
      <c r="DA527" s="202"/>
      <c r="DB527" s="202"/>
      <c r="DC527" s="202"/>
      <c r="DD527" s="202"/>
      <c r="DE527" s="202"/>
    </row>
    <row r="528" spans="34:109" ht="15" hidden="1" customHeight="1">
      <c r="AH528" s="200"/>
      <c r="AI528" s="200"/>
      <c r="AJ528" s="200"/>
      <c r="AK528" s="200"/>
      <c r="AL528" s="189" t="str">
        <f t="shared" si="24"/>
        <v/>
      </c>
      <c r="AM528" s="189" t="str">
        <f t="shared" si="25"/>
        <v/>
      </c>
      <c r="AN528" s="190" t="str">
        <f t="shared" si="26"/>
        <v/>
      </c>
      <c r="AO528" s="200"/>
      <c r="AP528" s="187">
        <v>526</v>
      </c>
      <c r="AQ528" s="201"/>
      <c r="AR528" s="201"/>
      <c r="AS528" s="201"/>
      <c r="AT528" s="201"/>
      <c r="AU528" s="201"/>
      <c r="AV528" s="201"/>
      <c r="AW528" s="201"/>
      <c r="AX528" s="201"/>
      <c r="AY528" s="201"/>
      <c r="AZ528" s="201"/>
      <c r="BA528" s="201"/>
      <c r="BB528" s="201"/>
      <c r="BC528" s="201"/>
      <c r="BD528" s="201"/>
      <c r="BE528" s="201"/>
      <c r="BF528" s="201"/>
      <c r="BG528" s="201"/>
      <c r="BH528" s="201"/>
      <c r="BI528" s="201"/>
      <c r="BJ528" s="193" t="s">
        <v>5509</v>
      </c>
      <c r="BK528" s="201"/>
      <c r="BL528" s="201"/>
      <c r="BM528" s="201"/>
      <c r="BN528" s="201"/>
      <c r="BO528" s="201"/>
      <c r="BP528" s="201"/>
      <c r="BQ528" s="201"/>
      <c r="BR528" s="201"/>
      <c r="BS528" s="201"/>
      <c r="BT528" s="201"/>
      <c r="BU528" s="201"/>
      <c r="BV528" s="201"/>
      <c r="BW528" s="200"/>
      <c r="BX528" s="200"/>
      <c r="BY528" s="200"/>
      <c r="BZ528" s="202"/>
      <c r="CA528" s="202"/>
      <c r="CB528" s="202"/>
      <c r="CC528" s="202"/>
      <c r="CD528" s="202"/>
      <c r="CE528" s="202"/>
      <c r="CF528" s="202"/>
      <c r="CG528" s="202"/>
      <c r="CH528" s="202"/>
      <c r="CI528" s="202"/>
      <c r="CJ528" s="202"/>
      <c r="CK528" s="202"/>
      <c r="CL528" s="202"/>
      <c r="CM528" s="202"/>
      <c r="CN528" s="202"/>
      <c r="CO528" s="202"/>
      <c r="CP528" s="202"/>
      <c r="CQ528" s="202"/>
      <c r="CR528" s="202"/>
      <c r="CS528" s="195" t="s">
        <v>5510</v>
      </c>
      <c r="CT528" s="202"/>
      <c r="CU528" s="202"/>
      <c r="CV528" s="202"/>
      <c r="CW528" s="202"/>
      <c r="CX528" s="202"/>
      <c r="CY528" s="202"/>
      <c r="CZ528" s="202"/>
      <c r="DA528" s="202"/>
      <c r="DB528" s="202"/>
      <c r="DC528" s="202"/>
      <c r="DD528" s="202"/>
      <c r="DE528" s="202"/>
    </row>
    <row r="529" spans="34:109" ht="15" hidden="1" customHeight="1">
      <c r="AH529" s="200"/>
      <c r="AI529" s="200"/>
      <c r="AJ529" s="200"/>
      <c r="AK529" s="200"/>
      <c r="AL529" s="189" t="str">
        <f t="shared" si="24"/>
        <v/>
      </c>
      <c r="AM529" s="189" t="str">
        <f t="shared" si="25"/>
        <v/>
      </c>
      <c r="AN529" s="190" t="str">
        <f t="shared" si="26"/>
        <v/>
      </c>
      <c r="AO529" s="200"/>
      <c r="AP529" s="187">
        <v>527</v>
      </c>
      <c r="AQ529" s="201"/>
      <c r="AR529" s="201"/>
      <c r="AS529" s="201"/>
      <c r="AT529" s="201"/>
      <c r="AU529" s="201"/>
      <c r="AV529" s="201"/>
      <c r="AW529" s="201"/>
      <c r="AX529" s="201"/>
      <c r="AY529" s="201"/>
      <c r="AZ529" s="201"/>
      <c r="BA529" s="201"/>
      <c r="BB529" s="201"/>
      <c r="BC529" s="201"/>
      <c r="BD529" s="201"/>
      <c r="BE529" s="201"/>
      <c r="BF529" s="201"/>
      <c r="BG529" s="201"/>
      <c r="BH529" s="201"/>
      <c r="BI529" s="201"/>
      <c r="BJ529" s="193" t="s">
        <v>5511</v>
      </c>
      <c r="BK529" s="201"/>
      <c r="BL529" s="201"/>
      <c r="BM529" s="201"/>
      <c r="BN529" s="201"/>
      <c r="BO529" s="201"/>
      <c r="BP529" s="201"/>
      <c r="BQ529" s="201"/>
      <c r="BR529" s="201"/>
      <c r="BS529" s="201"/>
      <c r="BT529" s="201"/>
      <c r="BU529" s="201"/>
      <c r="BV529" s="201"/>
      <c r="BW529" s="200"/>
      <c r="BX529" s="200"/>
      <c r="BY529" s="200"/>
      <c r="BZ529" s="202"/>
      <c r="CA529" s="202"/>
      <c r="CB529" s="202"/>
      <c r="CC529" s="202"/>
      <c r="CD529" s="202"/>
      <c r="CE529" s="202"/>
      <c r="CF529" s="202"/>
      <c r="CG529" s="202"/>
      <c r="CH529" s="202"/>
      <c r="CI529" s="202"/>
      <c r="CJ529" s="202"/>
      <c r="CK529" s="202"/>
      <c r="CL529" s="202"/>
      <c r="CM529" s="202"/>
      <c r="CN529" s="202"/>
      <c r="CO529" s="202"/>
      <c r="CP529" s="202"/>
      <c r="CQ529" s="202"/>
      <c r="CR529" s="202"/>
      <c r="CS529" s="195" t="s">
        <v>5512</v>
      </c>
      <c r="CT529" s="202"/>
      <c r="CU529" s="202"/>
      <c r="CV529" s="202"/>
      <c r="CW529" s="202"/>
      <c r="CX529" s="202"/>
      <c r="CY529" s="202"/>
      <c r="CZ529" s="202"/>
      <c r="DA529" s="202"/>
      <c r="DB529" s="202"/>
      <c r="DC529" s="202"/>
      <c r="DD529" s="202"/>
      <c r="DE529" s="202"/>
    </row>
    <row r="530" spans="34:109" ht="15" hidden="1" customHeight="1">
      <c r="AH530" s="200"/>
      <c r="AI530" s="200"/>
      <c r="AJ530" s="200"/>
      <c r="AK530" s="200"/>
      <c r="AL530" s="189" t="str">
        <f t="shared" si="24"/>
        <v/>
      </c>
      <c r="AM530" s="189" t="str">
        <f t="shared" si="25"/>
        <v/>
      </c>
      <c r="AN530" s="190" t="str">
        <f t="shared" si="26"/>
        <v/>
      </c>
      <c r="AO530" s="200"/>
      <c r="AP530" s="187">
        <v>528</v>
      </c>
      <c r="AQ530" s="201"/>
      <c r="AR530" s="201"/>
      <c r="AS530" s="201"/>
      <c r="AT530" s="201"/>
      <c r="AU530" s="201"/>
      <c r="AV530" s="201"/>
      <c r="AW530" s="201"/>
      <c r="AX530" s="201"/>
      <c r="AY530" s="201"/>
      <c r="AZ530" s="201"/>
      <c r="BA530" s="201"/>
      <c r="BB530" s="201"/>
      <c r="BC530" s="201"/>
      <c r="BD530" s="201"/>
      <c r="BE530" s="201"/>
      <c r="BF530" s="201"/>
      <c r="BG530" s="201"/>
      <c r="BH530" s="201"/>
      <c r="BI530" s="201"/>
      <c r="BJ530" s="193" t="s">
        <v>5513</v>
      </c>
      <c r="BK530" s="201"/>
      <c r="BL530" s="201"/>
      <c r="BM530" s="201"/>
      <c r="BN530" s="201"/>
      <c r="BO530" s="201"/>
      <c r="BP530" s="201"/>
      <c r="BQ530" s="201"/>
      <c r="BR530" s="201"/>
      <c r="BS530" s="201"/>
      <c r="BT530" s="201"/>
      <c r="BU530" s="201"/>
      <c r="BV530" s="201"/>
      <c r="BW530" s="200"/>
      <c r="BX530" s="200"/>
      <c r="BY530" s="200"/>
      <c r="BZ530" s="202"/>
      <c r="CA530" s="202"/>
      <c r="CB530" s="202"/>
      <c r="CC530" s="202"/>
      <c r="CD530" s="202"/>
      <c r="CE530" s="202"/>
      <c r="CF530" s="202"/>
      <c r="CG530" s="202"/>
      <c r="CH530" s="202"/>
      <c r="CI530" s="202"/>
      <c r="CJ530" s="202"/>
      <c r="CK530" s="202"/>
      <c r="CL530" s="202"/>
      <c r="CM530" s="202"/>
      <c r="CN530" s="202"/>
      <c r="CO530" s="202"/>
      <c r="CP530" s="202"/>
      <c r="CQ530" s="202"/>
      <c r="CR530" s="202"/>
      <c r="CS530" s="195" t="s">
        <v>5514</v>
      </c>
      <c r="CT530" s="202"/>
      <c r="CU530" s="202"/>
      <c r="CV530" s="202"/>
      <c r="CW530" s="202"/>
      <c r="CX530" s="202"/>
      <c r="CY530" s="202"/>
      <c r="CZ530" s="202"/>
      <c r="DA530" s="202"/>
      <c r="DB530" s="202"/>
      <c r="DC530" s="202"/>
      <c r="DD530" s="202"/>
      <c r="DE530" s="202"/>
    </row>
    <row r="531" spans="34:109" ht="15" hidden="1" customHeight="1">
      <c r="AH531" s="200"/>
      <c r="AI531" s="200"/>
      <c r="AJ531" s="200"/>
      <c r="AK531" s="200"/>
      <c r="AL531" s="189" t="str">
        <f t="shared" si="24"/>
        <v/>
      </c>
      <c r="AM531" s="189" t="str">
        <f t="shared" si="25"/>
        <v/>
      </c>
      <c r="AN531" s="190" t="str">
        <f t="shared" si="26"/>
        <v/>
      </c>
      <c r="AO531" s="200"/>
      <c r="AP531" s="187">
        <v>529</v>
      </c>
      <c r="AQ531" s="201"/>
      <c r="AR531" s="201"/>
      <c r="AS531" s="201"/>
      <c r="AT531" s="201"/>
      <c r="AU531" s="201"/>
      <c r="AV531" s="201"/>
      <c r="AW531" s="201"/>
      <c r="AX531" s="201"/>
      <c r="AY531" s="201"/>
      <c r="AZ531" s="201"/>
      <c r="BA531" s="201"/>
      <c r="BB531" s="201"/>
      <c r="BC531" s="201"/>
      <c r="BD531" s="201"/>
      <c r="BE531" s="201"/>
      <c r="BF531" s="201"/>
      <c r="BG531" s="201"/>
      <c r="BH531" s="201"/>
      <c r="BI531" s="201"/>
      <c r="BJ531" s="193" t="s">
        <v>5515</v>
      </c>
      <c r="BK531" s="201"/>
      <c r="BL531" s="201"/>
      <c r="BM531" s="201"/>
      <c r="BN531" s="201"/>
      <c r="BO531" s="201"/>
      <c r="BP531" s="201"/>
      <c r="BQ531" s="201"/>
      <c r="BR531" s="201"/>
      <c r="BS531" s="201"/>
      <c r="BT531" s="201"/>
      <c r="BU531" s="201"/>
      <c r="BV531" s="201"/>
      <c r="BW531" s="200"/>
      <c r="BX531" s="200"/>
      <c r="BY531" s="200"/>
      <c r="BZ531" s="202"/>
      <c r="CA531" s="202"/>
      <c r="CB531" s="202"/>
      <c r="CC531" s="202"/>
      <c r="CD531" s="202"/>
      <c r="CE531" s="202"/>
      <c r="CF531" s="202"/>
      <c r="CG531" s="202"/>
      <c r="CH531" s="202"/>
      <c r="CI531" s="202"/>
      <c r="CJ531" s="202"/>
      <c r="CK531" s="202"/>
      <c r="CL531" s="202"/>
      <c r="CM531" s="202"/>
      <c r="CN531" s="202"/>
      <c r="CO531" s="202"/>
      <c r="CP531" s="202"/>
      <c r="CQ531" s="202"/>
      <c r="CR531" s="202"/>
      <c r="CS531" s="195" t="s">
        <v>5516</v>
      </c>
      <c r="CT531" s="202"/>
      <c r="CU531" s="202"/>
      <c r="CV531" s="202"/>
      <c r="CW531" s="202"/>
      <c r="CX531" s="202"/>
      <c r="CY531" s="202"/>
      <c r="CZ531" s="202"/>
      <c r="DA531" s="202"/>
      <c r="DB531" s="202"/>
      <c r="DC531" s="202"/>
      <c r="DD531" s="202"/>
      <c r="DE531" s="202"/>
    </row>
    <row r="532" spans="34:109" ht="15" hidden="1" customHeight="1">
      <c r="AH532" s="200"/>
      <c r="AI532" s="200"/>
      <c r="AJ532" s="200"/>
      <c r="AK532" s="200"/>
      <c r="AL532" s="189" t="str">
        <f t="shared" si="24"/>
        <v/>
      </c>
      <c r="AM532" s="189" t="str">
        <f t="shared" si="25"/>
        <v/>
      </c>
      <c r="AN532" s="190" t="str">
        <f t="shared" si="26"/>
        <v/>
      </c>
      <c r="AO532" s="200"/>
      <c r="AP532" s="187">
        <v>530</v>
      </c>
      <c r="AQ532" s="201"/>
      <c r="AR532" s="201"/>
      <c r="AS532" s="201"/>
      <c r="AT532" s="201"/>
      <c r="AU532" s="201"/>
      <c r="AV532" s="201"/>
      <c r="AW532" s="201"/>
      <c r="AX532" s="201"/>
      <c r="AY532" s="201"/>
      <c r="AZ532" s="201"/>
      <c r="BA532" s="201"/>
      <c r="BB532" s="201"/>
      <c r="BC532" s="201"/>
      <c r="BD532" s="201"/>
      <c r="BE532" s="201"/>
      <c r="BF532" s="201"/>
      <c r="BG532" s="201"/>
      <c r="BH532" s="201"/>
      <c r="BI532" s="201"/>
      <c r="BJ532" s="193" t="s">
        <v>5517</v>
      </c>
      <c r="BK532" s="201"/>
      <c r="BL532" s="201"/>
      <c r="BM532" s="201"/>
      <c r="BN532" s="201"/>
      <c r="BO532" s="201"/>
      <c r="BP532" s="201"/>
      <c r="BQ532" s="201"/>
      <c r="BR532" s="201"/>
      <c r="BS532" s="201"/>
      <c r="BT532" s="201"/>
      <c r="BU532" s="201"/>
      <c r="BV532" s="201"/>
      <c r="BW532" s="200"/>
      <c r="BX532" s="200"/>
      <c r="BY532" s="200"/>
      <c r="BZ532" s="202"/>
      <c r="CA532" s="202"/>
      <c r="CB532" s="202"/>
      <c r="CC532" s="202"/>
      <c r="CD532" s="202"/>
      <c r="CE532" s="202"/>
      <c r="CF532" s="202"/>
      <c r="CG532" s="202"/>
      <c r="CH532" s="202"/>
      <c r="CI532" s="202"/>
      <c r="CJ532" s="202"/>
      <c r="CK532" s="202"/>
      <c r="CL532" s="202"/>
      <c r="CM532" s="202"/>
      <c r="CN532" s="202"/>
      <c r="CO532" s="202"/>
      <c r="CP532" s="202"/>
      <c r="CQ532" s="202"/>
      <c r="CR532" s="202"/>
      <c r="CS532" s="195" t="s">
        <v>5518</v>
      </c>
      <c r="CT532" s="202"/>
      <c r="CU532" s="202"/>
      <c r="CV532" s="202"/>
      <c r="CW532" s="202"/>
      <c r="CX532" s="202"/>
      <c r="CY532" s="202"/>
      <c r="CZ532" s="202"/>
      <c r="DA532" s="202"/>
      <c r="DB532" s="202"/>
      <c r="DC532" s="202"/>
      <c r="DD532" s="202"/>
      <c r="DE532" s="202"/>
    </row>
    <row r="533" spans="34:109" ht="15" hidden="1" customHeight="1">
      <c r="AH533" s="200"/>
      <c r="AI533" s="200"/>
      <c r="AJ533" s="200"/>
      <c r="AK533" s="200"/>
      <c r="AL533" s="189" t="str">
        <f t="shared" si="24"/>
        <v/>
      </c>
      <c r="AM533" s="189" t="str">
        <f t="shared" si="25"/>
        <v/>
      </c>
      <c r="AN533" s="190" t="str">
        <f t="shared" si="26"/>
        <v/>
      </c>
      <c r="AO533" s="200"/>
      <c r="AP533" s="187">
        <v>531</v>
      </c>
      <c r="AQ533" s="201"/>
      <c r="AR533" s="201"/>
      <c r="AS533" s="201"/>
      <c r="AT533" s="201"/>
      <c r="AU533" s="201"/>
      <c r="AV533" s="201"/>
      <c r="AW533" s="201"/>
      <c r="AX533" s="201"/>
      <c r="AY533" s="201"/>
      <c r="AZ533" s="201"/>
      <c r="BA533" s="201"/>
      <c r="BB533" s="201"/>
      <c r="BC533" s="201"/>
      <c r="BD533" s="201"/>
      <c r="BE533" s="201"/>
      <c r="BF533" s="201"/>
      <c r="BG533" s="201"/>
      <c r="BH533" s="201"/>
      <c r="BI533" s="201"/>
      <c r="BJ533" s="193" t="s">
        <v>5519</v>
      </c>
      <c r="BK533" s="201"/>
      <c r="BL533" s="201"/>
      <c r="BM533" s="201"/>
      <c r="BN533" s="201"/>
      <c r="BO533" s="201"/>
      <c r="BP533" s="201"/>
      <c r="BQ533" s="201"/>
      <c r="BR533" s="201"/>
      <c r="BS533" s="201"/>
      <c r="BT533" s="201"/>
      <c r="BU533" s="201"/>
      <c r="BV533" s="201"/>
      <c r="BW533" s="200"/>
      <c r="BX533" s="200"/>
      <c r="BY533" s="200"/>
      <c r="BZ533" s="202"/>
      <c r="CA533" s="202"/>
      <c r="CB533" s="202"/>
      <c r="CC533" s="202"/>
      <c r="CD533" s="202"/>
      <c r="CE533" s="202"/>
      <c r="CF533" s="202"/>
      <c r="CG533" s="202"/>
      <c r="CH533" s="202"/>
      <c r="CI533" s="202"/>
      <c r="CJ533" s="202"/>
      <c r="CK533" s="202"/>
      <c r="CL533" s="202"/>
      <c r="CM533" s="202"/>
      <c r="CN533" s="202"/>
      <c r="CO533" s="202"/>
      <c r="CP533" s="202"/>
      <c r="CQ533" s="202"/>
      <c r="CR533" s="202"/>
      <c r="CS533" s="195" t="s">
        <v>5520</v>
      </c>
      <c r="CT533" s="202"/>
      <c r="CU533" s="202"/>
      <c r="CV533" s="202"/>
      <c r="CW533" s="202"/>
      <c r="CX533" s="202"/>
      <c r="CY533" s="202"/>
      <c r="CZ533" s="202"/>
      <c r="DA533" s="202"/>
      <c r="DB533" s="202"/>
      <c r="DC533" s="202"/>
      <c r="DD533" s="202"/>
      <c r="DE533" s="202"/>
    </row>
    <row r="534" spans="34:109" ht="15" hidden="1" customHeight="1">
      <c r="AH534" s="200"/>
      <c r="AI534" s="200"/>
      <c r="AJ534" s="200"/>
      <c r="AK534" s="200"/>
      <c r="AL534" s="189" t="str">
        <f t="shared" si="24"/>
        <v/>
      </c>
      <c r="AM534" s="189" t="str">
        <f t="shared" si="25"/>
        <v/>
      </c>
      <c r="AN534" s="190" t="str">
        <f t="shared" si="26"/>
        <v/>
      </c>
      <c r="AO534" s="200"/>
      <c r="AP534" s="187">
        <v>532</v>
      </c>
      <c r="AQ534" s="201"/>
      <c r="AR534" s="201"/>
      <c r="AS534" s="201"/>
      <c r="AT534" s="201"/>
      <c r="AU534" s="201"/>
      <c r="AV534" s="201"/>
      <c r="AW534" s="201"/>
      <c r="AX534" s="201"/>
      <c r="AY534" s="201"/>
      <c r="AZ534" s="201"/>
      <c r="BA534" s="201"/>
      <c r="BB534" s="201"/>
      <c r="BC534" s="201"/>
      <c r="BD534" s="201"/>
      <c r="BE534" s="201"/>
      <c r="BF534" s="201"/>
      <c r="BG534" s="201"/>
      <c r="BH534" s="201"/>
      <c r="BI534" s="201"/>
      <c r="BJ534" s="193" t="s">
        <v>5521</v>
      </c>
      <c r="BK534" s="201"/>
      <c r="BL534" s="201"/>
      <c r="BM534" s="201"/>
      <c r="BN534" s="201"/>
      <c r="BO534" s="201"/>
      <c r="BP534" s="201"/>
      <c r="BQ534" s="201"/>
      <c r="BR534" s="201"/>
      <c r="BS534" s="201"/>
      <c r="BT534" s="201"/>
      <c r="BU534" s="201"/>
      <c r="BV534" s="201"/>
      <c r="BW534" s="200"/>
      <c r="BX534" s="200"/>
      <c r="BY534" s="200"/>
      <c r="BZ534" s="202"/>
      <c r="CA534" s="202"/>
      <c r="CB534" s="202"/>
      <c r="CC534" s="202"/>
      <c r="CD534" s="202"/>
      <c r="CE534" s="202"/>
      <c r="CF534" s="202"/>
      <c r="CG534" s="202"/>
      <c r="CH534" s="202"/>
      <c r="CI534" s="202"/>
      <c r="CJ534" s="202"/>
      <c r="CK534" s="202"/>
      <c r="CL534" s="202"/>
      <c r="CM534" s="202"/>
      <c r="CN534" s="202"/>
      <c r="CO534" s="202"/>
      <c r="CP534" s="202"/>
      <c r="CQ534" s="202"/>
      <c r="CR534" s="202"/>
      <c r="CS534" s="195" t="s">
        <v>5522</v>
      </c>
      <c r="CT534" s="202"/>
      <c r="CU534" s="202"/>
      <c r="CV534" s="202"/>
      <c r="CW534" s="202"/>
      <c r="CX534" s="202"/>
      <c r="CY534" s="202"/>
      <c r="CZ534" s="202"/>
      <c r="DA534" s="202"/>
      <c r="DB534" s="202"/>
      <c r="DC534" s="202"/>
      <c r="DD534" s="202"/>
      <c r="DE534" s="202"/>
    </row>
    <row r="535" spans="34:109" ht="15" hidden="1" customHeight="1">
      <c r="AH535" s="200"/>
      <c r="AI535" s="200"/>
      <c r="AJ535" s="200"/>
      <c r="AK535" s="200"/>
      <c r="AL535" s="189" t="str">
        <f t="shared" si="24"/>
        <v/>
      </c>
      <c r="AM535" s="189" t="str">
        <f t="shared" si="25"/>
        <v/>
      </c>
      <c r="AN535" s="190" t="str">
        <f t="shared" si="26"/>
        <v/>
      </c>
      <c r="AO535" s="200"/>
      <c r="AP535" s="187">
        <v>533</v>
      </c>
      <c r="AQ535" s="201"/>
      <c r="AR535" s="201"/>
      <c r="AS535" s="201"/>
      <c r="AT535" s="201"/>
      <c r="AU535" s="201"/>
      <c r="AV535" s="201"/>
      <c r="AW535" s="201"/>
      <c r="AX535" s="201"/>
      <c r="AY535" s="201"/>
      <c r="AZ535" s="201"/>
      <c r="BA535" s="201"/>
      <c r="BB535" s="201"/>
      <c r="BC535" s="201"/>
      <c r="BD535" s="201"/>
      <c r="BE535" s="201"/>
      <c r="BF535" s="201"/>
      <c r="BG535" s="201"/>
      <c r="BH535" s="201"/>
      <c r="BI535" s="201"/>
      <c r="BJ535" s="193" t="s">
        <v>5523</v>
      </c>
      <c r="BK535" s="201"/>
      <c r="BL535" s="201"/>
      <c r="BM535" s="201"/>
      <c r="BN535" s="201"/>
      <c r="BO535" s="201"/>
      <c r="BP535" s="201"/>
      <c r="BQ535" s="201"/>
      <c r="BR535" s="201"/>
      <c r="BS535" s="201"/>
      <c r="BT535" s="201"/>
      <c r="BU535" s="201"/>
      <c r="BV535" s="201"/>
      <c r="BW535" s="200"/>
      <c r="BX535" s="200"/>
      <c r="BY535" s="200"/>
      <c r="BZ535" s="202"/>
      <c r="CA535" s="202"/>
      <c r="CB535" s="202"/>
      <c r="CC535" s="202"/>
      <c r="CD535" s="202"/>
      <c r="CE535" s="202"/>
      <c r="CF535" s="202"/>
      <c r="CG535" s="202"/>
      <c r="CH535" s="202"/>
      <c r="CI535" s="202"/>
      <c r="CJ535" s="202"/>
      <c r="CK535" s="202"/>
      <c r="CL535" s="202"/>
      <c r="CM535" s="202"/>
      <c r="CN535" s="202"/>
      <c r="CO535" s="202"/>
      <c r="CP535" s="202"/>
      <c r="CQ535" s="202"/>
      <c r="CR535" s="202"/>
      <c r="CS535" s="195" t="s">
        <v>5524</v>
      </c>
      <c r="CT535" s="202"/>
      <c r="CU535" s="202"/>
      <c r="CV535" s="202"/>
      <c r="CW535" s="202"/>
      <c r="CX535" s="202"/>
      <c r="CY535" s="202"/>
      <c r="CZ535" s="202"/>
      <c r="DA535" s="202"/>
      <c r="DB535" s="202"/>
      <c r="DC535" s="202"/>
      <c r="DD535" s="202"/>
      <c r="DE535" s="202"/>
    </row>
    <row r="536" spans="34:109" ht="15" hidden="1" customHeight="1">
      <c r="AH536" s="200"/>
      <c r="AI536" s="200"/>
      <c r="AJ536" s="200"/>
      <c r="AK536" s="200"/>
      <c r="AL536" s="189" t="str">
        <f t="shared" si="24"/>
        <v/>
      </c>
      <c r="AM536" s="189" t="str">
        <f t="shared" si="25"/>
        <v/>
      </c>
      <c r="AN536" s="190" t="str">
        <f t="shared" si="26"/>
        <v/>
      </c>
      <c r="AO536" s="200"/>
      <c r="AP536" s="187">
        <v>534</v>
      </c>
      <c r="AQ536" s="201"/>
      <c r="AR536" s="201"/>
      <c r="AS536" s="201"/>
      <c r="AT536" s="201"/>
      <c r="AU536" s="201"/>
      <c r="AV536" s="201"/>
      <c r="AW536" s="201"/>
      <c r="AX536" s="201"/>
      <c r="AY536" s="201"/>
      <c r="AZ536" s="201"/>
      <c r="BA536" s="201"/>
      <c r="BB536" s="201"/>
      <c r="BC536" s="201"/>
      <c r="BD536" s="201"/>
      <c r="BE536" s="201"/>
      <c r="BF536" s="201"/>
      <c r="BG536" s="201"/>
      <c r="BH536" s="201"/>
      <c r="BI536" s="201"/>
      <c r="BJ536" s="193" t="s">
        <v>5525</v>
      </c>
      <c r="BK536" s="201"/>
      <c r="BL536" s="201"/>
      <c r="BM536" s="201"/>
      <c r="BN536" s="201"/>
      <c r="BO536" s="201"/>
      <c r="BP536" s="201"/>
      <c r="BQ536" s="201"/>
      <c r="BR536" s="201"/>
      <c r="BS536" s="201"/>
      <c r="BT536" s="201"/>
      <c r="BU536" s="201"/>
      <c r="BV536" s="201"/>
      <c r="BW536" s="200"/>
      <c r="BX536" s="200"/>
      <c r="BY536" s="200"/>
      <c r="BZ536" s="202"/>
      <c r="CA536" s="202"/>
      <c r="CB536" s="202"/>
      <c r="CC536" s="202"/>
      <c r="CD536" s="202"/>
      <c r="CE536" s="202"/>
      <c r="CF536" s="202"/>
      <c r="CG536" s="202"/>
      <c r="CH536" s="202"/>
      <c r="CI536" s="202"/>
      <c r="CJ536" s="202"/>
      <c r="CK536" s="202"/>
      <c r="CL536" s="202"/>
      <c r="CM536" s="202"/>
      <c r="CN536" s="202"/>
      <c r="CO536" s="202"/>
      <c r="CP536" s="202"/>
      <c r="CQ536" s="202"/>
      <c r="CR536" s="202"/>
      <c r="CS536" s="195" t="s">
        <v>5526</v>
      </c>
      <c r="CT536" s="202"/>
      <c r="CU536" s="202"/>
      <c r="CV536" s="202"/>
      <c r="CW536" s="202"/>
      <c r="CX536" s="202"/>
      <c r="CY536" s="202"/>
      <c r="CZ536" s="202"/>
      <c r="DA536" s="202"/>
      <c r="DB536" s="202"/>
      <c r="DC536" s="202"/>
      <c r="DD536" s="202"/>
      <c r="DE536" s="202"/>
    </row>
    <row r="537" spans="34:109" ht="15" hidden="1" customHeight="1">
      <c r="AH537" s="200"/>
      <c r="AI537" s="200"/>
      <c r="AJ537" s="200"/>
      <c r="AK537" s="200"/>
      <c r="AL537" s="189" t="str">
        <f t="shared" si="24"/>
        <v/>
      </c>
      <c r="AM537" s="189" t="str">
        <f t="shared" si="25"/>
        <v/>
      </c>
      <c r="AN537" s="190" t="str">
        <f t="shared" si="26"/>
        <v/>
      </c>
      <c r="AO537" s="200"/>
      <c r="AP537" s="187">
        <v>535</v>
      </c>
      <c r="AQ537" s="201"/>
      <c r="AR537" s="201"/>
      <c r="AS537" s="201"/>
      <c r="AT537" s="201"/>
      <c r="AU537" s="201"/>
      <c r="AV537" s="201"/>
      <c r="AW537" s="201"/>
      <c r="AX537" s="201"/>
      <c r="AY537" s="201"/>
      <c r="AZ537" s="201"/>
      <c r="BA537" s="201"/>
      <c r="BB537" s="201"/>
      <c r="BC537" s="201"/>
      <c r="BD537" s="201"/>
      <c r="BE537" s="201"/>
      <c r="BF537" s="201"/>
      <c r="BG537" s="201"/>
      <c r="BH537" s="201"/>
      <c r="BI537" s="201"/>
      <c r="BJ537" s="193" t="s">
        <v>5527</v>
      </c>
      <c r="BK537" s="201"/>
      <c r="BL537" s="201"/>
      <c r="BM537" s="201"/>
      <c r="BN537" s="201"/>
      <c r="BO537" s="201"/>
      <c r="BP537" s="201"/>
      <c r="BQ537" s="201"/>
      <c r="BR537" s="201"/>
      <c r="BS537" s="201"/>
      <c r="BT537" s="201"/>
      <c r="BU537" s="201"/>
      <c r="BV537" s="201"/>
      <c r="BW537" s="200"/>
      <c r="BX537" s="200"/>
      <c r="BY537" s="200"/>
      <c r="BZ537" s="202"/>
      <c r="CA537" s="202"/>
      <c r="CB537" s="202"/>
      <c r="CC537" s="202"/>
      <c r="CD537" s="202"/>
      <c r="CE537" s="202"/>
      <c r="CF537" s="202"/>
      <c r="CG537" s="202"/>
      <c r="CH537" s="202"/>
      <c r="CI537" s="202"/>
      <c r="CJ537" s="202"/>
      <c r="CK537" s="202"/>
      <c r="CL537" s="202"/>
      <c r="CM537" s="202"/>
      <c r="CN537" s="202"/>
      <c r="CO537" s="202"/>
      <c r="CP537" s="202"/>
      <c r="CQ537" s="202"/>
      <c r="CR537" s="202"/>
      <c r="CS537" s="195" t="s">
        <v>5528</v>
      </c>
      <c r="CT537" s="202"/>
      <c r="CU537" s="202"/>
      <c r="CV537" s="202"/>
      <c r="CW537" s="202"/>
      <c r="CX537" s="202"/>
      <c r="CY537" s="202"/>
      <c r="CZ537" s="202"/>
      <c r="DA537" s="202"/>
      <c r="DB537" s="202"/>
      <c r="DC537" s="202"/>
      <c r="DD537" s="202"/>
      <c r="DE537" s="202"/>
    </row>
    <row r="538" spans="34:109" ht="15" hidden="1" customHeight="1">
      <c r="AH538" s="200"/>
      <c r="AI538" s="200"/>
      <c r="AJ538" s="200"/>
      <c r="AK538" s="200"/>
      <c r="AL538" s="189" t="str">
        <f t="shared" si="24"/>
        <v/>
      </c>
      <c r="AM538" s="189" t="str">
        <f t="shared" si="25"/>
        <v/>
      </c>
      <c r="AN538" s="190" t="str">
        <f t="shared" si="26"/>
        <v/>
      </c>
      <c r="AO538" s="200"/>
      <c r="AP538" s="187">
        <v>536</v>
      </c>
      <c r="AQ538" s="201"/>
      <c r="AR538" s="201"/>
      <c r="AS538" s="201"/>
      <c r="AT538" s="201"/>
      <c r="AU538" s="201"/>
      <c r="AV538" s="201"/>
      <c r="AW538" s="201"/>
      <c r="AX538" s="201"/>
      <c r="AY538" s="201"/>
      <c r="AZ538" s="201"/>
      <c r="BA538" s="201"/>
      <c r="BB538" s="201"/>
      <c r="BC538" s="201"/>
      <c r="BD538" s="201"/>
      <c r="BE538" s="201"/>
      <c r="BF538" s="201"/>
      <c r="BG538" s="201"/>
      <c r="BH538" s="201"/>
      <c r="BI538" s="201"/>
      <c r="BJ538" s="193" t="s">
        <v>5529</v>
      </c>
      <c r="BK538" s="201"/>
      <c r="BL538" s="201"/>
      <c r="BM538" s="201"/>
      <c r="BN538" s="201"/>
      <c r="BO538" s="201"/>
      <c r="BP538" s="201"/>
      <c r="BQ538" s="201"/>
      <c r="BR538" s="201"/>
      <c r="BS538" s="201"/>
      <c r="BT538" s="201"/>
      <c r="BU538" s="201"/>
      <c r="BV538" s="201"/>
      <c r="BW538" s="200"/>
      <c r="BX538" s="200"/>
      <c r="BY538" s="200"/>
      <c r="BZ538" s="202"/>
      <c r="CA538" s="202"/>
      <c r="CB538" s="202"/>
      <c r="CC538" s="202"/>
      <c r="CD538" s="202"/>
      <c r="CE538" s="202"/>
      <c r="CF538" s="202"/>
      <c r="CG538" s="202"/>
      <c r="CH538" s="202"/>
      <c r="CI538" s="202"/>
      <c r="CJ538" s="202"/>
      <c r="CK538" s="202"/>
      <c r="CL538" s="202"/>
      <c r="CM538" s="202"/>
      <c r="CN538" s="202"/>
      <c r="CO538" s="202"/>
      <c r="CP538" s="202"/>
      <c r="CQ538" s="202"/>
      <c r="CR538" s="202"/>
      <c r="CS538" s="195" t="s">
        <v>5530</v>
      </c>
      <c r="CT538" s="202"/>
      <c r="CU538" s="202"/>
      <c r="CV538" s="202"/>
      <c r="CW538" s="202"/>
      <c r="CX538" s="202"/>
      <c r="CY538" s="202"/>
      <c r="CZ538" s="202"/>
      <c r="DA538" s="202"/>
      <c r="DB538" s="202"/>
      <c r="DC538" s="202"/>
      <c r="DD538" s="202"/>
      <c r="DE538" s="202"/>
    </row>
    <row r="539" spans="34:109" ht="15" hidden="1" customHeight="1">
      <c r="AH539" s="200"/>
      <c r="AI539" s="200"/>
      <c r="AJ539" s="200"/>
      <c r="AK539" s="200"/>
      <c r="AL539" s="189" t="str">
        <f t="shared" si="24"/>
        <v/>
      </c>
      <c r="AM539" s="189" t="str">
        <f t="shared" si="25"/>
        <v/>
      </c>
      <c r="AN539" s="190" t="str">
        <f t="shared" si="26"/>
        <v/>
      </c>
      <c r="AO539" s="200"/>
      <c r="AP539" s="187">
        <v>537</v>
      </c>
      <c r="AQ539" s="201"/>
      <c r="AR539" s="201"/>
      <c r="AS539" s="201"/>
      <c r="AT539" s="201"/>
      <c r="AU539" s="201"/>
      <c r="AV539" s="201"/>
      <c r="AW539" s="201"/>
      <c r="AX539" s="201"/>
      <c r="AY539" s="201"/>
      <c r="AZ539" s="201"/>
      <c r="BA539" s="201"/>
      <c r="BB539" s="201"/>
      <c r="BC539" s="201"/>
      <c r="BD539" s="201"/>
      <c r="BE539" s="201"/>
      <c r="BF539" s="201"/>
      <c r="BG539" s="201"/>
      <c r="BH539" s="201"/>
      <c r="BI539" s="201"/>
      <c r="BJ539" s="193" t="s">
        <v>5531</v>
      </c>
      <c r="BK539" s="201"/>
      <c r="BL539" s="201"/>
      <c r="BM539" s="201"/>
      <c r="BN539" s="201"/>
      <c r="BO539" s="201"/>
      <c r="BP539" s="201"/>
      <c r="BQ539" s="201"/>
      <c r="BR539" s="201"/>
      <c r="BS539" s="201"/>
      <c r="BT539" s="201"/>
      <c r="BU539" s="201"/>
      <c r="BV539" s="201"/>
      <c r="BW539" s="200"/>
      <c r="BX539" s="200"/>
      <c r="BY539" s="200"/>
      <c r="BZ539" s="202"/>
      <c r="CA539" s="202"/>
      <c r="CB539" s="202"/>
      <c r="CC539" s="202"/>
      <c r="CD539" s="202"/>
      <c r="CE539" s="202"/>
      <c r="CF539" s="202"/>
      <c r="CG539" s="202"/>
      <c r="CH539" s="202"/>
      <c r="CI539" s="202"/>
      <c r="CJ539" s="202"/>
      <c r="CK539" s="202"/>
      <c r="CL539" s="202"/>
      <c r="CM539" s="202"/>
      <c r="CN539" s="202"/>
      <c r="CO539" s="202"/>
      <c r="CP539" s="202"/>
      <c r="CQ539" s="202"/>
      <c r="CR539" s="202"/>
      <c r="CS539" s="195" t="s">
        <v>5532</v>
      </c>
      <c r="CT539" s="202"/>
      <c r="CU539" s="202"/>
      <c r="CV539" s="202"/>
      <c r="CW539" s="202"/>
      <c r="CX539" s="202"/>
      <c r="CY539" s="202"/>
      <c r="CZ539" s="202"/>
      <c r="DA539" s="202"/>
      <c r="DB539" s="202"/>
      <c r="DC539" s="202"/>
      <c r="DD539" s="202"/>
      <c r="DE539" s="202"/>
    </row>
    <row r="540" spans="34:109" ht="15" hidden="1" customHeight="1">
      <c r="AH540" s="200"/>
      <c r="AI540" s="200"/>
      <c r="AJ540" s="200"/>
      <c r="AK540" s="200"/>
      <c r="AL540" s="189" t="str">
        <f t="shared" si="24"/>
        <v/>
      </c>
      <c r="AM540" s="189" t="str">
        <f t="shared" si="25"/>
        <v/>
      </c>
      <c r="AN540" s="190" t="str">
        <f t="shared" si="26"/>
        <v/>
      </c>
      <c r="AO540" s="200"/>
      <c r="AP540" s="187">
        <v>538</v>
      </c>
      <c r="AQ540" s="201"/>
      <c r="AR540" s="201"/>
      <c r="AS540" s="201"/>
      <c r="AT540" s="201"/>
      <c r="AU540" s="201"/>
      <c r="AV540" s="201"/>
      <c r="AW540" s="201"/>
      <c r="AX540" s="201"/>
      <c r="AY540" s="201"/>
      <c r="AZ540" s="201"/>
      <c r="BA540" s="201"/>
      <c r="BB540" s="201"/>
      <c r="BC540" s="201"/>
      <c r="BD540" s="201"/>
      <c r="BE540" s="201"/>
      <c r="BF540" s="201"/>
      <c r="BG540" s="201"/>
      <c r="BH540" s="201"/>
      <c r="BI540" s="201"/>
      <c r="BJ540" s="193" t="s">
        <v>5533</v>
      </c>
      <c r="BK540" s="201"/>
      <c r="BL540" s="201"/>
      <c r="BM540" s="201"/>
      <c r="BN540" s="201"/>
      <c r="BO540" s="201"/>
      <c r="BP540" s="201"/>
      <c r="BQ540" s="201"/>
      <c r="BR540" s="201"/>
      <c r="BS540" s="201"/>
      <c r="BT540" s="201"/>
      <c r="BU540" s="201"/>
      <c r="BV540" s="201"/>
      <c r="BW540" s="200"/>
      <c r="BX540" s="200"/>
      <c r="BY540" s="200"/>
      <c r="BZ540" s="202"/>
      <c r="CA540" s="202"/>
      <c r="CB540" s="202"/>
      <c r="CC540" s="202"/>
      <c r="CD540" s="202"/>
      <c r="CE540" s="202"/>
      <c r="CF540" s="202"/>
      <c r="CG540" s="202"/>
      <c r="CH540" s="202"/>
      <c r="CI540" s="202"/>
      <c r="CJ540" s="202"/>
      <c r="CK540" s="202"/>
      <c r="CL540" s="202"/>
      <c r="CM540" s="202"/>
      <c r="CN540" s="202"/>
      <c r="CO540" s="202"/>
      <c r="CP540" s="202"/>
      <c r="CQ540" s="202"/>
      <c r="CR540" s="202"/>
      <c r="CS540" s="195" t="s">
        <v>5534</v>
      </c>
      <c r="CT540" s="202"/>
      <c r="CU540" s="202"/>
      <c r="CV540" s="202"/>
      <c r="CW540" s="202"/>
      <c r="CX540" s="202"/>
      <c r="CY540" s="202"/>
      <c r="CZ540" s="202"/>
      <c r="DA540" s="202"/>
      <c r="DB540" s="202"/>
      <c r="DC540" s="202"/>
      <c r="DD540" s="202"/>
      <c r="DE540" s="202"/>
    </row>
    <row r="541" spans="34:109" ht="15" hidden="1" customHeight="1">
      <c r="AH541" s="200"/>
      <c r="AI541" s="200"/>
      <c r="AJ541" s="200"/>
      <c r="AK541" s="200"/>
      <c r="AL541" s="189" t="str">
        <f t="shared" si="24"/>
        <v/>
      </c>
      <c r="AM541" s="189" t="str">
        <f t="shared" si="25"/>
        <v/>
      </c>
      <c r="AN541" s="190" t="str">
        <f t="shared" si="26"/>
        <v/>
      </c>
      <c r="AO541" s="200"/>
      <c r="AP541" s="187">
        <v>539</v>
      </c>
      <c r="AQ541" s="201"/>
      <c r="AR541" s="201"/>
      <c r="AS541" s="201"/>
      <c r="AT541" s="201"/>
      <c r="AU541" s="201"/>
      <c r="AV541" s="201"/>
      <c r="AW541" s="201"/>
      <c r="AX541" s="201"/>
      <c r="AY541" s="201"/>
      <c r="AZ541" s="201"/>
      <c r="BA541" s="201"/>
      <c r="BB541" s="201"/>
      <c r="BC541" s="201"/>
      <c r="BD541" s="201"/>
      <c r="BE541" s="201"/>
      <c r="BF541" s="201"/>
      <c r="BG541" s="201"/>
      <c r="BH541" s="201"/>
      <c r="BI541" s="201"/>
      <c r="BJ541" s="193" t="s">
        <v>5535</v>
      </c>
      <c r="BK541" s="201"/>
      <c r="BL541" s="201"/>
      <c r="BM541" s="201"/>
      <c r="BN541" s="201"/>
      <c r="BO541" s="201"/>
      <c r="BP541" s="201"/>
      <c r="BQ541" s="201"/>
      <c r="BR541" s="201"/>
      <c r="BS541" s="201"/>
      <c r="BT541" s="201"/>
      <c r="BU541" s="201"/>
      <c r="BV541" s="201"/>
      <c r="BW541" s="200"/>
      <c r="BX541" s="200"/>
      <c r="BY541" s="200"/>
      <c r="BZ541" s="202"/>
      <c r="CA541" s="202"/>
      <c r="CB541" s="202"/>
      <c r="CC541" s="202"/>
      <c r="CD541" s="202"/>
      <c r="CE541" s="202"/>
      <c r="CF541" s="202"/>
      <c r="CG541" s="202"/>
      <c r="CH541" s="202"/>
      <c r="CI541" s="202"/>
      <c r="CJ541" s="202"/>
      <c r="CK541" s="202"/>
      <c r="CL541" s="202"/>
      <c r="CM541" s="202"/>
      <c r="CN541" s="202"/>
      <c r="CO541" s="202"/>
      <c r="CP541" s="202"/>
      <c r="CQ541" s="202"/>
      <c r="CR541" s="202"/>
      <c r="CS541" s="195" t="s">
        <v>5536</v>
      </c>
      <c r="CT541" s="202"/>
      <c r="CU541" s="202"/>
      <c r="CV541" s="202"/>
      <c r="CW541" s="202"/>
      <c r="CX541" s="202"/>
      <c r="CY541" s="202"/>
      <c r="CZ541" s="202"/>
      <c r="DA541" s="202"/>
      <c r="DB541" s="202"/>
      <c r="DC541" s="202"/>
      <c r="DD541" s="202"/>
      <c r="DE541" s="202"/>
    </row>
    <row r="542" spans="34:109" ht="15" hidden="1" customHeight="1">
      <c r="AH542" s="200"/>
      <c r="AI542" s="200"/>
      <c r="AJ542" s="200"/>
      <c r="AK542" s="200"/>
      <c r="AL542" s="189" t="str">
        <f t="shared" si="24"/>
        <v/>
      </c>
      <c r="AM542" s="189" t="str">
        <f t="shared" si="25"/>
        <v/>
      </c>
      <c r="AN542" s="190" t="str">
        <f t="shared" si="26"/>
        <v/>
      </c>
      <c r="AO542" s="200"/>
      <c r="AP542" s="187">
        <v>540</v>
      </c>
      <c r="AQ542" s="201"/>
      <c r="AR542" s="201"/>
      <c r="AS542" s="201"/>
      <c r="AT542" s="201"/>
      <c r="AU542" s="201"/>
      <c r="AV542" s="201"/>
      <c r="AW542" s="201"/>
      <c r="AX542" s="201"/>
      <c r="AY542" s="201"/>
      <c r="AZ542" s="201"/>
      <c r="BA542" s="201"/>
      <c r="BB542" s="201"/>
      <c r="BC542" s="201"/>
      <c r="BD542" s="201"/>
      <c r="BE542" s="201"/>
      <c r="BF542" s="201"/>
      <c r="BG542" s="201"/>
      <c r="BH542" s="201"/>
      <c r="BI542" s="201"/>
      <c r="BJ542" s="193" t="s">
        <v>5537</v>
      </c>
      <c r="BK542" s="201"/>
      <c r="BL542" s="201"/>
      <c r="BM542" s="201"/>
      <c r="BN542" s="201"/>
      <c r="BO542" s="201"/>
      <c r="BP542" s="201"/>
      <c r="BQ542" s="201"/>
      <c r="BR542" s="201"/>
      <c r="BS542" s="201"/>
      <c r="BT542" s="201"/>
      <c r="BU542" s="201"/>
      <c r="BV542" s="201"/>
      <c r="BW542" s="200"/>
      <c r="BX542" s="200"/>
      <c r="BY542" s="200"/>
      <c r="BZ542" s="202"/>
      <c r="CA542" s="202"/>
      <c r="CB542" s="202"/>
      <c r="CC542" s="202"/>
      <c r="CD542" s="202"/>
      <c r="CE542" s="202"/>
      <c r="CF542" s="202"/>
      <c r="CG542" s="202"/>
      <c r="CH542" s="202"/>
      <c r="CI542" s="202"/>
      <c r="CJ542" s="202"/>
      <c r="CK542" s="202"/>
      <c r="CL542" s="202"/>
      <c r="CM542" s="202"/>
      <c r="CN542" s="202"/>
      <c r="CO542" s="202"/>
      <c r="CP542" s="202"/>
      <c r="CQ542" s="202"/>
      <c r="CR542" s="202"/>
      <c r="CS542" s="195" t="s">
        <v>5538</v>
      </c>
      <c r="CT542" s="202"/>
      <c r="CU542" s="202"/>
      <c r="CV542" s="202"/>
      <c r="CW542" s="202"/>
      <c r="CX542" s="202"/>
      <c r="CY542" s="202"/>
      <c r="CZ542" s="202"/>
      <c r="DA542" s="202"/>
      <c r="DB542" s="202"/>
      <c r="DC542" s="202"/>
      <c r="DD542" s="202"/>
      <c r="DE542" s="202"/>
    </row>
    <row r="543" spans="34:109" ht="15" hidden="1" customHeight="1">
      <c r="AH543" s="200"/>
      <c r="AI543" s="200"/>
      <c r="AJ543" s="200"/>
      <c r="AK543" s="200"/>
      <c r="AL543" s="189" t="str">
        <f t="shared" si="24"/>
        <v/>
      </c>
      <c r="AM543" s="189" t="str">
        <f t="shared" si="25"/>
        <v/>
      </c>
      <c r="AN543" s="190" t="str">
        <f t="shared" si="26"/>
        <v/>
      </c>
      <c r="AO543" s="200"/>
      <c r="AP543" s="187">
        <v>541</v>
      </c>
      <c r="AQ543" s="201"/>
      <c r="AR543" s="201"/>
      <c r="AS543" s="201"/>
      <c r="AT543" s="201"/>
      <c r="AU543" s="201"/>
      <c r="AV543" s="201"/>
      <c r="AW543" s="201"/>
      <c r="AX543" s="201"/>
      <c r="AY543" s="201"/>
      <c r="AZ543" s="201"/>
      <c r="BA543" s="201"/>
      <c r="BB543" s="201"/>
      <c r="BC543" s="201"/>
      <c r="BD543" s="201"/>
      <c r="BE543" s="201"/>
      <c r="BF543" s="201"/>
      <c r="BG543" s="201"/>
      <c r="BH543" s="201"/>
      <c r="BI543" s="201"/>
      <c r="BJ543" s="193" t="s">
        <v>5539</v>
      </c>
      <c r="BK543" s="201"/>
      <c r="BL543" s="201"/>
      <c r="BM543" s="201"/>
      <c r="BN543" s="201"/>
      <c r="BO543" s="201"/>
      <c r="BP543" s="201"/>
      <c r="BQ543" s="201"/>
      <c r="BR543" s="201"/>
      <c r="BS543" s="201"/>
      <c r="BT543" s="201"/>
      <c r="BU543" s="201"/>
      <c r="BV543" s="201"/>
      <c r="BW543" s="200"/>
      <c r="BX543" s="200"/>
      <c r="BY543" s="200"/>
      <c r="BZ543" s="202"/>
      <c r="CA543" s="202"/>
      <c r="CB543" s="202"/>
      <c r="CC543" s="202"/>
      <c r="CD543" s="202"/>
      <c r="CE543" s="202"/>
      <c r="CF543" s="202"/>
      <c r="CG543" s="202"/>
      <c r="CH543" s="202"/>
      <c r="CI543" s="202"/>
      <c r="CJ543" s="202"/>
      <c r="CK543" s="202"/>
      <c r="CL543" s="202"/>
      <c r="CM543" s="202"/>
      <c r="CN543" s="202"/>
      <c r="CO543" s="202"/>
      <c r="CP543" s="202"/>
      <c r="CQ543" s="202"/>
      <c r="CR543" s="202"/>
      <c r="CS543" s="195" t="s">
        <v>5540</v>
      </c>
      <c r="CT543" s="202"/>
      <c r="CU543" s="202"/>
      <c r="CV543" s="202"/>
      <c r="CW543" s="202"/>
      <c r="CX543" s="202"/>
      <c r="CY543" s="202"/>
      <c r="CZ543" s="202"/>
      <c r="DA543" s="202"/>
      <c r="DB543" s="202"/>
      <c r="DC543" s="202"/>
      <c r="DD543" s="202"/>
      <c r="DE543" s="202"/>
    </row>
    <row r="544" spans="34:109" ht="15" hidden="1" customHeight="1">
      <c r="AH544" s="200"/>
      <c r="AI544" s="200"/>
      <c r="AJ544" s="200"/>
      <c r="AK544" s="200"/>
      <c r="AL544" s="189" t="str">
        <f t="shared" si="24"/>
        <v/>
      </c>
      <c r="AM544" s="189" t="str">
        <f t="shared" si="25"/>
        <v/>
      </c>
      <c r="AN544" s="190" t="str">
        <f t="shared" si="26"/>
        <v/>
      </c>
      <c r="AO544" s="200"/>
      <c r="AP544" s="187">
        <v>542</v>
      </c>
      <c r="AQ544" s="201"/>
      <c r="AR544" s="201"/>
      <c r="AS544" s="201"/>
      <c r="AT544" s="201"/>
      <c r="AU544" s="201"/>
      <c r="AV544" s="201"/>
      <c r="AW544" s="201"/>
      <c r="AX544" s="201"/>
      <c r="AY544" s="201"/>
      <c r="AZ544" s="201"/>
      <c r="BA544" s="201"/>
      <c r="BB544" s="201"/>
      <c r="BC544" s="201"/>
      <c r="BD544" s="201"/>
      <c r="BE544" s="201"/>
      <c r="BF544" s="201"/>
      <c r="BG544" s="201"/>
      <c r="BH544" s="201"/>
      <c r="BI544" s="201"/>
      <c r="BJ544" s="193" t="s">
        <v>5541</v>
      </c>
      <c r="BK544" s="201"/>
      <c r="BL544" s="201"/>
      <c r="BM544" s="201"/>
      <c r="BN544" s="201"/>
      <c r="BO544" s="201"/>
      <c r="BP544" s="201"/>
      <c r="BQ544" s="201"/>
      <c r="BR544" s="201"/>
      <c r="BS544" s="201"/>
      <c r="BT544" s="201"/>
      <c r="BU544" s="201"/>
      <c r="BV544" s="201"/>
      <c r="BW544" s="200"/>
      <c r="BX544" s="200"/>
      <c r="BY544" s="200"/>
      <c r="BZ544" s="202"/>
      <c r="CA544" s="202"/>
      <c r="CB544" s="202"/>
      <c r="CC544" s="202"/>
      <c r="CD544" s="202"/>
      <c r="CE544" s="202"/>
      <c r="CF544" s="202"/>
      <c r="CG544" s="202"/>
      <c r="CH544" s="202"/>
      <c r="CI544" s="202"/>
      <c r="CJ544" s="202"/>
      <c r="CK544" s="202"/>
      <c r="CL544" s="202"/>
      <c r="CM544" s="202"/>
      <c r="CN544" s="202"/>
      <c r="CO544" s="202"/>
      <c r="CP544" s="202"/>
      <c r="CQ544" s="202"/>
      <c r="CR544" s="202"/>
      <c r="CS544" s="195" t="s">
        <v>5542</v>
      </c>
      <c r="CT544" s="202"/>
      <c r="CU544" s="202"/>
      <c r="CV544" s="202"/>
      <c r="CW544" s="202"/>
      <c r="CX544" s="202"/>
      <c r="CY544" s="202"/>
      <c r="CZ544" s="202"/>
      <c r="DA544" s="202"/>
      <c r="DB544" s="202"/>
      <c r="DC544" s="202"/>
      <c r="DD544" s="202"/>
      <c r="DE544" s="202"/>
    </row>
    <row r="545" spans="34:109" ht="15" hidden="1" customHeight="1">
      <c r="AH545" s="200"/>
      <c r="AI545" s="200"/>
      <c r="AJ545" s="200"/>
      <c r="AK545" s="200"/>
      <c r="AL545" s="189" t="str">
        <f t="shared" si="24"/>
        <v/>
      </c>
      <c r="AM545" s="189" t="str">
        <f t="shared" si="25"/>
        <v/>
      </c>
      <c r="AN545" s="190" t="str">
        <f t="shared" si="26"/>
        <v/>
      </c>
      <c r="AO545" s="200"/>
      <c r="AP545" s="187">
        <v>543</v>
      </c>
      <c r="AQ545" s="201"/>
      <c r="AR545" s="201"/>
      <c r="AS545" s="201"/>
      <c r="AT545" s="201"/>
      <c r="AU545" s="201"/>
      <c r="AV545" s="201"/>
      <c r="AW545" s="201"/>
      <c r="AX545" s="201"/>
      <c r="AY545" s="201"/>
      <c r="AZ545" s="201"/>
      <c r="BA545" s="201"/>
      <c r="BB545" s="201"/>
      <c r="BC545" s="201"/>
      <c r="BD545" s="201"/>
      <c r="BE545" s="201"/>
      <c r="BF545" s="201"/>
      <c r="BG545" s="201"/>
      <c r="BH545" s="201"/>
      <c r="BI545" s="201"/>
      <c r="BJ545" s="193" t="s">
        <v>5543</v>
      </c>
      <c r="BK545" s="201"/>
      <c r="BL545" s="201"/>
      <c r="BM545" s="201"/>
      <c r="BN545" s="201"/>
      <c r="BO545" s="201"/>
      <c r="BP545" s="201"/>
      <c r="BQ545" s="201"/>
      <c r="BR545" s="201"/>
      <c r="BS545" s="201"/>
      <c r="BT545" s="201"/>
      <c r="BU545" s="201"/>
      <c r="BV545" s="201"/>
      <c r="BW545" s="200"/>
      <c r="BX545" s="200"/>
      <c r="BY545" s="200"/>
      <c r="BZ545" s="202"/>
      <c r="CA545" s="202"/>
      <c r="CB545" s="202"/>
      <c r="CC545" s="202"/>
      <c r="CD545" s="202"/>
      <c r="CE545" s="202"/>
      <c r="CF545" s="202"/>
      <c r="CG545" s="202"/>
      <c r="CH545" s="202"/>
      <c r="CI545" s="202"/>
      <c r="CJ545" s="202"/>
      <c r="CK545" s="202"/>
      <c r="CL545" s="202"/>
      <c r="CM545" s="202"/>
      <c r="CN545" s="202"/>
      <c r="CO545" s="202"/>
      <c r="CP545" s="202"/>
      <c r="CQ545" s="202"/>
      <c r="CR545" s="202"/>
      <c r="CS545" s="195" t="s">
        <v>5544</v>
      </c>
      <c r="CT545" s="202"/>
      <c r="CU545" s="202"/>
      <c r="CV545" s="202"/>
      <c r="CW545" s="202"/>
      <c r="CX545" s="202"/>
      <c r="CY545" s="202"/>
      <c r="CZ545" s="202"/>
      <c r="DA545" s="202"/>
      <c r="DB545" s="202"/>
      <c r="DC545" s="202"/>
      <c r="DD545" s="202"/>
      <c r="DE545" s="202"/>
    </row>
    <row r="546" spans="34:109" ht="15" hidden="1" customHeight="1">
      <c r="AH546" s="200"/>
      <c r="AI546" s="200"/>
      <c r="AJ546" s="200"/>
      <c r="AK546" s="200"/>
      <c r="AL546" s="189" t="str">
        <f t="shared" si="24"/>
        <v/>
      </c>
      <c r="AM546" s="189" t="str">
        <f t="shared" si="25"/>
        <v/>
      </c>
      <c r="AN546" s="190" t="str">
        <f t="shared" si="26"/>
        <v/>
      </c>
      <c r="AO546" s="200"/>
      <c r="AP546" s="187">
        <v>544</v>
      </c>
      <c r="AQ546" s="201"/>
      <c r="AR546" s="201"/>
      <c r="AS546" s="201"/>
      <c r="AT546" s="201"/>
      <c r="AU546" s="201"/>
      <c r="AV546" s="201"/>
      <c r="AW546" s="201"/>
      <c r="AX546" s="201"/>
      <c r="AY546" s="201"/>
      <c r="AZ546" s="201"/>
      <c r="BA546" s="201"/>
      <c r="BB546" s="201"/>
      <c r="BC546" s="201"/>
      <c r="BD546" s="201"/>
      <c r="BE546" s="201"/>
      <c r="BF546" s="201"/>
      <c r="BG546" s="201"/>
      <c r="BH546" s="201"/>
      <c r="BI546" s="201"/>
      <c r="BJ546" s="193" t="s">
        <v>5545</v>
      </c>
      <c r="BK546" s="201"/>
      <c r="BL546" s="201"/>
      <c r="BM546" s="201"/>
      <c r="BN546" s="201"/>
      <c r="BO546" s="201"/>
      <c r="BP546" s="201"/>
      <c r="BQ546" s="201"/>
      <c r="BR546" s="201"/>
      <c r="BS546" s="201"/>
      <c r="BT546" s="201"/>
      <c r="BU546" s="201"/>
      <c r="BV546" s="201"/>
      <c r="BW546" s="200"/>
      <c r="BX546" s="200"/>
      <c r="BY546" s="200"/>
      <c r="BZ546" s="202"/>
      <c r="CA546" s="202"/>
      <c r="CB546" s="202"/>
      <c r="CC546" s="202"/>
      <c r="CD546" s="202"/>
      <c r="CE546" s="202"/>
      <c r="CF546" s="202"/>
      <c r="CG546" s="202"/>
      <c r="CH546" s="202"/>
      <c r="CI546" s="202"/>
      <c r="CJ546" s="202"/>
      <c r="CK546" s="202"/>
      <c r="CL546" s="202"/>
      <c r="CM546" s="202"/>
      <c r="CN546" s="202"/>
      <c r="CO546" s="202"/>
      <c r="CP546" s="202"/>
      <c r="CQ546" s="202"/>
      <c r="CR546" s="202"/>
      <c r="CS546" s="195" t="s">
        <v>5546</v>
      </c>
      <c r="CT546" s="202"/>
      <c r="CU546" s="202"/>
      <c r="CV546" s="202"/>
      <c r="CW546" s="202"/>
      <c r="CX546" s="202"/>
      <c r="CY546" s="202"/>
      <c r="CZ546" s="202"/>
      <c r="DA546" s="202"/>
      <c r="DB546" s="202"/>
      <c r="DC546" s="202"/>
      <c r="DD546" s="202"/>
      <c r="DE546" s="202"/>
    </row>
    <row r="547" spans="34:109" ht="15" hidden="1" customHeight="1">
      <c r="AH547" s="200"/>
      <c r="AI547" s="200"/>
      <c r="AJ547" s="200"/>
      <c r="AK547" s="200"/>
      <c r="AL547" s="189" t="str">
        <f t="shared" si="24"/>
        <v/>
      </c>
      <c r="AM547" s="189" t="str">
        <f t="shared" si="25"/>
        <v/>
      </c>
      <c r="AN547" s="190" t="str">
        <f t="shared" si="26"/>
        <v/>
      </c>
      <c r="AO547" s="200"/>
      <c r="AP547" s="187">
        <v>545</v>
      </c>
      <c r="AQ547" s="201"/>
      <c r="AR547" s="201"/>
      <c r="AS547" s="201"/>
      <c r="AT547" s="201"/>
      <c r="AU547" s="201"/>
      <c r="AV547" s="201"/>
      <c r="AW547" s="201"/>
      <c r="AX547" s="201"/>
      <c r="AY547" s="201"/>
      <c r="AZ547" s="201"/>
      <c r="BA547" s="201"/>
      <c r="BB547" s="201"/>
      <c r="BC547" s="201"/>
      <c r="BD547" s="201"/>
      <c r="BE547" s="201"/>
      <c r="BF547" s="201"/>
      <c r="BG547" s="201"/>
      <c r="BH547" s="201"/>
      <c r="BI547" s="201"/>
      <c r="BJ547" s="193" t="s">
        <v>5547</v>
      </c>
      <c r="BK547" s="201"/>
      <c r="BL547" s="201"/>
      <c r="BM547" s="201"/>
      <c r="BN547" s="201"/>
      <c r="BO547" s="201"/>
      <c r="BP547" s="201"/>
      <c r="BQ547" s="201"/>
      <c r="BR547" s="201"/>
      <c r="BS547" s="201"/>
      <c r="BT547" s="201"/>
      <c r="BU547" s="201"/>
      <c r="BV547" s="201"/>
      <c r="BW547" s="200"/>
      <c r="BX547" s="200"/>
      <c r="BY547" s="200"/>
      <c r="BZ547" s="202"/>
      <c r="CA547" s="202"/>
      <c r="CB547" s="202"/>
      <c r="CC547" s="202"/>
      <c r="CD547" s="202"/>
      <c r="CE547" s="202"/>
      <c r="CF547" s="202"/>
      <c r="CG547" s="202"/>
      <c r="CH547" s="202"/>
      <c r="CI547" s="202"/>
      <c r="CJ547" s="202"/>
      <c r="CK547" s="202"/>
      <c r="CL547" s="202"/>
      <c r="CM547" s="202"/>
      <c r="CN547" s="202"/>
      <c r="CO547" s="202"/>
      <c r="CP547" s="202"/>
      <c r="CQ547" s="202"/>
      <c r="CR547" s="202"/>
      <c r="CS547" s="195" t="s">
        <v>5548</v>
      </c>
      <c r="CT547" s="202"/>
      <c r="CU547" s="202"/>
      <c r="CV547" s="202"/>
      <c r="CW547" s="202"/>
      <c r="CX547" s="202"/>
      <c r="CY547" s="202"/>
      <c r="CZ547" s="202"/>
      <c r="DA547" s="202"/>
      <c r="DB547" s="202"/>
      <c r="DC547" s="202"/>
      <c r="DD547" s="202"/>
      <c r="DE547" s="202"/>
    </row>
    <row r="548" spans="34:109" ht="15" hidden="1" customHeight="1">
      <c r="AH548" s="200"/>
      <c r="AI548" s="200"/>
      <c r="AJ548" s="200"/>
      <c r="AK548" s="200"/>
      <c r="AL548" s="189" t="str">
        <f t="shared" si="24"/>
        <v/>
      </c>
      <c r="AM548" s="189" t="str">
        <f t="shared" si="25"/>
        <v/>
      </c>
      <c r="AN548" s="190" t="str">
        <f t="shared" si="26"/>
        <v/>
      </c>
      <c r="AO548" s="200"/>
      <c r="AP548" s="187">
        <v>546</v>
      </c>
      <c r="AQ548" s="201"/>
      <c r="AR548" s="201"/>
      <c r="AS548" s="201"/>
      <c r="AT548" s="201"/>
      <c r="AU548" s="201"/>
      <c r="AV548" s="201"/>
      <c r="AW548" s="201"/>
      <c r="AX548" s="201"/>
      <c r="AY548" s="201"/>
      <c r="AZ548" s="201"/>
      <c r="BA548" s="201"/>
      <c r="BB548" s="201"/>
      <c r="BC548" s="201"/>
      <c r="BD548" s="201"/>
      <c r="BE548" s="201"/>
      <c r="BF548" s="201"/>
      <c r="BG548" s="201"/>
      <c r="BH548" s="201"/>
      <c r="BI548" s="201"/>
      <c r="BJ548" s="193" t="s">
        <v>5549</v>
      </c>
      <c r="BK548" s="201"/>
      <c r="BL548" s="201"/>
      <c r="BM548" s="201"/>
      <c r="BN548" s="201"/>
      <c r="BO548" s="201"/>
      <c r="BP548" s="201"/>
      <c r="BQ548" s="201"/>
      <c r="BR548" s="201"/>
      <c r="BS548" s="201"/>
      <c r="BT548" s="201"/>
      <c r="BU548" s="201"/>
      <c r="BV548" s="201"/>
      <c r="BW548" s="200"/>
      <c r="BX548" s="200"/>
      <c r="BY548" s="200"/>
      <c r="BZ548" s="202"/>
      <c r="CA548" s="202"/>
      <c r="CB548" s="202"/>
      <c r="CC548" s="202"/>
      <c r="CD548" s="202"/>
      <c r="CE548" s="202"/>
      <c r="CF548" s="202"/>
      <c r="CG548" s="202"/>
      <c r="CH548" s="202"/>
      <c r="CI548" s="202"/>
      <c r="CJ548" s="202"/>
      <c r="CK548" s="202"/>
      <c r="CL548" s="202"/>
      <c r="CM548" s="202"/>
      <c r="CN548" s="202"/>
      <c r="CO548" s="202"/>
      <c r="CP548" s="202"/>
      <c r="CQ548" s="202"/>
      <c r="CR548" s="202"/>
      <c r="CS548" s="195" t="s">
        <v>5550</v>
      </c>
      <c r="CT548" s="202"/>
      <c r="CU548" s="202"/>
      <c r="CV548" s="202"/>
      <c r="CW548" s="202"/>
      <c r="CX548" s="202"/>
      <c r="CY548" s="202"/>
      <c r="CZ548" s="202"/>
      <c r="DA548" s="202"/>
      <c r="DB548" s="202"/>
      <c r="DC548" s="202"/>
      <c r="DD548" s="202"/>
      <c r="DE548" s="202"/>
    </row>
    <row r="549" spans="34:109" ht="15" hidden="1" customHeight="1">
      <c r="AH549" s="200"/>
      <c r="AI549" s="200"/>
      <c r="AJ549" s="200"/>
      <c r="AK549" s="200"/>
      <c r="AL549" s="189" t="str">
        <f t="shared" si="24"/>
        <v/>
      </c>
      <c r="AM549" s="189" t="str">
        <f t="shared" si="25"/>
        <v/>
      </c>
      <c r="AN549" s="190" t="str">
        <f t="shared" si="26"/>
        <v/>
      </c>
      <c r="AO549" s="200"/>
      <c r="AP549" s="187">
        <v>547</v>
      </c>
      <c r="AQ549" s="201"/>
      <c r="AR549" s="201"/>
      <c r="AS549" s="201"/>
      <c r="AT549" s="201"/>
      <c r="AU549" s="201"/>
      <c r="AV549" s="201"/>
      <c r="AW549" s="201"/>
      <c r="AX549" s="201"/>
      <c r="AY549" s="201"/>
      <c r="AZ549" s="201"/>
      <c r="BA549" s="201"/>
      <c r="BB549" s="201"/>
      <c r="BC549" s="201"/>
      <c r="BD549" s="201"/>
      <c r="BE549" s="201"/>
      <c r="BF549" s="201"/>
      <c r="BG549" s="201"/>
      <c r="BH549" s="201"/>
      <c r="BI549" s="201"/>
      <c r="BJ549" s="193" t="s">
        <v>5551</v>
      </c>
      <c r="BK549" s="201"/>
      <c r="BL549" s="201"/>
      <c r="BM549" s="201"/>
      <c r="BN549" s="201"/>
      <c r="BO549" s="201"/>
      <c r="BP549" s="201"/>
      <c r="BQ549" s="201"/>
      <c r="BR549" s="201"/>
      <c r="BS549" s="201"/>
      <c r="BT549" s="201"/>
      <c r="BU549" s="201"/>
      <c r="BV549" s="201"/>
      <c r="BW549" s="200"/>
      <c r="BX549" s="200"/>
      <c r="BY549" s="200"/>
      <c r="BZ549" s="202"/>
      <c r="CA549" s="202"/>
      <c r="CB549" s="202"/>
      <c r="CC549" s="202"/>
      <c r="CD549" s="202"/>
      <c r="CE549" s="202"/>
      <c r="CF549" s="202"/>
      <c r="CG549" s="202"/>
      <c r="CH549" s="202"/>
      <c r="CI549" s="202"/>
      <c r="CJ549" s="202"/>
      <c r="CK549" s="202"/>
      <c r="CL549" s="202"/>
      <c r="CM549" s="202"/>
      <c r="CN549" s="202"/>
      <c r="CO549" s="202"/>
      <c r="CP549" s="202"/>
      <c r="CQ549" s="202"/>
      <c r="CR549" s="202"/>
      <c r="CS549" s="195" t="s">
        <v>5552</v>
      </c>
      <c r="CT549" s="202"/>
      <c r="CU549" s="202"/>
      <c r="CV549" s="202"/>
      <c r="CW549" s="202"/>
      <c r="CX549" s="202"/>
      <c r="CY549" s="202"/>
      <c r="CZ549" s="202"/>
      <c r="DA549" s="202"/>
      <c r="DB549" s="202"/>
      <c r="DC549" s="202"/>
      <c r="DD549" s="202"/>
      <c r="DE549" s="202"/>
    </row>
    <row r="550" spans="34:109" ht="15" hidden="1" customHeight="1">
      <c r="AH550" s="200"/>
      <c r="AI550" s="200"/>
      <c r="AJ550" s="200"/>
      <c r="AK550" s="200"/>
      <c r="AL550" s="189" t="str">
        <f t="shared" si="24"/>
        <v/>
      </c>
      <c r="AM550" s="189" t="str">
        <f t="shared" si="25"/>
        <v/>
      </c>
      <c r="AN550" s="190" t="str">
        <f t="shared" si="26"/>
        <v/>
      </c>
      <c r="AO550" s="200"/>
      <c r="AP550" s="187">
        <v>548</v>
      </c>
      <c r="AQ550" s="201"/>
      <c r="AR550" s="201"/>
      <c r="AS550" s="201"/>
      <c r="AT550" s="201"/>
      <c r="AU550" s="201"/>
      <c r="AV550" s="201"/>
      <c r="AW550" s="201"/>
      <c r="AX550" s="201"/>
      <c r="AY550" s="201"/>
      <c r="AZ550" s="201"/>
      <c r="BA550" s="201"/>
      <c r="BB550" s="201"/>
      <c r="BC550" s="201"/>
      <c r="BD550" s="201"/>
      <c r="BE550" s="201"/>
      <c r="BF550" s="201"/>
      <c r="BG550" s="201"/>
      <c r="BH550" s="201"/>
      <c r="BI550" s="201"/>
      <c r="BJ550" s="193" t="s">
        <v>5553</v>
      </c>
      <c r="BK550" s="201"/>
      <c r="BL550" s="201"/>
      <c r="BM550" s="201"/>
      <c r="BN550" s="201"/>
      <c r="BO550" s="201"/>
      <c r="BP550" s="201"/>
      <c r="BQ550" s="201"/>
      <c r="BR550" s="201"/>
      <c r="BS550" s="201"/>
      <c r="BT550" s="201"/>
      <c r="BU550" s="201"/>
      <c r="BV550" s="201"/>
      <c r="BW550" s="200"/>
      <c r="BX550" s="200"/>
      <c r="BY550" s="200"/>
      <c r="BZ550" s="202"/>
      <c r="CA550" s="202"/>
      <c r="CB550" s="202"/>
      <c r="CC550" s="202"/>
      <c r="CD550" s="202"/>
      <c r="CE550" s="202"/>
      <c r="CF550" s="202"/>
      <c r="CG550" s="202"/>
      <c r="CH550" s="202"/>
      <c r="CI550" s="202"/>
      <c r="CJ550" s="202"/>
      <c r="CK550" s="202"/>
      <c r="CL550" s="202"/>
      <c r="CM550" s="202"/>
      <c r="CN550" s="202"/>
      <c r="CO550" s="202"/>
      <c r="CP550" s="202"/>
      <c r="CQ550" s="202"/>
      <c r="CR550" s="202"/>
      <c r="CS550" s="195" t="s">
        <v>5554</v>
      </c>
      <c r="CT550" s="202"/>
      <c r="CU550" s="202"/>
      <c r="CV550" s="202"/>
      <c r="CW550" s="202"/>
      <c r="CX550" s="202"/>
      <c r="CY550" s="202"/>
      <c r="CZ550" s="202"/>
      <c r="DA550" s="202"/>
      <c r="DB550" s="202"/>
      <c r="DC550" s="202"/>
      <c r="DD550" s="202"/>
      <c r="DE550" s="202"/>
    </row>
    <row r="551" spans="34:109" ht="15" hidden="1" customHeight="1">
      <c r="AH551" s="200"/>
      <c r="AI551" s="200"/>
      <c r="AJ551" s="200"/>
      <c r="AK551" s="200"/>
      <c r="AL551" s="189" t="str">
        <f t="shared" si="24"/>
        <v/>
      </c>
      <c r="AM551" s="189" t="str">
        <f t="shared" si="25"/>
        <v/>
      </c>
      <c r="AN551" s="190" t="str">
        <f t="shared" si="26"/>
        <v/>
      </c>
      <c r="AO551" s="200"/>
      <c r="AP551" s="187">
        <v>549</v>
      </c>
      <c r="AQ551" s="201"/>
      <c r="AR551" s="201"/>
      <c r="AS551" s="201"/>
      <c r="AT551" s="201"/>
      <c r="AU551" s="201"/>
      <c r="AV551" s="201"/>
      <c r="AW551" s="201"/>
      <c r="AX551" s="201"/>
      <c r="AY551" s="201"/>
      <c r="AZ551" s="201"/>
      <c r="BA551" s="201"/>
      <c r="BB551" s="201"/>
      <c r="BC551" s="201"/>
      <c r="BD551" s="201"/>
      <c r="BE551" s="201"/>
      <c r="BF551" s="201"/>
      <c r="BG551" s="201"/>
      <c r="BH551" s="201"/>
      <c r="BI551" s="201"/>
      <c r="BJ551" s="193" t="s">
        <v>5555</v>
      </c>
      <c r="BK551" s="201"/>
      <c r="BL551" s="201"/>
      <c r="BM551" s="201"/>
      <c r="BN551" s="201"/>
      <c r="BO551" s="201"/>
      <c r="BP551" s="201"/>
      <c r="BQ551" s="201"/>
      <c r="BR551" s="201"/>
      <c r="BS551" s="201"/>
      <c r="BT551" s="201"/>
      <c r="BU551" s="201"/>
      <c r="BV551" s="201"/>
      <c r="BW551" s="200"/>
      <c r="BX551" s="200"/>
      <c r="BY551" s="200"/>
      <c r="BZ551" s="202"/>
      <c r="CA551" s="202"/>
      <c r="CB551" s="202"/>
      <c r="CC551" s="202"/>
      <c r="CD551" s="202"/>
      <c r="CE551" s="202"/>
      <c r="CF551" s="202"/>
      <c r="CG551" s="202"/>
      <c r="CH551" s="202"/>
      <c r="CI551" s="202"/>
      <c r="CJ551" s="202"/>
      <c r="CK551" s="202"/>
      <c r="CL551" s="202"/>
      <c r="CM551" s="202"/>
      <c r="CN551" s="202"/>
      <c r="CO551" s="202"/>
      <c r="CP551" s="202"/>
      <c r="CQ551" s="202"/>
      <c r="CR551" s="202"/>
      <c r="CS551" s="195" t="s">
        <v>5556</v>
      </c>
      <c r="CT551" s="202"/>
      <c r="CU551" s="202"/>
      <c r="CV551" s="202"/>
      <c r="CW551" s="202"/>
      <c r="CX551" s="202"/>
      <c r="CY551" s="202"/>
      <c r="CZ551" s="202"/>
      <c r="DA551" s="202"/>
      <c r="DB551" s="202"/>
      <c r="DC551" s="202"/>
      <c r="DD551" s="202"/>
      <c r="DE551" s="202"/>
    </row>
    <row r="552" spans="34:109" ht="15" hidden="1" customHeight="1">
      <c r="AH552" s="200"/>
      <c r="AI552" s="200"/>
      <c r="AJ552" s="200"/>
      <c r="AK552" s="200"/>
      <c r="AL552" s="189" t="str">
        <f t="shared" si="24"/>
        <v/>
      </c>
      <c r="AM552" s="189" t="str">
        <f t="shared" si="25"/>
        <v/>
      </c>
      <c r="AN552" s="190" t="str">
        <f t="shared" si="26"/>
        <v/>
      </c>
      <c r="AO552" s="200"/>
      <c r="AP552" s="187">
        <v>550</v>
      </c>
      <c r="AQ552" s="201"/>
      <c r="AR552" s="201"/>
      <c r="AS552" s="201"/>
      <c r="AT552" s="201"/>
      <c r="AU552" s="201"/>
      <c r="AV552" s="201"/>
      <c r="AW552" s="201"/>
      <c r="AX552" s="201"/>
      <c r="AY552" s="201"/>
      <c r="AZ552" s="201"/>
      <c r="BA552" s="201"/>
      <c r="BB552" s="201"/>
      <c r="BC552" s="201"/>
      <c r="BD552" s="201"/>
      <c r="BE552" s="201"/>
      <c r="BF552" s="201"/>
      <c r="BG552" s="201"/>
      <c r="BH552" s="201"/>
      <c r="BI552" s="201"/>
      <c r="BJ552" s="193" t="s">
        <v>5557</v>
      </c>
      <c r="BK552" s="201"/>
      <c r="BL552" s="201"/>
      <c r="BM552" s="201"/>
      <c r="BN552" s="201"/>
      <c r="BO552" s="201"/>
      <c r="BP552" s="201"/>
      <c r="BQ552" s="201"/>
      <c r="BR552" s="201"/>
      <c r="BS552" s="201"/>
      <c r="BT552" s="201"/>
      <c r="BU552" s="201"/>
      <c r="BV552" s="201"/>
      <c r="BW552" s="200"/>
      <c r="BX552" s="200"/>
      <c r="BY552" s="200"/>
      <c r="BZ552" s="202"/>
      <c r="CA552" s="202"/>
      <c r="CB552" s="202"/>
      <c r="CC552" s="202"/>
      <c r="CD552" s="202"/>
      <c r="CE552" s="202"/>
      <c r="CF552" s="202"/>
      <c r="CG552" s="202"/>
      <c r="CH552" s="202"/>
      <c r="CI552" s="202"/>
      <c r="CJ552" s="202"/>
      <c r="CK552" s="202"/>
      <c r="CL552" s="202"/>
      <c r="CM552" s="202"/>
      <c r="CN552" s="202"/>
      <c r="CO552" s="202"/>
      <c r="CP552" s="202"/>
      <c r="CQ552" s="202"/>
      <c r="CR552" s="202"/>
      <c r="CS552" s="195" t="s">
        <v>5558</v>
      </c>
      <c r="CT552" s="202"/>
      <c r="CU552" s="202"/>
      <c r="CV552" s="202"/>
      <c r="CW552" s="202"/>
      <c r="CX552" s="202"/>
      <c r="CY552" s="202"/>
      <c r="CZ552" s="202"/>
      <c r="DA552" s="202"/>
      <c r="DB552" s="202"/>
      <c r="DC552" s="202"/>
      <c r="DD552" s="202"/>
      <c r="DE552" s="202"/>
    </row>
    <row r="553" spans="34:109" ht="15" hidden="1" customHeight="1">
      <c r="AH553" s="200"/>
      <c r="AI553" s="200"/>
      <c r="AJ553" s="200"/>
      <c r="AK553" s="200"/>
      <c r="AL553" s="189" t="str">
        <f t="shared" si="24"/>
        <v/>
      </c>
      <c r="AM553" s="189" t="str">
        <f t="shared" si="25"/>
        <v/>
      </c>
      <c r="AN553" s="190" t="str">
        <f t="shared" si="26"/>
        <v/>
      </c>
      <c r="AO553" s="200"/>
      <c r="AP553" s="187">
        <v>551</v>
      </c>
      <c r="AQ553" s="201"/>
      <c r="AR553" s="201"/>
      <c r="AS553" s="201"/>
      <c r="AT553" s="201"/>
      <c r="AU553" s="201"/>
      <c r="AV553" s="201"/>
      <c r="AW553" s="201"/>
      <c r="AX553" s="201"/>
      <c r="AY553" s="201"/>
      <c r="AZ553" s="201"/>
      <c r="BA553" s="201"/>
      <c r="BB553" s="201"/>
      <c r="BC553" s="201"/>
      <c r="BD553" s="201"/>
      <c r="BE553" s="201"/>
      <c r="BF553" s="201"/>
      <c r="BG553" s="201"/>
      <c r="BH553" s="201"/>
      <c r="BI553" s="201"/>
      <c r="BJ553" s="193" t="s">
        <v>5559</v>
      </c>
      <c r="BK553" s="201"/>
      <c r="BL553" s="201"/>
      <c r="BM553" s="201"/>
      <c r="BN553" s="201"/>
      <c r="BO553" s="201"/>
      <c r="BP553" s="201"/>
      <c r="BQ553" s="201"/>
      <c r="BR553" s="201"/>
      <c r="BS553" s="201"/>
      <c r="BT553" s="201"/>
      <c r="BU553" s="201"/>
      <c r="BV553" s="201"/>
      <c r="BW553" s="200"/>
      <c r="BX553" s="200"/>
      <c r="BY553" s="200"/>
      <c r="BZ553" s="202"/>
      <c r="CA553" s="202"/>
      <c r="CB553" s="202"/>
      <c r="CC553" s="202"/>
      <c r="CD553" s="202"/>
      <c r="CE553" s="202"/>
      <c r="CF553" s="202"/>
      <c r="CG553" s="202"/>
      <c r="CH553" s="202"/>
      <c r="CI553" s="202"/>
      <c r="CJ553" s="202"/>
      <c r="CK553" s="202"/>
      <c r="CL553" s="202"/>
      <c r="CM553" s="202"/>
      <c r="CN553" s="202"/>
      <c r="CO553" s="202"/>
      <c r="CP553" s="202"/>
      <c r="CQ553" s="202"/>
      <c r="CR553" s="202"/>
      <c r="CS553" s="195" t="s">
        <v>5560</v>
      </c>
      <c r="CT553" s="202"/>
      <c r="CU553" s="202"/>
      <c r="CV553" s="202"/>
      <c r="CW553" s="202"/>
      <c r="CX553" s="202"/>
      <c r="CY553" s="202"/>
      <c r="CZ553" s="202"/>
      <c r="DA553" s="202"/>
      <c r="DB553" s="202"/>
      <c r="DC553" s="202"/>
      <c r="DD553" s="202"/>
      <c r="DE553" s="202"/>
    </row>
    <row r="554" spans="34:109" ht="15" hidden="1" customHeight="1">
      <c r="AH554" s="200"/>
      <c r="AI554" s="200"/>
      <c r="AJ554" s="200"/>
      <c r="AK554" s="200"/>
      <c r="AL554" s="189" t="str">
        <f t="shared" si="24"/>
        <v/>
      </c>
      <c r="AM554" s="189" t="str">
        <f t="shared" si="25"/>
        <v/>
      </c>
      <c r="AN554" s="190" t="str">
        <f t="shared" si="26"/>
        <v/>
      </c>
      <c r="AO554" s="200"/>
      <c r="AP554" s="187">
        <v>552</v>
      </c>
      <c r="AQ554" s="201"/>
      <c r="AR554" s="201"/>
      <c r="AS554" s="201"/>
      <c r="AT554" s="201"/>
      <c r="AU554" s="201"/>
      <c r="AV554" s="201"/>
      <c r="AW554" s="201"/>
      <c r="AX554" s="201"/>
      <c r="AY554" s="201"/>
      <c r="AZ554" s="201"/>
      <c r="BA554" s="201"/>
      <c r="BB554" s="201"/>
      <c r="BC554" s="201"/>
      <c r="BD554" s="201"/>
      <c r="BE554" s="201"/>
      <c r="BF554" s="201"/>
      <c r="BG554" s="201"/>
      <c r="BH554" s="201"/>
      <c r="BI554" s="201"/>
      <c r="BJ554" s="193" t="s">
        <v>5561</v>
      </c>
      <c r="BK554" s="201"/>
      <c r="BL554" s="201"/>
      <c r="BM554" s="201"/>
      <c r="BN554" s="201"/>
      <c r="BO554" s="201"/>
      <c r="BP554" s="201"/>
      <c r="BQ554" s="201"/>
      <c r="BR554" s="201"/>
      <c r="BS554" s="201"/>
      <c r="BT554" s="201"/>
      <c r="BU554" s="201"/>
      <c r="BV554" s="201"/>
      <c r="BW554" s="200"/>
      <c r="BX554" s="200"/>
      <c r="BY554" s="200"/>
      <c r="BZ554" s="202"/>
      <c r="CA554" s="202"/>
      <c r="CB554" s="202"/>
      <c r="CC554" s="202"/>
      <c r="CD554" s="202"/>
      <c r="CE554" s="202"/>
      <c r="CF554" s="202"/>
      <c r="CG554" s="202"/>
      <c r="CH554" s="202"/>
      <c r="CI554" s="202"/>
      <c r="CJ554" s="202"/>
      <c r="CK554" s="202"/>
      <c r="CL554" s="202"/>
      <c r="CM554" s="202"/>
      <c r="CN554" s="202"/>
      <c r="CO554" s="202"/>
      <c r="CP554" s="202"/>
      <c r="CQ554" s="202"/>
      <c r="CR554" s="202"/>
      <c r="CS554" s="195" t="s">
        <v>5562</v>
      </c>
      <c r="CT554" s="202"/>
      <c r="CU554" s="202"/>
      <c r="CV554" s="202"/>
      <c r="CW554" s="202"/>
      <c r="CX554" s="202"/>
      <c r="CY554" s="202"/>
      <c r="CZ554" s="202"/>
      <c r="DA554" s="202"/>
      <c r="DB554" s="202"/>
      <c r="DC554" s="202"/>
      <c r="DD554" s="202"/>
      <c r="DE554" s="202"/>
    </row>
    <row r="555" spans="34:109" ht="15" hidden="1" customHeight="1">
      <c r="AH555" s="200"/>
      <c r="AI555" s="200"/>
      <c r="AJ555" s="200"/>
      <c r="AK555" s="200"/>
      <c r="AL555" s="189" t="str">
        <f t="shared" si="24"/>
        <v/>
      </c>
      <c r="AM555" s="189" t="str">
        <f t="shared" si="25"/>
        <v/>
      </c>
      <c r="AN555" s="190" t="str">
        <f t="shared" si="26"/>
        <v/>
      </c>
      <c r="AO555" s="200"/>
      <c r="AP555" s="187">
        <v>553</v>
      </c>
      <c r="AQ555" s="201"/>
      <c r="AR555" s="201"/>
      <c r="AS555" s="201"/>
      <c r="AT555" s="201"/>
      <c r="AU555" s="201"/>
      <c r="AV555" s="201"/>
      <c r="AW555" s="201"/>
      <c r="AX555" s="201"/>
      <c r="AY555" s="201"/>
      <c r="AZ555" s="201"/>
      <c r="BA555" s="201"/>
      <c r="BB555" s="201"/>
      <c r="BC555" s="201"/>
      <c r="BD555" s="201"/>
      <c r="BE555" s="201"/>
      <c r="BF555" s="201"/>
      <c r="BG555" s="201"/>
      <c r="BH555" s="201"/>
      <c r="BI555" s="201"/>
      <c r="BJ555" s="193" t="s">
        <v>5563</v>
      </c>
      <c r="BK555" s="201"/>
      <c r="BL555" s="201"/>
      <c r="BM555" s="201"/>
      <c r="BN555" s="201"/>
      <c r="BO555" s="201"/>
      <c r="BP555" s="201"/>
      <c r="BQ555" s="201"/>
      <c r="BR555" s="201"/>
      <c r="BS555" s="201"/>
      <c r="BT555" s="201"/>
      <c r="BU555" s="201"/>
      <c r="BV555" s="201"/>
      <c r="BW555" s="200"/>
      <c r="BX555" s="200"/>
      <c r="BY555" s="200"/>
      <c r="BZ555" s="202"/>
      <c r="CA555" s="202"/>
      <c r="CB555" s="202"/>
      <c r="CC555" s="202"/>
      <c r="CD555" s="202"/>
      <c r="CE555" s="202"/>
      <c r="CF555" s="202"/>
      <c r="CG555" s="202"/>
      <c r="CH555" s="202"/>
      <c r="CI555" s="202"/>
      <c r="CJ555" s="202"/>
      <c r="CK555" s="202"/>
      <c r="CL555" s="202"/>
      <c r="CM555" s="202"/>
      <c r="CN555" s="202"/>
      <c r="CO555" s="202"/>
      <c r="CP555" s="202"/>
      <c r="CQ555" s="202"/>
      <c r="CR555" s="202"/>
      <c r="CS555" s="195" t="s">
        <v>5564</v>
      </c>
      <c r="CT555" s="202"/>
      <c r="CU555" s="202"/>
      <c r="CV555" s="202"/>
      <c r="CW555" s="202"/>
      <c r="CX555" s="202"/>
      <c r="CY555" s="202"/>
      <c r="CZ555" s="202"/>
      <c r="DA555" s="202"/>
      <c r="DB555" s="202"/>
      <c r="DC555" s="202"/>
      <c r="DD555" s="202"/>
      <c r="DE555" s="202"/>
    </row>
    <row r="556" spans="34:109" ht="15" hidden="1" customHeight="1">
      <c r="AH556" s="200"/>
      <c r="AI556" s="200"/>
      <c r="AJ556" s="200"/>
      <c r="AK556" s="200"/>
      <c r="AL556" s="189" t="str">
        <f t="shared" si="24"/>
        <v/>
      </c>
      <c r="AM556" s="189" t="str">
        <f t="shared" si="25"/>
        <v/>
      </c>
      <c r="AN556" s="190" t="str">
        <f t="shared" si="26"/>
        <v/>
      </c>
      <c r="AO556" s="200"/>
      <c r="AP556" s="187">
        <v>554</v>
      </c>
      <c r="AQ556" s="201"/>
      <c r="AR556" s="201"/>
      <c r="AS556" s="201"/>
      <c r="AT556" s="201"/>
      <c r="AU556" s="201"/>
      <c r="AV556" s="201"/>
      <c r="AW556" s="201"/>
      <c r="AX556" s="201"/>
      <c r="AY556" s="201"/>
      <c r="AZ556" s="201"/>
      <c r="BA556" s="201"/>
      <c r="BB556" s="201"/>
      <c r="BC556" s="201"/>
      <c r="BD556" s="201"/>
      <c r="BE556" s="201"/>
      <c r="BF556" s="201"/>
      <c r="BG556" s="201"/>
      <c r="BH556" s="201"/>
      <c r="BI556" s="201"/>
      <c r="BJ556" s="193" t="s">
        <v>5565</v>
      </c>
      <c r="BK556" s="201"/>
      <c r="BL556" s="201"/>
      <c r="BM556" s="201"/>
      <c r="BN556" s="201"/>
      <c r="BO556" s="201"/>
      <c r="BP556" s="201"/>
      <c r="BQ556" s="201"/>
      <c r="BR556" s="201"/>
      <c r="BS556" s="201"/>
      <c r="BT556" s="201"/>
      <c r="BU556" s="201"/>
      <c r="BV556" s="201"/>
      <c r="BW556" s="200"/>
      <c r="BX556" s="200"/>
      <c r="BY556" s="200"/>
      <c r="BZ556" s="202"/>
      <c r="CA556" s="202"/>
      <c r="CB556" s="202"/>
      <c r="CC556" s="202"/>
      <c r="CD556" s="202"/>
      <c r="CE556" s="202"/>
      <c r="CF556" s="202"/>
      <c r="CG556" s="202"/>
      <c r="CH556" s="202"/>
      <c r="CI556" s="202"/>
      <c r="CJ556" s="202"/>
      <c r="CK556" s="202"/>
      <c r="CL556" s="202"/>
      <c r="CM556" s="202"/>
      <c r="CN556" s="202"/>
      <c r="CO556" s="202"/>
      <c r="CP556" s="202"/>
      <c r="CQ556" s="202"/>
      <c r="CR556" s="202"/>
      <c r="CS556" s="195" t="s">
        <v>5566</v>
      </c>
      <c r="CT556" s="202"/>
      <c r="CU556" s="202"/>
      <c r="CV556" s="202"/>
      <c r="CW556" s="202"/>
      <c r="CX556" s="202"/>
      <c r="CY556" s="202"/>
      <c r="CZ556" s="202"/>
      <c r="DA556" s="202"/>
      <c r="DB556" s="202"/>
      <c r="DC556" s="202"/>
      <c r="DD556" s="202"/>
      <c r="DE556" s="202"/>
    </row>
    <row r="557" spans="34:109" ht="15" hidden="1" customHeight="1">
      <c r="AH557" s="200"/>
      <c r="AI557" s="200"/>
      <c r="AJ557" s="200"/>
      <c r="AK557" s="200"/>
      <c r="AL557" s="189" t="str">
        <f t="shared" si="24"/>
        <v/>
      </c>
      <c r="AM557" s="189" t="str">
        <f t="shared" si="25"/>
        <v/>
      </c>
      <c r="AN557" s="190" t="str">
        <f t="shared" si="26"/>
        <v/>
      </c>
      <c r="AO557" s="200"/>
      <c r="AP557" s="187">
        <v>555</v>
      </c>
      <c r="AQ557" s="201"/>
      <c r="AR557" s="201"/>
      <c r="AS557" s="201"/>
      <c r="AT557" s="201"/>
      <c r="AU557" s="201"/>
      <c r="AV557" s="201"/>
      <c r="AW557" s="201"/>
      <c r="AX557" s="201"/>
      <c r="AY557" s="201"/>
      <c r="AZ557" s="201"/>
      <c r="BA557" s="201"/>
      <c r="BB557" s="201"/>
      <c r="BC557" s="201"/>
      <c r="BD557" s="201"/>
      <c r="BE557" s="201"/>
      <c r="BF557" s="201"/>
      <c r="BG557" s="201"/>
      <c r="BH557" s="201"/>
      <c r="BI557" s="201"/>
      <c r="BJ557" s="193" t="s">
        <v>5567</v>
      </c>
      <c r="BK557" s="201"/>
      <c r="BL557" s="201"/>
      <c r="BM557" s="201"/>
      <c r="BN557" s="201"/>
      <c r="BO557" s="201"/>
      <c r="BP557" s="201"/>
      <c r="BQ557" s="201"/>
      <c r="BR557" s="201"/>
      <c r="BS557" s="201"/>
      <c r="BT557" s="201"/>
      <c r="BU557" s="201"/>
      <c r="BV557" s="201"/>
      <c r="BW557" s="200"/>
      <c r="BX557" s="200"/>
      <c r="BY557" s="200"/>
      <c r="BZ557" s="202"/>
      <c r="CA557" s="202"/>
      <c r="CB557" s="202"/>
      <c r="CC557" s="202"/>
      <c r="CD557" s="202"/>
      <c r="CE557" s="202"/>
      <c r="CF557" s="202"/>
      <c r="CG557" s="202"/>
      <c r="CH557" s="202"/>
      <c r="CI557" s="202"/>
      <c r="CJ557" s="202"/>
      <c r="CK557" s="202"/>
      <c r="CL557" s="202"/>
      <c r="CM557" s="202"/>
      <c r="CN557" s="202"/>
      <c r="CO557" s="202"/>
      <c r="CP557" s="202"/>
      <c r="CQ557" s="202"/>
      <c r="CR557" s="202"/>
      <c r="CS557" s="195" t="s">
        <v>5568</v>
      </c>
      <c r="CT557" s="202"/>
      <c r="CU557" s="202"/>
      <c r="CV557" s="202"/>
      <c r="CW557" s="202"/>
      <c r="CX557" s="202"/>
      <c r="CY557" s="202"/>
      <c r="CZ557" s="202"/>
      <c r="DA557" s="202"/>
      <c r="DB557" s="202"/>
      <c r="DC557" s="202"/>
      <c r="DD557" s="202"/>
      <c r="DE557" s="202"/>
    </row>
    <row r="558" spans="34:109" ht="15" hidden="1" customHeight="1">
      <c r="AH558" s="200"/>
      <c r="AI558" s="200"/>
      <c r="AJ558" s="200"/>
      <c r="AK558" s="200"/>
      <c r="AL558" s="189" t="str">
        <f t="shared" si="24"/>
        <v/>
      </c>
      <c r="AM558" s="189" t="str">
        <f t="shared" si="25"/>
        <v/>
      </c>
      <c r="AN558" s="190" t="str">
        <f t="shared" si="26"/>
        <v/>
      </c>
      <c r="AO558" s="200"/>
      <c r="AP558" s="187">
        <v>556</v>
      </c>
      <c r="AQ558" s="201"/>
      <c r="AR558" s="201"/>
      <c r="AS558" s="201"/>
      <c r="AT558" s="201"/>
      <c r="AU558" s="201"/>
      <c r="AV558" s="201"/>
      <c r="AW558" s="201"/>
      <c r="AX558" s="201"/>
      <c r="AY558" s="201"/>
      <c r="AZ558" s="201"/>
      <c r="BA558" s="201"/>
      <c r="BB558" s="201"/>
      <c r="BC558" s="201"/>
      <c r="BD558" s="201"/>
      <c r="BE558" s="201"/>
      <c r="BF558" s="201"/>
      <c r="BG558" s="201"/>
      <c r="BH558" s="201"/>
      <c r="BI558" s="201"/>
      <c r="BJ558" s="193" t="s">
        <v>5569</v>
      </c>
      <c r="BK558" s="201"/>
      <c r="BL558" s="201"/>
      <c r="BM558" s="201"/>
      <c r="BN558" s="201"/>
      <c r="BO558" s="201"/>
      <c r="BP558" s="201"/>
      <c r="BQ558" s="201"/>
      <c r="BR558" s="201"/>
      <c r="BS558" s="201"/>
      <c r="BT558" s="201"/>
      <c r="BU558" s="201"/>
      <c r="BV558" s="201"/>
      <c r="BW558" s="200"/>
      <c r="BX558" s="200"/>
      <c r="BY558" s="200"/>
      <c r="BZ558" s="202"/>
      <c r="CA558" s="202"/>
      <c r="CB558" s="202"/>
      <c r="CC558" s="202"/>
      <c r="CD558" s="202"/>
      <c r="CE558" s="202"/>
      <c r="CF558" s="202"/>
      <c r="CG558" s="202"/>
      <c r="CH558" s="202"/>
      <c r="CI558" s="202"/>
      <c r="CJ558" s="202"/>
      <c r="CK558" s="202"/>
      <c r="CL558" s="202"/>
      <c r="CM558" s="202"/>
      <c r="CN558" s="202"/>
      <c r="CO558" s="202"/>
      <c r="CP558" s="202"/>
      <c r="CQ558" s="202"/>
      <c r="CR558" s="202"/>
      <c r="CS558" s="195" t="s">
        <v>5570</v>
      </c>
      <c r="CT558" s="202"/>
      <c r="CU558" s="202"/>
      <c r="CV558" s="202"/>
      <c r="CW558" s="202"/>
      <c r="CX558" s="202"/>
      <c r="CY558" s="202"/>
      <c r="CZ558" s="202"/>
      <c r="DA558" s="202"/>
      <c r="DB558" s="202"/>
      <c r="DC558" s="202"/>
      <c r="DD558" s="202"/>
      <c r="DE558" s="202"/>
    </row>
    <row r="559" spans="34:109" ht="15" hidden="1" customHeight="1">
      <c r="AH559" s="200"/>
      <c r="AI559" s="200"/>
      <c r="AJ559" s="200"/>
      <c r="AK559" s="200"/>
      <c r="AL559" s="189" t="str">
        <f t="shared" si="24"/>
        <v/>
      </c>
      <c r="AM559" s="189" t="str">
        <f t="shared" si="25"/>
        <v/>
      </c>
      <c r="AN559" s="190" t="str">
        <f t="shared" si="26"/>
        <v/>
      </c>
      <c r="AO559" s="200"/>
      <c r="AP559" s="187">
        <v>557</v>
      </c>
      <c r="AQ559" s="201"/>
      <c r="AR559" s="201"/>
      <c r="AS559" s="201"/>
      <c r="AT559" s="201"/>
      <c r="AU559" s="201"/>
      <c r="AV559" s="201"/>
      <c r="AW559" s="201"/>
      <c r="AX559" s="201"/>
      <c r="AY559" s="201"/>
      <c r="AZ559" s="201"/>
      <c r="BA559" s="201"/>
      <c r="BB559" s="201"/>
      <c r="BC559" s="201"/>
      <c r="BD559" s="201"/>
      <c r="BE559" s="201"/>
      <c r="BF559" s="201"/>
      <c r="BG559" s="201"/>
      <c r="BH559" s="201"/>
      <c r="BI559" s="201"/>
      <c r="BJ559" s="193" t="s">
        <v>5571</v>
      </c>
      <c r="BK559" s="201"/>
      <c r="BL559" s="201"/>
      <c r="BM559" s="201"/>
      <c r="BN559" s="201"/>
      <c r="BO559" s="201"/>
      <c r="BP559" s="201"/>
      <c r="BQ559" s="201"/>
      <c r="BR559" s="201"/>
      <c r="BS559" s="201"/>
      <c r="BT559" s="201"/>
      <c r="BU559" s="201"/>
      <c r="BV559" s="201"/>
      <c r="BW559" s="200"/>
      <c r="BX559" s="200"/>
      <c r="BY559" s="200"/>
      <c r="BZ559" s="202"/>
      <c r="CA559" s="202"/>
      <c r="CB559" s="202"/>
      <c r="CC559" s="202"/>
      <c r="CD559" s="202"/>
      <c r="CE559" s="202"/>
      <c r="CF559" s="202"/>
      <c r="CG559" s="202"/>
      <c r="CH559" s="202"/>
      <c r="CI559" s="202"/>
      <c r="CJ559" s="202"/>
      <c r="CK559" s="202"/>
      <c r="CL559" s="202"/>
      <c r="CM559" s="202"/>
      <c r="CN559" s="202"/>
      <c r="CO559" s="202"/>
      <c r="CP559" s="202"/>
      <c r="CQ559" s="202"/>
      <c r="CR559" s="202"/>
      <c r="CS559" s="195" t="s">
        <v>5572</v>
      </c>
      <c r="CT559" s="202"/>
      <c r="CU559" s="202"/>
      <c r="CV559" s="202"/>
      <c r="CW559" s="202"/>
      <c r="CX559" s="202"/>
      <c r="CY559" s="202"/>
      <c r="CZ559" s="202"/>
      <c r="DA559" s="202"/>
      <c r="DB559" s="202"/>
      <c r="DC559" s="202"/>
      <c r="DD559" s="202"/>
      <c r="DE559" s="202"/>
    </row>
    <row r="560" spans="34:109" ht="15" hidden="1" customHeight="1">
      <c r="AH560" s="200"/>
      <c r="AI560" s="200"/>
      <c r="AJ560" s="200"/>
      <c r="AK560" s="200"/>
      <c r="AL560" s="189" t="str">
        <f t="shared" si="24"/>
        <v/>
      </c>
      <c r="AM560" s="189" t="str">
        <f t="shared" si="25"/>
        <v/>
      </c>
      <c r="AN560" s="190" t="str">
        <f t="shared" si="26"/>
        <v/>
      </c>
      <c r="AO560" s="200"/>
      <c r="AP560" s="187">
        <v>558</v>
      </c>
      <c r="AQ560" s="201"/>
      <c r="AR560" s="201"/>
      <c r="AS560" s="201"/>
      <c r="AT560" s="201"/>
      <c r="AU560" s="201"/>
      <c r="AV560" s="201"/>
      <c r="AW560" s="201"/>
      <c r="AX560" s="201"/>
      <c r="AY560" s="201"/>
      <c r="AZ560" s="201"/>
      <c r="BA560" s="201"/>
      <c r="BB560" s="201"/>
      <c r="BC560" s="201"/>
      <c r="BD560" s="201"/>
      <c r="BE560" s="201"/>
      <c r="BF560" s="201"/>
      <c r="BG560" s="201"/>
      <c r="BH560" s="201"/>
      <c r="BI560" s="201"/>
      <c r="BJ560" s="193" t="s">
        <v>5573</v>
      </c>
      <c r="BK560" s="201"/>
      <c r="BL560" s="201"/>
      <c r="BM560" s="201"/>
      <c r="BN560" s="201"/>
      <c r="BO560" s="201"/>
      <c r="BP560" s="201"/>
      <c r="BQ560" s="201"/>
      <c r="BR560" s="201"/>
      <c r="BS560" s="201"/>
      <c r="BT560" s="201"/>
      <c r="BU560" s="201"/>
      <c r="BV560" s="201"/>
      <c r="BW560" s="200"/>
      <c r="BX560" s="200"/>
      <c r="BY560" s="200"/>
      <c r="BZ560" s="202"/>
      <c r="CA560" s="202"/>
      <c r="CB560" s="202"/>
      <c r="CC560" s="202"/>
      <c r="CD560" s="202"/>
      <c r="CE560" s="202"/>
      <c r="CF560" s="202"/>
      <c r="CG560" s="202"/>
      <c r="CH560" s="202"/>
      <c r="CI560" s="202"/>
      <c r="CJ560" s="202"/>
      <c r="CK560" s="202"/>
      <c r="CL560" s="202"/>
      <c r="CM560" s="202"/>
      <c r="CN560" s="202"/>
      <c r="CO560" s="202"/>
      <c r="CP560" s="202"/>
      <c r="CQ560" s="202"/>
      <c r="CR560" s="202"/>
      <c r="CS560" s="195" t="s">
        <v>5574</v>
      </c>
      <c r="CT560" s="202"/>
      <c r="CU560" s="202"/>
      <c r="CV560" s="202"/>
      <c r="CW560" s="202"/>
      <c r="CX560" s="202"/>
      <c r="CY560" s="202"/>
      <c r="CZ560" s="202"/>
      <c r="DA560" s="202"/>
      <c r="DB560" s="202"/>
      <c r="DC560" s="202"/>
      <c r="DD560" s="202"/>
      <c r="DE560" s="202"/>
    </row>
    <row r="561" spans="34:109" ht="15" hidden="1" customHeight="1">
      <c r="AH561" s="200"/>
      <c r="AI561" s="200"/>
      <c r="AJ561" s="200"/>
      <c r="AK561" s="200"/>
      <c r="AL561" s="189" t="str">
        <f t="shared" si="24"/>
        <v/>
      </c>
      <c r="AM561" s="189" t="str">
        <f t="shared" si="25"/>
        <v/>
      </c>
      <c r="AN561" s="190" t="str">
        <f t="shared" si="26"/>
        <v/>
      </c>
      <c r="AO561" s="200"/>
      <c r="AP561" s="187">
        <v>559</v>
      </c>
      <c r="AQ561" s="201"/>
      <c r="AR561" s="201"/>
      <c r="AS561" s="201"/>
      <c r="AT561" s="201"/>
      <c r="AU561" s="201"/>
      <c r="AV561" s="201"/>
      <c r="AW561" s="201"/>
      <c r="AX561" s="201"/>
      <c r="AY561" s="201"/>
      <c r="AZ561" s="201"/>
      <c r="BA561" s="201"/>
      <c r="BB561" s="201"/>
      <c r="BC561" s="201"/>
      <c r="BD561" s="201"/>
      <c r="BE561" s="201"/>
      <c r="BF561" s="201"/>
      <c r="BG561" s="201"/>
      <c r="BH561" s="201"/>
      <c r="BI561" s="201"/>
      <c r="BJ561" s="193" t="s">
        <v>5575</v>
      </c>
      <c r="BK561" s="201"/>
      <c r="BL561" s="201"/>
      <c r="BM561" s="201"/>
      <c r="BN561" s="201"/>
      <c r="BO561" s="201"/>
      <c r="BP561" s="201"/>
      <c r="BQ561" s="201"/>
      <c r="BR561" s="201"/>
      <c r="BS561" s="201"/>
      <c r="BT561" s="201"/>
      <c r="BU561" s="201"/>
      <c r="BV561" s="201"/>
      <c r="BW561" s="200"/>
      <c r="BX561" s="200"/>
      <c r="BY561" s="200"/>
      <c r="BZ561" s="202"/>
      <c r="CA561" s="202"/>
      <c r="CB561" s="202"/>
      <c r="CC561" s="202"/>
      <c r="CD561" s="202"/>
      <c r="CE561" s="202"/>
      <c r="CF561" s="202"/>
      <c r="CG561" s="202"/>
      <c r="CH561" s="202"/>
      <c r="CI561" s="202"/>
      <c r="CJ561" s="202"/>
      <c r="CK561" s="202"/>
      <c r="CL561" s="202"/>
      <c r="CM561" s="202"/>
      <c r="CN561" s="202"/>
      <c r="CO561" s="202"/>
      <c r="CP561" s="202"/>
      <c r="CQ561" s="202"/>
      <c r="CR561" s="202"/>
      <c r="CS561" s="195" t="s">
        <v>5576</v>
      </c>
      <c r="CT561" s="202"/>
      <c r="CU561" s="202"/>
      <c r="CV561" s="202"/>
      <c r="CW561" s="202"/>
      <c r="CX561" s="202"/>
      <c r="CY561" s="202"/>
      <c r="CZ561" s="202"/>
      <c r="DA561" s="202"/>
      <c r="DB561" s="202"/>
      <c r="DC561" s="202"/>
      <c r="DD561" s="202"/>
      <c r="DE561" s="202"/>
    </row>
    <row r="562" spans="34:109" ht="15" hidden="1" customHeight="1">
      <c r="AH562" s="200"/>
      <c r="AI562" s="200"/>
      <c r="AJ562" s="200"/>
      <c r="AK562" s="200"/>
      <c r="AL562" s="189" t="str">
        <f t="shared" si="24"/>
        <v/>
      </c>
      <c r="AM562" s="189" t="str">
        <f t="shared" si="25"/>
        <v/>
      </c>
      <c r="AN562" s="190" t="str">
        <f t="shared" si="26"/>
        <v/>
      </c>
      <c r="AO562" s="200"/>
      <c r="AP562" s="187">
        <v>560</v>
      </c>
      <c r="AQ562" s="201"/>
      <c r="AR562" s="201"/>
      <c r="AS562" s="201"/>
      <c r="AT562" s="201"/>
      <c r="AU562" s="201"/>
      <c r="AV562" s="201"/>
      <c r="AW562" s="201"/>
      <c r="AX562" s="201"/>
      <c r="AY562" s="201"/>
      <c r="AZ562" s="201"/>
      <c r="BA562" s="201"/>
      <c r="BB562" s="201"/>
      <c r="BC562" s="201"/>
      <c r="BD562" s="201"/>
      <c r="BE562" s="201"/>
      <c r="BF562" s="201"/>
      <c r="BG562" s="201"/>
      <c r="BH562" s="201"/>
      <c r="BI562" s="201"/>
      <c r="BJ562" s="193" t="s">
        <v>5577</v>
      </c>
      <c r="BK562" s="201"/>
      <c r="BL562" s="201"/>
      <c r="BM562" s="201"/>
      <c r="BN562" s="201"/>
      <c r="BO562" s="201"/>
      <c r="BP562" s="201"/>
      <c r="BQ562" s="201"/>
      <c r="BR562" s="201"/>
      <c r="BS562" s="201"/>
      <c r="BT562" s="201"/>
      <c r="BU562" s="201"/>
      <c r="BV562" s="201"/>
      <c r="BW562" s="200"/>
      <c r="BX562" s="200"/>
      <c r="BY562" s="200"/>
      <c r="BZ562" s="202"/>
      <c r="CA562" s="202"/>
      <c r="CB562" s="202"/>
      <c r="CC562" s="202"/>
      <c r="CD562" s="202"/>
      <c r="CE562" s="202"/>
      <c r="CF562" s="202"/>
      <c r="CG562" s="202"/>
      <c r="CH562" s="202"/>
      <c r="CI562" s="202"/>
      <c r="CJ562" s="202"/>
      <c r="CK562" s="202"/>
      <c r="CL562" s="202"/>
      <c r="CM562" s="202"/>
      <c r="CN562" s="202"/>
      <c r="CO562" s="202"/>
      <c r="CP562" s="202"/>
      <c r="CQ562" s="202"/>
      <c r="CR562" s="202"/>
      <c r="CS562" s="195" t="s">
        <v>5578</v>
      </c>
      <c r="CT562" s="202"/>
      <c r="CU562" s="202"/>
      <c r="CV562" s="202"/>
      <c r="CW562" s="202"/>
      <c r="CX562" s="202"/>
      <c r="CY562" s="202"/>
      <c r="CZ562" s="202"/>
      <c r="DA562" s="202"/>
      <c r="DB562" s="202"/>
      <c r="DC562" s="202"/>
      <c r="DD562" s="202"/>
      <c r="DE562" s="202"/>
    </row>
    <row r="563" spans="34:109" ht="15" hidden="1" customHeight="1">
      <c r="AH563" s="200"/>
      <c r="AI563" s="200"/>
      <c r="AJ563" s="200"/>
      <c r="AK563" s="200"/>
      <c r="AL563" s="189" t="str">
        <f t="shared" si="24"/>
        <v/>
      </c>
      <c r="AM563" s="189" t="str">
        <f t="shared" si="25"/>
        <v/>
      </c>
      <c r="AN563" s="190" t="str">
        <f t="shared" si="26"/>
        <v/>
      </c>
      <c r="AO563" s="200"/>
      <c r="AP563" s="187">
        <v>561</v>
      </c>
      <c r="AQ563" s="201"/>
      <c r="AR563" s="201"/>
      <c r="AS563" s="201"/>
      <c r="AT563" s="201"/>
      <c r="AU563" s="201"/>
      <c r="AV563" s="201"/>
      <c r="AW563" s="201"/>
      <c r="AX563" s="201"/>
      <c r="AY563" s="201"/>
      <c r="AZ563" s="201"/>
      <c r="BA563" s="201"/>
      <c r="BB563" s="201"/>
      <c r="BC563" s="201"/>
      <c r="BD563" s="201"/>
      <c r="BE563" s="201"/>
      <c r="BF563" s="201"/>
      <c r="BG563" s="201"/>
      <c r="BH563" s="201"/>
      <c r="BI563" s="201"/>
      <c r="BJ563" s="193" t="s">
        <v>5579</v>
      </c>
      <c r="BK563" s="201"/>
      <c r="BL563" s="201"/>
      <c r="BM563" s="201"/>
      <c r="BN563" s="201"/>
      <c r="BO563" s="201"/>
      <c r="BP563" s="201"/>
      <c r="BQ563" s="201"/>
      <c r="BR563" s="201"/>
      <c r="BS563" s="201"/>
      <c r="BT563" s="201"/>
      <c r="BU563" s="201"/>
      <c r="BV563" s="201"/>
      <c r="BW563" s="200"/>
      <c r="BX563" s="200"/>
      <c r="BY563" s="200"/>
      <c r="BZ563" s="202"/>
      <c r="CA563" s="202"/>
      <c r="CB563" s="202"/>
      <c r="CC563" s="202"/>
      <c r="CD563" s="202"/>
      <c r="CE563" s="202"/>
      <c r="CF563" s="202"/>
      <c r="CG563" s="202"/>
      <c r="CH563" s="202"/>
      <c r="CI563" s="202"/>
      <c r="CJ563" s="202"/>
      <c r="CK563" s="202"/>
      <c r="CL563" s="202"/>
      <c r="CM563" s="202"/>
      <c r="CN563" s="202"/>
      <c r="CO563" s="202"/>
      <c r="CP563" s="202"/>
      <c r="CQ563" s="202"/>
      <c r="CR563" s="202"/>
      <c r="CS563" s="195" t="s">
        <v>5580</v>
      </c>
      <c r="CT563" s="202"/>
      <c r="CU563" s="202"/>
      <c r="CV563" s="202"/>
      <c r="CW563" s="202"/>
      <c r="CX563" s="202"/>
      <c r="CY563" s="202"/>
      <c r="CZ563" s="202"/>
      <c r="DA563" s="202"/>
      <c r="DB563" s="202"/>
      <c r="DC563" s="202"/>
      <c r="DD563" s="202"/>
      <c r="DE563" s="202"/>
    </row>
    <row r="564" spans="34:109" ht="15" hidden="1" customHeight="1">
      <c r="AH564" s="200"/>
      <c r="AI564" s="200"/>
      <c r="AJ564" s="200"/>
      <c r="AK564" s="200"/>
      <c r="AL564" s="189" t="str">
        <f t="shared" si="24"/>
        <v/>
      </c>
      <c r="AM564" s="189" t="str">
        <f t="shared" si="25"/>
        <v/>
      </c>
      <c r="AN564" s="190" t="str">
        <f t="shared" si="26"/>
        <v/>
      </c>
      <c r="AO564" s="200"/>
      <c r="AP564" s="187">
        <v>562</v>
      </c>
      <c r="AQ564" s="201"/>
      <c r="AR564" s="201"/>
      <c r="AS564" s="201"/>
      <c r="AT564" s="201"/>
      <c r="AU564" s="201"/>
      <c r="AV564" s="201"/>
      <c r="AW564" s="201"/>
      <c r="AX564" s="201"/>
      <c r="AY564" s="201"/>
      <c r="AZ564" s="201"/>
      <c r="BA564" s="201"/>
      <c r="BB564" s="201"/>
      <c r="BC564" s="201"/>
      <c r="BD564" s="201"/>
      <c r="BE564" s="201"/>
      <c r="BF564" s="201"/>
      <c r="BG564" s="201"/>
      <c r="BH564" s="201"/>
      <c r="BI564" s="201"/>
      <c r="BJ564" s="193" t="s">
        <v>5581</v>
      </c>
      <c r="BK564" s="201"/>
      <c r="BL564" s="201"/>
      <c r="BM564" s="201"/>
      <c r="BN564" s="201"/>
      <c r="BO564" s="201"/>
      <c r="BP564" s="201"/>
      <c r="BQ564" s="201"/>
      <c r="BR564" s="201"/>
      <c r="BS564" s="201"/>
      <c r="BT564" s="201"/>
      <c r="BU564" s="201"/>
      <c r="BV564" s="201"/>
      <c r="BW564" s="200"/>
      <c r="BX564" s="200"/>
      <c r="BY564" s="200"/>
      <c r="BZ564" s="202"/>
      <c r="CA564" s="202"/>
      <c r="CB564" s="202"/>
      <c r="CC564" s="202"/>
      <c r="CD564" s="202"/>
      <c r="CE564" s="202"/>
      <c r="CF564" s="202"/>
      <c r="CG564" s="202"/>
      <c r="CH564" s="202"/>
      <c r="CI564" s="202"/>
      <c r="CJ564" s="202"/>
      <c r="CK564" s="202"/>
      <c r="CL564" s="202"/>
      <c r="CM564" s="202"/>
      <c r="CN564" s="202"/>
      <c r="CO564" s="202"/>
      <c r="CP564" s="202"/>
      <c r="CQ564" s="202"/>
      <c r="CR564" s="202"/>
      <c r="CS564" s="195" t="s">
        <v>5582</v>
      </c>
      <c r="CT564" s="202"/>
      <c r="CU564" s="202"/>
      <c r="CV564" s="202"/>
      <c r="CW564" s="202"/>
      <c r="CX564" s="202"/>
      <c r="CY564" s="202"/>
      <c r="CZ564" s="202"/>
      <c r="DA564" s="202"/>
      <c r="DB564" s="202"/>
      <c r="DC564" s="202"/>
      <c r="DD564" s="202"/>
      <c r="DE564" s="202"/>
    </row>
    <row r="565" spans="34:109" ht="15" hidden="1" customHeight="1">
      <c r="AH565" s="200"/>
      <c r="AI565" s="200"/>
      <c r="AJ565" s="200"/>
      <c r="AK565" s="200"/>
      <c r="AL565" s="189" t="str">
        <f t="shared" si="24"/>
        <v/>
      </c>
      <c r="AM565" s="189" t="str">
        <f t="shared" si="25"/>
        <v/>
      </c>
      <c r="AN565" s="190" t="str">
        <f t="shared" si="26"/>
        <v/>
      </c>
      <c r="AO565" s="200"/>
      <c r="AP565" s="187">
        <v>563</v>
      </c>
      <c r="AQ565" s="201"/>
      <c r="AR565" s="201"/>
      <c r="AS565" s="201"/>
      <c r="AT565" s="201"/>
      <c r="AU565" s="201"/>
      <c r="AV565" s="201"/>
      <c r="AW565" s="201"/>
      <c r="AX565" s="201"/>
      <c r="AY565" s="201"/>
      <c r="AZ565" s="201"/>
      <c r="BA565" s="201"/>
      <c r="BB565" s="201"/>
      <c r="BC565" s="201"/>
      <c r="BD565" s="201"/>
      <c r="BE565" s="201"/>
      <c r="BF565" s="201"/>
      <c r="BG565" s="201"/>
      <c r="BH565" s="201"/>
      <c r="BI565" s="201"/>
      <c r="BJ565" s="193" t="s">
        <v>5583</v>
      </c>
      <c r="BK565" s="201"/>
      <c r="BL565" s="201"/>
      <c r="BM565" s="201"/>
      <c r="BN565" s="201"/>
      <c r="BO565" s="201"/>
      <c r="BP565" s="201"/>
      <c r="BQ565" s="201"/>
      <c r="BR565" s="201"/>
      <c r="BS565" s="201"/>
      <c r="BT565" s="201"/>
      <c r="BU565" s="201"/>
      <c r="BV565" s="201"/>
      <c r="BW565" s="200"/>
      <c r="BX565" s="200"/>
      <c r="BY565" s="200"/>
      <c r="BZ565" s="202"/>
      <c r="CA565" s="202"/>
      <c r="CB565" s="202"/>
      <c r="CC565" s="202"/>
      <c r="CD565" s="202"/>
      <c r="CE565" s="202"/>
      <c r="CF565" s="202"/>
      <c r="CG565" s="202"/>
      <c r="CH565" s="202"/>
      <c r="CI565" s="202"/>
      <c r="CJ565" s="202"/>
      <c r="CK565" s="202"/>
      <c r="CL565" s="202"/>
      <c r="CM565" s="202"/>
      <c r="CN565" s="202"/>
      <c r="CO565" s="202"/>
      <c r="CP565" s="202"/>
      <c r="CQ565" s="202"/>
      <c r="CR565" s="202"/>
      <c r="CS565" s="195" t="s">
        <v>5584</v>
      </c>
      <c r="CT565" s="202"/>
      <c r="CU565" s="202"/>
      <c r="CV565" s="202"/>
      <c r="CW565" s="202"/>
      <c r="CX565" s="202"/>
      <c r="CY565" s="202"/>
      <c r="CZ565" s="202"/>
      <c r="DA565" s="202"/>
      <c r="DB565" s="202"/>
      <c r="DC565" s="202"/>
      <c r="DD565" s="202"/>
      <c r="DE565" s="202"/>
    </row>
    <row r="566" spans="34:109" ht="15" hidden="1" customHeight="1">
      <c r="AH566" s="200"/>
      <c r="AI566" s="200"/>
      <c r="AJ566" s="200"/>
      <c r="AK566" s="200"/>
      <c r="AL566" s="189" t="str">
        <f t="shared" si="24"/>
        <v/>
      </c>
      <c r="AM566" s="189" t="str">
        <f t="shared" si="25"/>
        <v/>
      </c>
      <c r="AN566" s="190" t="str">
        <f t="shared" si="26"/>
        <v/>
      </c>
      <c r="AO566" s="200"/>
      <c r="AP566" s="187">
        <v>564</v>
      </c>
      <c r="AQ566" s="201"/>
      <c r="AR566" s="201"/>
      <c r="AS566" s="201"/>
      <c r="AT566" s="201"/>
      <c r="AU566" s="201"/>
      <c r="AV566" s="201"/>
      <c r="AW566" s="201"/>
      <c r="AX566" s="201"/>
      <c r="AY566" s="201"/>
      <c r="AZ566" s="201"/>
      <c r="BA566" s="201"/>
      <c r="BB566" s="201"/>
      <c r="BC566" s="201"/>
      <c r="BD566" s="201"/>
      <c r="BE566" s="201"/>
      <c r="BF566" s="201"/>
      <c r="BG566" s="201"/>
      <c r="BH566" s="201"/>
      <c r="BI566" s="201"/>
      <c r="BJ566" s="193" t="s">
        <v>5585</v>
      </c>
      <c r="BK566" s="201"/>
      <c r="BL566" s="201"/>
      <c r="BM566" s="201"/>
      <c r="BN566" s="201"/>
      <c r="BO566" s="201"/>
      <c r="BP566" s="201"/>
      <c r="BQ566" s="201"/>
      <c r="BR566" s="201"/>
      <c r="BS566" s="201"/>
      <c r="BT566" s="201"/>
      <c r="BU566" s="201"/>
      <c r="BV566" s="201"/>
      <c r="BW566" s="200"/>
      <c r="BX566" s="200"/>
      <c r="BY566" s="200"/>
      <c r="BZ566" s="202"/>
      <c r="CA566" s="202"/>
      <c r="CB566" s="202"/>
      <c r="CC566" s="202"/>
      <c r="CD566" s="202"/>
      <c r="CE566" s="202"/>
      <c r="CF566" s="202"/>
      <c r="CG566" s="202"/>
      <c r="CH566" s="202"/>
      <c r="CI566" s="202"/>
      <c r="CJ566" s="202"/>
      <c r="CK566" s="202"/>
      <c r="CL566" s="202"/>
      <c r="CM566" s="202"/>
      <c r="CN566" s="202"/>
      <c r="CO566" s="202"/>
      <c r="CP566" s="202"/>
      <c r="CQ566" s="202"/>
      <c r="CR566" s="202"/>
      <c r="CS566" s="195" t="s">
        <v>5586</v>
      </c>
      <c r="CT566" s="202"/>
      <c r="CU566" s="202"/>
      <c r="CV566" s="202"/>
      <c r="CW566" s="202"/>
      <c r="CX566" s="202"/>
      <c r="CY566" s="202"/>
      <c r="CZ566" s="202"/>
      <c r="DA566" s="202"/>
      <c r="DB566" s="202"/>
      <c r="DC566" s="202"/>
      <c r="DD566" s="202"/>
      <c r="DE566" s="202"/>
    </row>
    <row r="567" spans="34:109" ht="15" hidden="1" customHeight="1">
      <c r="AH567" s="200"/>
      <c r="AI567" s="200"/>
      <c r="AJ567" s="200"/>
      <c r="AK567" s="200"/>
      <c r="AL567" s="189" t="str">
        <f t="shared" si="24"/>
        <v/>
      </c>
      <c r="AM567" s="189" t="str">
        <f t="shared" si="25"/>
        <v/>
      </c>
      <c r="AN567" s="190" t="str">
        <f t="shared" si="26"/>
        <v/>
      </c>
      <c r="AO567" s="200"/>
      <c r="AP567" s="187">
        <v>565</v>
      </c>
      <c r="AQ567" s="201"/>
      <c r="AR567" s="201"/>
      <c r="AS567" s="201"/>
      <c r="AT567" s="201"/>
      <c r="AU567" s="201"/>
      <c r="AV567" s="201"/>
      <c r="AW567" s="201"/>
      <c r="AX567" s="201"/>
      <c r="AY567" s="201"/>
      <c r="AZ567" s="201"/>
      <c r="BA567" s="201"/>
      <c r="BB567" s="201"/>
      <c r="BC567" s="201"/>
      <c r="BD567" s="201"/>
      <c r="BE567" s="201"/>
      <c r="BF567" s="201"/>
      <c r="BG567" s="201"/>
      <c r="BH567" s="201"/>
      <c r="BI567" s="201"/>
      <c r="BJ567" s="193" t="s">
        <v>5587</v>
      </c>
      <c r="BK567" s="201"/>
      <c r="BL567" s="201"/>
      <c r="BM567" s="201"/>
      <c r="BN567" s="201"/>
      <c r="BO567" s="201"/>
      <c r="BP567" s="201"/>
      <c r="BQ567" s="201"/>
      <c r="BR567" s="201"/>
      <c r="BS567" s="201"/>
      <c r="BT567" s="201"/>
      <c r="BU567" s="201"/>
      <c r="BV567" s="201"/>
      <c r="BW567" s="200"/>
      <c r="BX567" s="200"/>
      <c r="BY567" s="200"/>
      <c r="BZ567" s="202"/>
      <c r="CA567" s="202"/>
      <c r="CB567" s="202"/>
      <c r="CC567" s="202"/>
      <c r="CD567" s="202"/>
      <c r="CE567" s="202"/>
      <c r="CF567" s="202"/>
      <c r="CG567" s="202"/>
      <c r="CH567" s="202"/>
      <c r="CI567" s="202"/>
      <c r="CJ567" s="202"/>
      <c r="CK567" s="202"/>
      <c r="CL567" s="202"/>
      <c r="CM567" s="202"/>
      <c r="CN567" s="202"/>
      <c r="CO567" s="202"/>
      <c r="CP567" s="202"/>
      <c r="CQ567" s="202"/>
      <c r="CR567" s="202"/>
      <c r="CS567" s="195" t="s">
        <v>5588</v>
      </c>
      <c r="CT567" s="202"/>
      <c r="CU567" s="202"/>
      <c r="CV567" s="202"/>
      <c r="CW567" s="202"/>
      <c r="CX567" s="202"/>
      <c r="CY567" s="202"/>
      <c r="CZ567" s="202"/>
      <c r="DA567" s="202"/>
      <c r="DB567" s="202"/>
      <c r="DC567" s="202"/>
      <c r="DD567" s="202"/>
      <c r="DE567" s="202"/>
    </row>
    <row r="568" spans="34:109" ht="15" hidden="1" customHeight="1">
      <c r="AH568" s="200"/>
      <c r="AI568" s="200"/>
      <c r="AJ568" s="200"/>
      <c r="AK568" s="200"/>
      <c r="AL568" s="189" t="str">
        <f t="shared" si="24"/>
        <v/>
      </c>
      <c r="AM568" s="189" t="str">
        <f t="shared" si="25"/>
        <v/>
      </c>
      <c r="AN568" s="190" t="str">
        <f t="shared" si="26"/>
        <v/>
      </c>
      <c r="AO568" s="200"/>
      <c r="AP568" s="187">
        <v>566</v>
      </c>
      <c r="AQ568" s="201"/>
      <c r="AR568" s="201"/>
      <c r="AS568" s="201"/>
      <c r="AT568" s="201"/>
      <c r="AU568" s="201"/>
      <c r="AV568" s="201"/>
      <c r="AW568" s="201"/>
      <c r="AX568" s="201"/>
      <c r="AY568" s="201"/>
      <c r="AZ568" s="201"/>
      <c r="BA568" s="201"/>
      <c r="BB568" s="201"/>
      <c r="BC568" s="201"/>
      <c r="BD568" s="201"/>
      <c r="BE568" s="201"/>
      <c r="BF568" s="201"/>
      <c r="BG568" s="201"/>
      <c r="BH568" s="201"/>
      <c r="BI568" s="201"/>
      <c r="BJ568" s="193" t="s">
        <v>5589</v>
      </c>
      <c r="BK568" s="201"/>
      <c r="BL568" s="201"/>
      <c r="BM568" s="201"/>
      <c r="BN568" s="201"/>
      <c r="BO568" s="201"/>
      <c r="BP568" s="201"/>
      <c r="BQ568" s="201"/>
      <c r="BR568" s="201"/>
      <c r="BS568" s="201"/>
      <c r="BT568" s="201"/>
      <c r="BU568" s="201"/>
      <c r="BV568" s="201"/>
      <c r="BW568" s="200"/>
      <c r="BX568" s="200"/>
      <c r="BY568" s="200"/>
      <c r="BZ568" s="202"/>
      <c r="CA568" s="202"/>
      <c r="CB568" s="202"/>
      <c r="CC568" s="202"/>
      <c r="CD568" s="202"/>
      <c r="CE568" s="202"/>
      <c r="CF568" s="202"/>
      <c r="CG568" s="202"/>
      <c r="CH568" s="202"/>
      <c r="CI568" s="202"/>
      <c r="CJ568" s="202"/>
      <c r="CK568" s="202"/>
      <c r="CL568" s="202"/>
      <c r="CM568" s="202"/>
      <c r="CN568" s="202"/>
      <c r="CO568" s="202"/>
      <c r="CP568" s="202"/>
      <c r="CQ568" s="202"/>
      <c r="CR568" s="202"/>
      <c r="CS568" s="195" t="s">
        <v>5590</v>
      </c>
      <c r="CT568" s="202"/>
      <c r="CU568" s="202"/>
      <c r="CV568" s="202"/>
      <c r="CW568" s="202"/>
      <c r="CX568" s="202"/>
      <c r="CY568" s="202"/>
      <c r="CZ568" s="202"/>
      <c r="DA568" s="202"/>
      <c r="DB568" s="202"/>
      <c r="DC568" s="202"/>
      <c r="DD568" s="202"/>
      <c r="DE568" s="202"/>
    </row>
    <row r="569" spans="34:109" ht="15" hidden="1" customHeight="1">
      <c r="AH569" s="200"/>
      <c r="AI569" s="200"/>
      <c r="AJ569" s="200"/>
      <c r="AK569" s="200"/>
      <c r="AL569" s="189" t="str">
        <f t="shared" si="24"/>
        <v/>
      </c>
      <c r="AM569" s="189" t="str">
        <f t="shared" si="25"/>
        <v/>
      </c>
      <c r="AN569" s="190" t="str">
        <f t="shared" si="26"/>
        <v/>
      </c>
      <c r="AO569" s="200"/>
      <c r="AP569" s="187">
        <v>567</v>
      </c>
      <c r="AQ569" s="201"/>
      <c r="AR569" s="201"/>
      <c r="AS569" s="201"/>
      <c r="AT569" s="201"/>
      <c r="AU569" s="201"/>
      <c r="AV569" s="201"/>
      <c r="AW569" s="201"/>
      <c r="AX569" s="201"/>
      <c r="AY569" s="201"/>
      <c r="AZ569" s="201"/>
      <c r="BA569" s="201"/>
      <c r="BB569" s="201"/>
      <c r="BC569" s="201"/>
      <c r="BD569" s="201"/>
      <c r="BE569" s="201"/>
      <c r="BF569" s="201"/>
      <c r="BG569" s="201"/>
      <c r="BH569" s="201"/>
      <c r="BI569" s="201"/>
      <c r="BJ569" s="193" t="s">
        <v>5591</v>
      </c>
      <c r="BK569" s="201"/>
      <c r="BL569" s="201"/>
      <c r="BM569" s="201"/>
      <c r="BN569" s="201"/>
      <c r="BO569" s="201"/>
      <c r="BP569" s="201"/>
      <c r="BQ569" s="201"/>
      <c r="BR569" s="201"/>
      <c r="BS569" s="201"/>
      <c r="BT569" s="201"/>
      <c r="BU569" s="201"/>
      <c r="BV569" s="201"/>
      <c r="BW569" s="200"/>
      <c r="BX569" s="200"/>
      <c r="BY569" s="200"/>
      <c r="BZ569" s="202"/>
      <c r="CA569" s="202"/>
      <c r="CB569" s="202"/>
      <c r="CC569" s="202"/>
      <c r="CD569" s="202"/>
      <c r="CE569" s="202"/>
      <c r="CF569" s="202"/>
      <c r="CG569" s="202"/>
      <c r="CH569" s="202"/>
      <c r="CI569" s="202"/>
      <c r="CJ569" s="202"/>
      <c r="CK569" s="202"/>
      <c r="CL569" s="202"/>
      <c r="CM569" s="202"/>
      <c r="CN569" s="202"/>
      <c r="CO569" s="202"/>
      <c r="CP569" s="202"/>
      <c r="CQ569" s="202"/>
      <c r="CR569" s="202"/>
      <c r="CS569" s="195" t="s">
        <v>5592</v>
      </c>
      <c r="CT569" s="202"/>
      <c r="CU569" s="202"/>
      <c r="CV569" s="202"/>
      <c r="CW569" s="202"/>
      <c r="CX569" s="202"/>
      <c r="CY569" s="202"/>
      <c r="CZ569" s="202"/>
      <c r="DA569" s="202"/>
      <c r="DB569" s="202"/>
      <c r="DC569" s="202"/>
      <c r="DD569" s="202"/>
      <c r="DE569" s="202"/>
    </row>
    <row r="570" spans="34:109" ht="15" hidden="1" customHeight="1">
      <c r="AH570" s="200"/>
      <c r="AI570" s="200"/>
      <c r="AJ570" s="200"/>
      <c r="AK570" s="200"/>
      <c r="AL570" s="189" t="str">
        <f t="shared" si="24"/>
        <v/>
      </c>
      <c r="AM570" s="189" t="str">
        <f t="shared" si="25"/>
        <v/>
      </c>
      <c r="AN570" s="190" t="str">
        <f t="shared" si="26"/>
        <v/>
      </c>
      <c r="AO570" s="200"/>
      <c r="AP570" s="187">
        <v>568</v>
      </c>
      <c r="AQ570" s="201"/>
      <c r="AR570" s="201"/>
      <c r="AS570" s="201"/>
      <c r="AT570" s="201"/>
      <c r="AU570" s="201"/>
      <c r="AV570" s="201"/>
      <c r="AW570" s="201"/>
      <c r="AX570" s="201"/>
      <c r="AY570" s="201"/>
      <c r="AZ570" s="201"/>
      <c r="BA570" s="201"/>
      <c r="BB570" s="201"/>
      <c r="BC570" s="201"/>
      <c r="BD570" s="201"/>
      <c r="BE570" s="201"/>
      <c r="BF570" s="201"/>
      <c r="BG570" s="201"/>
      <c r="BH570" s="201"/>
      <c r="BI570" s="201"/>
      <c r="BJ570" s="193" t="s">
        <v>5593</v>
      </c>
      <c r="BK570" s="201"/>
      <c r="BL570" s="201"/>
      <c r="BM570" s="201"/>
      <c r="BN570" s="201"/>
      <c r="BO570" s="201"/>
      <c r="BP570" s="201"/>
      <c r="BQ570" s="201"/>
      <c r="BR570" s="201"/>
      <c r="BS570" s="201"/>
      <c r="BT570" s="201"/>
      <c r="BU570" s="201"/>
      <c r="BV570" s="201"/>
      <c r="BW570" s="200"/>
      <c r="BX570" s="200"/>
      <c r="BY570" s="200"/>
      <c r="BZ570" s="202"/>
      <c r="CA570" s="202"/>
      <c r="CB570" s="202"/>
      <c r="CC570" s="202"/>
      <c r="CD570" s="202"/>
      <c r="CE570" s="202"/>
      <c r="CF570" s="202"/>
      <c r="CG570" s="202"/>
      <c r="CH570" s="202"/>
      <c r="CI570" s="202"/>
      <c r="CJ570" s="202"/>
      <c r="CK570" s="202"/>
      <c r="CL570" s="202"/>
      <c r="CM570" s="202"/>
      <c r="CN570" s="202"/>
      <c r="CO570" s="202"/>
      <c r="CP570" s="202"/>
      <c r="CQ570" s="202"/>
      <c r="CR570" s="202"/>
      <c r="CS570" s="195" t="s">
        <v>5594</v>
      </c>
      <c r="CT570" s="202"/>
      <c r="CU570" s="202"/>
      <c r="CV570" s="202"/>
      <c r="CW570" s="202"/>
      <c r="CX570" s="202"/>
      <c r="CY570" s="202"/>
      <c r="CZ570" s="202"/>
      <c r="DA570" s="202"/>
      <c r="DB570" s="202"/>
      <c r="DC570" s="202"/>
      <c r="DD570" s="202"/>
      <c r="DE570" s="202"/>
    </row>
    <row r="571" spans="34:109" ht="15" hidden="1" customHeight="1">
      <c r="AH571" s="187"/>
      <c r="AI571" s="187"/>
      <c r="AJ571" s="187"/>
      <c r="AK571" s="187"/>
      <c r="AL571" s="189" t="str">
        <f t="shared" si="24"/>
        <v/>
      </c>
      <c r="AM571" s="189" t="str">
        <f t="shared" si="25"/>
        <v/>
      </c>
      <c r="AN571" s="190" t="str">
        <f t="shared" si="26"/>
        <v/>
      </c>
      <c r="AO571" s="200"/>
      <c r="AP571" s="187">
        <v>569</v>
      </c>
      <c r="AQ571" s="201"/>
      <c r="AR571" s="201"/>
      <c r="AS571" s="201"/>
      <c r="AT571" s="201"/>
      <c r="AU571" s="201"/>
      <c r="AV571" s="201"/>
      <c r="AW571" s="201"/>
      <c r="AX571" s="201"/>
      <c r="AY571" s="201"/>
      <c r="AZ571" s="201"/>
      <c r="BA571" s="201"/>
      <c r="BB571" s="201"/>
      <c r="BC571" s="201"/>
      <c r="BD571" s="201"/>
      <c r="BE571" s="201"/>
      <c r="BF571" s="201"/>
      <c r="BG571" s="201"/>
      <c r="BH571" s="201"/>
      <c r="BI571" s="201"/>
      <c r="BJ571" s="193" t="s">
        <v>5595</v>
      </c>
      <c r="BK571" s="201"/>
      <c r="BL571" s="201"/>
      <c r="BM571" s="201"/>
      <c r="BN571" s="201"/>
      <c r="BO571" s="201"/>
      <c r="BP571" s="201"/>
      <c r="BQ571" s="201"/>
      <c r="BR571" s="201"/>
      <c r="BS571" s="201"/>
      <c r="BT571" s="201"/>
      <c r="BU571" s="201"/>
      <c r="BV571" s="201"/>
      <c r="BW571" s="200"/>
      <c r="BX571" s="200"/>
      <c r="BY571" s="200"/>
      <c r="BZ571" s="202"/>
      <c r="CA571" s="202"/>
      <c r="CB571" s="202"/>
      <c r="CC571" s="202"/>
      <c r="CD571" s="202"/>
      <c r="CE571" s="202"/>
      <c r="CF571" s="202"/>
      <c r="CG571" s="202"/>
      <c r="CH571" s="202"/>
      <c r="CI571" s="202"/>
      <c r="CJ571" s="202"/>
      <c r="CK571" s="202"/>
      <c r="CL571" s="202"/>
      <c r="CM571" s="202"/>
      <c r="CN571" s="202"/>
      <c r="CO571" s="202"/>
      <c r="CP571" s="202"/>
      <c r="CQ571" s="202"/>
      <c r="CR571" s="202"/>
      <c r="CS571" s="195" t="s">
        <v>5596</v>
      </c>
      <c r="CT571" s="202"/>
      <c r="CU571" s="202"/>
      <c r="CV571" s="202"/>
      <c r="CW571" s="202"/>
      <c r="CX571" s="202"/>
      <c r="CY571" s="202"/>
      <c r="CZ571" s="202"/>
      <c r="DA571" s="202"/>
      <c r="DB571" s="202"/>
      <c r="DC571" s="202"/>
      <c r="DD571" s="202"/>
      <c r="DE571" s="202"/>
    </row>
    <row r="572" spans="34:109" ht="15" hidden="1" customHeight="1">
      <c r="AH572" s="187"/>
      <c r="AI572" s="187"/>
      <c r="AJ572" s="187"/>
      <c r="AK572" s="187"/>
      <c r="AL572" s="189" t="str">
        <f t="shared" si="24"/>
        <v/>
      </c>
      <c r="AM572" s="189" t="str">
        <f t="shared" si="25"/>
        <v/>
      </c>
      <c r="AN572" s="190" t="str">
        <f t="shared" si="26"/>
        <v/>
      </c>
      <c r="AO572" s="200"/>
      <c r="AP572" s="187">
        <v>570</v>
      </c>
      <c r="AQ572" s="201"/>
      <c r="AR572" s="201"/>
      <c r="AS572" s="201"/>
      <c r="AT572" s="201"/>
      <c r="AU572" s="201"/>
      <c r="AV572" s="201"/>
      <c r="AW572" s="201"/>
      <c r="AX572" s="201"/>
      <c r="AY572" s="201"/>
      <c r="AZ572" s="201"/>
      <c r="BA572" s="201"/>
      <c r="BB572" s="201"/>
      <c r="BC572" s="201"/>
      <c r="BD572" s="201"/>
      <c r="BE572" s="201"/>
      <c r="BF572" s="201"/>
      <c r="BG572" s="201"/>
      <c r="BH572" s="201"/>
      <c r="BI572" s="201"/>
      <c r="BJ572" s="193" t="s">
        <v>5597</v>
      </c>
      <c r="BK572" s="201"/>
      <c r="BL572" s="201"/>
      <c r="BM572" s="201"/>
      <c r="BN572" s="201"/>
      <c r="BO572" s="201"/>
      <c r="BP572" s="201"/>
      <c r="BQ572" s="201"/>
      <c r="BR572" s="201"/>
      <c r="BS572" s="201"/>
      <c r="BT572" s="201"/>
      <c r="BU572" s="201"/>
      <c r="BV572" s="201"/>
      <c r="BW572" s="200"/>
      <c r="BX572" s="200"/>
      <c r="BY572" s="200"/>
      <c r="BZ572" s="202"/>
      <c r="CA572" s="202"/>
      <c r="CB572" s="202"/>
      <c r="CC572" s="202"/>
      <c r="CD572" s="202"/>
      <c r="CE572" s="202"/>
      <c r="CF572" s="202"/>
      <c r="CG572" s="202"/>
      <c r="CH572" s="202"/>
      <c r="CI572" s="202"/>
      <c r="CJ572" s="202"/>
      <c r="CK572" s="202"/>
      <c r="CL572" s="202"/>
      <c r="CM572" s="202"/>
      <c r="CN572" s="202"/>
      <c r="CO572" s="202"/>
      <c r="CP572" s="202"/>
      <c r="CQ572" s="202"/>
      <c r="CR572" s="202"/>
      <c r="CS572" s="195" t="s">
        <v>5598</v>
      </c>
      <c r="CT572" s="202"/>
      <c r="CU572" s="202"/>
      <c r="CV572" s="202"/>
      <c r="CW572" s="202"/>
      <c r="CX572" s="202"/>
      <c r="CY572" s="202"/>
      <c r="CZ572" s="202"/>
      <c r="DA572" s="202"/>
      <c r="DB572" s="202"/>
      <c r="DC572" s="202"/>
      <c r="DD572" s="202"/>
      <c r="DE572" s="202"/>
    </row>
    <row r="573" spans="34:109" ht="15" hidden="1" customHeight="1">
      <c r="AL573" s="189" t="str">
        <f t="shared" si="24"/>
        <v/>
      </c>
      <c r="AM573" s="189" t="str">
        <f t="shared" si="25"/>
        <v/>
      </c>
      <c r="AN573" s="190" t="str">
        <f t="shared" si="26"/>
        <v/>
      </c>
      <c r="AO573" s="200"/>
      <c r="AP573" s="187">
        <v>571</v>
      </c>
      <c r="AQ573" s="201"/>
      <c r="AR573" s="201"/>
      <c r="AS573" s="201"/>
      <c r="AT573" s="201"/>
      <c r="AU573" s="201"/>
      <c r="AV573" s="201"/>
      <c r="AW573" s="201"/>
      <c r="AX573" s="201"/>
      <c r="AY573" s="201"/>
      <c r="AZ573" s="201"/>
      <c r="BA573" s="201"/>
      <c r="BB573" s="201"/>
      <c r="BC573" s="201"/>
      <c r="BD573" s="201"/>
      <c r="BE573" s="201"/>
      <c r="BF573" s="201"/>
      <c r="BG573" s="201"/>
      <c r="BH573" s="201"/>
      <c r="BI573" s="201"/>
      <c r="BJ573" s="193" t="s">
        <v>5599</v>
      </c>
      <c r="BK573" s="201"/>
      <c r="BL573" s="201"/>
      <c r="BM573" s="201"/>
      <c r="BN573" s="201"/>
      <c r="BO573" s="201"/>
      <c r="BP573" s="201"/>
      <c r="BQ573" s="201"/>
      <c r="BR573" s="201"/>
      <c r="BS573" s="201"/>
      <c r="BT573" s="201"/>
      <c r="BU573" s="201"/>
      <c r="BV573" s="201"/>
      <c r="BW573" s="200"/>
      <c r="BX573" s="200"/>
      <c r="BY573" s="200"/>
      <c r="BZ573" s="202"/>
      <c r="CA573" s="202"/>
      <c r="CB573" s="202"/>
      <c r="CC573" s="202"/>
      <c r="CD573" s="202"/>
      <c r="CE573" s="202"/>
      <c r="CF573" s="202"/>
      <c r="CG573" s="202"/>
      <c r="CH573" s="202"/>
      <c r="CI573" s="202"/>
      <c r="CJ573" s="202"/>
      <c r="CK573" s="202"/>
      <c r="CL573" s="202"/>
      <c r="CM573" s="202"/>
      <c r="CN573" s="202"/>
      <c r="CO573" s="202"/>
      <c r="CP573" s="202"/>
      <c r="CQ573" s="202"/>
      <c r="CR573" s="202"/>
      <c r="CS573" s="195" t="s">
        <v>5600</v>
      </c>
      <c r="CT573" s="202"/>
      <c r="CU573" s="202"/>
      <c r="CV573" s="202"/>
      <c r="CW573" s="202"/>
      <c r="CX573" s="202"/>
      <c r="CY573" s="202"/>
      <c r="CZ573" s="202"/>
      <c r="DA573" s="202"/>
      <c r="DB573" s="202"/>
      <c r="DC573" s="202"/>
      <c r="DD573" s="202"/>
      <c r="DE573" s="202"/>
    </row>
    <row r="574" spans="34:109" ht="15" hidden="1" customHeight="1">
      <c r="AL574" s="189" t="str">
        <f t="shared" si="24"/>
        <v/>
      </c>
      <c r="AM574" s="189" t="str">
        <f t="shared" si="25"/>
        <v/>
      </c>
      <c r="AN574" s="204" t="str">
        <f t="shared" si="26"/>
        <v/>
      </c>
      <c r="AO574" s="200"/>
      <c r="AP574" s="187">
        <v>572</v>
      </c>
      <c r="AQ574" s="201"/>
      <c r="AR574" s="201"/>
      <c r="AS574" s="201"/>
      <c r="AT574" s="201"/>
      <c r="AU574" s="201"/>
      <c r="AV574" s="201"/>
      <c r="AW574" s="201"/>
      <c r="AX574" s="201"/>
      <c r="AY574" s="201"/>
      <c r="AZ574" s="201"/>
      <c r="BA574" s="201"/>
      <c r="BB574" s="201"/>
      <c r="BC574" s="201"/>
      <c r="BD574" s="201"/>
      <c r="BE574" s="201"/>
      <c r="BF574" s="201"/>
      <c r="BG574" s="201"/>
      <c r="BH574" s="201"/>
      <c r="BI574" s="201"/>
      <c r="BJ574" s="201">
        <v>20999</v>
      </c>
      <c r="BK574" s="201"/>
      <c r="BL574" s="201"/>
      <c r="BM574" s="201"/>
      <c r="BN574" s="201"/>
      <c r="BO574" s="201"/>
      <c r="BP574" s="201"/>
      <c r="BQ574" s="201"/>
      <c r="BR574" s="201"/>
      <c r="BS574" s="201"/>
      <c r="BT574" s="201"/>
      <c r="BU574" s="201"/>
      <c r="BV574" s="201"/>
      <c r="BW574" s="200"/>
      <c r="BX574" s="200"/>
      <c r="BY574" s="200"/>
      <c r="BZ574" s="202"/>
      <c r="CA574" s="202"/>
      <c r="CB574" s="202"/>
      <c r="CC574" s="202"/>
      <c r="CD574" s="202"/>
      <c r="CE574" s="202"/>
      <c r="CF574" s="202"/>
      <c r="CG574" s="202"/>
      <c r="CH574" s="202"/>
      <c r="CI574" s="202"/>
      <c r="CJ574" s="202"/>
      <c r="CK574" s="202"/>
      <c r="CL574" s="202"/>
      <c r="CM574" s="202"/>
      <c r="CN574" s="202"/>
      <c r="CO574" s="202"/>
      <c r="CP574" s="202"/>
      <c r="CQ574" s="202"/>
      <c r="CR574" s="202"/>
      <c r="CS574" s="195" t="s">
        <v>278</v>
      </c>
      <c r="CT574" s="202"/>
      <c r="CU574" s="202"/>
      <c r="CV574" s="202"/>
      <c r="CW574" s="202"/>
      <c r="CX574" s="202"/>
      <c r="CY574" s="202"/>
      <c r="CZ574" s="202"/>
      <c r="DA574" s="202"/>
      <c r="DB574" s="202"/>
      <c r="DC574" s="202"/>
      <c r="DD574" s="202"/>
      <c r="DE574" s="202"/>
    </row>
  </sheetData>
  <sheetProtection algorithmName="SHA-512" hashValue="YJRrKm7yPiq6iYAFbmLrtWXylYw5/x/zCQvAS8u7Q94Vmd5h0q8qxoWBQuvU/giXiem4ZQ21lkOS8fGpqcVqhQ==" saltValue="uI6ffQRRD9bvaOy0sVlMrw==" spinCount="100000" sheet="1" objects="1" scenarios="1"/>
  <mergeCells count="70">
    <mergeCell ref="C23:AC23"/>
    <mergeCell ref="B1:AD1"/>
    <mergeCell ref="B3:AD3"/>
    <mergeCell ref="B5:AD5"/>
    <mergeCell ref="B7:AD7"/>
    <mergeCell ref="AA9:AD9"/>
    <mergeCell ref="B10:L10"/>
    <mergeCell ref="N10:O10"/>
    <mergeCell ref="C13:K13"/>
    <mergeCell ref="O13:AC13"/>
    <mergeCell ref="C16:AC16"/>
    <mergeCell ref="C19:AC19"/>
    <mergeCell ref="C21:AC21"/>
    <mergeCell ref="C47:AC47"/>
    <mergeCell ref="D25:AC25"/>
    <mergeCell ref="C27:AC27"/>
    <mergeCell ref="C29:AC29"/>
    <mergeCell ref="C31:AC31"/>
    <mergeCell ref="C33:AC33"/>
    <mergeCell ref="C35:AC35"/>
    <mergeCell ref="C37:AC37"/>
    <mergeCell ref="D39:AC39"/>
    <mergeCell ref="C41:AC41"/>
    <mergeCell ref="C43:AC43"/>
    <mergeCell ref="C45:AC45"/>
    <mergeCell ref="C71:AC71"/>
    <mergeCell ref="C49:AC49"/>
    <mergeCell ref="C51:AC51"/>
    <mergeCell ref="C53:AC53"/>
    <mergeCell ref="C55:AC55"/>
    <mergeCell ref="D57:AC57"/>
    <mergeCell ref="C59:AC59"/>
    <mergeCell ref="D61:AC61"/>
    <mergeCell ref="D63:AC63"/>
    <mergeCell ref="D65:AC65"/>
    <mergeCell ref="D67:AC67"/>
    <mergeCell ref="D69:AC69"/>
    <mergeCell ref="F97:J97"/>
    <mergeCell ref="K97:Z97"/>
    <mergeCell ref="C73:AC73"/>
    <mergeCell ref="C75:AC75"/>
    <mergeCell ref="D77:AC77"/>
    <mergeCell ref="C79:AC79"/>
    <mergeCell ref="C81:AC81"/>
    <mergeCell ref="C83:AC83"/>
    <mergeCell ref="C87:AC87"/>
    <mergeCell ref="C89:AC89"/>
    <mergeCell ref="C91:AC91"/>
    <mergeCell ref="C93:AC93"/>
    <mergeCell ref="C95:AC95"/>
    <mergeCell ref="H113:AC113"/>
    <mergeCell ref="F98:J98"/>
    <mergeCell ref="K98:Z98"/>
    <mergeCell ref="F99:J99"/>
    <mergeCell ref="K99:Z99"/>
    <mergeCell ref="F100:J100"/>
    <mergeCell ref="K100:Z100"/>
    <mergeCell ref="F101:J101"/>
    <mergeCell ref="K101:Z101"/>
    <mergeCell ref="C103:AC103"/>
    <mergeCell ref="D107:AC107"/>
    <mergeCell ref="D111:AC111"/>
    <mergeCell ref="G125:Q125"/>
    <mergeCell ref="U125:AC125"/>
    <mergeCell ref="H115:AC115"/>
    <mergeCell ref="C119:AC119"/>
    <mergeCell ref="G121:AC121"/>
    <mergeCell ref="K122:AC122"/>
    <mergeCell ref="G123:AC123"/>
    <mergeCell ref="I124:AC124"/>
  </mergeCells>
  <dataValidations count="1">
    <dataValidation type="list" allowBlank="1" showInputMessage="1" showErrorMessage="1" sqref="B10:L10">
      <formula1>$AH$3:$AH$35</formula1>
    </dataValidation>
  </dataValidations>
  <hyperlinks>
    <hyperlink ref="AA9:AD9" location="Índice!B11" display="Índice"/>
  </hyperlinks>
  <printOptions horizontalCentered="1" verticalCentered="1"/>
  <pageMargins left="0.70866141732283472" right="0.70866141732283472" top="0.74803149606299213" bottom="0.74803149606299213" header="0.31496062992125984" footer="0.31496062992125984"/>
  <pageSetup scale="75" orientation="portrait" r:id="rId1"/>
  <headerFooter>
    <oddHeader>&amp;CMódulo 1 Sección IV
Presentación</oddHeader>
    <oddFooter>&amp;LCenso Nacional de Gobiernos Estatales 2024&amp;R&amp;P de &amp;N</oddFooter>
  </headerFooter>
  <rowBreaks count="1" manualBreakCount="1">
    <brk id="54" max="3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showGridLines="0" view="pageBreakPreview" zoomScale="120" zoomScaleNormal="100" zoomScaleSheetLayoutView="120" workbookViewId="0"/>
  </sheetViews>
  <sheetFormatPr baseColWidth="10" defaultColWidth="0" defaultRowHeight="15" customHeight="1" zeroHeight="1"/>
  <cols>
    <col min="1" max="1" width="5.7109375" style="124" customWidth="1"/>
    <col min="2" max="30" width="3.7109375" style="124" customWidth="1"/>
    <col min="31" max="31" width="5.7109375" style="124" customWidth="1"/>
    <col min="32" max="16384" width="11.42578125" style="124" hidden="1"/>
  </cols>
  <sheetData>
    <row r="1" spans="2:30" ht="173.25" customHeight="1">
      <c r="B1" s="430" t="s">
        <v>0</v>
      </c>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c r="AC1" s="472"/>
      <c r="AD1" s="472"/>
    </row>
    <row r="2" spans="2:30" ht="15" customHeight="1">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row>
    <row r="3" spans="2:30" ht="45" customHeight="1">
      <c r="B3" s="431" t="s">
        <v>1</v>
      </c>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row>
    <row r="4" spans="2:30" ht="15" customHeight="1">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row>
    <row r="5" spans="2:30" ht="45" customHeight="1">
      <c r="B5" s="431" t="s">
        <v>9</v>
      </c>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row>
    <row r="6" spans="2:30" ht="15" customHeight="1">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row>
    <row r="7" spans="2:30" ht="60" customHeight="1">
      <c r="B7" s="473" t="s">
        <v>56</v>
      </c>
      <c r="C7" s="473"/>
      <c r="D7" s="473"/>
      <c r="E7" s="473"/>
      <c r="F7" s="473"/>
      <c r="G7" s="473"/>
      <c r="H7" s="473"/>
      <c r="I7" s="473"/>
      <c r="J7" s="473"/>
      <c r="K7" s="473"/>
      <c r="L7" s="473"/>
      <c r="M7" s="473"/>
      <c r="N7" s="473"/>
      <c r="O7" s="473"/>
      <c r="P7" s="473"/>
      <c r="Q7" s="473"/>
      <c r="R7" s="473"/>
      <c r="S7" s="473"/>
      <c r="T7" s="473"/>
      <c r="U7" s="473"/>
      <c r="V7" s="473"/>
      <c r="W7" s="473"/>
      <c r="X7" s="473"/>
      <c r="Y7" s="473"/>
      <c r="Z7" s="473"/>
      <c r="AA7" s="473"/>
      <c r="AB7" s="473"/>
      <c r="AC7" s="473"/>
      <c r="AD7" s="473"/>
    </row>
    <row r="8" spans="2:30" ht="15" customHeight="1">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row>
    <row r="9" spans="2:30" ht="15" customHeight="1" thickBot="1">
      <c r="B9" s="2" t="s">
        <v>3</v>
      </c>
      <c r="N9" s="2" t="s">
        <v>4</v>
      </c>
      <c r="P9" s="123"/>
      <c r="Q9" s="123"/>
      <c r="R9" s="123"/>
      <c r="S9" s="123"/>
      <c r="T9" s="123"/>
      <c r="U9" s="123"/>
      <c r="V9" s="123"/>
      <c r="W9" s="123"/>
      <c r="X9" s="123"/>
      <c r="Y9" s="123"/>
      <c r="Z9" s="123"/>
      <c r="AA9" s="453" t="s">
        <v>2</v>
      </c>
      <c r="AB9" s="453"/>
      <c r="AC9" s="453"/>
      <c r="AD9" s="453"/>
    </row>
    <row r="10" spans="2:30" ht="15" customHeight="1" thickBot="1">
      <c r="B10" s="433" t="str">
        <f>IF(Presentación!B10="","",Presentación!B10)</f>
        <v>Veracruz de Ignacio de la Llave</v>
      </c>
      <c r="C10" s="454"/>
      <c r="D10" s="454"/>
      <c r="E10" s="454"/>
      <c r="F10" s="454"/>
      <c r="G10" s="454"/>
      <c r="H10" s="454"/>
      <c r="I10" s="454"/>
      <c r="J10" s="454"/>
      <c r="K10" s="454"/>
      <c r="L10" s="455"/>
      <c r="N10" s="433" t="str">
        <f>IF(Presentación!N10="","",Presentación!N10)</f>
        <v>230</v>
      </c>
      <c r="O10" s="455"/>
      <c r="P10" s="123"/>
      <c r="Q10" s="123"/>
      <c r="R10" s="123"/>
      <c r="S10" s="123"/>
      <c r="T10" s="123"/>
      <c r="U10" s="123"/>
      <c r="V10" s="123"/>
      <c r="W10" s="123"/>
      <c r="X10" s="123"/>
      <c r="Y10" s="123"/>
      <c r="Z10" s="123"/>
      <c r="AA10" s="123"/>
      <c r="AB10" s="123"/>
      <c r="AC10" s="123"/>
      <c r="AD10" s="123"/>
    </row>
    <row r="11" spans="2:30" ht="15" customHeight="1" thickBot="1"/>
    <row r="12" spans="2:30" ht="15" customHeight="1" thickBot="1">
      <c r="B12" s="462" t="s">
        <v>44</v>
      </c>
      <c r="C12" s="463"/>
      <c r="D12" s="463"/>
      <c r="E12" s="463"/>
      <c r="F12" s="463"/>
      <c r="G12" s="463"/>
      <c r="H12" s="463"/>
      <c r="I12" s="463"/>
      <c r="J12" s="463"/>
      <c r="K12" s="463"/>
      <c r="L12" s="463"/>
      <c r="M12" s="463"/>
      <c r="N12" s="463"/>
      <c r="O12" s="463"/>
      <c r="P12" s="463"/>
      <c r="Q12" s="463"/>
      <c r="R12" s="464"/>
      <c r="S12" s="24"/>
      <c r="T12" s="462" t="s">
        <v>45</v>
      </c>
      <c r="U12" s="463"/>
      <c r="V12" s="463"/>
      <c r="W12" s="463"/>
      <c r="X12" s="463"/>
      <c r="Y12" s="463"/>
      <c r="Z12" s="463"/>
      <c r="AA12" s="463"/>
      <c r="AB12" s="463"/>
      <c r="AC12" s="463"/>
      <c r="AD12" s="464"/>
    </row>
    <row r="13" spans="2:30" ht="48" customHeight="1" thickBot="1">
      <c r="B13" s="25"/>
      <c r="C13" s="467" t="s">
        <v>438</v>
      </c>
      <c r="D13" s="467"/>
      <c r="E13" s="467"/>
      <c r="F13" s="467"/>
      <c r="G13" s="467"/>
      <c r="H13" s="467"/>
      <c r="I13" s="467"/>
      <c r="J13" s="467"/>
      <c r="K13" s="467"/>
      <c r="L13" s="467"/>
      <c r="M13" s="467"/>
      <c r="N13" s="467"/>
      <c r="O13" s="467"/>
      <c r="P13" s="467"/>
      <c r="Q13" s="467"/>
      <c r="R13" s="26"/>
      <c r="S13" s="24"/>
      <c r="T13" s="466" t="s">
        <v>46</v>
      </c>
      <c r="U13" s="467"/>
      <c r="V13" s="467"/>
      <c r="W13" s="467"/>
      <c r="X13" s="467"/>
      <c r="Y13" s="467"/>
      <c r="Z13" s="467"/>
      <c r="AA13" s="467"/>
      <c r="AB13" s="467"/>
      <c r="AC13" s="467"/>
      <c r="AD13" s="468"/>
    </row>
    <row r="14" spans="2:30" ht="15" customHeight="1">
      <c r="B14" s="27"/>
      <c r="C14" s="28"/>
      <c r="D14" s="28"/>
      <c r="E14" s="28"/>
      <c r="F14" s="28"/>
      <c r="G14" s="28"/>
      <c r="H14" s="28"/>
      <c r="I14" s="28"/>
      <c r="J14" s="28"/>
      <c r="K14" s="28"/>
      <c r="L14" s="28"/>
      <c r="M14" s="28"/>
      <c r="N14" s="28"/>
      <c r="O14" s="28"/>
      <c r="P14" s="28"/>
      <c r="Q14" s="28"/>
      <c r="R14" s="29"/>
      <c r="S14" s="24"/>
      <c r="T14" s="30"/>
      <c r="U14" s="24"/>
      <c r="V14" s="24"/>
      <c r="W14"/>
      <c r="X14"/>
      <c r="Y14"/>
      <c r="Z14"/>
      <c r="AA14"/>
      <c r="AB14" s="24"/>
      <c r="AC14" s="24"/>
      <c r="AD14" s="31"/>
    </row>
    <row r="15" spans="2:30" ht="15" customHeight="1">
      <c r="B15" s="30"/>
      <c r="C15" s="23" t="s">
        <v>47</v>
      </c>
      <c r="D15" s="135"/>
      <c r="E15" s="135"/>
      <c r="F15" s="135"/>
      <c r="G15" s="135"/>
      <c r="H15" s="147"/>
      <c r="I15" s="147"/>
      <c r="J15" s="147"/>
      <c r="K15" s="147"/>
      <c r="L15" s="147"/>
      <c r="M15" s="459"/>
      <c r="N15" s="459"/>
      <c r="O15" s="459"/>
      <c r="P15" s="459"/>
      <c r="Q15" s="459"/>
      <c r="R15" s="31"/>
      <c r="S15" s="24"/>
      <c r="T15" s="30"/>
      <c r="U15" s="469" t="s">
        <v>48</v>
      </c>
      <c r="V15" s="470"/>
      <c r="W15" s="470"/>
      <c r="X15" s="470"/>
      <c r="Y15" s="470"/>
      <c r="Z15" s="470"/>
      <c r="AA15" s="470"/>
      <c r="AB15" s="470"/>
      <c r="AC15" s="471"/>
      <c r="AD15" s="31"/>
    </row>
    <row r="16" spans="2:30" ht="15" customHeight="1">
      <c r="B16" s="30"/>
      <c r="C16" s="23" t="s">
        <v>49</v>
      </c>
      <c r="D16" s="135"/>
      <c r="E16" s="135"/>
      <c r="F16" s="459"/>
      <c r="G16" s="459"/>
      <c r="H16" s="459"/>
      <c r="I16" s="459"/>
      <c r="J16" s="459"/>
      <c r="K16" s="459"/>
      <c r="L16" s="459"/>
      <c r="M16" s="459"/>
      <c r="N16" s="459"/>
      <c r="O16" s="459"/>
      <c r="P16" s="459"/>
      <c r="Q16" s="459"/>
      <c r="R16" s="31"/>
      <c r="S16" s="24"/>
      <c r="T16" s="30"/>
      <c r="U16" s="460"/>
      <c r="V16" s="460"/>
      <c r="W16" s="460"/>
      <c r="X16" s="460"/>
      <c r="Y16" s="460"/>
      <c r="Z16" s="460"/>
      <c r="AA16" s="460"/>
      <c r="AB16" s="460"/>
      <c r="AC16" s="460"/>
      <c r="AD16" s="31"/>
    </row>
    <row r="17" spans="2:30" ht="15" customHeight="1">
      <c r="B17" s="30"/>
      <c r="C17" s="23" t="s">
        <v>50</v>
      </c>
      <c r="D17" s="135"/>
      <c r="E17" s="135"/>
      <c r="F17" s="135"/>
      <c r="G17" s="461"/>
      <c r="H17" s="461"/>
      <c r="I17" s="461"/>
      <c r="J17" s="461"/>
      <c r="K17" s="461"/>
      <c r="L17" s="461"/>
      <c r="M17" s="461"/>
      <c r="N17" s="461"/>
      <c r="O17" s="461"/>
      <c r="P17" s="461"/>
      <c r="Q17" s="461"/>
      <c r="R17" s="31"/>
      <c r="S17" s="24"/>
      <c r="T17" s="30"/>
      <c r="U17" s="460"/>
      <c r="V17" s="460"/>
      <c r="W17" s="460"/>
      <c r="X17" s="460"/>
      <c r="Y17" s="460"/>
      <c r="Z17" s="460"/>
      <c r="AA17" s="460"/>
      <c r="AB17" s="460"/>
      <c r="AC17" s="460"/>
      <c r="AD17" s="31"/>
    </row>
    <row r="18" spans="2:30" ht="15" customHeight="1">
      <c r="B18" s="30"/>
      <c r="C18" s="23" t="s">
        <v>51</v>
      </c>
      <c r="D18" s="135"/>
      <c r="E18" s="135"/>
      <c r="F18" s="135"/>
      <c r="G18" s="135"/>
      <c r="H18" s="461"/>
      <c r="I18" s="461"/>
      <c r="J18" s="461"/>
      <c r="K18" s="461"/>
      <c r="L18" s="461"/>
      <c r="M18" s="461"/>
      <c r="N18" s="461"/>
      <c r="O18" s="461"/>
      <c r="P18" s="461"/>
      <c r="Q18" s="461"/>
      <c r="R18" s="31"/>
      <c r="S18" s="24"/>
      <c r="T18" s="30"/>
      <c r="U18" s="460"/>
      <c r="V18" s="460"/>
      <c r="W18" s="460"/>
      <c r="X18" s="460"/>
      <c r="Y18" s="460"/>
      <c r="Z18" s="460"/>
      <c r="AA18" s="460"/>
      <c r="AB18" s="460"/>
      <c r="AC18" s="460"/>
      <c r="AD18" s="31"/>
    </row>
    <row r="19" spans="2:30" ht="15" customHeight="1">
      <c r="B19" s="30"/>
      <c r="C19" s="23" t="s">
        <v>52</v>
      </c>
      <c r="D19" s="135"/>
      <c r="E19" s="135"/>
      <c r="F19" s="135"/>
      <c r="G19" s="135"/>
      <c r="H19" s="461"/>
      <c r="I19" s="461"/>
      <c r="J19" s="461"/>
      <c r="K19" s="461"/>
      <c r="L19" s="461"/>
      <c r="M19" s="461"/>
      <c r="N19" s="461"/>
      <c r="O19" s="461"/>
      <c r="P19" s="461"/>
      <c r="Q19" s="461"/>
      <c r="R19" s="31"/>
      <c r="S19" s="24"/>
      <c r="T19" s="30"/>
      <c r="U19" s="460"/>
      <c r="V19" s="460"/>
      <c r="W19" s="460"/>
      <c r="X19" s="460"/>
      <c r="Y19" s="460"/>
      <c r="Z19" s="460"/>
      <c r="AA19" s="460"/>
      <c r="AB19" s="460"/>
      <c r="AC19" s="460"/>
      <c r="AD19" s="31"/>
    </row>
    <row r="20" spans="2:30" ht="15" customHeight="1">
      <c r="B20" s="30"/>
      <c r="C20" s="23" t="s">
        <v>40</v>
      </c>
      <c r="D20" s="135"/>
      <c r="E20" s="459"/>
      <c r="F20" s="459"/>
      <c r="G20" s="459"/>
      <c r="H20" s="459"/>
      <c r="I20" s="459"/>
      <c r="J20" s="459"/>
      <c r="K20" s="459"/>
      <c r="L20" s="459"/>
      <c r="M20" s="459"/>
      <c r="N20" s="459"/>
      <c r="O20" s="459"/>
      <c r="P20" s="459"/>
      <c r="Q20" s="459"/>
      <c r="R20" s="31"/>
      <c r="S20" s="24"/>
      <c r="T20" s="30"/>
      <c r="U20" s="460"/>
      <c r="V20" s="460"/>
      <c r="W20" s="460"/>
      <c r="X20" s="460"/>
      <c r="Y20" s="460"/>
      <c r="Z20" s="460"/>
      <c r="AA20" s="460"/>
      <c r="AB20" s="460"/>
      <c r="AC20" s="460"/>
      <c r="AD20" s="31"/>
    </row>
    <row r="21" spans="2:30" ht="15" customHeight="1">
      <c r="B21" s="30"/>
      <c r="C21" s="23" t="s">
        <v>42</v>
      </c>
      <c r="D21" s="135"/>
      <c r="E21" s="135"/>
      <c r="F21" s="461"/>
      <c r="G21" s="461"/>
      <c r="H21" s="461"/>
      <c r="I21" s="461"/>
      <c r="J21" s="461"/>
      <c r="K21" s="461"/>
      <c r="L21" s="461"/>
      <c r="M21" s="461"/>
      <c r="N21" s="461"/>
      <c r="O21" s="461"/>
      <c r="P21" s="461"/>
      <c r="Q21" s="461"/>
      <c r="R21" s="31"/>
      <c r="S21" s="24"/>
      <c r="T21" s="30"/>
      <c r="U21" s="460"/>
      <c r="V21" s="460"/>
      <c r="W21" s="460"/>
      <c r="X21" s="460"/>
      <c r="Y21" s="460"/>
      <c r="Z21" s="460"/>
      <c r="AA21" s="460"/>
      <c r="AB21" s="460"/>
      <c r="AC21" s="460"/>
      <c r="AD21" s="31"/>
    </row>
    <row r="22" spans="2:30" ht="15" customHeight="1">
      <c r="B22" s="30"/>
      <c r="C22" s="23" t="s">
        <v>41</v>
      </c>
      <c r="D22" s="135"/>
      <c r="E22" s="135"/>
      <c r="F22" s="148"/>
      <c r="G22" s="148"/>
      <c r="H22" s="461"/>
      <c r="I22" s="461"/>
      <c r="J22" s="461"/>
      <c r="K22" s="461"/>
      <c r="L22" s="461"/>
      <c r="M22" s="461"/>
      <c r="N22" s="461"/>
      <c r="O22" s="461"/>
      <c r="P22" s="461"/>
      <c r="Q22" s="461"/>
      <c r="R22" s="31"/>
      <c r="S22" s="24"/>
      <c r="T22" s="30"/>
      <c r="U22" s="460"/>
      <c r="V22" s="460"/>
      <c r="W22" s="460"/>
      <c r="X22" s="460"/>
      <c r="Y22" s="460"/>
      <c r="Z22" s="460"/>
      <c r="AA22" s="460"/>
      <c r="AB22" s="460"/>
      <c r="AC22" s="460"/>
      <c r="AD22" s="31"/>
    </row>
    <row r="23" spans="2:30" ht="15" customHeight="1" thickBot="1">
      <c r="B23" s="33"/>
      <c r="C23" s="34"/>
      <c r="D23" s="34"/>
      <c r="E23" s="34"/>
      <c r="F23" s="34"/>
      <c r="G23" s="34"/>
      <c r="H23" s="34"/>
      <c r="I23" s="34"/>
      <c r="J23" s="34"/>
      <c r="K23" s="34"/>
      <c r="L23" s="34"/>
      <c r="M23" s="34"/>
      <c r="N23" s="34"/>
      <c r="O23" s="34"/>
      <c r="P23" s="34"/>
      <c r="Q23" s="34"/>
      <c r="R23" s="35"/>
      <c r="S23" s="24"/>
      <c r="T23" s="33"/>
      <c r="U23" s="34"/>
      <c r="V23" s="34"/>
      <c r="W23" s="34"/>
      <c r="X23" s="34"/>
      <c r="Y23" s="34"/>
      <c r="Z23" s="34"/>
      <c r="AA23" s="34"/>
      <c r="AB23" s="34"/>
      <c r="AC23" s="34"/>
      <c r="AD23" s="35"/>
    </row>
    <row r="24" spans="2:30" ht="15" customHeight="1" thickBot="1">
      <c r="B24"/>
      <c r="C24"/>
      <c r="D24"/>
      <c r="E24"/>
      <c r="F24"/>
      <c r="G24"/>
      <c r="H24"/>
      <c r="I24"/>
      <c r="J24"/>
      <c r="K24"/>
      <c r="L24"/>
      <c r="M24"/>
      <c r="N24"/>
      <c r="O24"/>
      <c r="P24"/>
      <c r="Q24"/>
      <c r="R24"/>
      <c r="S24"/>
      <c r="T24"/>
      <c r="U24"/>
      <c r="V24"/>
      <c r="W24"/>
      <c r="X24"/>
      <c r="Y24"/>
      <c r="Z24"/>
      <c r="AA24"/>
      <c r="AB24"/>
      <c r="AC24"/>
      <c r="AD24"/>
    </row>
    <row r="25" spans="2:30" ht="15" customHeight="1" thickBot="1">
      <c r="B25" s="462" t="s">
        <v>53</v>
      </c>
      <c r="C25" s="463"/>
      <c r="D25" s="463"/>
      <c r="E25" s="463"/>
      <c r="F25" s="463"/>
      <c r="G25" s="463"/>
      <c r="H25" s="463"/>
      <c r="I25" s="463"/>
      <c r="J25" s="463"/>
      <c r="K25" s="463"/>
      <c r="L25" s="463"/>
      <c r="M25" s="463"/>
      <c r="N25" s="463"/>
      <c r="O25" s="463"/>
      <c r="P25" s="463"/>
      <c r="Q25" s="463"/>
      <c r="R25" s="464"/>
      <c r="S25" s="24"/>
      <c r="T25" s="462" t="s">
        <v>45</v>
      </c>
      <c r="U25" s="463"/>
      <c r="V25" s="463"/>
      <c r="W25" s="463"/>
      <c r="X25" s="463"/>
      <c r="Y25" s="463"/>
      <c r="Z25" s="463"/>
      <c r="AA25" s="463"/>
      <c r="AB25" s="463"/>
      <c r="AC25" s="463"/>
      <c r="AD25" s="464"/>
    </row>
    <row r="26" spans="2:30" ht="48" customHeight="1" thickBot="1">
      <c r="B26" s="25"/>
      <c r="C26" s="465" t="s">
        <v>588</v>
      </c>
      <c r="D26" s="465"/>
      <c r="E26" s="465"/>
      <c r="F26" s="465"/>
      <c r="G26" s="465"/>
      <c r="H26" s="465"/>
      <c r="I26" s="465"/>
      <c r="J26" s="465"/>
      <c r="K26" s="465"/>
      <c r="L26" s="465"/>
      <c r="M26" s="465"/>
      <c r="N26" s="465"/>
      <c r="O26" s="465"/>
      <c r="P26" s="465"/>
      <c r="Q26" s="465"/>
      <c r="R26" s="26"/>
      <c r="S26" s="24"/>
      <c r="T26" s="466" t="s">
        <v>46</v>
      </c>
      <c r="U26" s="467"/>
      <c r="V26" s="467"/>
      <c r="W26" s="467"/>
      <c r="X26" s="467"/>
      <c r="Y26" s="467"/>
      <c r="Z26" s="467"/>
      <c r="AA26" s="467"/>
      <c r="AB26" s="467"/>
      <c r="AC26" s="467"/>
      <c r="AD26" s="468"/>
    </row>
    <row r="27" spans="2:30" ht="15" customHeight="1">
      <c r="B27" s="27"/>
      <c r="C27" s="28"/>
      <c r="D27" s="28"/>
      <c r="E27" s="28"/>
      <c r="F27" s="28"/>
      <c r="G27" s="28"/>
      <c r="H27" s="28"/>
      <c r="I27" s="28"/>
      <c r="J27" s="28"/>
      <c r="K27" s="28"/>
      <c r="L27" s="28"/>
      <c r="M27" s="28"/>
      <c r="N27" s="28"/>
      <c r="O27" s="28"/>
      <c r="P27" s="28"/>
      <c r="Q27" s="28"/>
      <c r="R27" s="29"/>
      <c r="S27" s="24"/>
      <c r="T27" s="30"/>
      <c r="U27" s="24"/>
      <c r="V27" s="24"/>
      <c r="W27"/>
      <c r="X27"/>
      <c r="Y27"/>
      <c r="Z27"/>
      <c r="AA27"/>
      <c r="AB27" s="24"/>
      <c r="AC27" s="24"/>
      <c r="AD27" s="31"/>
    </row>
    <row r="28" spans="2:30" ht="15.75" customHeight="1">
      <c r="B28" s="30"/>
      <c r="C28" s="23" t="s">
        <v>47</v>
      </c>
      <c r="D28" s="135"/>
      <c r="E28" s="135"/>
      <c r="F28" s="135"/>
      <c r="G28" s="135"/>
      <c r="H28" s="147"/>
      <c r="I28" s="147"/>
      <c r="J28" s="147"/>
      <c r="K28" s="147"/>
      <c r="L28" s="147"/>
      <c r="M28" s="459"/>
      <c r="N28" s="459"/>
      <c r="O28" s="459"/>
      <c r="P28" s="459"/>
      <c r="Q28" s="459"/>
      <c r="R28" s="31"/>
      <c r="S28" s="24"/>
      <c r="T28" s="30"/>
      <c r="U28" s="469" t="s">
        <v>48</v>
      </c>
      <c r="V28" s="470"/>
      <c r="W28" s="470"/>
      <c r="X28" s="470"/>
      <c r="Y28" s="470"/>
      <c r="Z28" s="470"/>
      <c r="AA28" s="470"/>
      <c r="AB28" s="470"/>
      <c r="AC28" s="471"/>
      <c r="AD28" s="31"/>
    </row>
    <row r="29" spans="2:30" ht="15" customHeight="1">
      <c r="B29" s="30"/>
      <c r="C29" s="23" t="s">
        <v>49</v>
      </c>
      <c r="D29" s="135"/>
      <c r="E29" s="135"/>
      <c r="F29" s="459"/>
      <c r="G29" s="459"/>
      <c r="H29" s="459"/>
      <c r="I29" s="459"/>
      <c r="J29" s="459"/>
      <c r="K29" s="459"/>
      <c r="L29" s="459"/>
      <c r="M29" s="459"/>
      <c r="N29" s="459"/>
      <c r="O29" s="459"/>
      <c r="P29" s="459"/>
      <c r="Q29" s="459"/>
      <c r="R29" s="31"/>
      <c r="S29" s="24"/>
      <c r="T29" s="30"/>
      <c r="U29" s="460"/>
      <c r="V29" s="460"/>
      <c r="W29" s="460"/>
      <c r="X29" s="460"/>
      <c r="Y29" s="460"/>
      <c r="Z29" s="460"/>
      <c r="AA29" s="460"/>
      <c r="AB29" s="460"/>
      <c r="AC29" s="460"/>
      <c r="AD29" s="31"/>
    </row>
    <row r="30" spans="2:30" ht="15" customHeight="1">
      <c r="B30" s="30"/>
      <c r="C30" s="23" t="s">
        <v>50</v>
      </c>
      <c r="D30" s="135"/>
      <c r="E30" s="135"/>
      <c r="F30" s="135"/>
      <c r="G30" s="461"/>
      <c r="H30" s="461"/>
      <c r="I30" s="461"/>
      <c r="J30" s="461"/>
      <c r="K30" s="461"/>
      <c r="L30" s="461"/>
      <c r="M30" s="461"/>
      <c r="N30" s="461"/>
      <c r="O30" s="461"/>
      <c r="P30" s="461"/>
      <c r="Q30" s="461"/>
      <c r="R30" s="31"/>
      <c r="S30" s="24"/>
      <c r="T30" s="30"/>
      <c r="U30" s="460"/>
      <c r="V30" s="460"/>
      <c r="W30" s="460"/>
      <c r="X30" s="460"/>
      <c r="Y30" s="460"/>
      <c r="Z30" s="460"/>
      <c r="AA30" s="460"/>
      <c r="AB30" s="460"/>
      <c r="AC30" s="460"/>
      <c r="AD30" s="31"/>
    </row>
    <row r="31" spans="2:30" ht="15" customHeight="1">
      <c r="B31" s="30"/>
      <c r="C31" s="23" t="s">
        <v>51</v>
      </c>
      <c r="D31" s="135"/>
      <c r="E31" s="135"/>
      <c r="F31" s="135"/>
      <c r="G31" s="135"/>
      <c r="H31" s="461"/>
      <c r="I31" s="461"/>
      <c r="J31" s="461"/>
      <c r="K31" s="461"/>
      <c r="L31" s="461"/>
      <c r="M31" s="461"/>
      <c r="N31" s="461"/>
      <c r="O31" s="461"/>
      <c r="P31" s="461"/>
      <c r="Q31" s="461"/>
      <c r="R31" s="31"/>
      <c r="S31" s="24"/>
      <c r="T31" s="30"/>
      <c r="U31" s="460"/>
      <c r="V31" s="460"/>
      <c r="W31" s="460"/>
      <c r="X31" s="460"/>
      <c r="Y31" s="460"/>
      <c r="Z31" s="460"/>
      <c r="AA31" s="460"/>
      <c r="AB31" s="460"/>
      <c r="AC31" s="460"/>
      <c r="AD31" s="31"/>
    </row>
    <row r="32" spans="2:30" ht="15" customHeight="1">
      <c r="B32" s="30"/>
      <c r="C32" s="23" t="s">
        <v>52</v>
      </c>
      <c r="D32" s="135"/>
      <c r="E32" s="135"/>
      <c r="F32" s="135"/>
      <c r="G32" s="135"/>
      <c r="H32" s="461"/>
      <c r="I32" s="461"/>
      <c r="J32" s="461"/>
      <c r="K32" s="461"/>
      <c r="L32" s="461"/>
      <c r="M32" s="461"/>
      <c r="N32" s="461"/>
      <c r="O32" s="461"/>
      <c r="P32" s="461"/>
      <c r="Q32" s="461"/>
      <c r="R32" s="31"/>
      <c r="S32" s="24"/>
      <c r="T32" s="30"/>
      <c r="U32" s="460"/>
      <c r="V32" s="460"/>
      <c r="W32" s="460"/>
      <c r="X32" s="460"/>
      <c r="Y32" s="460"/>
      <c r="Z32" s="460"/>
      <c r="AA32" s="460"/>
      <c r="AB32" s="460"/>
      <c r="AC32" s="460"/>
      <c r="AD32" s="31"/>
    </row>
    <row r="33" spans="2:30" ht="15" customHeight="1">
      <c r="B33" s="30"/>
      <c r="C33" s="23" t="s">
        <v>40</v>
      </c>
      <c r="D33" s="135"/>
      <c r="E33" s="459"/>
      <c r="F33" s="459"/>
      <c r="G33" s="459"/>
      <c r="H33" s="459"/>
      <c r="I33" s="459"/>
      <c r="J33" s="459"/>
      <c r="K33" s="459"/>
      <c r="L33" s="459"/>
      <c r="M33" s="459"/>
      <c r="N33" s="459"/>
      <c r="O33" s="459"/>
      <c r="P33" s="459"/>
      <c r="Q33" s="459"/>
      <c r="R33" s="31"/>
      <c r="S33" s="24"/>
      <c r="T33" s="30"/>
      <c r="U33" s="460"/>
      <c r="V33" s="460"/>
      <c r="W33" s="460"/>
      <c r="X33" s="460"/>
      <c r="Y33" s="460"/>
      <c r="Z33" s="460"/>
      <c r="AA33" s="460"/>
      <c r="AB33" s="460"/>
      <c r="AC33" s="460"/>
      <c r="AD33" s="31"/>
    </row>
    <row r="34" spans="2:30" ht="15" customHeight="1">
      <c r="B34" s="30"/>
      <c r="C34" s="23" t="s">
        <v>42</v>
      </c>
      <c r="D34" s="135"/>
      <c r="E34" s="135"/>
      <c r="F34" s="461"/>
      <c r="G34" s="461"/>
      <c r="H34" s="461"/>
      <c r="I34" s="461"/>
      <c r="J34" s="461"/>
      <c r="K34" s="461"/>
      <c r="L34" s="461"/>
      <c r="M34" s="461"/>
      <c r="N34" s="461"/>
      <c r="O34" s="461"/>
      <c r="P34" s="461"/>
      <c r="Q34" s="461"/>
      <c r="R34" s="31"/>
      <c r="S34" s="24"/>
      <c r="T34" s="30"/>
      <c r="U34" s="460"/>
      <c r="V34" s="460"/>
      <c r="W34" s="460"/>
      <c r="X34" s="460"/>
      <c r="Y34" s="460"/>
      <c r="Z34" s="460"/>
      <c r="AA34" s="460"/>
      <c r="AB34" s="460"/>
      <c r="AC34" s="460"/>
      <c r="AD34" s="31"/>
    </row>
    <row r="35" spans="2:30" ht="15" customHeight="1">
      <c r="B35" s="30"/>
      <c r="C35" s="23" t="s">
        <v>41</v>
      </c>
      <c r="D35" s="135"/>
      <c r="E35" s="135"/>
      <c r="F35" s="148"/>
      <c r="G35" s="148"/>
      <c r="H35" s="461"/>
      <c r="I35" s="461"/>
      <c r="J35" s="461"/>
      <c r="K35" s="461"/>
      <c r="L35" s="461"/>
      <c r="M35" s="461"/>
      <c r="N35" s="461"/>
      <c r="O35" s="461"/>
      <c r="P35" s="461"/>
      <c r="Q35" s="461"/>
      <c r="R35" s="31"/>
      <c r="S35" s="24"/>
      <c r="T35" s="30"/>
      <c r="U35" s="460"/>
      <c r="V35" s="460"/>
      <c r="W35" s="460"/>
      <c r="X35" s="460"/>
      <c r="Y35" s="460"/>
      <c r="Z35" s="460"/>
      <c r="AA35" s="460"/>
      <c r="AB35" s="460"/>
      <c r="AC35" s="460"/>
      <c r="AD35" s="31"/>
    </row>
    <row r="36" spans="2:30" ht="15" customHeight="1" thickBot="1">
      <c r="B36" s="33"/>
      <c r="C36" s="34"/>
      <c r="D36" s="34"/>
      <c r="E36" s="34"/>
      <c r="F36" s="34"/>
      <c r="G36" s="34"/>
      <c r="H36" s="34"/>
      <c r="I36" s="34"/>
      <c r="J36" s="34"/>
      <c r="K36" s="34"/>
      <c r="L36" s="34"/>
      <c r="M36" s="34"/>
      <c r="N36" s="34"/>
      <c r="O36" s="34"/>
      <c r="P36" s="34"/>
      <c r="Q36" s="34"/>
      <c r="R36" s="35"/>
      <c r="S36" s="24"/>
      <c r="T36" s="33"/>
      <c r="U36" s="34"/>
      <c r="V36" s="34"/>
      <c r="W36" s="34"/>
      <c r="X36" s="34"/>
      <c r="Y36" s="34"/>
      <c r="Z36" s="34"/>
      <c r="AA36" s="34"/>
      <c r="AB36" s="34"/>
      <c r="AC36" s="34"/>
      <c r="AD36" s="35"/>
    </row>
    <row r="37" spans="2:30" ht="15" customHeight="1" thickBot="1">
      <c r="B37"/>
      <c r="C37"/>
      <c r="D37"/>
      <c r="E37"/>
      <c r="F37"/>
      <c r="G37"/>
      <c r="H37"/>
      <c r="I37"/>
      <c r="J37"/>
      <c r="K37"/>
      <c r="L37"/>
      <c r="M37"/>
      <c r="N37"/>
      <c r="O37"/>
      <c r="P37"/>
      <c r="Q37"/>
      <c r="R37"/>
      <c r="S37"/>
      <c r="T37"/>
      <c r="U37"/>
      <c r="V37"/>
      <c r="W37"/>
      <c r="X37"/>
      <c r="Y37"/>
      <c r="Z37"/>
      <c r="AA37"/>
      <c r="AB37"/>
      <c r="AC37"/>
      <c r="AD37"/>
    </row>
    <row r="38" spans="2:30" ht="15" customHeight="1" thickBot="1">
      <c r="B38" s="462" t="s">
        <v>54</v>
      </c>
      <c r="C38" s="463"/>
      <c r="D38" s="463"/>
      <c r="E38" s="463"/>
      <c r="F38" s="463"/>
      <c r="G38" s="463"/>
      <c r="H38" s="463"/>
      <c r="I38" s="463"/>
      <c r="J38" s="463"/>
      <c r="K38" s="463"/>
      <c r="L38" s="463"/>
      <c r="M38" s="463"/>
      <c r="N38" s="463"/>
      <c r="O38" s="463"/>
      <c r="P38" s="463"/>
      <c r="Q38" s="463"/>
      <c r="R38" s="464"/>
      <c r="S38" s="24"/>
      <c r="T38" s="462" t="s">
        <v>45</v>
      </c>
      <c r="U38" s="463"/>
      <c r="V38" s="463"/>
      <c r="W38" s="463"/>
      <c r="X38" s="463"/>
      <c r="Y38" s="463"/>
      <c r="Z38" s="463"/>
      <c r="AA38" s="463"/>
      <c r="AB38" s="463"/>
      <c r="AC38" s="463"/>
      <c r="AD38" s="464"/>
    </row>
    <row r="39" spans="2:30" ht="48" customHeight="1" thickBot="1">
      <c r="B39" s="25"/>
      <c r="C39" s="465" t="s">
        <v>589</v>
      </c>
      <c r="D39" s="465"/>
      <c r="E39" s="465"/>
      <c r="F39" s="465"/>
      <c r="G39" s="465"/>
      <c r="H39" s="465"/>
      <c r="I39" s="465"/>
      <c r="J39" s="465"/>
      <c r="K39" s="465"/>
      <c r="L39" s="465"/>
      <c r="M39" s="465"/>
      <c r="N39" s="465"/>
      <c r="O39" s="465"/>
      <c r="P39" s="465"/>
      <c r="Q39" s="465"/>
      <c r="R39" s="26"/>
      <c r="S39" s="24"/>
      <c r="T39" s="466" t="s">
        <v>46</v>
      </c>
      <c r="U39" s="467"/>
      <c r="V39" s="467"/>
      <c r="W39" s="467"/>
      <c r="X39" s="467"/>
      <c r="Y39" s="467"/>
      <c r="Z39" s="467"/>
      <c r="AA39" s="467"/>
      <c r="AB39" s="467"/>
      <c r="AC39" s="467"/>
      <c r="AD39" s="468"/>
    </row>
    <row r="40" spans="2:30" ht="15" customHeight="1">
      <c r="B40" s="27"/>
      <c r="C40" s="28"/>
      <c r="D40" s="28"/>
      <c r="E40" s="28"/>
      <c r="F40" s="28"/>
      <c r="G40" s="28"/>
      <c r="H40" s="28"/>
      <c r="I40" s="28"/>
      <c r="J40" s="28"/>
      <c r="K40" s="28"/>
      <c r="L40" s="28"/>
      <c r="M40" s="28"/>
      <c r="N40" s="28"/>
      <c r="O40" s="28"/>
      <c r="P40" s="28"/>
      <c r="Q40" s="28"/>
      <c r="R40" s="29"/>
      <c r="S40" s="24"/>
      <c r="T40" s="30"/>
      <c r="U40" s="24"/>
      <c r="V40" s="24"/>
      <c r="W40"/>
      <c r="X40"/>
      <c r="Y40"/>
      <c r="Z40"/>
      <c r="AA40"/>
      <c r="AB40" s="24"/>
      <c r="AC40" s="24"/>
      <c r="AD40" s="31"/>
    </row>
    <row r="41" spans="2:30" ht="15" customHeight="1">
      <c r="B41" s="30"/>
      <c r="C41" s="23" t="s">
        <v>47</v>
      </c>
      <c r="D41" s="135"/>
      <c r="E41" s="135"/>
      <c r="F41" s="135"/>
      <c r="G41" s="135"/>
      <c r="H41" s="147"/>
      <c r="I41" s="147"/>
      <c r="J41" s="147"/>
      <c r="K41" s="147"/>
      <c r="L41" s="147"/>
      <c r="M41" s="459"/>
      <c r="N41" s="459"/>
      <c r="O41" s="459"/>
      <c r="P41" s="459"/>
      <c r="Q41" s="459"/>
      <c r="R41" s="31"/>
      <c r="S41" s="24"/>
      <c r="T41" s="30"/>
      <c r="U41" s="469" t="s">
        <v>48</v>
      </c>
      <c r="V41" s="470"/>
      <c r="W41" s="470"/>
      <c r="X41" s="470"/>
      <c r="Y41" s="470"/>
      <c r="Z41" s="470"/>
      <c r="AA41" s="470"/>
      <c r="AB41" s="470"/>
      <c r="AC41" s="471"/>
      <c r="AD41" s="31"/>
    </row>
    <row r="42" spans="2:30" ht="15" customHeight="1">
      <c r="B42" s="30"/>
      <c r="C42" s="23" t="s">
        <v>49</v>
      </c>
      <c r="D42" s="135"/>
      <c r="E42" s="135"/>
      <c r="F42" s="459"/>
      <c r="G42" s="459"/>
      <c r="H42" s="459"/>
      <c r="I42" s="459"/>
      <c r="J42" s="459"/>
      <c r="K42" s="459"/>
      <c r="L42" s="459"/>
      <c r="M42" s="459"/>
      <c r="N42" s="459"/>
      <c r="O42" s="459"/>
      <c r="P42" s="459"/>
      <c r="Q42" s="459"/>
      <c r="R42" s="31"/>
      <c r="S42" s="24"/>
      <c r="T42" s="30"/>
      <c r="U42" s="460"/>
      <c r="V42" s="460"/>
      <c r="W42" s="460"/>
      <c r="X42" s="460"/>
      <c r="Y42" s="460"/>
      <c r="Z42" s="460"/>
      <c r="AA42" s="460"/>
      <c r="AB42" s="460"/>
      <c r="AC42" s="460"/>
      <c r="AD42" s="31"/>
    </row>
    <row r="43" spans="2:30" ht="15" customHeight="1">
      <c r="B43" s="30"/>
      <c r="C43" s="23" t="s">
        <v>50</v>
      </c>
      <c r="D43" s="135"/>
      <c r="E43" s="135"/>
      <c r="F43" s="135"/>
      <c r="G43" s="461"/>
      <c r="H43" s="461"/>
      <c r="I43" s="461"/>
      <c r="J43" s="461"/>
      <c r="K43" s="461"/>
      <c r="L43" s="461"/>
      <c r="M43" s="461"/>
      <c r="N43" s="461"/>
      <c r="O43" s="461"/>
      <c r="P43" s="461"/>
      <c r="Q43" s="461"/>
      <c r="R43" s="31"/>
      <c r="S43" s="24"/>
      <c r="T43" s="30"/>
      <c r="U43" s="460"/>
      <c r="V43" s="460"/>
      <c r="W43" s="460"/>
      <c r="X43" s="460"/>
      <c r="Y43" s="460"/>
      <c r="Z43" s="460"/>
      <c r="AA43" s="460"/>
      <c r="AB43" s="460"/>
      <c r="AC43" s="460"/>
      <c r="AD43" s="31"/>
    </row>
    <row r="44" spans="2:30" ht="15" customHeight="1">
      <c r="B44" s="30"/>
      <c r="C44" s="23" t="s">
        <v>51</v>
      </c>
      <c r="D44" s="135"/>
      <c r="E44" s="135"/>
      <c r="F44" s="135"/>
      <c r="G44" s="135"/>
      <c r="H44" s="461"/>
      <c r="I44" s="461"/>
      <c r="J44" s="461"/>
      <c r="K44" s="461"/>
      <c r="L44" s="461"/>
      <c r="M44" s="461"/>
      <c r="N44" s="461"/>
      <c r="O44" s="461"/>
      <c r="P44" s="461"/>
      <c r="Q44" s="461"/>
      <c r="R44" s="31"/>
      <c r="S44" s="24"/>
      <c r="T44" s="30"/>
      <c r="U44" s="460"/>
      <c r="V44" s="460"/>
      <c r="W44" s="460"/>
      <c r="X44" s="460"/>
      <c r="Y44" s="460"/>
      <c r="Z44" s="460"/>
      <c r="AA44" s="460"/>
      <c r="AB44" s="460"/>
      <c r="AC44" s="460"/>
      <c r="AD44" s="31"/>
    </row>
    <row r="45" spans="2:30" ht="15" customHeight="1">
      <c r="B45" s="30"/>
      <c r="C45" s="23" t="s">
        <v>52</v>
      </c>
      <c r="D45" s="135"/>
      <c r="E45" s="135"/>
      <c r="F45" s="135"/>
      <c r="G45" s="135"/>
      <c r="H45" s="461"/>
      <c r="I45" s="461"/>
      <c r="J45" s="461"/>
      <c r="K45" s="461"/>
      <c r="L45" s="461"/>
      <c r="M45" s="461"/>
      <c r="N45" s="461"/>
      <c r="O45" s="461"/>
      <c r="P45" s="461"/>
      <c r="Q45" s="461"/>
      <c r="R45" s="31"/>
      <c r="S45" s="24"/>
      <c r="T45" s="30"/>
      <c r="U45" s="460"/>
      <c r="V45" s="460"/>
      <c r="W45" s="460"/>
      <c r="X45" s="460"/>
      <c r="Y45" s="460"/>
      <c r="Z45" s="460"/>
      <c r="AA45" s="460"/>
      <c r="AB45" s="460"/>
      <c r="AC45" s="460"/>
      <c r="AD45" s="31"/>
    </row>
    <row r="46" spans="2:30" ht="15" customHeight="1">
      <c r="B46" s="30"/>
      <c r="C46" s="23" t="s">
        <v>40</v>
      </c>
      <c r="D46" s="135"/>
      <c r="E46" s="459"/>
      <c r="F46" s="459"/>
      <c r="G46" s="459"/>
      <c r="H46" s="459"/>
      <c r="I46" s="459"/>
      <c r="J46" s="459"/>
      <c r="K46" s="459"/>
      <c r="L46" s="459"/>
      <c r="M46" s="459"/>
      <c r="N46" s="459"/>
      <c r="O46" s="459"/>
      <c r="P46" s="459"/>
      <c r="Q46" s="459"/>
      <c r="R46" s="31"/>
      <c r="S46" s="24"/>
      <c r="T46" s="30"/>
      <c r="U46" s="460"/>
      <c r="V46" s="460"/>
      <c r="W46" s="460"/>
      <c r="X46" s="460"/>
      <c r="Y46" s="460"/>
      <c r="Z46" s="460"/>
      <c r="AA46" s="460"/>
      <c r="AB46" s="460"/>
      <c r="AC46" s="460"/>
      <c r="AD46" s="31"/>
    </row>
    <row r="47" spans="2:30" ht="15" customHeight="1">
      <c r="B47" s="30"/>
      <c r="C47" s="23" t="s">
        <v>42</v>
      </c>
      <c r="D47" s="135"/>
      <c r="E47" s="135"/>
      <c r="F47" s="461"/>
      <c r="G47" s="461"/>
      <c r="H47" s="461"/>
      <c r="I47" s="461"/>
      <c r="J47" s="461"/>
      <c r="K47" s="461"/>
      <c r="L47" s="461"/>
      <c r="M47" s="461"/>
      <c r="N47" s="461"/>
      <c r="O47" s="461"/>
      <c r="P47" s="461"/>
      <c r="Q47" s="461"/>
      <c r="R47" s="31"/>
      <c r="S47" s="24"/>
      <c r="T47" s="30"/>
      <c r="U47" s="460"/>
      <c r="V47" s="460"/>
      <c r="W47" s="460"/>
      <c r="X47" s="460"/>
      <c r="Y47" s="460"/>
      <c r="Z47" s="460"/>
      <c r="AA47" s="460"/>
      <c r="AB47" s="460"/>
      <c r="AC47" s="460"/>
      <c r="AD47" s="31"/>
    </row>
    <row r="48" spans="2:30" ht="15" customHeight="1">
      <c r="B48" s="30"/>
      <c r="C48" s="23" t="s">
        <v>41</v>
      </c>
      <c r="D48" s="135"/>
      <c r="E48" s="135"/>
      <c r="F48" s="148"/>
      <c r="G48" s="148"/>
      <c r="H48" s="461"/>
      <c r="I48" s="461"/>
      <c r="J48" s="461"/>
      <c r="K48" s="461"/>
      <c r="L48" s="461"/>
      <c r="M48" s="461"/>
      <c r="N48" s="461"/>
      <c r="O48" s="461"/>
      <c r="P48" s="461"/>
      <c r="Q48" s="461"/>
      <c r="R48" s="31"/>
      <c r="S48" s="24"/>
      <c r="T48" s="30"/>
      <c r="U48" s="460"/>
      <c r="V48" s="460"/>
      <c r="W48" s="460"/>
      <c r="X48" s="460"/>
      <c r="Y48" s="460"/>
      <c r="Z48" s="460"/>
      <c r="AA48" s="460"/>
      <c r="AB48" s="460"/>
      <c r="AC48" s="460"/>
      <c r="AD48" s="31"/>
    </row>
    <row r="49" spans="2:30" ht="15" customHeight="1" thickBot="1">
      <c r="B49" s="33"/>
      <c r="C49" s="34"/>
      <c r="D49" s="34"/>
      <c r="E49" s="34"/>
      <c r="F49" s="34"/>
      <c r="G49" s="34"/>
      <c r="H49" s="34"/>
      <c r="I49" s="34"/>
      <c r="J49" s="34"/>
      <c r="K49" s="34"/>
      <c r="L49" s="34"/>
      <c r="M49" s="34"/>
      <c r="N49" s="34"/>
      <c r="O49" s="34"/>
      <c r="P49" s="34"/>
      <c r="Q49" s="34"/>
      <c r="R49" s="35"/>
      <c r="S49" s="24"/>
      <c r="T49" s="33"/>
      <c r="U49" s="34"/>
      <c r="V49" s="34"/>
      <c r="W49" s="34"/>
      <c r="X49" s="34"/>
      <c r="Y49" s="34"/>
      <c r="Z49" s="34"/>
      <c r="AA49" s="34"/>
      <c r="AB49" s="34"/>
      <c r="AC49" s="34"/>
      <c r="AD49" s="35"/>
    </row>
    <row r="50" spans="2:30" ht="15" customHeight="1" thickBot="1">
      <c r="B50"/>
      <c r="C50"/>
      <c r="D50"/>
      <c r="E50"/>
      <c r="F50"/>
      <c r="G50"/>
      <c r="H50"/>
      <c r="I50"/>
      <c r="J50"/>
      <c r="K50"/>
      <c r="L50"/>
      <c r="M50"/>
      <c r="N50"/>
      <c r="O50"/>
      <c r="P50"/>
      <c r="Q50"/>
      <c r="R50"/>
      <c r="S50"/>
      <c r="T50"/>
      <c r="U50"/>
      <c r="V50"/>
      <c r="W50"/>
      <c r="X50"/>
      <c r="Y50"/>
      <c r="Z50"/>
      <c r="AA50"/>
      <c r="AB50"/>
      <c r="AC50"/>
      <c r="AD50"/>
    </row>
    <row r="51" spans="2:30" ht="15" customHeight="1">
      <c r="B51" s="36"/>
      <c r="C51" s="37" t="s">
        <v>55</v>
      </c>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8"/>
    </row>
    <row r="52" spans="2:30" ht="72" customHeight="1" thickBot="1">
      <c r="B52" s="39"/>
      <c r="C52" s="458"/>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0"/>
    </row>
    <row r="53" spans="2:30" ht="15" customHeight="1"/>
    <row r="54" spans="2:30" ht="15" customHeight="1"/>
    <row r="55" spans="2:30" ht="15" customHeight="1"/>
    <row r="56" spans="2:30" ht="15" customHeight="1"/>
    <row r="57" spans="2:30" ht="15" customHeight="1"/>
    <row r="58" spans="2:30" ht="15" customHeight="1"/>
  </sheetData>
  <sheetProtection algorithmName="SHA-512" hashValue="F59xxo4VeU1lkaUA1gRrPUhDM0Dh3+uSyVEPoz2D7ACzhP0Zuj0DjwNz/RA5tMqc5s1i/y/gCcsImH/aN0RfUg==" saltValue="8vkUX/8tGWKf8p0lUXY6tQ==" spinCount="100000" sheet="1" objects="1" scenarios="1"/>
  <mergeCells count="50">
    <mergeCell ref="B10:L10"/>
    <mergeCell ref="N10:O10"/>
    <mergeCell ref="B1:AD1"/>
    <mergeCell ref="B3:AD3"/>
    <mergeCell ref="B5:AD5"/>
    <mergeCell ref="B7:AD7"/>
    <mergeCell ref="AA9:AD9"/>
    <mergeCell ref="B12:R12"/>
    <mergeCell ref="T12:AD12"/>
    <mergeCell ref="C13:Q13"/>
    <mergeCell ref="T13:AD13"/>
    <mergeCell ref="M15:Q15"/>
    <mergeCell ref="U15:AC15"/>
    <mergeCell ref="F16:Q16"/>
    <mergeCell ref="U16:AC22"/>
    <mergeCell ref="G17:Q17"/>
    <mergeCell ref="H18:Q18"/>
    <mergeCell ref="H19:Q19"/>
    <mergeCell ref="E20:Q20"/>
    <mergeCell ref="F21:Q21"/>
    <mergeCell ref="H22:Q22"/>
    <mergeCell ref="B25:R25"/>
    <mergeCell ref="T25:AD25"/>
    <mergeCell ref="C26:Q26"/>
    <mergeCell ref="T26:AD26"/>
    <mergeCell ref="M28:Q28"/>
    <mergeCell ref="U28:AC28"/>
    <mergeCell ref="F29:Q29"/>
    <mergeCell ref="U29:AC35"/>
    <mergeCell ref="G30:Q30"/>
    <mergeCell ref="H31:Q31"/>
    <mergeCell ref="H32:Q32"/>
    <mergeCell ref="E33:Q33"/>
    <mergeCell ref="F34:Q34"/>
    <mergeCell ref="H35:Q35"/>
    <mergeCell ref="B38:R38"/>
    <mergeCell ref="T38:AD38"/>
    <mergeCell ref="C39:Q39"/>
    <mergeCell ref="T39:AD39"/>
    <mergeCell ref="M41:Q41"/>
    <mergeCell ref="U41:AC41"/>
    <mergeCell ref="C52:AC52"/>
    <mergeCell ref="F42:Q42"/>
    <mergeCell ref="U42:AC48"/>
    <mergeCell ref="G43:Q43"/>
    <mergeCell ref="H44:Q44"/>
    <mergeCell ref="H45:Q45"/>
    <mergeCell ref="E46:Q46"/>
    <mergeCell ref="F47:Q47"/>
    <mergeCell ref="H48:Q48"/>
  </mergeCells>
  <hyperlinks>
    <hyperlink ref="AA9:AD9" location="Índice!B13" display="Índice"/>
  </hyperlinks>
  <printOptions horizontalCentered="1" verticalCentered="1"/>
  <pageMargins left="0.70866141732283472" right="0.70866141732283472" top="0.74803149606299213" bottom="0.74803149606299213" header="0.31496062992125984" footer="0.31496062992125984"/>
  <pageSetup scale="75" orientation="portrait" r:id="rId1"/>
  <headerFooter>
    <oddHeader>&amp;CMódulo 1 Sección IV
Informantes</oddHeader>
    <oddFooter>&amp;LCenso Nacional de Gobiernos Estatales 2024&amp;R&amp;P de &amp;N</oddFooter>
  </headerFooter>
  <rowBreaks count="1" manualBreakCount="1">
    <brk id="37" max="3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73"/>
  <sheetViews>
    <sheetView showGridLines="0" view="pageBreakPreview" zoomScale="120" zoomScaleNormal="100" zoomScaleSheetLayoutView="120" workbookViewId="0"/>
  </sheetViews>
  <sheetFormatPr baseColWidth="10" defaultColWidth="0" defaultRowHeight="15" customHeight="1" zeroHeight="1"/>
  <cols>
    <col min="1" max="1" width="5.7109375" customWidth="1"/>
    <col min="2" max="61" width="3.7109375" customWidth="1"/>
    <col min="62" max="62" width="5.7109375" customWidth="1"/>
    <col min="63" max="16384" width="4.140625" hidden="1"/>
  </cols>
  <sheetData>
    <row r="1" spans="1:64" ht="173.25" customHeight="1">
      <c r="A1" s="102"/>
      <c r="B1" s="430" t="s">
        <v>0</v>
      </c>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row>
    <row r="2" spans="1:64" ht="15" customHeight="1">
      <c r="A2" s="102"/>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102"/>
      <c r="BE2" s="102"/>
      <c r="BF2" s="102"/>
      <c r="BG2" s="102"/>
      <c r="BH2" s="102"/>
      <c r="BI2" s="102"/>
    </row>
    <row r="3" spans="1:64" ht="45" customHeight="1">
      <c r="A3" s="102"/>
      <c r="B3" s="473" t="s">
        <v>1</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473"/>
      <c r="BD3" s="473"/>
      <c r="BE3" s="473"/>
      <c r="BF3" s="473"/>
      <c r="BG3" s="473"/>
      <c r="BH3" s="473"/>
      <c r="BI3" s="473"/>
    </row>
    <row r="4" spans="1:64" ht="1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2"/>
      <c r="BE4" s="102"/>
      <c r="BF4" s="102"/>
      <c r="BG4" s="102"/>
      <c r="BH4" s="102"/>
      <c r="BI4" s="102"/>
    </row>
    <row r="5" spans="1:64" ht="45" customHeight="1">
      <c r="A5" s="102"/>
      <c r="B5" s="473" t="s">
        <v>9</v>
      </c>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c r="AD5" s="473"/>
      <c r="AE5" s="473"/>
      <c r="AF5" s="473"/>
      <c r="AG5" s="473"/>
      <c r="AH5" s="473"/>
      <c r="AI5" s="473"/>
      <c r="AJ5" s="473"/>
      <c r="AK5" s="473"/>
      <c r="AL5" s="473"/>
      <c r="AM5" s="473"/>
      <c r="AN5" s="473"/>
      <c r="AO5" s="473"/>
      <c r="AP5" s="473"/>
      <c r="AQ5" s="473"/>
      <c r="AR5" s="473"/>
      <c r="AS5" s="473"/>
      <c r="AT5" s="473"/>
      <c r="AU5" s="473"/>
      <c r="AV5" s="473"/>
      <c r="AW5" s="473"/>
      <c r="AX5" s="473"/>
      <c r="AY5" s="473"/>
      <c r="AZ5" s="473"/>
      <c r="BA5" s="473"/>
      <c r="BB5" s="473"/>
      <c r="BC5" s="473"/>
      <c r="BD5" s="473"/>
      <c r="BE5" s="473"/>
      <c r="BF5" s="473"/>
      <c r="BG5" s="473"/>
      <c r="BH5" s="473"/>
      <c r="BI5" s="473"/>
    </row>
    <row r="6" spans="1:64" ht="15" customHeight="1">
      <c r="A6" s="102"/>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2"/>
      <c r="BE6" s="102"/>
      <c r="BF6" s="102"/>
      <c r="BG6" s="102"/>
      <c r="BH6" s="102"/>
      <c r="BI6" s="102"/>
    </row>
    <row r="7" spans="1:64" ht="60" customHeight="1">
      <c r="A7" s="104"/>
      <c r="B7" s="473" t="s">
        <v>439</v>
      </c>
      <c r="C7" s="473"/>
      <c r="D7" s="473"/>
      <c r="E7" s="473"/>
      <c r="F7" s="473"/>
      <c r="G7" s="473"/>
      <c r="H7" s="473"/>
      <c r="I7" s="473"/>
      <c r="J7" s="473"/>
      <c r="K7" s="473"/>
      <c r="L7" s="473"/>
      <c r="M7" s="473"/>
      <c r="N7" s="473"/>
      <c r="O7" s="473"/>
      <c r="P7" s="473"/>
      <c r="Q7" s="473"/>
      <c r="R7" s="473"/>
      <c r="S7" s="473"/>
      <c r="T7" s="473"/>
      <c r="U7" s="473"/>
      <c r="V7" s="473"/>
      <c r="W7" s="473"/>
      <c r="X7" s="473"/>
      <c r="Y7" s="473"/>
      <c r="Z7" s="473"/>
      <c r="AA7" s="473"/>
      <c r="AB7" s="473"/>
      <c r="AC7" s="473"/>
      <c r="AD7" s="473"/>
      <c r="AE7" s="473"/>
      <c r="AF7" s="473"/>
      <c r="AG7" s="473"/>
      <c r="AH7" s="473"/>
      <c r="AI7" s="473"/>
      <c r="AJ7" s="473"/>
      <c r="AK7" s="473"/>
      <c r="AL7" s="473"/>
      <c r="AM7" s="473"/>
      <c r="AN7" s="473"/>
      <c r="AO7" s="473"/>
      <c r="AP7" s="473"/>
      <c r="AQ7" s="473"/>
      <c r="AR7" s="473"/>
      <c r="AS7" s="473"/>
      <c r="AT7" s="473"/>
      <c r="AU7" s="473"/>
      <c r="AV7" s="473"/>
      <c r="AW7" s="473"/>
      <c r="AX7" s="473"/>
      <c r="AY7" s="473"/>
      <c r="AZ7" s="473"/>
      <c r="BA7" s="473"/>
      <c r="BB7" s="473"/>
      <c r="BC7" s="473"/>
      <c r="BD7" s="473"/>
      <c r="BE7" s="473"/>
      <c r="BF7" s="473"/>
      <c r="BG7" s="473"/>
      <c r="BH7" s="473"/>
      <c r="BI7" s="473"/>
    </row>
    <row r="8" spans="1:64" ht="15" customHeight="1">
      <c r="A8" s="102"/>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row>
    <row r="9" spans="1:64" ht="15" customHeight="1" thickBot="1">
      <c r="A9" s="102"/>
      <c r="B9" s="2" t="s">
        <v>3</v>
      </c>
      <c r="N9" s="2" t="s">
        <v>4</v>
      </c>
      <c r="P9" s="105"/>
      <c r="Q9" s="105"/>
      <c r="R9" s="105"/>
      <c r="S9" s="105"/>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453" t="s">
        <v>2</v>
      </c>
      <c r="BG9" s="453"/>
      <c r="BH9" s="453"/>
      <c r="BI9" s="453"/>
    </row>
    <row r="10" spans="1:64" ht="15" customHeight="1" thickBot="1">
      <c r="A10" s="102"/>
      <c r="B10" s="436" t="str">
        <f>IF(Presentación!B10="","",Presentación!B10)</f>
        <v>Veracruz de Ignacio de la Llave</v>
      </c>
      <c r="C10" s="434"/>
      <c r="D10" s="434"/>
      <c r="E10" s="434"/>
      <c r="F10" s="434"/>
      <c r="G10" s="434"/>
      <c r="H10" s="434"/>
      <c r="I10" s="434"/>
      <c r="J10" s="434"/>
      <c r="K10" s="434"/>
      <c r="L10" s="435"/>
      <c r="M10" s="11"/>
      <c r="N10" s="436" t="str">
        <f>IF(Presentación!N10="","",Presentación!N10)</f>
        <v>230</v>
      </c>
      <c r="O10" s="435"/>
      <c r="P10" s="105"/>
      <c r="Q10" s="105"/>
      <c r="R10" s="105"/>
      <c r="S10" s="105"/>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row>
    <row r="11" spans="1:64" ht="15" customHeight="1" thickBot="1">
      <c r="A11" s="102"/>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row>
    <row r="12" spans="1:64" ht="15" customHeight="1" thickBot="1">
      <c r="A12" s="106"/>
      <c r="B12" s="462" t="s">
        <v>440</v>
      </c>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3"/>
      <c r="AJ12" s="463"/>
      <c r="AK12" s="463"/>
      <c r="AL12" s="463"/>
      <c r="AM12" s="463"/>
      <c r="AN12" s="463"/>
      <c r="AO12" s="463"/>
      <c r="AP12" s="463"/>
      <c r="AQ12" s="463"/>
      <c r="AR12" s="463"/>
      <c r="AS12" s="463"/>
      <c r="AT12" s="463"/>
      <c r="AU12" s="463"/>
      <c r="AV12" s="463"/>
      <c r="AW12" s="463"/>
      <c r="AX12" s="463"/>
      <c r="AY12" s="463"/>
      <c r="AZ12" s="463"/>
      <c r="BA12" s="463"/>
      <c r="BB12" s="463"/>
      <c r="BC12" s="463"/>
      <c r="BD12" s="463"/>
      <c r="BE12" s="463"/>
      <c r="BF12" s="463"/>
      <c r="BG12" s="463"/>
      <c r="BH12" s="463"/>
      <c r="BI12" s="463"/>
      <c r="BJ12" s="121"/>
      <c r="BK12" s="121"/>
      <c r="BL12" s="121"/>
    </row>
    <row r="13" spans="1:64" ht="15" customHeight="1">
      <c r="A13" s="107"/>
      <c r="B13" s="493" t="s">
        <v>441</v>
      </c>
      <c r="C13" s="494"/>
      <c r="D13" s="494"/>
      <c r="E13" s="494"/>
      <c r="F13" s="494"/>
      <c r="G13" s="494"/>
      <c r="H13" s="494"/>
      <c r="I13" s="494"/>
      <c r="J13" s="494"/>
      <c r="K13" s="494"/>
      <c r="L13" s="494"/>
      <c r="M13" s="494"/>
      <c r="N13" s="494"/>
      <c r="O13" s="494"/>
      <c r="P13" s="494"/>
      <c r="Q13" s="494"/>
      <c r="R13" s="494"/>
      <c r="S13" s="494"/>
      <c r="T13" s="494"/>
      <c r="U13" s="494"/>
      <c r="V13" s="494"/>
      <c r="W13" s="494"/>
      <c r="X13" s="494"/>
      <c r="Y13" s="494"/>
      <c r="Z13" s="494"/>
      <c r="AA13" s="494"/>
      <c r="AB13" s="494"/>
      <c r="AC13" s="494"/>
      <c r="AD13" s="494"/>
      <c r="AE13" s="494"/>
      <c r="AF13" s="494"/>
      <c r="AG13" s="494"/>
      <c r="AH13" s="494"/>
      <c r="AI13" s="494"/>
      <c r="AJ13" s="494"/>
      <c r="AK13" s="494"/>
      <c r="AL13" s="494"/>
      <c r="AM13" s="494"/>
      <c r="AN13" s="494"/>
      <c r="AO13" s="494"/>
      <c r="AP13" s="494"/>
      <c r="AQ13" s="494"/>
      <c r="AR13" s="494"/>
      <c r="AS13" s="494"/>
      <c r="AT13" s="494"/>
      <c r="AU13" s="494"/>
      <c r="AV13" s="494"/>
      <c r="AW13" s="494"/>
      <c r="AX13" s="494"/>
      <c r="AY13" s="494"/>
      <c r="AZ13" s="494"/>
      <c r="BA13" s="494"/>
      <c r="BB13" s="494"/>
      <c r="BC13" s="494"/>
      <c r="BD13" s="494"/>
      <c r="BE13" s="494"/>
      <c r="BF13" s="494"/>
      <c r="BG13" s="494"/>
      <c r="BH13" s="494"/>
      <c r="BI13" s="495"/>
      <c r="BJ13" s="102"/>
      <c r="BK13" s="102"/>
      <c r="BL13" s="102"/>
    </row>
    <row r="14" spans="1:64" ht="15" customHeight="1">
      <c r="A14" s="107"/>
      <c r="B14" s="108"/>
      <c r="C14" s="474" t="s">
        <v>442</v>
      </c>
      <c r="D14" s="474"/>
      <c r="E14" s="474"/>
      <c r="F14" s="474"/>
      <c r="G14" s="474"/>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474"/>
      <c r="AK14" s="474"/>
      <c r="AL14" s="474"/>
      <c r="AM14" s="474"/>
      <c r="AN14" s="474"/>
      <c r="AO14" s="474"/>
      <c r="AP14" s="474"/>
      <c r="AQ14" s="474"/>
      <c r="AR14" s="474"/>
      <c r="AS14" s="474"/>
      <c r="AT14" s="474"/>
      <c r="AU14" s="474"/>
      <c r="AV14" s="474"/>
      <c r="AW14" s="474"/>
      <c r="AX14" s="474"/>
      <c r="AY14" s="474"/>
      <c r="AZ14" s="474"/>
      <c r="BA14" s="474"/>
      <c r="BB14" s="474"/>
      <c r="BC14" s="474"/>
      <c r="BD14" s="474"/>
      <c r="BE14" s="474"/>
      <c r="BF14" s="474"/>
      <c r="BG14" s="474"/>
      <c r="BH14" s="474"/>
      <c r="BI14" s="475"/>
      <c r="BJ14" s="110"/>
      <c r="BK14" s="102"/>
      <c r="BL14" s="102"/>
    </row>
    <row r="15" spans="1:64" ht="15" customHeight="1">
      <c r="A15" s="107"/>
      <c r="B15" s="108"/>
      <c r="C15" s="474" t="s">
        <v>443</v>
      </c>
      <c r="D15" s="474"/>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74"/>
      <c r="AS15" s="474"/>
      <c r="AT15" s="474"/>
      <c r="AU15" s="474"/>
      <c r="AV15" s="474"/>
      <c r="AW15" s="474"/>
      <c r="AX15" s="474"/>
      <c r="AY15" s="474"/>
      <c r="AZ15" s="474"/>
      <c r="BA15" s="474"/>
      <c r="BB15" s="474"/>
      <c r="BC15" s="474"/>
      <c r="BD15" s="474"/>
      <c r="BE15" s="474"/>
      <c r="BF15" s="474"/>
      <c r="BG15" s="474"/>
      <c r="BH15" s="474"/>
      <c r="BI15" s="475"/>
      <c r="BJ15" s="110"/>
      <c r="BK15" s="102"/>
      <c r="BL15" s="102"/>
    </row>
    <row r="16" spans="1:64" ht="15" customHeight="1">
      <c r="A16" s="107"/>
      <c r="B16" s="108"/>
      <c r="C16" s="474" t="s">
        <v>444</v>
      </c>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474"/>
      <c r="AS16" s="474"/>
      <c r="AT16" s="474"/>
      <c r="AU16" s="474"/>
      <c r="AV16" s="474"/>
      <c r="AW16" s="474"/>
      <c r="AX16" s="474"/>
      <c r="AY16" s="474"/>
      <c r="AZ16" s="474"/>
      <c r="BA16" s="474"/>
      <c r="BB16" s="474"/>
      <c r="BC16" s="474"/>
      <c r="BD16" s="474"/>
      <c r="BE16" s="474"/>
      <c r="BF16" s="474"/>
      <c r="BG16" s="474"/>
      <c r="BH16" s="474"/>
      <c r="BI16" s="475"/>
      <c r="BJ16" s="110"/>
      <c r="BK16" s="102"/>
      <c r="BL16" s="102"/>
    </row>
    <row r="17" spans="1:79" ht="15" customHeight="1">
      <c r="A17" s="107"/>
      <c r="B17" s="108"/>
      <c r="C17" s="474" t="s">
        <v>445</v>
      </c>
      <c r="D17" s="474"/>
      <c r="E17" s="474"/>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4"/>
      <c r="AJ17" s="474"/>
      <c r="AK17" s="474"/>
      <c r="AL17" s="474"/>
      <c r="AM17" s="474"/>
      <c r="AN17" s="474"/>
      <c r="AO17" s="474"/>
      <c r="AP17" s="474"/>
      <c r="AQ17" s="474"/>
      <c r="AR17" s="474"/>
      <c r="AS17" s="474"/>
      <c r="AT17" s="474"/>
      <c r="AU17" s="474"/>
      <c r="AV17" s="474"/>
      <c r="AW17" s="474"/>
      <c r="AX17" s="474"/>
      <c r="AY17" s="474"/>
      <c r="AZ17" s="474"/>
      <c r="BA17" s="474"/>
      <c r="BB17" s="474"/>
      <c r="BC17" s="474"/>
      <c r="BD17" s="474"/>
      <c r="BE17" s="474"/>
      <c r="BF17" s="474"/>
      <c r="BG17" s="474"/>
      <c r="BH17" s="474"/>
      <c r="BI17" s="475"/>
      <c r="BJ17" s="110"/>
      <c r="BK17" s="102"/>
      <c r="BL17" s="102"/>
    </row>
    <row r="18" spans="1:79" ht="15" customHeight="1">
      <c r="A18" s="107"/>
      <c r="B18" s="108"/>
      <c r="C18" s="474" t="s">
        <v>446</v>
      </c>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5"/>
      <c r="BJ18" s="110"/>
      <c r="BK18" s="102"/>
      <c r="BL18" s="102"/>
    </row>
    <row r="19" spans="1:79" ht="15" customHeight="1">
      <c r="A19" s="107"/>
      <c r="B19" s="109"/>
      <c r="C19" s="474" t="s">
        <v>447</v>
      </c>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5"/>
      <c r="BJ19" s="110"/>
      <c r="BK19" s="102"/>
      <c r="BL19" s="102"/>
    </row>
    <row r="20" spans="1:79" ht="15" customHeight="1">
      <c r="A20" s="107"/>
      <c r="B20" s="109"/>
      <c r="C20" s="474" t="s">
        <v>448</v>
      </c>
      <c r="D20" s="474"/>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4"/>
      <c r="BC20" s="474"/>
      <c r="BD20" s="474"/>
      <c r="BE20" s="474"/>
      <c r="BF20" s="474"/>
      <c r="BG20" s="474"/>
      <c r="BH20" s="474"/>
      <c r="BI20" s="475"/>
      <c r="BJ20" s="110"/>
      <c r="BK20" s="102"/>
      <c r="BL20" s="102"/>
    </row>
    <row r="21" spans="1:79" ht="48" customHeight="1">
      <c r="A21" s="107"/>
      <c r="B21" s="109"/>
      <c r="C21" s="110"/>
      <c r="D21" s="474" t="s">
        <v>449</v>
      </c>
      <c r="E21" s="474"/>
      <c r="F21" s="474"/>
      <c r="G21" s="474"/>
      <c r="H21" s="474"/>
      <c r="I21" s="474"/>
      <c r="J21" s="474"/>
      <c r="K21" s="474"/>
      <c r="L21" s="474"/>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4"/>
      <c r="AM21" s="474"/>
      <c r="AN21" s="474"/>
      <c r="AO21" s="474"/>
      <c r="AP21" s="474"/>
      <c r="AQ21" s="474"/>
      <c r="AR21" s="474"/>
      <c r="AS21" s="474"/>
      <c r="AT21" s="474"/>
      <c r="AU21" s="474"/>
      <c r="AV21" s="474"/>
      <c r="AW21" s="474"/>
      <c r="AX21" s="474"/>
      <c r="AY21" s="474"/>
      <c r="AZ21" s="474"/>
      <c r="BA21" s="474"/>
      <c r="BB21" s="474"/>
      <c r="BC21" s="474"/>
      <c r="BD21" s="474"/>
      <c r="BE21" s="474"/>
      <c r="BF21" s="474"/>
      <c r="BG21" s="474"/>
      <c r="BH21" s="474"/>
      <c r="BI21" s="475"/>
      <c r="BJ21" s="110"/>
      <c r="BK21" s="102"/>
      <c r="BL21" s="102"/>
    </row>
    <row r="22" spans="1:79" ht="15" customHeight="1">
      <c r="A22" s="107"/>
      <c r="B22" s="109"/>
      <c r="C22" s="491" t="s">
        <v>450</v>
      </c>
      <c r="D22" s="491"/>
      <c r="E22" s="491"/>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1"/>
      <c r="AL22" s="491"/>
      <c r="AM22" s="491"/>
      <c r="AN22" s="491"/>
      <c r="AO22" s="491"/>
      <c r="AP22" s="491"/>
      <c r="AQ22" s="491"/>
      <c r="AR22" s="491"/>
      <c r="AS22" s="491"/>
      <c r="AT22" s="491"/>
      <c r="AU22" s="491"/>
      <c r="AV22" s="491"/>
      <c r="AW22" s="491"/>
      <c r="AX22" s="491"/>
      <c r="AY22" s="491"/>
      <c r="AZ22" s="491"/>
      <c r="BA22" s="491"/>
      <c r="BB22" s="491"/>
      <c r="BC22" s="491"/>
      <c r="BD22" s="491"/>
      <c r="BE22" s="491"/>
      <c r="BF22" s="491"/>
      <c r="BG22" s="491"/>
      <c r="BH22" s="491"/>
      <c r="BI22" s="492"/>
      <c r="BJ22" s="102"/>
      <c r="BK22" s="102"/>
      <c r="BL22" s="102"/>
    </row>
    <row r="23" spans="1:79" ht="15" customHeight="1">
      <c r="A23" s="107"/>
      <c r="B23" s="109"/>
      <c r="C23" s="102"/>
      <c r="D23" s="476" t="s">
        <v>451</v>
      </c>
      <c r="E23" s="476"/>
      <c r="F23" s="476"/>
      <c r="G23" s="476"/>
      <c r="H23" s="476"/>
      <c r="I23" s="476"/>
      <c r="J23" s="476"/>
      <c r="K23" s="476"/>
      <c r="L23" s="476"/>
      <c r="M23" s="476"/>
      <c r="N23" s="476"/>
      <c r="O23" s="476"/>
      <c r="P23" s="476"/>
      <c r="Q23" s="476"/>
      <c r="R23" s="476"/>
      <c r="S23" s="476"/>
      <c r="T23" s="476"/>
      <c r="U23" s="476"/>
      <c r="V23" s="476"/>
      <c r="W23" s="476"/>
      <c r="X23" s="476"/>
      <c r="Y23" s="476"/>
      <c r="Z23" s="476"/>
      <c r="AA23" s="476"/>
      <c r="AB23" s="476"/>
      <c r="AC23" s="476"/>
      <c r="AD23" s="476"/>
      <c r="AE23" s="476"/>
      <c r="AF23" s="476"/>
      <c r="AG23" s="476"/>
      <c r="AH23" s="476"/>
      <c r="AI23" s="476"/>
      <c r="AJ23" s="476"/>
      <c r="AK23" s="476"/>
      <c r="AL23" s="476"/>
      <c r="AM23" s="476"/>
      <c r="AN23" s="476"/>
      <c r="AO23" s="476"/>
      <c r="AP23" s="476"/>
      <c r="AQ23" s="476"/>
      <c r="AR23" s="476"/>
      <c r="AS23" s="476"/>
      <c r="AT23" s="476"/>
      <c r="AU23" s="476"/>
      <c r="AV23" s="476"/>
      <c r="AW23" s="476"/>
      <c r="AX23" s="476"/>
      <c r="AY23" s="476"/>
      <c r="AZ23" s="476"/>
      <c r="BA23" s="476"/>
      <c r="BB23" s="476"/>
      <c r="BC23" s="476"/>
      <c r="BD23" s="476"/>
      <c r="BE23" s="476"/>
      <c r="BF23" s="476"/>
      <c r="BG23" s="476"/>
      <c r="BH23" s="476"/>
      <c r="BI23" s="477"/>
      <c r="BJ23" s="102"/>
      <c r="BK23" s="102"/>
      <c r="BL23" s="102"/>
    </row>
    <row r="24" spans="1:79" ht="15" customHeight="1">
      <c r="A24" s="107"/>
      <c r="B24" s="109"/>
      <c r="C24" s="102"/>
      <c r="D24" s="476" t="s">
        <v>452</v>
      </c>
      <c r="E24" s="476"/>
      <c r="F24" s="476"/>
      <c r="G24" s="476"/>
      <c r="H24" s="476"/>
      <c r="I24" s="476"/>
      <c r="J24" s="476"/>
      <c r="K24" s="476"/>
      <c r="L24" s="476"/>
      <c r="M24" s="476"/>
      <c r="N24" s="476"/>
      <c r="O24" s="476"/>
      <c r="P24" s="476"/>
      <c r="Q24" s="476"/>
      <c r="R24" s="476"/>
      <c r="S24" s="476"/>
      <c r="T24" s="476"/>
      <c r="U24" s="476"/>
      <c r="V24" s="476"/>
      <c r="W24" s="476"/>
      <c r="X24" s="476"/>
      <c r="Y24" s="476"/>
      <c r="Z24" s="476"/>
      <c r="AA24" s="476"/>
      <c r="AB24" s="476"/>
      <c r="AC24" s="476"/>
      <c r="AD24" s="476"/>
      <c r="AE24" s="476"/>
      <c r="AF24" s="476"/>
      <c r="AG24" s="476"/>
      <c r="AH24" s="476"/>
      <c r="AI24" s="476"/>
      <c r="AJ24" s="476"/>
      <c r="AK24" s="476"/>
      <c r="AL24" s="476"/>
      <c r="AM24" s="476"/>
      <c r="AN24" s="476"/>
      <c r="AO24" s="476"/>
      <c r="AP24" s="476"/>
      <c r="AQ24" s="476"/>
      <c r="AR24" s="476"/>
      <c r="AS24" s="476"/>
      <c r="AT24" s="476"/>
      <c r="AU24" s="476"/>
      <c r="AV24" s="476"/>
      <c r="AW24" s="476"/>
      <c r="AX24" s="476"/>
      <c r="AY24" s="476"/>
      <c r="AZ24" s="476"/>
      <c r="BA24" s="476"/>
      <c r="BB24" s="476"/>
      <c r="BC24" s="476"/>
      <c r="BD24" s="476"/>
      <c r="BE24" s="476"/>
      <c r="BF24" s="476"/>
      <c r="BG24" s="476"/>
      <c r="BH24" s="476"/>
      <c r="BI24" s="477"/>
      <c r="BJ24" s="102"/>
      <c r="BK24" s="102"/>
      <c r="BL24" s="102"/>
    </row>
    <row r="25" spans="1:79" ht="15" customHeight="1">
      <c r="A25" s="107"/>
      <c r="B25" s="109"/>
      <c r="C25" s="102"/>
      <c r="D25" s="476" t="s">
        <v>453</v>
      </c>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6"/>
      <c r="AF25" s="476"/>
      <c r="AG25" s="476"/>
      <c r="AH25" s="476"/>
      <c r="AI25" s="476"/>
      <c r="AJ25" s="476"/>
      <c r="AK25" s="476"/>
      <c r="AL25" s="476"/>
      <c r="AM25" s="476"/>
      <c r="AN25" s="476"/>
      <c r="AO25" s="476"/>
      <c r="AP25" s="476"/>
      <c r="AQ25" s="476"/>
      <c r="AR25" s="476"/>
      <c r="AS25" s="476"/>
      <c r="AT25" s="476"/>
      <c r="AU25" s="476"/>
      <c r="AV25" s="476"/>
      <c r="AW25" s="476"/>
      <c r="AX25" s="476"/>
      <c r="AY25" s="476"/>
      <c r="AZ25" s="476"/>
      <c r="BA25" s="476"/>
      <c r="BB25" s="476"/>
      <c r="BC25" s="476"/>
      <c r="BD25" s="476"/>
      <c r="BE25" s="476"/>
      <c r="BF25" s="476"/>
      <c r="BG25" s="476"/>
      <c r="BH25" s="476"/>
      <c r="BI25" s="477"/>
      <c r="BJ25" s="102"/>
      <c r="BK25" s="102"/>
      <c r="BL25" s="102"/>
    </row>
    <row r="26" spans="1:79" ht="195.95" customHeight="1">
      <c r="A26" s="111"/>
      <c r="B26" s="112"/>
      <c r="C26" s="111"/>
      <c r="D26" s="111"/>
      <c r="E26" s="474" t="s">
        <v>454</v>
      </c>
      <c r="F26" s="474"/>
      <c r="G26" s="474"/>
      <c r="H26" s="474"/>
      <c r="I26" s="474"/>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4"/>
      <c r="AL26" s="474"/>
      <c r="AM26" s="474"/>
      <c r="AN26" s="474"/>
      <c r="AO26" s="474"/>
      <c r="AP26" s="474"/>
      <c r="AQ26" s="474"/>
      <c r="AR26" s="474"/>
      <c r="AS26" s="474"/>
      <c r="AT26" s="474"/>
      <c r="AU26" s="474"/>
      <c r="AV26" s="474"/>
      <c r="AW26" s="474"/>
      <c r="AX26" s="474"/>
      <c r="AY26" s="474"/>
      <c r="AZ26" s="474"/>
      <c r="BA26" s="474"/>
      <c r="BB26" s="474"/>
      <c r="BC26" s="474"/>
      <c r="BD26" s="474"/>
      <c r="BE26" s="474"/>
      <c r="BF26" s="474"/>
      <c r="BG26" s="474"/>
      <c r="BH26" s="474"/>
      <c r="BI26" s="475"/>
    </row>
    <row r="27" spans="1:79" ht="15" customHeight="1">
      <c r="A27" s="107"/>
      <c r="B27" s="113"/>
      <c r="C27" s="114"/>
      <c r="D27" s="478" t="s">
        <v>455</v>
      </c>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8"/>
      <c r="AL27" s="478"/>
      <c r="AM27" s="478"/>
      <c r="AN27" s="478"/>
      <c r="AO27" s="478"/>
      <c r="AP27" s="478"/>
      <c r="AQ27" s="478"/>
      <c r="AR27" s="478"/>
      <c r="AS27" s="478"/>
      <c r="AT27" s="478"/>
      <c r="AU27" s="478"/>
      <c r="AV27" s="478"/>
      <c r="AW27" s="478"/>
      <c r="AX27" s="478"/>
      <c r="AY27" s="478"/>
      <c r="AZ27" s="478"/>
      <c r="BA27" s="478"/>
      <c r="BB27" s="478"/>
      <c r="BC27" s="478"/>
      <c r="BD27" s="478"/>
      <c r="BE27" s="478"/>
      <c r="BF27" s="478"/>
      <c r="BG27" s="478"/>
      <c r="BH27" s="478"/>
      <c r="BI27" s="479"/>
      <c r="BJ27" s="102"/>
      <c r="BK27" s="102"/>
      <c r="BL27" s="102"/>
    </row>
    <row r="28" spans="1:79" ht="15" customHeight="1" thickBot="1">
      <c r="A28" s="107"/>
      <c r="B28" s="13"/>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02"/>
      <c r="BE28" s="102"/>
      <c r="BF28" s="102"/>
      <c r="BG28" s="102"/>
      <c r="BH28" s="102"/>
      <c r="BI28" s="102"/>
      <c r="BJ28" s="102"/>
      <c r="BK28" s="102"/>
      <c r="BL28" s="102"/>
    </row>
    <row r="29" spans="1:79" ht="15" customHeight="1">
      <c r="A29" s="97"/>
      <c r="B29" s="480" t="s">
        <v>456</v>
      </c>
      <c r="C29" s="482" t="s">
        <v>457</v>
      </c>
      <c r="D29" s="482"/>
      <c r="E29" s="482"/>
      <c r="F29" s="482" t="s">
        <v>458</v>
      </c>
      <c r="G29" s="482"/>
      <c r="H29" s="482"/>
      <c r="I29" s="482" t="s">
        <v>459</v>
      </c>
      <c r="J29" s="482"/>
      <c r="K29" s="482"/>
      <c r="L29" s="482" t="s">
        <v>460</v>
      </c>
      <c r="M29" s="482"/>
      <c r="N29" s="482"/>
      <c r="O29" s="482" t="s">
        <v>461</v>
      </c>
      <c r="P29" s="482"/>
      <c r="Q29" s="482"/>
      <c r="R29" s="482"/>
      <c r="S29" s="482" t="s">
        <v>462</v>
      </c>
      <c r="T29" s="482"/>
      <c r="U29" s="482"/>
      <c r="V29" s="482"/>
      <c r="W29" s="482" t="s">
        <v>463</v>
      </c>
      <c r="X29" s="482"/>
      <c r="Y29" s="482"/>
      <c r="Z29" s="482" t="s">
        <v>464</v>
      </c>
      <c r="AA29" s="482"/>
      <c r="AB29" s="482"/>
      <c r="AC29" s="482" t="s">
        <v>465</v>
      </c>
      <c r="AD29" s="482"/>
      <c r="AE29" s="482"/>
      <c r="AF29" s="482" t="s">
        <v>466</v>
      </c>
      <c r="AG29" s="482"/>
      <c r="AH29" s="482"/>
      <c r="AI29" s="482"/>
      <c r="AJ29" s="482"/>
      <c r="AK29" s="482"/>
      <c r="AL29" s="482"/>
      <c r="AM29" s="482"/>
      <c r="AN29" s="482"/>
      <c r="AO29" s="482"/>
      <c r="AP29" s="482"/>
      <c r="AQ29" s="482"/>
      <c r="AR29" s="482"/>
      <c r="AS29" s="482"/>
      <c r="AT29" s="482"/>
      <c r="AU29" s="482"/>
      <c r="AV29" s="482"/>
      <c r="AW29" s="482"/>
      <c r="AX29" s="482"/>
      <c r="AY29" s="482"/>
      <c r="AZ29" s="482"/>
      <c r="BA29" s="482"/>
      <c r="BB29" s="482"/>
      <c r="BC29" s="482"/>
      <c r="BD29" s="482"/>
      <c r="BE29" s="482"/>
      <c r="BF29" s="482"/>
      <c r="BG29" s="482"/>
      <c r="BH29" s="482"/>
      <c r="BI29" s="484"/>
      <c r="BJ29" s="122"/>
      <c r="BK29" s="122"/>
      <c r="BL29" s="122"/>
    </row>
    <row r="30" spans="1:79" ht="15" customHeight="1">
      <c r="A30" s="97"/>
      <c r="B30" s="481"/>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t="s">
        <v>467</v>
      </c>
      <c r="AG30" s="483"/>
      <c r="AH30" s="483"/>
      <c r="AI30" s="483"/>
      <c r="AJ30" s="483"/>
      <c r="AK30" s="483"/>
      <c r="AL30" s="483"/>
      <c r="AM30" s="483"/>
      <c r="AN30" s="483" t="s">
        <v>468</v>
      </c>
      <c r="AO30" s="483"/>
      <c r="AP30" s="483"/>
      <c r="AQ30" s="483"/>
      <c r="AR30" s="483"/>
      <c r="AS30" s="483"/>
      <c r="AT30" s="483"/>
      <c r="AU30" s="483"/>
      <c r="AV30" s="483" t="s">
        <v>469</v>
      </c>
      <c r="AW30" s="483"/>
      <c r="AX30" s="483"/>
      <c r="AY30" s="483"/>
      <c r="AZ30" s="483"/>
      <c r="BA30" s="483"/>
      <c r="BB30" s="483"/>
      <c r="BC30" s="483"/>
      <c r="BD30" s="485" t="s">
        <v>470</v>
      </c>
      <c r="BE30" s="486"/>
      <c r="BF30" s="486"/>
      <c r="BG30" s="486"/>
      <c r="BH30" s="486"/>
      <c r="BI30" s="487"/>
      <c r="BJ30" s="122"/>
      <c r="BK30" s="122"/>
      <c r="BL30" s="122"/>
    </row>
    <row r="31" spans="1:79" ht="24" customHeight="1">
      <c r="A31" s="97"/>
      <c r="B31" s="481"/>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t="s">
        <v>471</v>
      </c>
      <c r="AG31" s="483"/>
      <c r="AH31" s="483"/>
      <c r="AI31" s="483"/>
      <c r="AJ31" s="483" t="s">
        <v>472</v>
      </c>
      <c r="AK31" s="483"/>
      <c r="AL31" s="483"/>
      <c r="AM31" s="483"/>
      <c r="AN31" s="483" t="s">
        <v>471</v>
      </c>
      <c r="AO31" s="483"/>
      <c r="AP31" s="483"/>
      <c r="AQ31" s="483"/>
      <c r="AR31" s="483" t="s">
        <v>472</v>
      </c>
      <c r="AS31" s="483"/>
      <c r="AT31" s="483"/>
      <c r="AU31" s="483"/>
      <c r="AV31" s="483" t="s">
        <v>471</v>
      </c>
      <c r="AW31" s="483"/>
      <c r="AX31" s="483"/>
      <c r="AY31" s="483"/>
      <c r="AZ31" s="483" t="s">
        <v>472</v>
      </c>
      <c r="BA31" s="483"/>
      <c r="BB31" s="483"/>
      <c r="BC31" s="483"/>
      <c r="BD31" s="488"/>
      <c r="BE31" s="489"/>
      <c r="BF31" s="489"/>
      <c r="BG31" s="489"/>
      <c r="BH31" s="489"/>
      <c r="BI31" s="490"/>
      <c r="BJ31" s="122"/>
      <c r="BK31" s="122"/>
      <c r="BL31" s="122"/>
    </row>
    <row r="32" spans="1:79" ht="48" customHeight="1">
      <c r="A32" s="115"/>
      <c r="B32" s="116" t="s">
        <v>473</v>
      </c>
      <c r="C32" s="497" t="s">
        <v>474</v>
      </c>
      <c r="D32" s="497"/>
      <c r="E32" s="497"/>
      <c r="F32" s="497" t="s">
        <v>475</v>
      </c>
      <c r="G32" s="497"/>
      <c r="H32" s="497"/>
      <c r="I32" s="497" t="s">
        <v>476</v>
      </c>
      <c r="J32" s="497"/>
      <c r="K32" s="497"/>
      <c r="L32" s="497" t="s">
        <v>477</v>
      </c>
      <c r="M32" s="497"/>
      <c r="N32" s="497"/>
      <c r="O32" s="497" t="s">
        <v>478</v>
      </c>
      <c r="P32" s="497"/>
      <c r="Q32" s="497"/>
      <c r="R32" s="497"/>
      <c r="S32" s="497" t="s">
        <v>479</v>
      </c>
      <c r="T32" s="497"/>
      <c r="U32" s="497"/>
      <c r="V32" s="497"/>
      <c r="W32" s="497" t="s">
        <v>480</v>
      </c>
      <c r="X32" s="497"/>
      <c r="Y32" s="497"/>
      <c r="Z32" s="498" t="s">
        <v>481</v>
      </c>
      <c r="AA32" s="499"/>
      <c r="AB32" s="499"/>
      <c r="AC32" s="497" t="s">
        <v>482</v>
      </c>
      <c r="AD32" s="497"/>
      <c r="AE32" s="497"/>
      <c r="AF32" s="500" t="s">
        <v>483</v>
      </c>
      <c r="AG32" s="500"/>
      <c r="AH32" s="500"/>
      <c r="AI32" s="500"/>
      <c r="AJ32" s="501">
        <v>3</v>
      </c>
      <c r="AK32" s="501"/>
      <c r="AL32" s="501"/>
      <c r="AM32" s="501"/>
      <c r="AN32" s="500" t="s">
        <v>484</v>
      </c>
      <c r="AO32" s="500"/>
      <c r="AP32" s="500"/>
      <c r="AQ32" s="500"/>
      <c r="AR32" s="501">
        <v>1</v>
      </c>
      <c r="AS32" s="501"/>
      <c r="AT32" s="501"/>
      <c r="AU32" s="501"/>
      <c r="AV32" s="500" t="s">
        <v>485</v>
      </c>
      <c r="AW32" s="500"/>
      <c r="AX32" s="500"/>
      <c r="AY32" s="500"/>
      <c r="AZ32" s="501">
        <v>9</v>
      </c>
      <c r="BA32" s="501"/>
      <c r="BB32" s="501"/>
      <c r="BC32" s="501"/>
      <c r="BD32" s="502"/>
      <c r="BE32" s="503"/>
      <c r="BF32" s="503"/>
      <c r="BG32" s="503"/>
      <c r="BH32" s="503"/>
      <c r="BI32" s="504"/>
      <c r="BJ32" s="43"/>
      <c r="BK32" s="43"/>
      <c r="BL32" s="43"/>
      <c r="CA32" s="253" t="s">
        <v>735</v>
      </c>
    </row>
    <row r="33" spans="1:79" ht="15" customHeight="1">
      <c r="A33" s="102"/>
      <c r="B33" s="117" t="s">
        <v>57</v>
      </c>
      <c r="C33" s="496"/>
      <c r="D33" s="496"/>
      <c r="E33" s="496"/>
      <c r="F33" s="496"/>
      <c r="G33" s="496"/>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496"/>
      <c r="AJ33" s="496"/>
      <c r="AK33" s="496"/>
      <c r="AL33" s="496"/>
      <c r="AM33" s="496"/>
      <c r="AN33" s="496"/>
      <c r="AO33" s="496"/>
      <c r="AP33" s="496"/>
      <c r="AQ33" s="496"/>
      <c r="AR33" s="496"/>
      <c r="AS33" s="496"/>
      <c r="AT33" s="496"/>
      <c r="AU33" s="496"/>
      <c r="AV33" s="496"/>
      <c r="AW33" s="496"/>
      <c r="AX33" s="496"/>
      <c r="AY33" s="496"/>
      <c r="AZ33" s="496"/>
      <c r="BA33" s="496"/>
      <c r="BB33" s="496"/>
      <c r="BC33" s="496"/>
      <c r="BD33" s="496"/>
      <c r="BE33" s="496"/>
      <c r="BF33" s="496"/>
      <c r="BG33" s="496"/>
      <c r="BH33" s="496"/>
      <c r="BI33" s="505"/>
      <c r="BJ33" s="102"/>
      <c r="BK33" s="102">
        <v>1</v>
      </c>
      <c r="BL33" s="102" t="s">
        <v>571</v>
      </c>
      <c r="CA33" s="252">
        <f>IF(OR(COUNTIF(AJ33,10)&gt;0,COUNTIF(AR33,10)&gt;0,COUNTIF(AZ33,10)&gt;0),1,0)</f>
        <v>0</v>
      </c>
    </row>
    <row r="34" spans="1:79" ht="15" customHeight="1">
      <c r="A34" s="102"/>
      <c r="B34" s="117" t="s">
        <v>58</v>
      </c>
      <c r="C34" s="496"/>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96"/>
      <c r="AI34" s="496"/>
      <c r="AJ34" s="496"/>
      <c r="AK34" s="496"/>
      <c r="AL34" s="496"/>
      <c r="AM34" s="496"/>
      <c r="AN34" s="496"/>
      <c r="AO34" s="496"/>
      <c r="AP34" s="496"/>
      <c r="AQ34" s="496"/>
      <c r="AR34" s="496"/>
      <c r="AS34" s="496"/>
      <c r="AT34" s="496"/>
      <c r="AU34" s="496"/>
      <c r="AV34" s="496"/>
      <c r="AW34" s="496"/>
      <c r="AX34" s="496"/>
      <c r="AY34" s="496"/>
      <c r="AZ34" s="496"/>
      <c r="BA34" s="496"/>
      <c r="BB34" s="496"/>
      <c r="BC34" s="496"/>
      <c r="BD34" s="496"/>
      <c r="BE34" s="496"/>
      <c r="BF34" s="496"/>
      <c r="BG34" s="496"/>
      <c r="BH34" s="496"/>
      <c r="BI34" s="505"/>
      <c r="BJ34" s="102"/>
      <c r="BK34" s="102">
        <v>2</v>
      </c>
      <c r="BL34" s="102" t="s">
        <v>572</v>
      </c>
      <c r="CA34" s="252">
        <f t="shared" ref="CA34:CA67" si="0">IF(OR(COUNTIF(AJ34,10)&gt;0,COUNTIF(AR34,10)&gt;0,COUNTIF(AZ34,10)&gt;0),1,0)</f>
        <v>0</v>
      </c>
    </row>
    <row r="35" spans="1:79" ht="15" customHeight="1">
      <c r="A35" s="102"/>
      <c r="B35" s="117" t="s">
        <v>59</v>
      </c>
      <c r="C35" s="496"/>
      <c r="D35" s="496"/>
      <c r="E35" s="496"/>
      <c r="F35" s="496"/>
      <c r="G35" s="496"/>
      <c r="H35" s="496"/>
      <c r="I35" s="496"/>
      <c r="J35" s="496"/>
      <c r="K35" s="496"/>
      <c r="L35" s="496"/>
      <c r="M35" s="496"/>
      <c r="N35" s="496"/>
      <c r="O35" s="496"/>
      <c r="P35" s="496"/>
      <c r="Q35" s="496"/>
      <c r="R35" s="496"/>
      <c r="S35" s="496"/>
      <c r="T35" s="496"/>
      <c r="U35" s="496"/>
      <c r="V35" s="496"/>
      <c r="W35" s="496"/>
      <c r="X35" s="496"/>
      <c r="Y35" s="496"/>
      <c r="Z35" s="496"/>
      <c r="AA35" s="496"/>
      <c r="AB35" s="496"/>
      <c r="AC35" s="496"/>
      <c r="AD35" s="496"/>
      <c r="AE35" s="496"/>
      <c r="AF35" s="496"/>
      <c r="AG35" s="496"/>
      <c r="AH35" s="496"/>
      <c r="AI35" s="496"/>
      <c r="AJ35" s="496"/>
      <c r="AK35" s="496"/>
      <c r="AL35" s="496"/>
      <c r="AM35" s="496"/>
      <c r="AN35" s="496"/>
      <c r="AO35" s="496"/>
      <c r="AP35" s="496"/>
      <c r="AQ35" s="496"/>
      <c r="AR35" s="496"/>
      <c r="AS35" s="496"/>
      <c r="AT35" s="496"/>
      <c r="AU35" s="496"/>
      <c r="AV35" s="496"/>
      <c r="AW35" s="496"/>
      <c r="AX35" s="496"/>
      <c r="AY35" s="496"/>
      <c r="AZ35" s="496"/>
      <c r="BA35" s="496"/>
      <c r="BB35" s="496"/>
      <c r="BC35" s="496"/>
      <c r="BD35" s="506"/>
      <c r="BE35" s="507"/>
      <c r="BF35" s="496"/>
      <c r="BG35" s="496"/>
      <c r="BH35" s="507"/>
      <c r="BI35" s="508"/>
      <c r="BJ35" s="102"/>
      <c r="BK35" s="102">
        <v>3</v>
      </c>
      <c r="BL35" s="102" t="s">
        <v>573</v>
      </c>
      <c r="CA35" s="252">
        <f t="shared" si="0"/>
        <v>0</v>
      </c>
    </row>
    <row r="36" spans="1:79" ht="15" customHeight="1">
      <c r="A36" s="102"/>
      <c r="B36" s="117" t="s">
        <v>60</v>
      </c>
      <c r="C36" s="496"/>
      <c r="D36" s="496"/>
      <c r="E36" s="496"/>
      <c r="F36" s="496"/>
      <c r="G36" s="496"/>
      <c r="H36" s="496"/>
      <c r="I36" s="496"/>
      <c r="J36" s="496"/>
      <c r="K36" s="496"/>
      <c r="L36" s="496"/>
      <c r="M36" s="496"/>
      <c r="N36" s="496"/>
      <c r="O36" s="496"/>
      <c r="P36" s="496"/>
      <c r="Q36" s="496"/>
      <c r="R36" s="496"/>
      <c r="S36" s="496"/>
      <c r="T36" s="496"/>
      <c r="U36" s="496"/>
      <c r="V36" s="496"/>
      <c r="W36" s="496"/>
      <c r="X36" s="496"/>
      <c r="Y36" s="496"/>
      <c r="Z36" s="496"/>
      <c r="AA36" s="496"/>
      <c r="AB36" s="496"/>
      <c r="AC36" s="496"/>
      <c r="AD36" s="496"/>
      <c r="AE36" s="496"/>
      <c r="AF36" s="496"/>
      <c r="AG36" s="496"/>
      <c r="AH36" s="496"/>
      <c r="AI36" s="496"/>
      <c r="AJ36" s="496"/>
      <c r="AK36" s="496"/>
      <c r="AL36" s="496"/>
      <c r="AM36" s="496"/>
      <c r="AN36" s="496"/>
      <c r="AO36" s="496"/>
      <c r="AP36" s="496"/>
      <c r="AQ36" s="496"/>
      <c r="AR36" s="496"/>
      <c r="AS36" s="496"/>
      <c r="AT36" s="496"/>
      <c r="AU36" s="496"/>
      <c r="AV36" s="496"/>
      <c r="AW36" s="496"/>
      <c r="AX36" s="496"/>
      <c r="AY36" s="496"/>
      <c r="AZ36" s="496"/>
      <c r="BA36" s="496"/>
      <c r="BB36" s="496"/>
      <c r="BC36" s="496"/>
      <c r="BD36" s="496"/>
      <c r="BE36" s="496"/>
      <c r="BF36" s="496"/>
      <c r="BG36" s="496"/>
      <c r="BH36" s="496"/>
      <c r="BI36" s="505"/>
      <c r="BJ36" s="102"/>
      <c r="BK36" s="102">
        <v>4</v>
      </c>
      <c r="BL36" s="102" t="s">
        <v>574</v>
      </c>
      <c r="CA36" s="252">
        <f t="shared" si="0"/>
        <v>0</v>
      </c>
    </row>
    <row r="37" spans="1:79" ht="15" customHeight="1">
      <c r="A37" s="102"/>
      <c r="B37" s="117" t="s">
        <v>61</v>
      </c>
      <c r="C37" s="496"/>
      <c r="D37" s="496"/>
      <c r="E37" s="496"/>
      <c r="F37" s="496"/>
      <c r="G37" s="496"/>
      <c r="H37" s="496"/>
      <c r="I37" s="496"/>
      <c r="J37" s="496"/>
      <c r="K37" s="496"/>
      <c r="L37" s="496"/>
      <c r="M37" s="496"/>
      <c r="N37" s="496"/>
      <c r="O37" s="496"/>
      <c r="P37" s="496"/>
      <c r="Q37" s="496"/>
      <c r="R37" s="496"/>
      <c r="S37" s="496"/>
      <c r="T37" s="496"/>
      <c r="U37" s="496"/>
      <c r="V37" s="496"/>
      <c r="W37" s="496"/>
      <c r="X37" s="496"/>
      <c r="Y37" s="496"/>
      <c r="Z37" s="496"/>
      <c r="AA37" s="496"/>
      <c r="AB37" s="496"/>
      <c r="AC37" s="496"/>
      <c r="AD37" s="496"/>
      <c r="AE37" s="496"/>
      <c r="AF37" s="496"/>
      <c r="AG37" s="496"/>
      <c r="AH37" s="496"/>
      <c r="AI37" s="496"/>
      <c r="AJ37" s="496"/>
      <c r="AK37" s="496"/>
      <c r="AL37" s="496"/>
      <c r="AM37" s="496"/>
      <c r="AN37" s="496"/>
      <c r="AO37" s="496"/>
      <c r="AP37" s="496"/>
      <c r="AQ37" s="496"/>
      <c r="AR37" s="496"/>
      <c r="AS37" s="496"/>
      <c r="AT37" s="496"/>
      <c r="AU37" s="496"/>
      <c r="AV37" s="496"/>
      <c r="AW37" s="496"/>
      <c r="AX37" s="496"/>
      <c r="AY37" s="496"/>
      <c r="AZ37" s="496"/>
      <c r="BA37" s="496"/>
      <c r="BB37" s="496"/>
      <c r="BC37" s="496"/>
      <c r="BD37" s="496"/>
      <c r="BE37" s="496"/>
      <c r="BF37" s="496"/>
      <c r="BG37" s="496"/>
      <c r="BH37" s="496"/>
      <c r="BI37" s="505"/>
      <c r="BJ37" s="102"/>
      <c r="BK37" s="102">
        <v>5</v>
      </c>
      <c r="BL37" s="102" t="s">
        <v>575</v>
      </c>
      <c r="CA37" s="252">
        <f t="shared" si="0"/>
        <v>0</v>
      </c>
    </row>
    <row r="38" spans="1:79" ht="15" customHeight="1">
      <c r="A38" s="102"/>
      <c r="B38" s="117" t="s">
        <v>62</v>
      </c>
      <c r="C38" s="496"/>
      <c r="D38" s="496"/>
      <c r="E38" s="496"/>
      <c r="F38" s="496"/>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496"/>
      <c r="AF38" s="496"/>
      <c r="AG38" s="496"/>
      <c r="AH38" s="496"/>
      <c r="AI38" s="496"/>
      <c r="AJ38" s="496"/>
      <c r="AK38" s="496"/>
      <c r="AL38" s="496"/>
      <c r="AM38" s="496"/>
      <c r="AN38" s="496"/>
      <c r="AO38" s="496"/>
      <c r="AP38" s="496"/>
      <c r="AQ38" s="496"/>
      <c r="AR38" s="496"/>
      <c r="AS38" s="496"/>
      <c r="AT38" s="496"/>
      <c r="AU38" s="496"/>
      <c r="AV38" s="496"/>
      <c r="AW38" s="496"/>
      <c r="AX38" s="496"/>
      <c r="AY38" s="496"/>
      <c r="AZ38" s="496"/>
      <c r="BA38" s="496"/>
      <c r="BB38" s="496"/>
      <c r="BC38" s="496"/>
      <c r="BD38" s="496"/>
      <c r="BE38" s="496"/>
      <c r="BF38" s="496"/>
      <c r="BG38" s="496"/>
      <c r="BH38" s="496"/>
      <c r="BI38" s="505"/>
      <c r="BJ38" s="102"/>
      <c r="BK38" s="102">
        <v>6</v>
      </c>
      <c r="BL38" s="102" t="s">
        <v>576</v>
      </c>
      <c r="CA38" s="252">
        <f t="shared" si="0"/>
        <v>0</v>
      </c>
    </row>
    <row r="39" spans="1:79" ht="15" customHeight="1">
      <c r="A39" s="102"/>
      <c r="B39" s="117" t="s">
        <v>63</v>
      </c>
      <c r="C39" s="496"/>
      <c r="D39" s="496"/>
      <c r="E39" s="496"/>
      <c r="F39" s="496"/>
      <c r="G39" s="496"/>
      <c r="H39" s="496"/>
      <c r="I39" s="496"/>
      <c r="J39" s="496"/>
      <c r="K39" s="496"/>
      <c r="L39" s="496"/>
      <c r="M39" s="496"/>
      <c r="N39" s="496"/>
      <c r="O39" s="496"/>
      <c r="P39" s="496"/>
      <c r="Q39" s="496"/>
      <c r="R39" s="496"/>
      <c r="S39" s="496"/>
      <c r="T39" s="496"/>
      <c r="U39" s="496"/>
      <c r="V39" s="496"/>
      <c r="W39" s="496"/>
      <c r="X39" s="496"/>
      <c r="Y39" s="496"/>
      <c r="Z39" s="496"/>
      <c r="AA39" s="496"/>
      <c r="AB39" s="496"/>
      <c r="AC39" s="496"/>
      <c r="AD39" s="496"/>
      <c r="AE39" s="496"/>
      <c r="AF39" s="496"/>
      <c r="AG39" s="496"/>
      <c r="AH39" s="496"/>
      <c r="AI39" s="496"/>
      <c r="AJ39" s="496"/>
      <c r="AK39" s="496"/>
      <c r="AL39" s="496"/>
      <c r="AM39" s="496"/>
      <c r="AN39" s="496"/>
      <c r="AO39" s="496"/>
      <c r="AP39" s="496"/>
      <c r="AQ39" s="496"/>
      <c r="AR39" s="496"/>
      <c r="AS39" s="496"/>
      <c r="AT39" s="496"/>
      <c r="AU39" s="496"/>
      <c r="AV39" s="496"/>
      <c r="AW39" s="496"/>
      <c r="AX39" s="496"/>
      <c r="AY39" s="496"/>
      <c r="AZ39" s="496"/>
      <c r="BA39" s="496"/>
      <c r="BB39" s="496"/>
      <c r="BC39" s="496"/>
      <c r="BD39" s="496"/>
      <c r="BE39" s="496"/>
      <c r="BF39" s="496"/>
      <c r="BG39" s="496"/>
      <c r="BH39" s="496"/>
      <c r="BI39" s="505"/>
      <c r="BJ39" s="102"/>
      <c r="BK39" s="102">
        <v>7</v>
      </c>
      <c r="BL39" s="102" t="s">
        <v>577</v>
      </c>
      <c r="CA39" s="252">
        <f t="shared" si="0"/>
        <v>0</v>
      </c>
    </row>
    <row r="40" spans="1:79" ht="15" customHeight="1">
      <c r="A40" s="102"/>
      <c r="B40" s="117" t="s">
        <v>64</v>
      </c>
      <c r="C40" s="496"/>
      <c r="D40" s="496"/>
      <c r="E40" s="496"/>
      <c r="F40" s="496"/>
      <c r="G40" s="496"/>
      <c r="H40" s="496"/>
      <c r="I40" s="496"/>
      <c r="J40" s="496"/>
      <c r="K40" s="496"/>
      <c r="L40" s="496"/>
      <c r="M40" s="496"/>
      <c r="N40" s="496"/>
      <c r="O40" s="496"/>
      <c r="P40" s="496"/>
      <c r="Q40" s="496"/>
      <c r="R40" s="496"/>
      <c r="S40" s="496"/>
      <c r="T40" s="496"/>
      <c r="U40" s="496"/>
      <c r="V40" s="496"/>
      <c r="W40" s="496"/>
      <c r="X40" s="496"/>
      <c r="Y40" s="496"/>
      <c r="Z40" s="496"/>
      <c r="AA40" s="496"/>
      <c r="AB40" s="496"/>
      <c r="AC40" s="496"/>
      <c r="AD40" s="496"/>
      <c r="AE40" s="496"/>
      <c r="AF40" s="496"/>
      <c r="AG40" s="496"/>
      <c r="AH40" s="496"/>
      <c r="AI40" s="496"/>
      <c r="AJ40" s="496"/>
      <c r="AK40" s="496"/>
      <c r="AL40" s="496"/>
      <c r="AM40" s="496"/>
      <c r="AN40" s="496"/>
      <c r="AO40" s="496"/>
      <c r="AP40" s="496"/>
      <c r="AQ40" s="496"/>
      <c r="AR40" s="496"/>
      <c r="AS40" s="496"/>
      <c r="AT40" s="496"/>
      <c r="AU40" s="496"/>
      <c r="AV40" s="496"/>
      <c r="AW40" s="496"/>
      <c r="AX40" s="496"/>
      <c r="AY40" s="496"/>
      <c r="AZ40" s="496"/>
      <c r="BA40" s="496"/>
      <c r="BB40" s="496"/>
      <c r="BC40" s="496"/>
      <c r="BD40" s="496"/>
      <c r="BE40" s="496"/>
      <c r="BF40" s="496"/>
      <c r="BG40" s="496"/>
      <c r="BH40" s="496"/>
      <c r="BI40" s="505"/>
      <c r="BJ40" s="102"/>
      <c r="BK40" s="102">
        <v>8</v>
      </c>
      <c r="BL40" s="102" t="s">
        <v>578</v>
      </c>
      <c r="CA40" s="252">
        <f t="shared" si="0"/>
        <v>0</v>
      </c>
    </row>
    <row r="41" spans="1:79" ht="15" customHeight="1">
      <c r="A41" s="102"/>
      <c r="B41" s="117" t="s">
        <v>65</v>
      </c>
      <c r="C41" s="496"/>
      <c r="D41" s="496"/>
      <c r="E41" s="496"/>
      <c r="F41" s="496"/>
      <c r="G41" s="496"/>
      <c r="H41" s="496"/>
      <c r="I41" s="496"/>
      <c r="J41" s="496"/>
      <c r="K41" s="496"/>
      <c r="L41" s="496"/>
      <c r="M41" s="496"/>
      <c r="N41" s="496"/>
      <c r="O41" s="496"/>
      <c r="P41" s="496"/>
      <c r="Q41" s="496"/>
      <c r="R41" s="496"/>
      <c r="S41" s="496"/>
      <c r="T41" s="496"/>
      <c r="U41" s="496"/>
      <c r="V41" s="496"/>
      <c r="W41" s="496"/>
      <c r="X41" s="496"/>
      <c r="Y41" s="496"/>
      <c r="Z41" s="496"/>
      <c r="AA41" s="496"/>
      <c r="AB41" s="496"/>
      <c r="AC41" s="496"/>
      <c r="AD41" s="496"/>
      <c r="AE41" s="496"/>
      <c r="AF41" s="496"/>
      <c r="AG41" s="496"/>
      <c r="AH41" s="496"/>
      <c r="AI41" s="496"/>
      <c r="AJ41" s="496"/>
      <c r="AK41" s="496"/>
      <c r="AL41" s="496"/>
      <c r="AM41" s="496"/>
      <c r="AN41" s="496"/>
      <c r="AO41" s="496"/>
      <c r="AP41" s="496"/>
      <c r="AQ41" s="496"/>
      <c r="AR41" s="496"/>
      <c r="AS41" s="496"/>
      <c r="AT41" s="496"/>
      <c r="AU41" s="496"/>
      <c r="AV41" s="496"/>
      <c r="AW41" s="496"/>
      <c r="AX41" s="496"/>
      <c r="AY41" s="496"/>
      <c r="AZ41" s="496"/>
      <c r="BA41" s="496"/>
      <c r="BB41" s="496"/>
      <c r="BC41" s="496"/>
      <c r="BD41" s="496"/>
      <c r="BE41" s="496"/>
      <c r="BF41" s="496"/>
      <c r="BG41" s="496"/>
      <c r="BH41" s="496"/>
      <c r="BI41" s="505"/>
      <c r="BJ41" s="102"/>
      <c r="BK41" s="102">
        <v>9</v>
      </c>
      <c r="BL41" s="102" t="s">
        <v>485</v>
      </c>
      <c r="CA41" s="252">
        <f t="shared" si="0"/>
        <v>0</v>
      </c>
    </row>
    <row r="42" spans="1:79" ht="15" customHeight="1">
      <c r="A42" s="102"/>
      <c r="B42" s="117" t="s">
        <v>66</v>
      </c>
      <c r="C42" s="496"/>
      <c r="D42" s="496"/>
      <c r="E42" s="496"/>
      <c r="F42" s="496"/>
      <c r="G42" s="496"/>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496"/>
      <c r="AM42" s="496"/>
      <c r="AN42" s="496"/>
      <c r="AO42" s="496"/>
      <c r="AP42" s="496"/>
      <c r="AQ42" s="496"/>
      <c r="AR42" s="496"/>
      <c r="AS42" s="496"/>
      <c r="AT42" s="496"/>
      <c r="AU42" s="496"/>
      <c r="AV42" s="496"/>
      <c r="AW42" s="496"/>
      <c r="AX42" s="496"/>
      <c r="AY42" s="496"/>
      <c r="AZ42" s="496"/>
      <c r="BA42" s="496"/>
      <c r="BB42" s="496"/>
      <c r="BC42" s="496"/>
      <c r="BD42" s="496"/>
      <c r="BE42" s="496"/>
      <c r="BF42" s="496"/>
      <c r="BG42" s="496"/>
      <c r="BH42" s="496"/>
      <c r="BI42" s="505"/>
      <c r="BJ42" s="102"/>
      <c r="BK42" s="102">
        <v>10</v>
      </c>
      <c r="BL42" s="102" t="s">
        <v>579</v>
      </c>
      <c r="CA42" s="252">
        <f t="shared" si="0"/>
        <v>0</v>
      </c>
    </row>
    <row r="43" spans="1:79" ht="15" customHeight="1">
      <c r="A43" s="102"/>
      <c r="B43" s="117" t="s">
        <v>67</v>
      </c>
      <c r="C43" s="496"/>
      <c r="D43" s="496"/>
      <c r="E43" s="496"/>
      <c r="F43" s="496"/>
      <c r="G43" s="496"/>
      <c r="H43" s="496"/>
      <c r="I43" s="496"/>
      <c r="J43" s="496"/>
      <c r="K43" s="496"/>
      <c r="L43" s="496"/>
      <c r="M43" s="496"/>
      <c r="N43" s="496"/>
      <c r="O43" s="496"/>
      <c r="P43" s="496"/>
      <c r="Q43" s="496"/>
      <c r="R43" s="496"/>
      <c r="S43" s="496"/>
      <c r="T43" s="496"/>
      <c r="U43" s="496"/>
      <c r="V43" s="496"/>
      <c r="W43" s="496"/>
      <c r="X43" s="496"/>
      <c r="Y43" s="496"/>
      <c r="Z43" s="496"/>
      <c r="AA43" s="496"/>
      <c r="AB43" s="496"/>
      <c r="AC43" s="496"/>
      <c r="AD43" s="496"/>
      <c r="AE43" s="496"/>
      <c r="AF43" s="496"/>
      <c r="AG43" s="496"/>
      <c r="AH43" s="496"/>
      <c r="AI43" s="496"/>
      <c r="AJ43" s="496"/>
      <c r="AK43" s="496"/>
      <c r="AL43" s="496"/>
      <c r="AM43" s="496"/>
      <c r="AN43" s="496"/>
      <c r="AO43" s="496"/>
      <c r="AP43" s="496"/>
      <c r="AQ43" s="496"/>
      <c r="AR43" s="496"/>
      <c r="AS43" s="496"/>
      <c r="AT43" s="496"/>
      <c r="AU43" s="496"/>
      <c r="AV43" s="496"/>
      <c r="AW43" s="496"/>
      <c r="AX43" s="496"/>
      <c r="AY43" s="496"/>
      <c r="AZ43" s="496"/>
      <c r="BA43" s="496"/>
      <c r="BB43" s="496"/>
      <c r="BC43" s="496"/>
      <c r="BD43" s="496"/>
      <c r="BE43" s="496"/>
      <c r="BF43" s="496"/>
      <c r="BG43" s="496"/>
      <c r="BH43" s="496"/>
      <c r="BI43" s="505"/>
      <c r="BJ43" s="102"/>
      <c r="BK43" s="102"/>
      <c r="BL43" s="102"/>
      <c r="CA43" s="252">
        <f t="shared" si="0"/>
        <v>0</v>
      </c>
    </row>
    <row r="44" spans="1:79" ht="15" customHeight="1">
      <c r="A44" s="102"/>
      <c r="B44" s="117" t="s">
        <v>68</v>
      </c>
      <c r="C44" s="496"/>
      <c r="D44" s="496"/>
      <c r="E44" s="496"/>
      <c r="F44" s="496"/>
      <c r="G44" s="496"/>
      <c r="H44" s="496"/>
      <c r="I44" s="496"/>
      <c r="J44" s="496"/>
      <c r="K44" s="496"/>
      <c r="L44" s="496"/>
      <c r="M44" s="496"/>
      <c r="N44" s="496"/>
      <c r="O44" s="496"/>
      <c r="P44" s="496"/>
      <c r="Q44" s="496"/>
      <c r="R44" s="496"/>
      <c r="S44" s="496"/>
      <c r="T44" s="496"/>
      <c r="U44" s="496"/>
      <c r="V44" s="496"/>
      <c r="W44" s="496"/>
      <c r="X44" s="496"/>
      <c r="Y44" s="496"/>
      <c r="Z44" s="496"/>
      <c r="AA44" s="496"/>
      <c r="AB44" s="496"/>
      <c r="AC44" s="496"/>
      <c r="AD44" s="496"/>
      <c r="AE44" s="496"/>
      <c r="AF44" s="496"/>
      <c r="AG44" s="496"/>
      <c r="AH44" s="496"/>
      <c r="AI44" s="496"/>
      <c r="AJ44" s="496"/>
      <c r="AK44" s="496"/>
      <c r="AL44" s="496"/>
      <c r="AM44" s="496"/>
      <c r="AN44" s="496"/>
      <c r="AO44" s="496"/>
      <c r="AP44" s="496"/>
      <c r="AQ44" s="496"/>
      <c r="AR44" s="496"/>
      <c r="AS44" s="496"/>
      <c r="AT44" s="496"/>
      <c r="AU44" s="496"/>
      <c r="AV44" s="496"/>
      <c r="AW44" s="496"/>
      <c r="AX44" s="496"/>
      <c r="AY44" s="496"/>
      <c r="AZ44" s="496"/>
      <c r="BA44" s="496"/>
      <c r="BB44" s="496"/>
      <c r="BC44" s="496"/>
      <c r="BD44" s="496"/>
      <c r="BE44" s="496"/>
      <c r="BF44" s="496"/>
      <c r="BG44" s="496"/>
      <c r="BH44" s="496"/>
      <c r="BI44" s="505"/>
      <c r="BJ44" s="102"/>
      <c r="BK44" s="102"/>
      <c r="BL44" s="102"/>
      <c r="CA44" s="252">
        <f t="shared" si="0"/>
        <v>0</v>
      </c>
    </row>
    <row r="45" spans="1:79" ht="15" customHeight="1">
      <c r="A45" s="102"/>
      <c r="B45" s="117" t="s">
        <v>69</v>
      </c>
      <c r="C45" s="496"/>
      <c r="D45" s="496"/>
      <c r="E45" s="496"/>
      <c r="F45" s="496"/>
      <c r="G45" s="496"/>
      <c r="H45" s="496"/>
      <c r="I45" s="496"/>
      <c r="J45" s="496"/>
      <c r="K45" s="496"/>
      <c r="L45" s="496"/>
      <c r="M45" s="496"/>
      <c r="N45" s="496"/>
      <c r="O45" s="496"/>
      <c r="P45" s="496"/>
      <c r="Q45" s="496"/>
      <c r="R45" s="496"/>
      <c r="S45" s="496"/>
      <c r="T45" s="496"/>
      <c r="U45" s="496"/>
      <c r="V45" s="496"/>
      <c r="W45" s="496"/>
      <c r="X45" s="496"/>
      <c r="Y45" s="496"/>
      <c r="Z45" s="496"/>
      <c r="AA45" s="496"/>
      <c r="AB45" s="496"/>
      <c r="AC45" s="496"/>
      <c r="AD45" s="496"/>
      <c r="AE45" s="496"/>
      <c r="AF45" s="496"/>
      <c r="AG45" s="496"/>
      <c r="AH45" s="496"/>
      <c r="AI45" s="496"/>
      <c r="AJ45" s="496"/>
      <c r="AK45" s="496"/>
      <c r="AL45" s="496"/>
      <c r="AM45" s="496"/>
      <c r="AN45" s="496"/>
      <c r="AO45" s="496"/>
      <c r="AP45" s="496"/>
      <c r="AQ45" s="496"/>
      <c r="AR45" s="496"/>
      <c r="AS45" s="496"/>
      <c r="AT45" s="496"/>
      <c r="AU45" s="496"/>
      <c r="AV45" s="496"/>
      <c r="AW45" s="496"/>
      <c r="AX45" s="496"/>
      <c r="AY45" s="496"/>
      <c r="AZ45" s="496"/>
      <c r="BA45" s="496"/>
      <c r="BB45" s="496"/>
      <c r="BC45" s="496"/>
      <c r="BD45" s="496"/>
      <c r="BE45" s="496"/>
      <c r="BF45" s="496"/>
      <c r="BG45" s="496"/>
      <c r="BH45" s="496"/>
      <c r="BI45" s="505"/>
      <c r="BJ45" s="102"/>
      <c r="BK45" s="102"/>
      <c r="BL45" s="102"/>
      <c r="CA45" s="252">
        <f t="shared" si="0"/>
        <v>0</v>
      </c>
    </row>
    <row r="46" spans="1:79" ht="15" customHeight="1">
      <c r="A46" s="102"/>
      <c r="B46" s="117" t="s">
        <v>70</v>
      </c>
      <c r="C46" s="496"/>
      <c r="D46" s="496"/>
      <c r="E46" s="496"/>
      <c r="F46" s="496"/>
      <c r="G46" s="496"/>
      <c r="H46" s="496"/>
      <c r="I46" s="496"/>
      <c r="J46" s="496"/>
      <c r="K46" s="496"/>
      <c r="L46" s="496"/>
      <c r="M46" s="496"/>
      <c r="N46" s="496"/>
      <c r="O46" s="496"/>
      <c r="P46" s="496"/>
      <c r="Q46" s="496"/>
      <c r="R46" s="496"/>
      <c r="S46" s="496"/>
      <c r="T46" s="496"/>
      <c r="U46" s="496"/>
      <c r="V46" s="496"/>
      <c r="W46" s="496"/>
      <c r="X46" s="496"/>
      <c r="Y46" s="496"/>
      <c r="Z46" s="496"/>
      <c r="AA46" s="496"/>
      <c r="AB46" s="496"/>
      <c r="AC46" s="496"/>
      <c r="AD46" s="496"/>
      <c r="AE46" s="496"/>
      <c r="AF46" s="496"/>
      <c r="AG46" s="496"/>
      <c r="AH46" s="496"/>
      <c r="AI46" s="496"/>
      <c r="AJ46" s="496"/>
      <c r="AK46" s="496"/>
      <c r="AL46" s="496"/>
      <c r="AM46" s="496"/>
      <c r="AN46" s="496"/>
      <c r="AO46" s="496"/>
      <c r="AP46" s="496"/>
      <c r="AQ46" s="496"/>
      <c r="AR46" s="496"/>
      <c r="AS46" s="496"/>
      <c r="AT46" s="496"/>
      <c r="AU46" s="496"/>
      <c r="AV46" s="496"/>
      <c r="AW46" s="496"/>
      <c r="AX46" s="496"/>
      <c r="AY46" s="496"/>
      <c r="AZ46" s="496"/>
      <c r="BA46" s="496"/>
      <c r="BB46" s="496"/>
      <c r="BC46" s="496"/>
      <c r="BD46" s="496"/>
      <c r="BE46" s="496"/>
      <c r="BF46" s="496"/>
      <c r="BG46" s="496"/>
      <c r="BH46" s="496"/>
      <c r="BI46" s="505"/>
      <c r="BJ46" s="102"/>
      <c r="BK46" s="102"/>
      <c r="BL46" s="102"/>
      <c r="CA46" s="252">
        <f t="shared" si="0"/>
        <v>0</v>
      </c>
    </row>
    <row r="47" spans="1:79" ht="15" customHeight="1">
      <c r="A47" s="102"/>
      <c r="B47" s="117" t="s">
        <v>71</v>
      </c>
      <c r="C47" s="496"/>
      <c r="D47" s="496"/>
      <c r="E47" s="496"/>
      <c r="F47" s="496"/>
      <c r="G47" s="496"/>
      <c r="H47" s="496"/>
      <c r="I47" s="496"/>
      <c r="J47" s="496"/>
      <c r="K47" s="496"/>
      <c r="L47" s="496"/>
      <c r="M47" s="496"/>
      <c r="N47" s="496"/>
      <c r="O47" s="496"/>
      <c r="P47" s="496"/>
      <c r="Q47" s="496"/>
      <c r="R47" s="496"/>
      <c r="S47" s="496"/>
      <c r="T47" s="496"/>
      <c r="U47" s="496"/>
      <c r="V47" s="496"/>
      <c r="W47" s="496"/>
      <c r="X47" s="496"/>
      <c r="Y47" s="496"/>
      <c r="Z47" s="496"/>
      <c r="AA47" s="496"/>
      <c r="AB47" s="496"/>
      <c r="AC47" s="496"/>
      <c r="AD47" s="496"/>
      <c r="AE47" s="496"/>
      <c r="AF47" s="496"/>
      <c r="AG47" s="496"/>
      <c r="AH47" s="496"/>
      <c r="AI47" s="496"/>
      <c r="AJ47" s="496"/>
      <c r="AK47" s="496"/>
      <c r="AL47" s="496"/>
      <c r="AM47" s="496"/>
      <c r="AN47" s="496"/>
      <c r="AO47" s="496"/>
      <c r="AP47" s="496"/>
      <c r="AQ47" s="496"/>
      <c r="AR47" s="496"/>
      <c r="AS47" s="496"/>
      <c r="AT47" s="496"/>
      <c r="AU47" s="496"/>
      <c r="AV47" s="496"/>
      <c r="AW47" s="496"/>
      <c r="AX47" s="496"/>
      <c r="AY47" s="496"/>
      <c r="AZ47" s="496"/>
      <c r="BA47" s="496"/>
      <c r="BB47" s="496"/>
      <c r="BC47" s="496"/>
      <c r="BD47" s="496"/>
      <c r="BE47" s="496"/>
      <c r="BF47" s="496"/>
      <c r="BG47" s="496"/>
      <c r="BH47" s="496"/>
      <c r="BI47" s="505"/>
      <c r="BJ47" s="102"/>
      <c r="BK47" s="102"/>
      <c r="BL47" s="102"/>
      <c r="CA47" s="252">
        <f t="shared" si="0"/>
        <v>0</v>
      </c>
    </row>
    <row r="48" spans="1:79" ht="15" customHeight="1">
      <c r="A48" s="102"/>
      <c r="B48" s="117" t="s">
        <v>72</v>
      </c>
      <c r="C48" s="496"/>
      <c r="D48" s="496"/>
      <c r="E48" s="496"/>
      <c r="F48" s="496"/>
      <c r="G48" s="496"/>
      <c r="H48" s="496"/>
      <c r="I48" s="496"/>
      <c r="J48" s="496"/>
      <c r="K48" s="496"/>
      <c r="L48" s="496"/>
      <c r="M48" s="496"/>
      <c r="N48" s="496"/>
      <c r="O48" s="496"/>
      <c r="P48" s="496"/>
      <c r="Q48" s="496"/>
      <c r="R48" s="496"/>
      <c r="S48" s="496"/>
      <c r="T48" s="496"/>
      <c r="U48" s="496"/>
      <c r="V48" s="496"/>
      <c r="W48" s="496"/>
      <c r="X48" s="496"/>
      <c r="Y48" s="496"/>
      <c r="Z48" s="496"/>
      <c r="AA48" s="496"/>
      <c r="AB48" s="496"/>
      <c r="AC48" s="496"/>
      <c r="AD48" s="496"/>
      <c r="AE48" s="496"/>
      <c r="AF48" s="496"/>
      <c r="AG48" s="496"/>
      <c r="AH48" s="496"/>
      <c r="AI48" s="496"/>
      <c r="AJ48" s="496"/>
      <c r="AK48" s="496"/>
      <c r="AL48" s="496"/>
      <c r="AM48" s="496"/>
      <c r="AN48" s="496"/>
      <c r="AO48" s="496"/>
      <c r="AP48" s="496"/>
      <c r="AQ48" s="496"/>
      <c r="AR48" s="496"/>
      <c r="AS48" s="496"/>
      <c r="AT48" s="496"/>
      <c r="AU48" s="496"/>
      <c r="AV48" s="496"/>
      <c r="AW48" s="496"/>
      <c r="AX48" s="496"/>
      <c r="AY48" s="496"/>
      <c r="AZ48" s="496"/>
      <c r="BA48" s="496"/>
      <c r="BB48" s="496"/>
      <c r="BC48" s="496"/>
      <c r="BD48" s="496"/>
      <c r="BE48" s="496"/>
      <c r="BF48" s="496"/>
      <c r="BG48" s="496"/>
      <c r="BH48" s="496"/>
      <c r="BI48" s="505"/>
      <c r="BJ48" s="102"/>
      <c r="BK48" s="102"/>
      <c r="BL48" s="102"/>
      <c r="CA48" s="252">
        <f t="shared" si="0"/>
        <v>0</v>
      </c>
    </row>
    <row r="49" spans="1:79" ht="15" customHeight="1">
      <c r="A49" s="102"/>
      <c r="B49" s="117" t="s">
        <v>73</v>
      </c>
      <c r="C49" s="496"/>
      <c r="D49" s="496"/>
      <c r="E49" s="496"/>
      <c r="F49" s="496"/>
      <c r="G49" s="496"/>
      <c r="H49" s="496"/>
      <c r="I49" s="496"/>
      <c r="J49" s="496"/>
      <c r="K49" s="496"/>
      <c r="L49" s="496"/>
      <c r="M49" s="496"/>
      <c r="N49" s="496"/>
      <c r="O49" s="496"/>
      <c r="P49" s="496"/>
      <c r="Q49" s="496"/>
      <c r="R49" s="496"/>
      <c r="S49" s="496"/>
      <c r="T49" s="496"/>
      <c r="U49" s="496"/>
      <c r="V49" s="496"/>
      <c r="W49" s="496"/>
      <c r="X49" s="496"/>
      <c r="Y49" s="496"/>
      <c r="Z49" s="496"/>
      <c r="AA49" s="496"/>
      <c r="AB49" s="496"/>
      <c r="AC49" s="496"/>
      <c r="AD49" s="496"/>
      <c r="AE49" s="496"/>
      <c r="AF49" s="496"/>
      <c r="AG49" s="496"/>
      <c r="AH49" s="496"/>
      <c r="AI49" s="496"/>
      <c r="AJ49" s="496"/>
      <c r="AK49" s="496"/>
      <c r="AL49" s="496"/>
      <c r="AM49" s="496"/>
      <c r="AN49" s="496"/>
      <c r="AO49" s="496"/>
      <c r="AP49" s="496"/>
      <c r="AQ49" s="496"/>
      <c r="AR49" s="496"/>
      <c r="AS49" s="496"/>
      <c r="AT49" s="496"/>
      <c r="AU49" s="496"/>
      <c r="AV49" s="496"/>
      <c r="AW49" s="496"/>
      <c r="AX49" s="496"/>
      <c r="AY49" s="496"/>
      <c r="AZ49" s="496"/>
      <c r="BA49" s="496"/>
      <c r="BB49" s="496"/>
      <c r="BC49" s="496"/>
      <c r="BD49" s="496"/>
      <c r="BE49" s="496"/>
      <c r="BF49" s="496"/>
      <c r="BG49" s="496"/>
      <c r="BH49" s="496"/>
      <c r="BI49" s="505"/>
      <c r="BJ49" s="102"/>
      <c r="BK49" s="102"/>
      <c r="BL49" s="102"/>
      <c r="CA49" s="252">
        <f t="shared" si="0"/>
        <v>0</v>
      </c>
    </row>
    <row r="50" spans="1:79" ht="15" customHeight="1">
      <c r="A50" s="102"/>
      <c r="B50" s="117" t="s">
        <v>74</v>
      </c>
      <c r="C50" s="496"/>
      <c r="D50" s="496"/>
      <c r="E50" s="496"/>
      <c r="F50" s="496"/>
      <c r="G50" s="496"/>
      <c r="H50" s="496"/>
      <c r="I50" s="496"/>
      <c r="J50" s="496"/>
      <c r="K50" s="496"/>
      <c r="L50" s="496"/>
      <c r="M50" s="496"/>
      <c r="N50" s="496"/>
      <c r="O50" s="496"/>
      <c r="P50" s="496"/>
      <c r="Q50" s="496"/>
      <c r="R50" s="496"/>
      <c r="S50" s="496"/>
      <c r="T50" s="496"/>
      <c r="U50" s="496"/>
      <c r="V50" s="496"/>
      <c r="W50" s="496"/>
      <c r="X50" s="496"/>
      <c r="Y50" s="496"/>
      <c r="Z50" s="496"/>
      <c r="AA50" s="496"/>
      <c r="AB50" s="496"/>
      <c r="AC50" s="496"/>
      <c r="AD50" s="496"/>
      <c r="AE50" s="496"/>
      <c r="AF50" s="496"/>
      <c r="AG50" s="496"/>
      <c r="AH50" s="496"/>
      <c r="AI50" s="496"/>
      <c r="AJ50" s="496"/>
      <c r="AK50" s="496"/>
      <c r="AL50" s="496"/>
      <c r="AM50" s="496"/>
      <c r="AN50" s="496"/>
      <c r="AO50" s="496"/>
      <c r="AP50" s="496"/>
      <c r="AQ50" s="496"/>
      <c r="AR50" s="496"/>
      <c r="AS50" s="496"/>
      <c r="AT50" s="496"/>
      <c r="AU50" s="496"/>
      <c r="AV50" s="496"/>
      <c r="AW50" s="496"/>
      <c r="AX50" s="496"/>
      <c r="AY50" s="496"/>
      <c r="AZ50" s="496"/>
      <c r="BA50" s="496"/>
      <c r="BB50" s="496"/>
      <c r="BC50" s="496"/>
      <c r="BD50" s="496"/>
      <c r="BE50" s="496"/>
      <c r="BF50" s="496"/>
      <c r="BG50" s="496"/>
      <c r="BH50" s="496"/>
      <c r="BI50" s="505"/>
      <c r="BJ50" s="102"/>
      <c r="BK50" s="102"/>
      <c r="BL50" s="102"/>
      <c r="CA50" s="252">
        <f t="shared" si="0"/>
        <v>0</v>
      </c>
    </row>
    <row r="51" spans="1:79" ht="15" customHeight="1">
      <c r="A51" s="102"/>
      <c r="B51" s="117" t="s">
        <v>75</v>
      </c>
      <c r="C51" s="496"/>
      <c r="D51" s="496"/>
      <c r="E51" s="496"/>
      <c r="F51" s="496"/>
      <c r="G51" s="496"/>
      <c r="H51" s="496"/>
      <c r="I51" s="496"/>
      <c r="J51" s="496"/>
      <c r="K51" s="496"/>
      <c r="L51" s="496"/>
      <c r="M51" s="496"/>
      <c r="N51" s="496"/>
      <c r="O51" s="496"/>
      <c r="P51" s="496"/>
      <c r="Q51" s="496"/>
      <c r="R51" s="496"/>
      <c r="S51" s="496"/>
      <c r="T51" s="496"/>
      <c r="U51" s="496"/>
      <c r="V51" s="496"/>
      <c r="W51" s="496"/>
      <c r="X51" s="496"/>
      <c r="Y51" s="496"/>
      <c r="Z51" s="496"/>
      <c r="AA51" s="496"/>
      <c r="AB51" s="496"/>
      <c r="AC51" s="496"/>
      <c r="AD51" s="496"/>
      <c r="AE51" s="496"/>
      <c r="AF51" s="496"/>
      <c r="AG51" s="496"/>
      <c r="AH51" s="496"/>
      <c r="AI51" s="496"/>
      <c r="AJ51" s="496"/>
      <c r="AK51" s="496"/>
      <c r="AL51" s="496"/>
      <c r="AM51" s="496"/>
      <c r="AN51" s="496"/>
      <c r="AO51" s="496"/>
      <c r="AP51" s="496"/>
      <c r="AQ51" s="496"/>
      <c r="AR51" s="496"/>
      <c r="AS51" s="496"/>
      <c r="AT51" s="496"/>
      <c r="AU51" s="496"/>
      <c r="AV51" s="496"/>
      <c r="AW51" s="496"/>
      <c r="AX51" s="496"/>
      <c r="AY51" s="496"/>
      <c r="AZ51" s="496"/>
      <c r="BA51" s="496"/>
      <c r="BB51" s="496"/>
      <c r="BC51" s="496"/>
      <c r="BD51" s="496"/>
      <c r="BE51" s="496"/>
      <c r="BF51" s="496"/>
      <c r="BG51" s="496"/>
      <c r="BH51" s="496"/>
      <c r="BI51" s="505"/>
      <c r="BJ51" s="102"/>
      <c r="BK51" s="102"/>
      <c r="BL51" s="102"/>
      <c r="CA51" s="252">
        <f t="shared" si="0"/>
        <v>0</v>
      </c>
    </row>
    <row r="52" spans="1:79" ht="15" customHeight="1">
      <c r="A52" s="102"/>
      <c r="B52" s="117" t="s">
        <v>76</v>
      </c>
      <c r="C52" s="496"/>
      <c r="D52" s="496"/>
      <c r="E52" s="496"/>
      <c r="F52" s="496"/>
      <c r="G52" s="496"/>
      <c r="H52" s="496"/>
      <c r="I52" s="496"/>
      <c r="J52" s="496"/>
      <c r="K52" s="496"/>
      <c r="L52" s="496"/>
      <c r="M52" s="496"/>
      <c r="N52" s="496"/>
      <c r="O52" s="496"/>
      <c r="P52" s="496"/>
      <c r="Q52" s="496"/>
      <c r="R52" s="496"/>
      <c r="S52" s="496"/>
      <c r="T52" s="496"/>
      <c r="U52" s="496"/>
      <c r="V52" s="496"/>
      <c r="W52" s="496"/>
      <c r="X52" s="496"/>
      <c r="Y52" s="496"/>
      <c r="Z52" s="496"/>
      <c r="AA52" s="496"/>
      <c r="AB52" s="496"/>
      <c r="AC52" s="496"/>
      <c r="AD52" s="496"/>
      <c r="AE52" s="496"/>
      <c r="AF52" s="496"/>
      <c r="AG52" s="496"/>
      <c r="AH52" s="496"/>
      <c r="AI52" s="496"/>
      <c r="AJ52" s="496"/>
      <c r="AK52" s="496"/>
      <c r="AL52" s="496"/>
      <c r="AM52" s="496"/>
      <c r="AN52" s="496"/>
      <c r="AO52" s="496"/>
      <c r="AP52" s="496"/>
      <c r="AQ52" s="496"/>
      <c r="AR52" s="496"/>
      <c r="AS52" s="496"/>
      <c r="AT52" s="496"/>
      <c r="AU52" s="496"/>
      <c r="AV52" s="496"/>
      <c r="AW52" s="496"/>
      <c r="AX52" s="496"/>
      <c r="AY52" s="496"/>
      <c r="AZ52" s="496"/>
      <c r="BA52" s="496"/>
      <c r="BB52" s="496"/>
      <c r="BC52" s="496"/>
      <c r="BD52" s="496"/>
      <c r="BE52" s="496"/>
      <c r="BF52" s="496"/>
      <c r="BG52" s="496"/>
      <c r="BH52" s="496"/>
      <c r="BI52" s="505"/>
      <c r="BJ52" s="102"/>
      <c r="BK52" s="102"/>
      <c r="BL52" s="102"/>
      <c r="CA52" s="252">
        <f t="shared" si="0"/>
        <v>0</v>
      </c>
    </row>
    <row r="53" spans="1:79" ht="15" customHeight="1">
      <c r="A53" s="102"/>
      <c r="B53" s="117" t="s">
        <v>77</v>
      </c>
      <c r="C53" s="496"/>
      <c r="D53" s="496"/>
      <c r="E53" s="496"/>
      <c r="F53" s="496"/>
      <c r="G53" s="496"/>
      <c r="H53" s="496"/>
      <c r="I53" s="496"/>
      <c r="J53" s="496"/>
      <c r="K53" s="496"/>
      <c r="L53" s="496"/>
      <c r="M53" s="496"/>
      <c r="N53" s="496"/>
      <c r="O53" s="496"/>
      <c r="P53" s="496"/>
      <c r="Q53" s="496"/>
      <c r="R53" s="496"/>
      <c r="S53" s="496"/>
      <c r="T53" s="496"/>
      <c r="U53" s="496"/>
      <c r="V53" s="496"/>
      <c r="W53" s="496"/>
      <c r="X53" s="496"/>
      <c r="Y53" s="496"/>
      <c r="Z53" s="496"/>
      <c r="AA53" s="496"/>
      <c r="AB53" s="496"/>
      <c r="AC53" s="496"/>
      <c r="AD53" s="496"/>
      <c r="AE53" s="496"/>
      <c r="AF53" s="496"/>
      <c r="AG53" s="496"/>
      <c r="AH53" s="496"/>
      <c r="AI53" s="496"/>
      <c r="AJ53" s="496"/>
      <c r="AK53" s="496"/>
      <c r="AL53" s="496"/>
      <c r="AM53" s="496"/>
      <c r="AN53" s="496"/>
      <c r="AO53" s="496"/>
      <c r="AP53" s="496"/>
      <c r="AQ53" s="496"/>
      <c r="AR53" s="496"/>
      <c r="AS53" s="496"/>
      <c r="AT53" s="496"/>
      <c r="AU53" s="496"/>
      <c r="AV53" s="496"/>
      <c r="AW53" s="496"/>
      <c r="AX53" s="496"/>
      <c r="AY53" s="496"/>
      <c r="AZ53" s="496"/>
      <c r="BA53" s="496"/>
      <c r="BB53" s="496"/>
      <c r="BC53" s="496"/>
      <c r="BD53" s="496"/>
      <c r="BE53" s="496"/>
      <c r="BF53" s="496"/>
      <c r="BG53" s="496"/>
      <c r="BH53" s="496"/>
      <c r="BI53" s="505"/>
      <c r="BJ53" s="102"/>
      <c r="BK53" s="102"/>
      <c r="BL53" s="102"/>
      <c r="CA53" s="252">
        <f t="shared" si="0"/>
        <v>0</v>
      </c>
    </row>
    <row r="54" spans="1:79" ht="15" customHeight="1">
      <c r="A54" s="102"/>
      <c r="B54" s="117" t="s">
        <v>78</v>
      </c>
      <c r="C54" s="496"/>
      <c r="D54" s="496"/>
      <c r="E54" s="496"/>
      <c r="F54" s="496"/>
      <c r="G54" s="496"/>
      <c r="H54" s="496"/>
      <c r="I54" s="496"/>
      <c r="J54" s="496"/>
      <c r="K54" s="496"/>
      <c r="L54" s="496"/>
      <c r="M54" s="496"/>
      <c r="N54" s="496"/>
      <c r="O54" s="496"/>
      <c r="P54" s="496"/>
      <c r="Q54" s="496"/>
      <c r="R54" s="496"/>
      <c r="S54" s="496"/>
      <c r="T54" s="496"/>
      <c r="U54" s="496"/>
      <c r="V54" s="496"/>
      <c r="W54" s="496"/>
      <c r="X54" s="496"/>
      <c r="Y54" s="496"/>
      <c r="Z54" s="496"/>
      <c r="AA54" s="496"/>
      <c r="AB54" s="496"/>
      <c r="AC54" s="496"/>
      <c r="AD54" s="496"/>
      <c r="AE54" s="496"/>
      <c r="AF54" s="496"/>
      <c r="AG54" s="496"/>
      <c r="AH54" s="496"/>
      <c r="AI54" s="496"/>
      <c r="AJ54" s="496"/>
      <c r="AK54" s="496"/>
      <c r="AL54" s="496"/>
      <c r="AM54" s="496"/>
      <c r="AN54" s="496"/>
      <c r="AO54" s="496"/>
      <c r="AP54" s="496"/>
      <c r="AQ54" s="496"/>
      <c r="AR54" s="496"/>
      <c r="AS54" s="496"/>
      <c r="AT54" s="496"/>
      <c r="AU54" s="496"/>
      <c r="AV54" s="496"/>
      <c r="AW54" s="496"/>
      <c r="AX54" s="496"/>
      <c r="AY54" s="496"/>
      <c r="AZ54" s="496"/>
      <c r="BA54" s="496"/>
      <c r="BB54" s="496"/>
      <c r="BC54" s="496"/>
      <c r="BD54" s="496"/>
      <c r="BE54" s="496"/>
      <c r="BF54" s="496"/>
      <c r="BG54" s="496"/>
      <c r="BH54" s="496"/>
      <c r="BI54" s="505"/>
      <c r="BJ54" s="102"/>
      <c r="BK54" s="102"/>
      <c r="BL54" s="102"/>
      <c r="CA54" s="252">
        <f t="shared" si="0"/>
        <v>0</v>
      </c>
    </row>
    <row r="55" spans="1:79" ht="15" customHeight="1">
      <c r="A55" s="102"/>
      <c r="B55" s="117" t="s">
        <v>79</v>
      </c>
      <c r="C55" s="496"/>
      <c r="D55" s="496"/>
      <c r="E55" s="496"/>
      <c r="F55" s="496"/>
      <c r="G55" s="496"/>
      <c r="H55" s="496"/>
      <c r="I55" s="496"/>
      <c r="J55" s="496"/>
      <c r="K55" s="496"/>
      <c r="L55" s="496"/>
      <c r="M55" s="496"/>
      <c r="N55" s="496"/>
      <c r="O55" s="496"/>
      <c r="P55" s="496"/>
      <c r="Q55" s="496"/>
      <c r="R55" s="496"/>
      <c r="S55" s="496"/>
      <c r="T55" s="496"/>
      <c r="U55" s="496"/>
      <c r="V55" s="496"/>
      <c r="W55" s="496"/>
      <c r="X55" s="496"/>
      <c r="Y55" s="496"/>
      <c r="Z55" s="496"/>
      <c r="AA55" s="496"/>
      <c r="AB55" s="496"/>
      <c r="AC55" s="496"/>
      <c r="AD55" s="496"/>
      <c r="AE55" s="496"/>
      <c r="AF55" s="496"/>
      <c r="AG55" s="496"/>
      <c r="AH55" s="496"/>
      <c r="AI55" s="496"/>
      <c r="AJ55" s="496"/>
      <c r="AK55" s="496"/>
      <c r="AL55" s="496"/>
      <c r="AM55" s="496"/>
      <c r="AN55" s="496"/>
      <c r="AO55" s="496"/>
      <c r="AP55" s="496"/>
      <c r="AQ55" s="496"/>
      <c r="AR55" s="496"/>
      <c r="AS55" s="496"/>
      <c r="AT55" s="496"/>
      <c r="AU55" s="496"/>
      <c r="AV55" s="496"/>
      <c r="AW55" s="496"/>
      <c r="AX55" s="496"/>
      <c r="AY55" s="496"/>
      <c r="AZ55" s="496"/>
      <c r="BA55" s="496"/>
      <c r="BB55" s="496"/>
      <c r="BC55" s="496"/>
      <c r="BD55" s="496"/>
      <c r="BE55" s="496"/>
      <c r="BF55" s="496"/>
      <c r="BG55" s="496"/>
      <c r="BH55" s="496"/>
      <c r="BI55" s="505"/>
      <c r="BJ55" s="102"/>
      <c r="BK55" s="102"/>
      <c r="BL55" s="102"/>
      <c r="CA55" s="252">
        <f t="shared" si="0"/>
        <v>0</v>
      </c>
    </row>
    <row r="56" spans="1:79" ht="15" customHeight="1">
      <c r="A56" s="102"/>
      <c r="B56" s="117" t="s">
        <v>80</v>
      </c>
      <c r="C56" s="496"/>
      <c r="D56" s="496"/>
      <c r="E56" s="496"/>
      <c r="F56" s="496"/>
      <c r="G56" s="496"/>
      <c r="H56" s="496"/>
      <c r="I56" s="496"/>
      <c r="J56" s="496"/>
      <c r="K56" s="496"/>
      <c r="L56" s="496"/>
      <c r="M56" s="496"/>
      <c r="N56" s="496"/>
      <c r="O56" s="496"/>
      <c r="P56" s="496"/>
      <c r="Q56" s="496"/>
      <c r="R56" s="496"/>
      <c r="S56" s="496"/>
      <c r="T56" s="496"/>
      <c r="U56" s="496"/>
      <c r="V56" s="496"/>
      <c r="W56" s="496"/>
      <c r="X56" s="496"/>
      <c r="Y56" s="496"/>
      <c r="Z56" s="496"/>
      <c r="AA56" s="496"/>
      <c r="AB56" s="496"/>
      <c r="AC56" s="496"/>
      <c r="AD56" s="496"/>
      <c r="AE56" s="496"/>
      <c r="AF56" s="496"/>
      <c r="AG56" s="496"/>
      <c r="AH56" s="496"/>
      <c r="AI56" s="496"/>
      <c r="AJ56" s="496"/>
      <c r="AK56" s="496"/>
      <c r="AL56" s="496"/>
      <c r="AM56" s="496"/>
      <c r="AN56" s="496"/>
      <c r="AO56" s="496"/>
      <c r="AP56" s="496"/>
      <c r="AQ56" s="496"/>
      <c r="AR56" s="496"/>
      <c r="AS56" s="496"/>
      <c r="AT56" s="496"/>
      <c r="AU56" s="496"/>
      <c r="AV56" s="496"/>
      <c r="AW56" s="496"/>
      <c r="AX56" s="496"/>
      <c r="AY56" s="496"/>
      <c r="AZ56" s="496"/>
      <c r="BA56" s="496"/>
      <c r="BB56" s="496"/>
      <c r="BC56" s="496"/>
      <c r="BD56" s="496"/>
      <c r="BE56" s="496"/>
      <c r="BF56" s="496"/>
      <c r="BG56" s="496"/>
      <c r="BH56" s="496"/>
      <c r="BI56" s="505"/>
      <c r="BJ56" s="102"/>
      <c r="BK56" s="102"/>
      <c r="BL56" s="102"/>
      <c r="CA56" s="252">
        <f t="shared" si="0"/>
        <v>0</v>
      </c>
    </row>
    <row r="57" spans="1:79" ht="15" customHeight="1">
      <c r="A57" s="102"/>
      <c r="B57" s="117" t="s">
        <v>81</v>
      </c>
      <c r="C57" s="496"/>
      <c r="D57" s="496"/>
      <c r="E57" s="496"/>
      <c r="F57" s="496"/>
      <c r="G57" s="496"/>
      <c r="H57" s="496"/>
      <c r="I57" s="496"/>
      <c r="J57" s="496"/>
      <c r="K57" s="496"/>
      <c r="L57" s="496"/>
      <c r="M57" s="496"/>
      <c r="N57" s="496"/>
      <c r="O57" s="496"/>
      <c r="P57" s="496"/>
      <c r="Q57" s="496"/>
      <c r="R57" s="496"/>
      <c r="S57" s="496"/>
      <c r="T57" s="496"/>
      <c r="U57" s="496"/>
      <c r="V57" s="496"/>
      <c r="W57" s="496"/>
      <c r="X57" s="496"/>
      <c r="Y57" s="496"/>
      <c r="Z57" s="496"/>
      <c r="AA57" s="496"/>
      <c r="AB57" s="496"/>
      <c r="AC57" s="496"/>
      <c r="AD57" s="496"/>
      <c r="AE57" s="496"/>
      <c r="AF57" s="496"/>
      <c r="AG57" s="496"/>
      <c r="AH57" s="496"/>
      <c r="AI57" s="496"/>
      <c r="AJ57" s="496"/>
      <c r="AK57" s="496"/>
      <c r="AL57" s="496"/>
      <c r="AM57" s="496"/>
      <c r="AN57" s="496"/>
      <c r="AO57" s="496"/>
      <c r="AP57" s="496"/>
      <c r="AQ57" s="496"/>
      <c r="AR57" s="496"/>
      <c r="AS57" s="496"/>
      <c r="AT57" s="496"/>
      <c r="AU57" s="496"/>
      <c r="AV57" s="496"/>
      <c r="AW57" s="496"/>
      <c r="AX57" s="496"/>
      <c r="AY57" s="496"/>
      <c r="AZ57" s="496"/>
      <c r="BA57" s="496"/>
      <c r="BB57" s="496"/>
      <c r="BC57" s="496"/>
      <c r="BD57" s="496"/>
      <c r="BE57" s="496"/>
      <c r="BF57" s="496"/>
      <c r="BG57" s="496"/>
      <c r="BH57" s="496"/>
      <c r="BI57" s="505"/>
      <c r="BJ57" s="102"/>
      <c r="BK57" s="102"/>
      <c r="BL57" s="102"/>
      <c r="CA57" s="252">
        <f t="shared" si="0"/>
        <v>0</v>
      </c>
    </row>
    <row r="58" spans="1:79" ht="15" customHeight="1">
      <c r="A58" s="102"/>
      <c r="B58" s="117" t="s">
        <v>82</v>
      </c>
      <c r="C58" s="496"/>
      <c r="D58" s="496"/>
      <c r="E58" s="496"/>
      <c r="F58" s="496"/>
      <c r="G58" s="496"/>
      <c r="H58" s="496"/>
      <c r="I58" s="496"/>
      <c r="J58" s="496"/>
      <c r="K58" s="496"/>
      <c r="L58" s="496"/>
      <c r="M58" s="496"/>
      <c r="N58" s="496"/>
      <c r="O58" s="496"/>
      <c r="P58" s="496"/>
      <c r="Q58" s="496"/>
      <c r="R58" s="496"/>
      <c r="S58" s="496"/>
      <c r="T58" s="496"/>
      <c r="U58" s="496"/>
      <c r="V58" s="496"/>
      <c r="W58" s="496"/>
      <c r="X58" s="496"/>
      <c r="Y58" s="496"/>
      <c r="Z58" s="496"/>
      <c r="AA58" s="496"/>
      <c r="AB58" s="496"/>
      <c r="AC58" s="496"/>
      <c r="AD58" s="496"/>
      <c r="AE58" s="496"/>
      <c r="AF58" s="496"/>
      <c r="AG58" s="496"/>
      <c r="AH58" s="496"/>
      <c r="AI58" s="496"/>
      <c r="AJ58" s="496"/>
      <c r="AK58" s="496"/>
      <c r="AL58" s="496"/>
      <c r="AM58" s="496"/>
      <c r="AN58" s="496"/>
      <c r="AO58" s="496"/>
      <c r="AP58" s="496"/>
      <c r="AQ58" s="496"/>
      <c r="AR58" s="496"/>
      <c r="AS58" s="496"/>
      <c r="AT58" s="496"/>
      <c r="AU58" s="496"/>
      <c r="AV58" s="496"/>
      <c r="AW58" s="496"/>
      <c r="AX58" s="496"/>
      <c r="AY58" s="496"/>
      <c r="AZ58" s="496"/>
      <c r="BA58" s="496"/>
      <c r="BB58" s="496"/>
      <c r="BC58" s="496"/>
      <c r="BD58" s="496"/>
      <c r="BE58" s="496"/>
      <c r="BF58" s="496"/>
      <c r="BG58" s="496"/>
      <c r="BH58" s="496"/>
      <c r="BI58" s="505"/>
      <c r="BJ58" s="102"/>
      <c r="BK58" s="102"/>
      <c r="BL58" s="102"/>
      <c r="CA58" s="252">
        <f t="shared" si="0"/>
        <v>0</v>
      </c>
    </row>
    <row r="59" spans="1:79" ht="15" customHeight="1">
      <c r="A59" s="102"/>
      <c r="B59" s="117" t="s">
        <v>83</v>
      </c>
      <c r="C59" s="496"/>
      <c r="D59" s="496"/>
      <c r="E59" s="496"/>
      <c r="F59" s="496"/>
      <c r="G59" s="496"/>
      <c r="H59" s="496"/>
      <c r="I59" s="496"/>
      <c r="J59" s="496"/>
      <c r="K59" s="496"/>
      <c r="L59" s="496"/>
      <c r="M59" s="496"/>
      <c r="N59" s="496"/>
      <c r="O59" s="496"/>
      <c r="P59" s="496"/>
      <c r="Q59" s="496"/>
      <c r="R59" s="496"/>
      <c r="S59" s="496"/>
      <c r="T59" s="496"/>
      <c r="U59" s="496"/>
      <c r="V59" s="496"/>
      <c r="W59" s="496"/>
      <c r="X59" s="496"/>
      <c r="Y59" s="496"/>
      <c r="Z59" s="496"/>
      <c r="AA59" s="496"/>
      <c r="AB59" s="496"/>
      <c r="AC59" s="496"/>
      <c r="AD59" s="496"/>
      <c r="AE59" s="496"/>
      <c r="AF59" s="496"/>
      <c r="AG59" s="496"/>
      <c r="AH59" s="496"/>
      <c r="AI59" s="496"/>
      <c r="AJ59" s="496"/>
      <c r="AK59" s="496"/>
      <c r="AL59" s="496"/>
      <c r="AM59" s="496"/>
      <c r="AN59" s="496"/>
      <c r="AO59" s="496"/>
      <c r="AP59" s="496"/>
      <c r="AQ59" s="496"/>
      <c r="AR59" s="496"/>
      <c r="AS59" s="496"/>
      <c r="AT59" s="496"/>
      <c r="AU59" s="496"/>
      <c r="AV59" s="496"/>
      <c r="AW59" s="496"/>
      <c r="AX59" s="496"/>
      <c r="AY59" s="496"/>
      <c r="AZ59" s="496"/>
      <c r="BA59" s="496"/>
      <c r="BB59" s="496"/>
      <c r="BC59" s="496"/>
      <c r="BD59" s="496"/>
      <c r="BE59" s="496"/>
      <c r="BF59" s="496"/>
      <c r="BG59" s="496"/>
      <c r="BH59" s="496"/>
      <c r="BI59" s="505"/>
      <c r="BJ59" s="102"/>
      <c r="BK59" s="102"/>
      <c r="BL59" s="102"/>
      <c r="CA59" s="252">
        <f t="shared" si="0"/>
        <v>0</v>
      </c>
    </row>
    <row r="60" spans="1:79" ht="15" customHeight="1">
      <c r="A60" s="102"/>
      <c r="B60" s="117" t="s">
        <v>84</v>
      </c>
      <c r="C60" s="496"/>
      <c r="D60" s="496"/>
      <c r="E60" s="496"/>
      <c r="F60" s="496"/>
      <c r="G60" s="496"/>
      <c r="H60" s="496"/>
      <c r="I60" s="496"/>
      <c r="J60" s="496"/>
      <c r="K60" s="496"/>
      <c r="L60" s="496"/>
      <c r="M60" s="496"/>
      <c r="N60" s="496"/>
      <c r="O60" s="496"/>
      <c r="P60" s="496"/>
      <c r="Q60" s="496"/>
      <c r="R60" s="496"/>
      <c r="S60" s="496"/>
      <c r="T60" s="496"/>
      <c r="U60" s="496"/>
      <c r="V60" s="496"/>
      <c r="W60" s="496"/>
      <c r="X60" s="496"/>
      <c r="Y60" s="496"/>
      <c r="Z60" s="496"/>
      <c r="AA60" s="496"/>
      <c r="AB60" s="496"/>
      <c r="AC60" s="496"/>
      <c r="AD60" s="496"/>
      <c r="AE60" s="496"/>
      <c r="AF60" s="496"/>
      <c r="AG60" s="496"/>
      <c r="AH60" s="496"/>
      <c r="AI60" s="496"/>
      <c r="AJ60" s="496"/>
      <c r="AK60" s="496"/>
      <c r="AL60" s="496"/>
      <c r="AM60" s="496"/>
      <c r="AN60" s="496"/>
      <c r="AO60" s="496"/>
      <c r="AP60" s="496"/>
      <c r="AQ60" s="496"/>
      <c r="AR60" s="496"/>
      <c r="AS60" s="496"/>
      <c r="AT60" s="496"/>
      <c r="AU60" s="496"/>
      <c r="AV60" s="496"/>
      <c r="AW60" s="496"/>
      <c r="AX60" s="496"/>
      <c r="AY60" s="496"/>
      <c r="AZ60" s="496"/>
      <c r="BA60" s="496"/>
      <c r="BB60" s="496"/>
      <c r="BC60" s="496"/>
      <c r="BD60" s="496"/>
      <c r="BE60" s="496"/>
      <c r="BF60" s="496"/>
      <c r="BG60" s="496"/>
      <c r="BH60" s="496"/>
      <c r="BI60" s="505"/>
      <c r="BJ60" s="102"/>
      <c r="BK60" s="102"/>
      <c r="BL60" s="102"/>
      <c r="CA60" s="252">
        <f t="shared" si="0"/>
        <v>0</v>
      </c>
    </row>
    <row r="61" spans="1:79" ht="15" customHeight="1">
      <c r="A61" s="102"/>
      <c r="B61" s="117" t="s">
        <v>85</v>
      </c>
      <c r="C61" s="496"/>
      <c r="D61" s="496"/>
      <c r="E61" s="496"/>
      <c r="F61" s="496"/>
      <c r="G61" s="496"/>
      <c r="H61" s="496"/>
      <c r="I61" s="496"/>
      <c r="J61" s="496"/>
      <c r="K61" s="496"/>
      <c r="L61" s="496"/>
      <c r="M61" s="496"/>
      <c r="N61" s="496"/>
      <c r="O61" s="496"/>
      <c r="P61" s="496"/>
      <c r="Q61" s="496"/>
      <c r="R61" s="496"/>
      <c r="S61" s="496"/>
      <c r="T61" s="496"/>
      <c r="U61" s="496"/>
      <c r="V61" s="496"/>
      <c r="W61" s="496"/>
      <c r="X61" s="496"/>
      <c r="Y61" s="496"/>
      <c r="Z61" s="496"/>
      <c r="AA61" s="496"/>
      <c r="AB61" s="496"/>
      <c r="AC61" s="496"/>
      <c r="AD61" s="496"/>
      <c r="AE61" s="496"/>
      <c r="AF61" s="496"/>
      <c r="AG61" s="496"/>
      <c r="AH61" s="496"/>
      <c r="AI61" s="496"/>
      <c r="AJ61" s="496"/>
      <c r="AK61" s="496"/>
      <c r="AL61" s="496"/>
      <c r="AM61" s="496"/>
      <c r="AN61" s="496"/>
      <c r="AO61" s="496"/>
      <c r="AP61" s="496"/>
      <c r="AQ61" s="496"/>
      <c r="AR61" s="496"/>
      <c r="AS61" s="496"/>
      <c r="AT61" s="496"/>
      <c r="AU61" s="496"/>
      <c r="AV61" s="496"/>
      <c r="AW61" s="496"/>
      <c r="AX61" s="496"/>
      <c r="AY61" s="496"/>
      <c r="AZ61" s="496"/>
      <c r="BA61" s="496"/>
      <c r="BB61" s="496"/>
      <c r="BC61" s="496"/>
      <c r="BD61" s="496"/>
      <c r="BE61" s="496"/>
      <c r="BF61" s="496"/>
      <c r="BG61" s="496"/>
      <c r="BH61" s="496"/>
      <c r="BI61" s="505"/>
      <c r="BJ61" s="102"/>
      <c r="BK61" s="102"/>
      <c r="BL61" s="102"/>
      <c r="CA61" s="252">
        <f t="shared" si="0"/>
        <v>0</v>
      </c>
    </row>
    <row r="62" spans="1:79" ht="15" customHeight="1">
      <c r="A62" s="102"/>
      <c r="B62" s="117" t="s">
        <v>86</v>
      </c>
      <c r="C62" s="496"/>
      <c r="D62" s="496"/>
      <c r="E62" s="496"/>
      <c r="F62" s="496"/>
      <c r="G62" s="496"/>
      <c r="H62" s="496"/>
      <c r="I62" s="496"/>
      <c r="J62" s="496"/>
      <c r="K62" s="496"/>
      <c r="L62" s="496"/>
      <c r="M62" s="496"/>
      <c r="N62" s="496"/>
      <c r="O62" s="496"/>
      <c r="P62" s="496"/>
      <c r="Q62" s="496"/>
      <c r="R62" s="496"/>
      <c r="S62" s="496"/>
      <c r="T62" s="496"/>
      <c r="U62" s="496"/>
      <c r="V62" s="496"/>
      <c r="W62" s="496"/>
      <c r="X62" s="496"/>
      <c r="Y62" s="496"/>
      <c r="Z62" s="496"/>
      <c r="AA62" s="496"/>
      <c r="AB62" s="496"/>
      <c r="AC62" s="496"/>
      <c r="AD62" s="496"/>
      <c r="AE62" s="496"/>
      <c r="AF62" s="496"/>
      <c r="AG62" s="496"/>
      <c r="AH62" s="496"/>
      <c r="AI62" s="496"/>
      <c r="AJ62" s="496"/>
      <c r="AK62" s="496"/>
      <c r="AL62" s="496"/>
      <c r="AM62" s="496"/>
      <c r="AN62" s="496"/>
      <c r="AO62" s="496"/>
      <c r="AP62" s="496"/>
      <c r="AQ62" s="496"/>
      <c r="AR62" s="496"/>
      <c r="AS62" s="496"/>
      <c r="AT62" s="496"/>
      <c r="AU62" s="496"/>
      <c r="AV62" s="496"/>
      <c r="AW62" s="496"/>
      <c r="AX62" s="496"/>
      <c r="AY62" s="496"/>
      <c r="AZ62" s="496"/>
      <c r="BA62" s="496"/>
      <c r="BB62" s="496"/>
      <c r="BC62" s="496"/>
      <c r="BD62" s="496"/>
      <c r="BE62" s="496"/>
      <c r="BF62" s="496"/>
      <c r="BG62" s="496"/>
      <c r="BH62" s="496"/>
      <c r="BI62" s="505"/>
      <c r="BJ62" s="102"/>
      <c r="BK62" s="102"/>
      <c r="BL62" s="102"/>
      <c r="CA62" s="252">
        <f t="shared" si="0"/>
        <v>0</v>
      </c>
    </row>
    <row r="63" spans="1:79" ht="15" customHeight="1">
      <c r="A63" s="102"/>
      <c r="B63" s="117" t="s">
        <v>87</v>
      </c>
      <c r="C63" s="496"/>
      <c r="D63" s="496"/>
      <c r="E63" s="496"/>
      <c r="F63" s="496"/>
      <c r="G63" s="496"/>
      <c r="H63" s="496"/>
      <c r="I63" s="496"/>
      <c r="J63" s="496"/>
      <c r="K63" s="496"/>
      <c r="L63" s="496"/>
      <c r="M63" s="496"/>
      <c r="N63" s="496"/>
      <c r="O63" s="496"/>
      <c r="P63" s="496"/>
      <c r="Q63" s="496"/>
      <c r="R63" s="496"/>
      <c r="S63" s="496"/>
      <c r="T63" s="496"/>
      <c r="U63" s="496"/>
      <c r="V63" s="496"/>
      <c r="W63" s="496"/>
      <c r="X63" s="496"/>
      <c r="Y63" s="496"/>
      <c r="Z63" s="496"/>
      <c r="AA63" s="496"/>
      <c r="AB63" s="496"/>
      <c r="AC63" s="496"/>
      <c r="AD63" s="496"/>
      <c r="AE63" s="496"/>
      <c r="AF63" s="496"/>
      <c r="AG63" s="496"/>
      <c r="AH63" s="496"/>
      <c r="AI63" s="496"/>
      <c r="AJ63" s="496"/>
      <c r="AK63" s="496"/>
      <c r="AL63" s="496"/>
      <c r="AM63" s="496"/>
      <c r="AN63" s="496"/>
      <c r="AO63" s="496"/>
      <c r="AP63" s="496"/>
      <c r="AQ63" s="496"/>
      <c r="AR63" s="496"/>
      <c r="AS63" s="496"/>
      <c r="AT63" s="496"/>
      <c r="AU63" s="496"/>
      <c r="AV63" s="496"/>
      <c r="AW63" s="496"/>
      <c r="AX63" s="496"/>
      <c r="AY63" s="496"/>
      <c r="AZ63" s="496"/>
      <c r="BA63" s="496"/>
      <c r="BB63" s="496"/>
      <c r="BC63" s="496"/>
      <c r="BD63" s="496"/>
      <c r="BE63" s="496"/>
      <c r="BF63" s="496"/>
      <c r="BG63" s="496"/>
      <c r="BH63" s="496"/>
      <c r="BI63" s="505"/>
      <c r="BJ63" s="102"/>
      <c r="BK63" s="102"/>
      <c r="BL63" s="102"/>
      <c r="CA63" s="252">
        <f t="shared" si="0"/>
        <v>0</v>
      </c>
    </row>
    <row r="64" spans="1:79" ht="15" customHeight="1">
      <c r="A64" s="102"/>
      <c r="B64" s="117" t="s">
        <v>88</v>
      </c>
      <c r="C64" s="496"/>
      <c r="D64" s="496"/>
      <c r="E64" s="496"/>
      <c r="F64" s="496"/>
      <c r="G64" s="496"/>
      <c r="H64" s="496"/>
      <c r="I64" s="496"/>
      <c r="J64" s="496"/>
      <c r="K64" s="496"/>
      <c r="L64" s="496"/>
      <c r="M64" s="496"/>
      <c r="N64" s="496"/>
      <c r="O64" s="496"/>
      <c r="P64" s="496"/>
      <c r="Q64" s="496"/>
      <c r="R64" s="496"/>
      <c r="S64" s="496"/>
      <c r="T64" s="496"/>
      <c r="U64" s="496"/>
      <c r="V64" s="496"/>
      <c r="W64" s="496"/>
      <c r="X64" s="496"/>
      <c r="Y64" s="496"/>
      <c r="Z64" s="496"/>
      <c r="AA64" s="496"/>
      <c r="AB64" s="496"/>
      <c r="AC64" s="496"/>
      <c r="AD64" s="496"/>
      <c r="AE64" s="496"/>
      <c r="AF64" s="496"/>
      <c r="AG64" s="496"/>
      <c r="AH64" s="496"/>
      <c r="AI64" s="496"/>
      <c r="AJ64" s="496"/>
      <c r="AK64" s="496"/>
      <c r="AL64" s="496"/>
      <c r="AM64" s="496"/>
      <c r="AN64" s="496"/>
      <c r="AO64" s="496"/>
      <c r="AP64" s="496"/>
      <c r="AQ64" s="496"/>
      <c r="AR64" s="496"/>
      <c r="AS64" s="496"/>
      <c r="AT64" s="496"/>
      <c r="AU64" s="496"/>
      <c r="AV64" s="496"/>
      <c r="AW64" s="496"/>
      <c r="AX64" s="496"/>
      <c r="AY64" s="496"/>
      <c r="AZ64" s="496"/>
      <c r="BA64" s="496"/>
      <c r="BB64" s="496"/>
      <c r="BC64" s="496"/>
      <c r="BD64" s="496"/>
      <c r="BE64" s="496"/>
      <c r="BF64" s="496"/>
      <c r="BG64" s="496"/>
      <c r="BH64" s="496"/>
      <c r="BI64" s="505"/>
      <c r="BJ64" s="102"/>
      <c r="BK64" s="102"/>
      <c r="BL64" s="102"/>
      <c r="CA64" s="252">
        <f t="shared" si="0"/>
        <v>0</v>
      </c>
    </row>
    <row r="65" spans="1:79" ht="15" customHeight="1">
      <c r="A65" s="102"/>
      <c r="B65" s="117" t="s">
        <v>89</v>
      </c>
      <c r="C65" s="496"/>
      <c r="D65" s="496"/>
      <c r="E65" s="496"/>
      <c r="F65" s="496"/>
      <c r="G65" s="496"/>
      <c r="H65" s="496"/>
      <c r="I65" s="496"/>
      <c r="J65" s="496"/>
      <c r="K65" s="496"/>
      <c r="L65" s="496"/>
      <c r="M65" s="496"/>
      <c r="N65" s="496"/>
      <c r="O65" s="496"/>
      <c r="P65" s="496"/>
      <c r="Q65" s="496"/>
      <c r="R65" s="496"/>
      <c r="S65" s="496"/>
      <c r="T65" s="496"/>
      <c r="U65" s="496"/>
      <c r="V65" s="496"/>
      <c r="W65" s="496"/>
      <c r="X65" s="496"/>
      <c r="Y65" s="496"/>
      <c r="Z65" s="496"/>
      <c r="AA65" s="496"/>
      <c r="AB65" s="496"/>
      <c r="AC65" s="496"/>
      <c r="AD65" s="496"/>
      <c r="AE65" s="496"/>
      <c r="AF65" s="496"/>
      <c r="AG65" s="496"/>
      <c r="AH65" s="496"/>
      <c r="AI65" s="496"/>
      <c r="AJ65" s="496"/>
      <c r="AK65" s="496"/>
      <c r="AL65" s="496"/>
      <c r="AM65" s="496"/>
      <c r="AN65" s="496"/>
      <c r="AO65" s="496"/>
      <c r="AP65" s="496"/>
      <c r="AQ65" s="496"/>
      <c r="AR65" s="496"/>
      <c r="AS65" s="496"/>
      <c r="AT65" s="496"/>
      <c r="AU65" s="496"/>
      <c r="AV65" s="496"/>
      <c r="AW65" s="496"/>
      <c r="AX65" s="496"/>
      <c r="AY65" s="496"/>
      <c r="AZ65" s="496"/>
      <c r="BA65" s="496"/>
      <c r="BB65" s="496"/>
      <c r="BC65" s="496"/>
      <c r="BD65" s="496"/>
      <c r="BE65" s="496"/>
      <c r="BF65" s="496"/>
      <c r="BG65" s="496"/>
      <c r="BH65" s="496"/>
      <c r="BI65" s="505"/>
      <c r="BJ65" s="102"/>
      <c r="BK65" s="102"/>
      <c r="BL65" s="102"/>
      <c r="CA65" s="252">
        <f t="shared" si="0"/>
        <v>0</v>
      </c>
    </row>
    <row r="66" spans="1:79" ht="15" customHeight="1">
      <c r="A66" s="102"/>
      <c r="B66" s="117" t="s">
        <v>90</v>
      </c>
      <c r="C66" s="496"/>
      <c r="D66" s="496"/>
      <c r="E66" s="496"/>
      <c r="F66" s="496"/>
      <c r="G66" s="496"/>
      <c r="H66" s="496"/>
      <c r="I66" s="496"/>
      <c r="J66" s="496"/>
      <c r="K66" s="496"/>
      <c r="L66" s="496"/>
      <c r="M66" s="496"/>
      <c r="N66" s="496"/>
      <c r="O66" s="496"/>
      <c r="P66" s="496"/>
      <c r="Q66" s="496"/>
      <c r="R66" s="496"/>
      <c r="S66" s="496"/>
      <c r="T66" s="496"/>
      <c r="U66" s="496"/>
      <c r="V66" s="496"/>
      <c r="W66" s="496"/>
      <c r="X66" s="496"/>
      <c r="Y66" s="496"/>
      <c r="Z66" s="496"/>
      <c r="AA66" s="496"/>
      <c r="AB66" s="496"/>
      <c r="AC66" s="496"/>
      <c r="AD66" s="496"/>
      <c r="AE66" s="496"/>
      <c r="AF66" s="496"/>
      <c r="AG66" s="496"/>
      <c r="AH66" s="496"/>
      <c r="AI66" s="496"/>
      <c r="AJ66" s="496"/>
      <c r="AK66" s="496"/>
      <c r="AL66" s="496"/>
      <c r="AM66" s="496"/>
      <c r="AN66" s="496"/>
      <c r="AO66" s="496"/>
      <c r="AP66" s="496"/>
      <c r="AQ66" s="496"/>
      <c r="AR66" s="496"/>
      <c r="AS66" s="496"/>
      <c r="AT66" s="496"/>
      <c r="AU66" s="496"/>
      <c r="AV66" s="496"/>
      <c r="AW66" s="496"/>
      <c r="AX66" s="496"/>
      <c r="AY66" s="496"/>
      <c r="AZ66" s="496"/>
      <c r="BA66" s="496"/>
      <c r="BB66" s="496"/>
      <c r="BC66" s="496"/>
      <c r="BD66" s="496"/>
      <c r="BE66" s="496"/>
      <c r="BF66" s="496"/>
      <c r="BG66" s="496"/>
      <c r="BH66" s="496"/>
      <c r="BI66" s="505"/>
      <c r="BJ66" s="102"/>
      <c r="BK66" s="102"/>
      <c r="BL66" s="102"/>
      <c r="CA66" s="252">
        <f t="shared" si="0"/>
        <v>0</v>
      </c>
    </row>
    <row r="67" spans="1:79" ht="15" customHeight="1" thickBot="1">
      <c r="A67" s="102"/>
      <c r="B67" s="118" t="s">
        <v>91</v>
      </c>
      <c r="C67" s="509"/>
      <c r="D67" s="509"/>
      <c r="E67" s="509"/>
      <c r="F67" s="509"/>
      <c r="G67" s="509"/>
      <c r="H67" s="509"/>
      <c r="I67" s="509"/>
      <c r="J67" s="509"/>
      <c r="K67" s="509"/>
      <c r="L67" s="509"/>
      <c r="M67" s="509"/>
      <c r="N67" s="509"/>
      <c r="O67" s="509"/>
      <c r="P67" s="509"/>
      <c r="Q67" s="509"/>
      <c r="R67" s="509"/>
      <c r="S67" s="509"/>
      <c r="T67" s="509"/>
      <c r="U67" s="509"/>
      <c r="V67" s="509"/>
      <c r="W67" s="509"/>
      <c r="X67" s="509"/>
      <c r="Y67" s="509"/>
      <c r="Z67" s="509"/>
      <c r="AA67" s="509"/>
      <c r="AB67" s="509"/>
      <c r="AC67" s="509"/>
      <c r="AD67" s="509"/>
      <c r="AE67" s="509"/>
      <c r="AF67" s="509"/>
      <c r="AG67" s="509"/>
      <c r="AH67" s="509"/>
      <c r="AI67" s="509"/>
      <c r="AJ67" s="509"/>
      <c r="AK67" s="509"/>
      <c r="AL67" s="509"/>
      <c r="AM67" s="509"/>
      <c r="AN67" s="509"/>
      <c r="AO67" s="509"/>
      <c r="AP67" s="509"/>
      <c r="AQ67" s="509"/>
      <c r="AR67" s="509"/>
      <c r="AS67" s="509"/>
      <c r="AT67" s="509"/>
      <c r="AU67" s="509"/>
      <c r="AV67" s="509"/>
      <c r="AW67" s="509"/>
      <c r="AX67" s="509"/>
      <c r="AY67" s="509"/>
      <c r="AZ67" s="509"/>
      <c r="BA67" s="509"/>
      <c r="BB67" s="509"/>
      <c r="BC67" s="509"/>
      <c r="BD67" s="509"/>
      <c r="BE67" s="509"/>
      <c r="BF67" s="509"/>
      <c r="BG67" s="509"/>
      <c r="BH67" s="509"/>
      <c r="BI67" s="510"/>
      <c r="BJ67" s="102"/>
      <c r="BK67" s="102"/>
      <c r="BL67" s="102"/>
      <c r="CA67" s="252">
        <f t="shared" si="0"/>
        <v>0</v>
      </c>
    </row>
    <row r="68" spans="1:79" ht="15" customHeight="1">
      <c r="B68" s="511" t="str">
        <f>IF(CA68&gt;0,"Alerta: debido a que ha seleccionado la categoría Otra en algunas de las cols. Tipo de fuente, favor de especificar ese otro tipo de fuente en la col. Comentarios o especificaciones sobre el tipo de fuente","")</f>
        <v/>
      </c>
      <c r="C68" s="511"/>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1"/>
      <c r="AG68" s="511"/>
      <c r="AH68" s="511"/>
      <c r="AI68" s="511"/>
      <c r="AJ68" s="511"/>
      <c r="AK68" s="511"/>
      <c r="AL68" s="511"/>
      <c r="AM68" s="511"/>
      <c r="AN68" s="511"/>
      <c r="AO68" s="511"/>
      <c r="AP68" s="511"/>
      <c r="AQ68" s="511"/>
      <c r="AR68" s="511"/>
      <c r="AS68" s="511"/>
      <c r="AT68" s="511"/>
      <c r="AU68" s="511"/>
      <c r="AV68" s="511"/>
      <c r="AW68" s="511"/>
      <c r="AX68" s="511"/>
      <c r="AY68" s="511"/>
      <c r="AZ68" s="511"/>
      <c r="BA68" s="511"/>
      <c r="BB68" s="511"/>
      <c r="BC68" s="511"/>
      <c r="BD68" s="511"/>
      <c r="BE68" s="511"/>
      <c r="BF68" s="511"/>
      <c r="BG68" s="511"/>
      <c r="CA68" s="254">
        <f>SUM(CA33:CA67)</f>
        <v>0</v>
      </c>
    </row>
    <row r="69" spans="1:79" ht="15" customHeight="1"/>
    <row r="70" spans="1:79" ht="15" customHeight="1"/>
    <row r="71" spans="1:79" ht="15" customHeight="1"/>
    <row r="72" spans="1:79" ht="15" customHeight="1"/>
    <row r="73" spans="1:79" ht="15" customHeight="1"/>
  </sheetData>
  <sheetProtection algorithmName="SHA-512" hashValue="r2iJddaWMkL32OR+NqRvz/5ZGIryAAPQgGdJcgWCinpZnxMmjAImR48d7HuHmWKPeImcKHsutCPLiMDBBi1Kqg==" saltValue="O4quiaRbRr47yyE6JJAkHw==" spinCount="100000" sheet="1" objects="1" scenarios="1"/>
  <mergeCells count="621">
    <mergeCell ref="B68:BG68"/>
    <mergeCell ref="AC67:AE67"/>
    <mergeCell ref="AF67:AI67"/>
    <mergeCell ref="AJ67:AM67"/>
    <mergeCell ref="AN66:AQ66"/>
    <mergeCell ref="AR66:AU66"/>
    <mergeCell ref="AV66:AY66"/>
    <mergeCell ref="AZ66:BC66"/>
    <mergeCell ref="BD66:BI66"/>
    <mergeCell ref="C67:E67"/>
    <mergeCell ref="F67:H67"/>
    <mergeCell ref="I67:K67"/>
    <mergeCell ref="L67:N67"/>
    <mergeCell ref="O67:R67"/>
    <mergeCell ref="S66:V66"/>
    <mergeCell ref="W66:Y66"/>
    <mergeCell ref="Z66:AB66"/>
    <mergeCell ref="AC66:AE66"/>
    <mergeCell ref="AF66:AI66"/>
    <mergeCell ref="AJ66:AM66"/>
    <mergeCell ref="AN67:AQ67"/>
    <mergeCell ref="AR67:AU67"/>
    <mergeCell ref="AV67:AY67"/>
    <mergeCell ref="AZ67:BC67"/>
    <mergeCell ref="BD67:BI67"/>
    <mergeCell ref="S67:V67"/>
    <mergeCell ref="W67:Y67"/>
    <mergeCell ref="Z67:AB67"/>
    <mergeCell ref="C66:E66"/>
    <mergeCell ref="F66:H66"/>
    <mergeCell ref="I66:K66"/>
    <mergeCell ref="L66:N66"/>
    <mergeCell ref="O66:R66"/>
    <mergeCell ref="AN64:AQ64"/>
    <mergeCell ref="AR64:AU64"/>
    <mergeCell ref="AV64:AY64"/>
    <mergeCell ref="AZ64:BC64"/>
    <mergeCell ref="BD64:BI64"/>
    <mergeCell ref="AF64:AI64"/>
    <mergeCell ref="AJ64:AM64"/>
    <mergeCell ref="AN65:AQ65"/>
    <mergeCell ref="AR65:AU65"/>
    <mergeCell ref="AV65:AY65"/>
    <mergeCell ref="AZ65:BC65"/>
    <mergeCell ref="BD65:BI65"/>
    <mergeCell ref="AF65:AI65"/>
    <mergeCell ref="AJ65:AM65"/>
    <mergeCell ref="Z64:AB64"/>
    <mergeCell ref="AC64:AE64"/>
    <mergeCell ref="C64:E64"/>
    <mergeCell ref="F64:H64"/>
    <mergeCell ref="I64:K64"/>
    <mergeCell ref="L64:N64"/>
    <mergeCell ref="O64:R64"/>
    <mergeCell ref="S65:V65"/>
    <mergeCell ref="W65:Y65"/>
    <mergeCell ref="Z65:AB65"/>
    <mergeCell ref="AC65:AE65"/>
    <mergeCell ref="C62:E62"/>
    <mergeCell ref="F62:H62"/>
    <mergeCell ref="C65:E65"/>
    <mergeCell ref="F65:H65"/>
    <mergeCell ref="I65:K65"/>
    <mergeCell ref="L65:N65"/>
    <mergeCell ref="O65:R65"/>
    <mergeCell ref="S64:V64"/>
    <mergeCell ref="W64:Y64"/>
    <mergeCell ref="S63:V63"/>
    <mergeCell ref="W63:Y63"/>
    <mergeCell ref="C61:E61"/>
    <mergeCell ref="F61:H61"/>
    <mergeCell ref="AR62:AU62"/>
    <mergeCell ref="AV62:AY62"/>
    <mergeCell ref="AZ62:BC62"/>
    <mergeCell ref="BD62:BI62"/>
    <mergeCell ref="C63:E63"/>
    <mergeCell ref="F63:H63"/>
    <mergeCell ref="I63:K63"/>
    <mergeCell ref="L63:N63"/>
    <mergeCell ref="O63:R63"/>
    <mergeCell ref="S62:V62"/>
    <mergeCell ref="W62:Y62"/>
    <mergeCell ref="Z62:AB62"/>
    <mergeCell ref="AC62:AE62"/>
    <mergeCell ref="AF62:AI62"/>
    <mergeCell ref="AJ62:AM62"/>
    <mergeCell ref="AN63:AQ63"/>
    <mergeCell ref="AR63:AU63"/>
    <mergeCell ref="AV63:AY63"/>
    <mergeCell ref="AZ63:BC63"/>
    <mergeCell ref="BD63:BI63"/>
    <mergeCell ref="AF63:AI63"/>
    <mergeCell ref="AJ63:AM63"/>
    <mergeCell ref="Z63:AB63"/>
    <mergeCell ref="AC63:AE63"/>
    <mergeCell ref="AN60:AQ60"/>
    <mergeCell ref="I60:K60"/>
    <mergeCell ref="L60:N60"/>
    <mergeCell ref="O60:R60"/>
    <mergeCell ref="AN62:AQ62"/>
    <mergeCell ref="I62:K62"/>
    <mergeCell ref="L62:N62"/>
    <mergeCell ref="O62:R62"/>
    <mergeCell ref="S61:V61"/>
    <mergeCell ref="W61:Y61"/>
    <mergeCell ref="Z61:AB61"/>
    <mergeCell ref="AC61:AE61"/>
    <mergeCell ref="AR60:AU60"/>
    <mergeCell ref="AV60:AY60"/>
    <mergeCell ref="AZ60:BC60"/>
    <mergeCell ref="BD60:BI60"/>
    <mergeCell ref="I61:K61"/>
    <mergeCell ref="L61:N61"/>
    <mergeCell ref="O61:R61"/>
    <mergeCell ref="S60:V60"/>
    <mergeCell ref="W60:Y60"/>
    <mergeCell ref="Z60:AB60"/>
    <mergeCell ref="AC60:AE60"/>
    <mergeCell ref="AF60:AI60"/>
    <mergeCell ref="AJ60:AM60"/>
    <mergeCell ref="AN61:AQ61"/>
    <mergeCell ref="AR61:AU61"/>
    <mergeCell ref="AV61:AY61"/>
    <mergeCell ref="AZ61:BC61"/>
    <mergeCell ref="BD61:BI61"/>
    <mergeCell ref="AF61:AI61"/>
    <mergeCell ref="AJ61:AM61"/>
    <mergeCell ref="C60:E60"/>
    <mergeCell ref="F60:H60"/>
    <mergeCell ref="AN58:AQ58"/>
    <mergeCell ref="AR58:AU58"/>
    <mergeCell ref="AV58:AY58"/>
    <mergeCell ref="AZ58:BC58"/>
    <mergeCell ref="BD58:BI58"/>
    <mergeCell ref="AF58:AI58"/>
    <mergeCell ref="AJ58:AM58"/>
    <mergeCell ref="AN59:AQ59"/>
    <mergeCell ref="AR59:AU59"/>
    <mergeCell ref="AV59:AY59"/>
    <mergeCell ref="AZ59:BC59"/>
    <mergeCell ref="BD59:BI59"/>
    <mergeCell ref="AF59:AI59"/>
    <mergeCell ref="AJ59:AM59"/>
    <mergeCell ref="C59:E59"/>
    <mergeCell ref="F59:H59"/>
    <mergeCell ref="I59:K59"/>
    <mergeCell ref="L59:N59"/>
    <mergeCell ref="O59:R59"/>
    <mergeCell ref="S58:V58"/>
    <mergeCell ref="W58:Y58"/>
    <mergeCell ref="Z58:AB58"/>
    <mergeCell ref="AC58:AE58"/>
    <mergeCell ref="C58:E58"/>
    <mergeCell ref="F58:H58"/>
    <mergeCell ref="I58:K58"/>
    <mergeCell ref="L58:N58"/>
    <mergeCell ref="O58:R58"/>
    <mergeCell ref="S59:V59"/>
    <mergeCell ref="W59:Y59"/>
    <mergeCell ref="Z59:AB59"/>
    <mergeCell ref="AC59:AE59"/>
    <mergeCell ref="AN56:AQ56"/>
    <mergeCell ref="AR56:AU56"/>
    <mergeCell ref="AV56:AY56"/>
    <mergeCell ref="AZ56:BC56"/>
    <mergeCell ref="BD56:BI56"/>
    <mergeCell ref="AF56:AI56"/>
    <mergeCell ref="AJ56:AM56"/>
    <mergeCell ref="AN57:AQ57"/>
    <mergeCell ref="AR57:AU57"/>
    <mergeCell ref="AV57:AY57"/>
    <mergeCell ref="AZ57:BC57"/>
    <mergeCell ref="BD57:BI57"/>
    <mergeCell ref="AF57:AI57"/>
    <mergeCell ref="AJ57:AM57"/>
    <mergeCell ref="C57:E57"/>
    <mergeCell ref="F57:H57"/>
    <mergeCell ref="I57:K57"/>
    <mergeCell ref="L57:N57"/>
    <mergeCell ref="O57:R57"/>
    <mergeCell ref="S56:V56"/>
    <mergeCell ref="W56:Y56"/>
    <mergeCell ref="Z56:AB56"/>
    <mergeCell ref="AC56:AE56"/>
    <mergeCell ref="C56:E56"/>
    <mergeCell ref="F56:H56"/>
    <mergeCell ref="I56:K56"/>
    <mergeCell ref="L56:N56"/>
    <mergeCell ref="O56:R56"/>
    <mergeCell ref="S57:V57"/>
    <mergeCell ref="W57:Y57"/>
    <mergeCell ref="Z57:AB57"/>
    <mergeCell ref="AC57:AE57"/>
    <mergeCell ref="AN54:AQ54"/>
    <mergeCell ref="AR54:AU54"/>
    <mergeCell ref="AV54:AY54"/>
    <mergeCell ref="AZ54:BC54"/>
    <mergeCell ref="BD54:BI54"/>
    <mergeCell ref="AF54:AI54"/>
    <mergeCell ref="AJ54:AM54"/>
    <mergeCell ref="AN55:AQ55"/>
    <mergeCell ref="AR55:AU55"/>
    <mergeCell ref="AV55:AY55"/>
    <mergeCell ref="AZ55:BC55"/>
    <mergeCell ref="BD55:BI55"/>
    <mergeCell ref="AF55:AI55"/>
    <mergeCell ref="AJ55:AM55"/>
    <mergeCell ref="C55:E55"/>
    <mergeCell ref="F55:H55"/>
    <mergeCell ref="I55:K55"/>
    <mergeCell ref="L55:N55"/>
    <mergeCell ref="O55:R55"/>
    <mergeCell ref="S54:V54"/>
    <mergeCell ref="W54:Y54"/>
    <mergeCell ref="Z54:AB54"/>
    <mergeCell ref="AC54:AE54"/>
    <mergeCell ref="C54:E54"/>
    <mergeCell ref="F54:H54"/>
    <mergeCell ref="I54:K54"/>
    <mergeCell ref="L54:N54"/>
    <mergeCell ref="O54:R54"/>
    <mergeCell ref="S55:V55"/>
    <mergeCell ref="W55:Y55"/>
    <mergeCell ref="Z55:AB55"/>
    <mergeCell ref="AC55:AE55"/>
    <mergeCell ref="AN52:AQ52"/>
    <mergeCell ref="AR52:AU52"/>
    <mergeCell ref="AV52:AY52"/>
    <mergeCell ref="AZ52:BC52"/>
    <mergeCell ref="BD52:BI52"/>
    <mergeCell ref="AF52:AI52"/>
    <mergeCell ref="AJ52:AM52"/>
    <mergeCell ref="AN53:AQ53"/>
    <mergeCell ref="AR53:AU53"/>
    <mergeCell ref="AV53:AY53"/>
    <mergeCell ref="AZ53:BC53"/>
    <mergeCell ref="BD53:BI53"/>
    <mergeCell ref="AF53:AI53"/>
    <mergeCell ref="AJ53:AM53"/>
    <mergeCell ref="C53:E53"/>
    <mergeCell ref="F53:H53"/>
    <mergeCell ref="I53:K53"/>
    <mergeCell ref="L53:N53"/>
    <mergeCell ref="O53:R53"/>
    <mergeCell ref="S52:V52"/>
    <mergeCell ref="W52:Y52"/>
    <mergeCell ref="Z52:AB52"/>
    <mergeCell ref="AC52:AE52"/>
    <mergeCell ref="C52:E52"/>
    <mergeCell ref="F52:H52"/>
    <mergeCell ref="I52:K52"/>
    <mergeCell ref="L52:N52"/>
    <mergeCell ref="O52:R52"/>
    <mergeCell ref="S53:V53"/>
    <mergeCell ref="W53:Y53"/>
    <mergeCell ref="Z53:AB53"/>
    <mergeCell ref="AC53:AE53"/>
    <mergeCell ref="AN50:AQ50"/>
    <mergeCell ref="AR50:AU50"/>
    <mergeCell ref="AV50:AY50"/>
    <mergeCell ref="AZ50:BC50"/>
    <mergeCell ref="BD50:BI50"/>
    <mergeCell ref="AF50:AI50"/>
    <mergeCell ref="AJ50:AM50"/>
    <mergeCell ref="AN51:AQ51"/>
    <mergeCell ref="AR51:AU51"/>
    <mergeCell ref="AV51:AY51"/>
    <mergeCell ref="AZ51:BC51"/>
    <mergeCell ref="BD51:BI51"/>
    <mergeCell ref="AF51:AI51"/>
    <mergeCell ref="AJ51:AM51"/>
    <mergeCell ref="C51:E51"/>
    <mergeCell ref="F51:H51"/>
    <mergeCell ref="I51:K51"/>
    <mergeCell ref="L51:N51"/>
    <mergeCell ref="O51:R51"/>
    <mergeCell ref="S50:V50"/>
    <mergeCell ref="W50:Y50"/>
    <mergeCell ref="Z50:AB50"/>
    <mergeCell ref="AC50:AE50"/>
    <mergeCell ref="C50:E50"/>
    <mergeCell ref="F50:H50"/>
    <mergeCell ref="I50:K50"/>
    <mergeCell ref="L50:N50"/>
    <mergeCell ref="O50:R50"/>
    <mergeCell ref="S51:V51"/>
    <mergeCell ref="W51:Y51"/>
    <mergeCell ref="Z51:AB51"/>
    <mergeCell ref="AC51:AE51"/>
    <mergeCell ref="AN48:AQ48"/>
    <mergeCell ref="AR48:AU48"/>
    <mergeCell ref="AV48:AY48"/>
    <mergeCell ref="AZ48:BC48"/>
    <mergeCell ref="BD48:BI48"/>
    <mergeCell ref="AF48:AI48"/>
    <mergeCell ref="AJ48:AM48"/>
    <mergeCell ref="AN49:AQ49"/>
    <mergeCell ref="AR49:AU49"/>
    <mergeCell ref="AV49:AY49"/>
    <mergeCell ref="AZ49:BC49"/>
    <mergeCell ref="BD49:BI49"/>
    <mergeCell ref="AF49:AI49"/>
    <mergeCell ref="AJ49:AM49"/>
    <mergeCell ref="C49:E49"/>
    <mergeCell ref="F49:H49"/>
    <mergeCell ref="I49:K49"/>
    <mergeCell ref="L49:N49"/>
    <mergeCell ref="O49:R49"/>
    <mergeCell ref="S48:V48"/>
    <mergeCell ref="W48:Y48"/>
    <mergeCell ref="Z48:AB48"/>
    <mergeCell ref="AC48:AE48"/>
    <mergeCell ref="C48:E48"/>
    <mergeCell ref="F48:H48"/>
    <mergeCell ref="I48:K48"/>
    <mergeCell ref="L48:N48"/>
    <mergeCell ref="O48:R48"/>
    <mergeCell ref="S49:V49"/>
    <mergeCell ref="W49:Y49"/>
    <mergeCell ref="Z49:AB49"/>
    <mergeCell ref="AC49:AE49"/>
    <mergeCell ref="AN46:AQ46"/>
    <mergeCell ref="AR46:AU46"/>
    <mergeCell ref="AV46:AY46"/>
    <mergeCell ref="AZ46:BC46"/>
    <mergeCell ref="BD46:BI46"/>
    <mergeCell ref="AF46:AI46"/>
    <mergeCell ref="AJ46:AM46"/>
    <mergeCell ref="AN47:AQ47"/>
    <mergeCell ref="AR47:AU47"/>
    <mergeCell ref="AV47:AY47"/>
    <mergeCell ref="AZ47:BC47"/>
    <mergeCell ref="BD47:BI47"/>
    <mergeCell ref="AF47:AI47"/>
    <mergeCell ref="AJ47:AM47"/>
    <mergeCell ref="C47:E47"/>
    <mergeCell ref="F47:H47"/>
    <mergeCell ref="I47:K47"/>
    <mergeCell ref="L47:N47"/>
    <mergeCell ref="O47:R47"/>
    <mergeCell ref="S46:V46"/>
    <mergeCell ref="W46:Y46"/>
    <mergeCell ref="Z46:AB46"/>
    <mergeCell ref="AC46:AE46"/>
    <mergeCell ref="C46:E46"/>
    <mergeCell ref="F46:H46"/>
    <mergeCell ref="I46:K46"/>
    <mergeCell ref="L46:N46"/>
    <mergeCell ref="O46:R46"/>
    <mergeCell ref="S47:V47"/>
    <mergeCell ref="W47:Y47"/>
    <mergeCell ref="Z47:AB47"/>
    <mergeCell ref="AC47:AE47"/>
    <mergeCell ref="AN44:AQ44"/>
    <mergeCell ref="AR44:AU44"/>
    <mergeCell ref="AV44:AY44"/>
    <mergeCell ref="AZ44:BC44"/>
    <mergeCell ref="BD44:BI44"/>
    <mergeCell ref="AF44:AI44"/>
    <mergeCell ref="AJ44:AM44"/>
    <mergeCell ref="AN45:AQ45"/>
    <mergeCell ref="AR45:AU45"/>
    <mergeCell ref="AV45:AY45"/>
    <mergeCell ref="AZ45:BC45"/>
    <mergeCell ref="BD45:BI45"/>
    <mergeCell ref="AF45:AI45"/>
    <mergeCell ref="AJ45:AM45"/>
    <mergeCell ref="C45:E45"/>
    <mergeCell ref="F45:H45"/>
    <mergeCell ref="I45:K45"/>
    <mergeCell ref="L45:N45"/>
    <mergeCell ref="O45:R45"/>
    <mergeCell ref="S44:V44"/>
    <mergeCell ref="W44:Y44"/>
    <mergeCell ref="Z44:AB44"/>
    <mergeCell ref="AC44:AE44"/>
    <mergeCell ref="C44:E44"/>
    <mergeCell ref="F44:H44"/>
    <mergeCell ref="I44:K44"/>
    <mergeCell ref="L44:N44"/>
    <mergeCell ref="O44:R44"/>
    <mergeCell ref="S45:V45"/>
    <mergeCell ref="W45:Y45"/>
    <mergeCell ref="Z45:AB45"/>
    <mergeCell ref="AC45:AE45"/>
    <mergeCell ref="AN42:AQ42"/>
    <mergeCell ref="AR42:AU42"/>
    <mergeCell ref="AV42:AY42"/>
    <mergeCell ref="AZ42:BC42"/>
    <mergeCell ref="BD42:BI42"/>
    <mergeCell ref="AF42:AI42"/>
    <mergeCell ref="AJ42:AM42"/>
    <mergeCell ref="AN43:AQ43"/>
    <mergeCell ref="AR43:AU43"/>
    <mergeCell ref="AV43:AY43"/>
    <mergeCell ref="AZ43:BC43"/>
    <mergeCell ref="BD43:BI43"/>
    <mergeCell ref="AF43:AI43"/>
    <mergeCell ref="AJ43:AM43"/>
    <mergeCell ref="C43:E43"/>
    <mergeCell ref="F43:H43"/>
    <mergeCell ref="I43:K43"/>
    <mergeCell ref="L43:N43"/>
    <mergeCell ref="O43:R43"/>
    <mergeCell ref="S42:V42"/>
    <mergeCell ref="W42:Y42"/>
    <mergeCell ref="Z42:AB42"/>
    <mergeCell ref="AC42:AE42"/>
    <mergeCell ref="C42:E42"/>
    <mergeCell ref="F42:H42"/>
    <mergeCell ref="I42:K42"/>
    <mergeCell ref="L42:N42"/>
    <mergeCell ref="O42:R42"/>
    <mergeCell ref="S43:V43"/>
    <mergeCell ref="W43:Y43"/>
    <mergeCell ref="Z43:AB43"/>
    <mergeCell ref="AC43:AE43"/>
    <mergeCell ref="AN40:AQ40"/>
    <mergeCell ref="AR40:AU40"/>
    <mergeCell ref="AV40:AY40"/>
    <mergeCell ref="AZ40:BC40"/>
    <mergeCell ref="BD40:BI40"/>
    <mergeCell ref="AF40:AI40"/>
    <mergeCell ref="AJ40:AM40"/>
    <mergeCell ref="AN41:AQ41"/>
    <mergeCell ref="AR41:AU41"/>
    <mergeCell ref="AV41:AY41"/>
    <mergeCell ref="AZ41:BC41"/>
    <mergeCell ref="BD41:BI41"/>
    <mergeCell ref="AF41:AI41"/>
    <mergeCell ref="AJ41:AM41"/>
    <mergeCell ref="C41:E41"/>
    <mergeCell ref="F41:H41"/>
    <mergeCell ref="I41:K41"/>
    <mergeCell ref="L41:N41"/>
    <mergeCell ref="O41:R41"/>
    <mergeCell ref="S40:V40"/>
    <mergeCell ref="W40:Y40"/>
    <mergeCell ref="Z40:AB40"/>
    <mergeCell ref="AC40:AE40"/>
    <mergeCell ref="C40:E40"/>
    <mergeCell ref="F40:H40"/>
    <mergeCell ref="I40:K40"/>
    <mergeCell ref="L40:N40"/>
    <mergeCell ref="O40:R40"/>
    <mergeCell ref="S41:V41"/>
    <mergeCell ref="W41:Y41"/>
    <mergeCell ref="Z41:AB41"/>
    <mergeCell ref="AC41:AE41"/>
    <mergeCell ref="AN38:AQ38"/>
    <mergeCell ref="AR38:AU38"/>
    <mergeCell ref="AV38:AY38"/>
    <mergeCell ref="AZ38:BC38"/>
    <mergeCell ref="BD38:BI38"/>
    <mergeCell ref="AF38:AI38"/>
    <mergeCell ref="AJ38:AM38"/>
    <mergeCell ref="AN39:AQ39"/>
    <mergeCell ref="AR39:AU39"/>
    <mergeCell ref="AV39:AY39"/>
    <mergeCell ref="AZ39:BC39"/>
    <mergeCell ref="BD39:BI39"/>
    <mergeCell ref="AF39:AI39"/>
    <mergeCell ref="AJ39:AM39"/>
    <mergeCell ref="C39:E39"/>
    <mergeCell ref="F39:H39"/>
    <mergeCell ref="I39:K39"/>
    <mergeCell ref="L39:N39"/>
    <mergeCell ref="O39:R39"/>
    <mergeCell ref="S38:V38"/>
    <mergeCell ref="W38:Y38"/>
    <mergeCell ref="Z38:AB38"/>
    <mergeCell ref="AC38:AE38"/>
    <mergeCell ref="C38:E38"/>
    <mergeCell ref="F38:H38"/>
    <mergeCell ref="I38:K38"/>
    <mergeCell ref="L38:N38"/>
    <mergeCell ref="O38:R38"/>
    <mergeCell ref="S39:V39"/>
    <mergeCell ref="W39:Y39"/>
    <mergeCell ref="Z39:AB39"/>
    <mergeCell ref="AC39:AE39"/>
    <mergeCell ref="AN36:AQ36"/>
    <mergeCell ref="AR36:AU36"/>
    <mergeCell ref="AV36:AY36"/>
    <mergeCell ref="AZ36:BC36"/>
    <mergeCell ref="BD36:BI36"/>
    <mergeCell ref="AF36:AI36"/>
    <mergeCell ref="AJ36:AM36"/>
    <mergeCell ref="AN37:AQ37"/>
    <mergeCell ref="AR37:AU37"/>
    <mergeCell ref="AV37:AY37"/>
    <mergeCell ref="AZ37:BC37"/>
    <mergeCell ref="BD37:BI37"/>
    <mergeCell ref="AF37:AI37"/>
    <mergeCell ref="AJ37:AM37"/>
    <mergeCell ref="C37:E37"/>
    <mergeCell ref="F37:H37"/>
    <mergeCell ref="I37:K37"/>
    <mergeCell ref="L37:N37"/>
    <mergeCell ref="O37:R37"/>
    <mergeCell ref="S36:V36"/>
    <mergeCell ref="W36:Y36"/>
    <mergeCell ref="Z36:AB36"/>
    <mergeCell ref="AC36:AE36"/>
    <mergeCell ref="C36:E36"/>
    <mergeCell ref="F36:H36"/>
    <mergeCell ref="I36:K36"/>
    <mergeCell ref="L36:N36"/>
    <mergeCell ref="O36:R36"/>
    <mergeCell ref="S37:V37"/>
    <mergeCell ref="W37:Y37"/>
    <mergeCell ref="Z37:AB37"/>
    <mergeCell ref="AC37:AE37"/>
    <mergeCell ref="AN34:AQ34"/>
    <mergeCell ref="AR34:AU34"/>
    <mergeCell ref="AV34:AY34"/>
    <mergeCell ref="AZ34:BC34"/>
    <mergeCell ref="BD34:BI34"/>
    <mergeCell ref="AF34:AI34"/>
    <mergeCell ref="AJ34:AM34"/>
    <mergeCell ref="AN35:AQ35"/>
    <mergeCell ref="AR35:AU35"/>
    <mergeCell ref="AV35:AY35"/>
    <mergeCell ref="AZ35:BC35"/>
    <mergeCell ref="BD35:BI35"/>
    <mergeCell ref="AF35:AI35"/>
    <mergeCell ref="AJ35:AM35"/>
    <mergeCell ref="C35:E35"/>
    <mergeCell ref="F35:H35"/>
    <mergeCell ref="I35:K35"/>
    <mergeCell ref="L35:N35"/>
    <mergeCell ref="O35:R35"/>
    <mergeCell ref="S34:V34"/>
    <mergeCell ref="W34:Y34"/>
    <mergeCell ref="Z34:AB34"/>
    <mergeCell ref="AC34:AE34"/>
    <mergeCell ref="C34:E34"/>
    <mergeCell ref="F34:H34"/>
    <mergeCell ref="I34:K34"/>
    <mergeCell ref="L34:N34"/>
    <mergeCell ref="O34:R34"/>
    <mergeCell ref="S35:V35"/>
    <mergeCell ref="W35:Y35"/>
    <mergeCell ref="Z35:AB35"/>
    <mergeCell ref="AC35:AE35"/>
    <mergeCell ref="AN32:AQ32"/>
    <mergeCell ref="AR32:AU32"/>
    <mergeCell ref="AV32:AY32"/>
    <mergeCell ref="AZ32:BC32"/>
    <mergeCell ref="BD32:BI32"/>
    <mergeCell ref="AF32:AI32"/>
    <mergeCell ref="AJ32:AM32"/>
    <mergeCell ref="AN33:AQ33"/>
    <mergeCell ref="AR33:AU33"/>
    <mergeCell ref="AV33:AY33"/>
    <mergeCell ref="AZ33:BC33"/>
    <mergeCell ref="BD33:BI33"/>
    <mergeCell ref="AF33:AI33"/>
    <mergeCell ref="AJ33:AM33"/>
    <mergeCell ref="AC29:AE31"/>
    <mergeCell ref="C33:E33"/>
    <mergeCell ref="F33:H33"/>
    <mergeCell ref="I33:K33"/>
    <mergeCell ref="L33:N33"/>
    <mergeCell ref="O33:R33"/>
    <mergeCell ref="S32:V32"/>
    <mergeCell ref="W32:Y32"/>
    <mergeCell ref="Z32:AB32"/>
    <mergeCell ref="AC32:AE32"/>
    <mergeCell ref="C32:E32"/>
    <mergeCell ref="F32:H32"/>
    <mergeCell ref="I32:K32"/>
    <mergeCell ref="L32:N32"/>
    <mergeCell ref="O32:R32"/>
    <mergeCell ref="S33:V33"/>
    <mergeCell ref="W33:Y33"/>
    <mergeCell ref="Z33:AB33"/>
    <mergeCell ref="AC33:AE33"/>
    <mergeCell ref="C20:BI20"/>
    <mergeCell ref="D21:BI21"/>
    <mergeCell ref="C22:BI22"/>
    <mergeCell ref="D23:BI23"/>
    <mergeCell ref="B12:BI12"/>
    <mergeCell ref="B13:BI13"/>
    <mergeCell ref="C14:BI14"/>
    <mergeCell ref="C15:BI15"/>
    <mergeCell ref="C16:BI16"/>
    <mergeCell ref="C17:BI17"/>
    <mergeCell ref="D24:BI24"/>
    <mergeCell ref="D25:BI25"/>
    <mergeCell ref="E26:BI26"/>
    <mergeCell ref="D27:BI27"/>
    <mergeCell ref="B29:B31"/>
    <mergeCell ref="C29:E31"/>
    <mergeCell ref="F29:H31"/>
    <mergeCell ref="I29:K31"/>
    <mergeCell ref="L29:N31"/>
    <mergeCell ref="O29:R31"/>
    <mergeCell ref="AJ31:AM31"/>
    <mergeCell ref="AN31:AQ31"/>
    <mergeCell ref="AR31:AU31"/>
    <mergeCell ref="AV31:AY31"/>
    <mergeCell ref="AZ31:BC31"/>
    <mergeCell ref="AF29:BI29"/>
    <mergeCell ref="AF30:AM30"/>
    <mergeCell ref="AN30:AU30"/>
    <mergeCell ref="AV30:BC30"/>
    <mergeCell ref="BD30:BI31"/>
    <mergeCell ref="AF31:AI31"/>
    <mergeCell ref="S29:V31"/>
    <mergeCell ref="W29:Y31"/>
    <mergeCell ref="Z29:AB31"/>
    <mergeCell ref="B1:BI1"/>
    <mergeCell ref="B3:BI3"/>
    <mergeCell ref="B5:BI5"/>
    <mergeCell ref="B7:BI7"/>
    <mergeCell ref="BF9:BI9"/>
    <mergeCell ref="B10:L10"/>
    <mergeCell ref="N10:O10"/>
    <mergeCell ref="C18:BI18"/>
    <mergeCell ref="C19:BI19"/>
  </mergeCells>
  <conditionalFormatting sqref="D27:BI27">
    <cfRule type="expression" dxfId="220" priority="2">
      <formula>AND(CA68&gt;0,COUNTA(BD33:BI67)=0)</formula>
    </cfRule>
  </conditionalFormatting>
  <conditionalFormatting sqref="BD33:BI67">
    <cfRule type="expression" dxfId="219" priority="3">
      <formula>AND($CA33&gt;0,$BD33="")</formula>
    </cfRule>
    <cfRule type="expression" dxfId="218" priority="4">
      <formula>AND($CA33=0,$BD33="")</formula>
    </cfRule>
  </conditionalFormatting>
  <dataValidations count="1">
    <dataValidation type="list" allowBlank="1" showInputMessage="1" showErrorMessage="1" sqref="AJ32:AM67 AZ32:BC67 AR32:AU67">
      <formula1>$BK$32:$BK$42</formula1>
    </dataValidation>
  </dataValidations>
  <hyperlinks>
    <hyperlink ref="Z32" r:id="rId1"/>
    <hyperlink ref="BF9:BI9" location="Índice!B15" display="Índice"/>
  </hyperlinks>
  <printOptions horizontalCentered="1" verticalCentered="1"/>
  <pageMargins left="0.70866141732283472" right="0.70866141732283472" top="0.74803149606299213" bottom="0.74803149606299213" header="0.31496062992125984" footer="0.31496062992125984"/>
  <pageSetup scale="52" orientation="landscape" r:id="rId2"/>
  <headerFooter>
    <oddHeader>&amp;CMódulo 1 Sección IV
Participantes</oddHeader>
    <oddFooter>&amp;LCenso Nacional de Gobiernos Estatales 2024&amp;R&amp;P de &amp;N</oddFooter>
  </headerFooter>
  <rowBreaks count="1" manualBreakCount="1">
    <brk id="28" max="61"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1830"/>
  <sheetViews>
    <sheetView showGridLines="0" view="pageBreakPreview" zoomScale="120" zoomScaleNormal="100" zoomScaleSheetLayoutView="120" workbookViewId="0"/>
  </sheetViews>
  <sheetFormatPr baseColWidth="10" defaultColWidth="0" defaultRowHeight="15" customHeight="1" zeroHeight="1"/>
  <cols>
    <col min="1" max="1" width="5.7109375" customWidth="1"/>
    <col min="2" max="30" width="3.7109375" customWidth="1"/>
    <col min="31" max="31" width="5.7109375" customWidth="1"/>
    <col min="32" max="192" width="13.7109375" hidden="1" customWidth="1"/>
    <col min="193" max="16384" width="3.7109375" hidden="1"/>
  </cols>
  <sheetData>
    <row r="1" spans="1:31" ht="173.25" customHeight="1">
      <c r="A1" s="1"/>
      <c r="B1" s="430" t="s">
        <v>0</v>
      </c>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1"/>
    </row>
    <row r="2" spans="1:31" ht="15" customHeight="1">
      <c r="A2" s="1"/>
      <c r="B2" s="3"/>
      <c r="C2" s="3"/>
      <c r="D2" s="3"/>
      <c r="E2" s="3"/>
      <c r="F2" s="3"/>
      <c r="G2" s="3"/>
      <c r="H2" s="3"/>
      <c r="I2" s="3"/>
      <c r="J2" s="3"/>
      <c r="K2" s="3"/>
      <c r="L2" s="3"/>
      <c r="M2" s="3"/>
      <c r="N2" s="3"/>
      <c r="O2" s="3"/>
      <c r="P2" s="3"/>
      <c r="Q2" s="3"/>
      <c r="R2" s="3"/>
      <c r="S2" s="3"/>
      <c r="T2" s="3"/>
      <c r="U2" s="3"/>
      <c r="V2" s="3"/>
      <c r="W2" s="3"/>
      <c r="X2" s="3"/>
      <c r="Y2" s="3"/>
      <c r="Z2" s="3"/>
      <c r="AA2" s="3"/>
      <c r="AB2" s="3"/>
      <c r="AC2" s="3"/>
      <c r="AD2" s="3"/>
      <c r="AE2" s="1"/>
    </row>
    <row r="3" spans="1:31" ht="45" customHeight="1">
      <c r="A3" s="1"/>
      <c r="B3" s="431" t="s">
        <v>1</v>
      </c>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1"/>
    </row>
    <row r="4" spans="1:31" ht="15" customHeight="1">
      <c r="A4" s="1"/>
      <c r="B4" s="3"/>
      <c r="C4" s="3"/>
      <c r="D4" s="3"/>
      <c r="E4" s="3"/>
      <c r="F4" s="3"/>
      <c r="G4" s="3"/>
      <c r="H4" s="3"/>
      <c r="I4" s="3"/>
      <c r="J4" s="3"/>
      <c r="K4" s="3"/>
      <c r="L4" s="3"/>
      <c r="M4" s="3"/>
      <c r="N4" s="3"/>
      <c r="O4" s="3"/>
      <c r="P4" s="3"/>
      <c r="Q4" s="3"/>
      <c r="R4" s="3"/>
      <c r="S4" s="3"/>
      <c r="T4" s="3"/>
      <c r="U4" s="3"/>
      <c r="V4" s="3"/>
      <c r="W4" s="3"/>
      <c r="X4" s="3"/>
      <c r="Y4" s="3"/>
      <c r="Z4" s="3"/>
      <c r="AA4" s="3"/>
      <c r="AB4" s="3"/>
      <c r="AC4" s="3"/>
      <c r="AD4" s="3"/>
      <c r="AE4" s="1"/>
    </row>
    <row r="5" spans="1:31" ht="45" customHeight="1">
      <c r="A5" s="1"/>
      <c r="B5" s="431" t="s">
        <v>9</v>
      </c>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432"/>
      <c r="AD5" s="432"/>
      <c r="AE5" s="1"/>
    </row>
    <row r="6" spans="1:31" ht="1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row>
    <row r="7" spans="1:31" ht="15" customHeight="1" thickBot="1">
      <c r="A7" s="1"/>
      <c r="B7" s="2" t="s">
        <v>3</v>
      </c>
      <c r="C7" s="1"/>
      <c r="D7" s="1"/>
      <c r="E7" s="1"/>
      <c r="F7" s="1"/>
      <c r="G7" s="1"/>
      <c r="H7" s="1"/>
      <c r="I7" s="1"/>
      <c r="J7" s="1"/>
      <c r="K7" s="1"/>
      <c r="L7" s="1"/>
      <c r="M7" s="1"/>
      <c r="N7" s="2" t="s">
        <v>4</v>
      </c>
      <c r="O7" s="1"/>
      <c r="P7" s="3"/>
      <c r="Q7" s="3"/>
      <c r="R7" s="3"/>
      <c r="S7" s="3"/>
      <c r="T7" s="3"/>
      <c r="U7" s="3"/>
      <c r="V7" s="3"/>
      <c r="W7" s="3"/>
      <c r="X7" s="3"/>
      <c r="Y7" s="3"/>
      <c r="Z7" s="3"/>
      <c r="AA7" s="453" t="s">
        <v>2</v>
      </c>
      <c r="AB7" s="453"/>
      <c r="AC7" s="453"/>
      <c r="AD7" s="453"/>
      <c r="AE7" s="1"/>
    </row>
    <row r="8" spans="1:31" ht="15" customHeight="1" thickBot="1">
      <c r="A8" s="1"/>
      <c r="B8" s="436" t="str">
        <f>IF(Presentación!B10="","",Presentación!B10)</f>
        <v>Veracruz de Ignacio de la Llave</v>
      </c>
      <c r="C8" s="434"/>
      <c r="D8" s="434"/>
      <c r="E8" s="434"/>
      <c r="F8" s="434"/>
      <c r="G8" s="434"/>
      <c r="H8" s="434"/>
      <c r="I8" s="434"/>
      <c r="J8" s="434"/>
      <c r="K8" s="434"/>
      <c r="L8" s="435"/>
      <c r="M8" s="1"/>
      <c r="N8" s="436" t="str">
        <f>IF(Presentación!N10="","",Presentación!N10)</f>
        <v>230</v>
      </c>
      <c r="O8" s="435"/>
      <c r="P8" s="3"/>
      <c r="Q8" s="3"/>
      <c r="R8" s="3"/>
      <c r="S8" s="3"/>
      <c r="T8" s="3"/>
      <c r="U8" s="3"/>
      <c r="V8" s="3"/>
      <c r="W8" s="3"/>
      <c r="X8" s="3"/>
      <c r="Y8" s="3"/>
      <c r="Z8" s="3"/>
      <c r="AA8" s="3"/>
      <c r="AB8" s="3"/>
      <c r="AC8" s="3"/>
      <c r="AD8" s="3"/>
      <c r="AE8" s="1"/>
    </row>
    <row r="9" spans="1:31" ht="1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row>
    <row r="10" spans="1:31" ht="15" customHeight="1">
      <c r="A10" s="44"/>
      <c r="B10" s="596" t="s">
        <v>92</v>
      </c>
      <c r="C10" s="597"/>
      <c r="D10" s="597"/>
      <c r="E10" s="597"/>
      <c r="F10" s="597"/>
      <c r="G10" s="597"/>
      <c r="H10" s="597"/>
      <c r="I10" s="597"/>
      <c r="J10" s="597"/>
      <c r="K10" s="597"/>
      <c r="L10" s="597"/>
      <c r="M10" s="597"/>
      <c r="N10" s="597"/>
      <c r="O10" s="597"/>
      <c r="P10" s="597"/>
      <c r="Q10" s="597"/>
      <c r="R10" s="597"/>
      <c r="S10" s="597"/>
      <c r="T10" s="597"/>
      <c r="U10" s="597"/>
      <c r="V10" s="597"/>
      <c r="W10" s="597"/>
      <c r="X10" s="597"/>
      <c r="Y10" s="597"/>
      <c r="Z10" s="597"/>
      <c r="AA10" s="597"/>
      <c r="AB10" s="597"/>
      <c r="AC10" s="597"/>
      <c r="AD10" s="598"/>
      <c r="AE10" s="1"/>
    </row>
    <row r="11" spans="1:31" ht="48" customHeight="1">
      <c r="A11" s="44"/>
      <c r="B11" s="45"/>
      <c r="C11" s="572" t="s">
        <v>530</v>
      </c>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c r="AB11" s="572"/>
      <c r="AC11" s="572"/>
      <c r="AD11" s="583"/>
      <c r="AE11" s="1"/>
    </row>
    <row r="12" spans="1:31" ht="24" customHeight="1">
      <c r="A12" s="44"/>
      <c r="B12" s="45"/>
      <c r="C12" s="474" t="s">
        <v>93</v>
      </c>
      <c r="D12" s="474"/>
      <c r="E12" s="474"/>
      <c r="F12" s="474"/>
      <c r="G12" s="474"/>
      <c r="H12" s="474"/>
      <c r="I12" s="474"/>
      <c r="J12" s="474"/>
      <c r="K12" s="474"/>
      <c r="L12" s="474"/>
      <c r="M12" s="474"/>
      <c r="N12" s="474"/>
      <c r="O12" s="474"/>
      <c r="P12" s="474"/>
      <c r="Q12" s="474"/>
      <c r="R12" s="474"/>
      <c r="S12" s="474"/>
      <c r="T12" s="474"/>
      <c r="U12" s="474"/>
      <c r="V12" s="474"/>
      <c r="W12" s="474"/>
      <c r="X12" s="474"/>
      <c r="Y12" s="474"/>
      <c r="Z12" s="474"/>
      <c r="AA12" s="474"/>
      <c r="AB12" s="474"/>
      <c r="AC12" s="474"/>
      <c r="AD12" s="599"/>
      <c r="AE12" s="1"/>
    </row>
    <row r="13" spans="1:31" ht="24" customHeight="1">
      <c r="A13" s="44"/>
      <c r="B13" s="45"/>
      <c r="C13" s="572" t="s">
        <v>94</v>
      </c>
      <c r="D13" s="572"/>
      <c r="E13" s="572"/>
      <c r="F13" s="572"/>
      <c r="G13" s="572"/>
      <c r="H13" s="572"/>
      <c r="I13" s="572"/>
      <c r="J13" s="572"/>
      <c r="K13" s="572"/>
      <c r="L13" s="572"/>
      <c r="M13" s="572"/>
      <c r="N13" s="572"/>
      <c r="O13" s="572"/>
      <c r="P13" s="572"/>
      <c r="Q13" s="572"/>
      <c r="R13" s="572"/>
      <c r="S13" s="572"/>
      <c r="T13" s="572"/>
      <c r="U13" s="572"/>
      <c r="V13" s="572"/>
      <c r="W13" s="572"/>
      <c r="X13" s="572"/>
      <c r="Y13" s="572"/>
      <c r="Z13" s="572"/>
      <c r="AA13" s="572"/>
      <c r="AB13" s="572"/>
      <c r="AC13" s="572"/>
      <c r="AD13" s="583"/>
      <c r="AE13" s="1"/>
    </row>
    <row r="14" spans="1:31" ht="24" customHeight="1">
      <c r="A14" s="44"/>
      <c r="B14" s="45"/>
      <c r="C14" s="474" t="s">
        <v>592</v>
      </c>
      <c r="D14" s="600"/>
      <c r="E14" s="600"/>
      <c r="F14" s="600"/>
      <c r="G14" s="600"/>
      <c r="H14" s="600"/>
      <c r="I14" s="600"/>
      <c r="J14" s="600"/>
      <c r="K14" s="600"/>
      <c r="L14" s="600"/>
      <c r="M14" s="600"/>
      <c r="N14" s="600"/>
      <c r="O14" s="600"/>
      <c r="P14" s="600"/>
      <c r="Q14" s="600"/>
      <c r="R14" s="600"/>
      <c r="S14" s="600"/>
      <c r="T14" s="600"/>
      <c r="U14" s="600"/>
      <c r="V14" s="600"/>
      <c r="W14" s="600"/>
      <c r="X14" s="600"/>
      <c r="Y14" s="600"/>
      <c r="Z14" s="600"/>
      <c r="AA14" s="600"/>
      <c r="AB14" s="600"/>
      <c r="AC14" s="600"/>
      <c r="AD14" s="601"/>
      <c r="AE14" s="1"/>
    </row>
    <row r="15" spans="1:31" ht="36" customHeight="1">
      <c r="A15" s="44"/>
      <c r="B15" s="45"/>
      <c r="C15" s="474" t="s">
        <v>420</v>
      </c>
      <c r="D15" s="474"/>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5"/>
      <c r="AE15" s="1"/>
    </row>
    <row r="16" spans="1:31" ht="48" customHeight="1">
      <c r="A16" s="44"/>
      <c r="B16" s="45"/>
      <c r="C16" s="584" t="s">
        <v>421</v>
      </c>
      <c r="D16" s="584"/>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5"/>
      <c r="AE16" s="1"/>
    </row>
    <row r="17" spans="1:31" ht="15" customHeight="1">
      <c r="A17" s="44"/>
      <c r="B17" s="46"/>
      <c r="C17" s="478" t="s">
        <v>95</v>
      </c>
      <c r="D17" s="478"/>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9"/>
      <c r="AE17" s="1"/>
    </row>
    <row r="18" spans="1:31" ht="15" customHeight="1" thickBot="1">
      <c r="A18" s="44"/>
      <c r="AE18" s="1"/>
    </row>
    <row r="19" spans="1:31" ht="15" customHeight="1" thickBot="1">
      <c r="A19" s="47" t="s">
        <v>96</v>
      </c>
      <c r="B19" s="586" t="s">
        <v>97</v>
      </c>
      <c r="C19" s="587"/>
      <c r="D19" s="587"/>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8"/>
      <c r="AE19" s="1"/>
    </row>
    <row r="20" spans="1:31" ht="15" customHeight="1">
      <c r="A20" s="44"/>
      <c r="B20" s="589" t="s">
        <v>98</v>
      </c>
      <c r="C20" s="590"/>
      <c r="D20" s="590"/>
      <c r="E20" s="590"/>
      <c r="F20" s="590"/>
      <c r="G20" s="590"/>
      <c r="H20" s="590"/>
      <c r="I20" s="590"/>
      <c r="J20" s="590"/>
      <c r="K20" s="590"/>
      <c r="L20" s="590"/>
      <c r="M20" s="590"/>
      <c r="N20" s="590"/>
      <c r="O20" s="590"/>
      <c r="P20" s="590"/>
      <c r="Q20" s="590"/>
      <c r="R20" s="590"/>
      <c r="S20" s="590"/>
      <c r="T20" s="590"/>
      <c r="U20" s="590"/>
      <c r="V20" s="590"/>
      <c r="W20" s="590"/>
      <c r="X20" s="590"/>
      <c r="Y20" s="590"/>
      <c r="Z20" s="590"/>
      <c r="AA20" s="590"/>
      <c r="AB20" s="590"/>
      <c r="AC20" s="590"/>
      <c r="AD20" s="591"/>
      <c r="AE20" s="1"/>
    </row>
    <row r="21" spans="1:31" ht="24" customHeight="1">
      <c r="A21" s="44"/>
      <c r="B21" s="48"/>
      <c r="C21" s="532" t="s">
        <v>627</v>
      </c>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92"/>
      <c r="AE21" s="1"/>
    </row>
    <row r="22" spans="1:31" ht="15" customHeight="1">
      <c r="A22" s="44"/>
      <c r="B22" s="593" t="s">
        <v>99</v>
      </c>
      <c r="C22" s="594"/>
      <c r="D22" s="594"/>
      <c r="E22" s="594"/>
      <c r="F22" s="594"/>
      <c r="G22" s="59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5"/>
      <c r="AE22" s="1"/>
    </row>
    <row r="23" spans="1:31" ht="36" customHeight="1">
      <c r="A23" s="44"/>
      <c r="B23" s="50"/>
      <c r="C23" s="572" t="s">
        <v>422</v>
      </c>
      <c r="D23" s="581"/>
      <c r="E23" s="581"/>
      <c r="F23" s="581"/>
      <c r="G23" s="581"/>
      <c r="H23" s="581"/>
      <c r="I23" s="581"/>
      <c r="J23" s="581"/>
      <c r="K23" s="581"/>
      <c r="L23" s="581"/>
      <c r="M23" s="581"/>
      <c r="N23" s="581"/>
      <c r="O23" s="581"/>
      <c r="P23" s="581"/>
      <c r="Q23" s="581"/>
      <c r="R23" s="581"/>
      <c r="S23" s="581"/>
      <c r="T23" s="581"/>
      <c r="U23" s="581"/>
      <c r="V23" s="581"/>
      <c r="W23" s="581"/>
      <c r="X23" s="581"/>
      <c r="Y23" s="581"/>
      <c r="Z23" s="581"/>
      <c r="AA23" s="581"/>
      <c r="AB23" s="581"/>
      <c r="AC23" s="581"/>
      <c r="AD23" s="582"/>
      <c r="AE23" s="1"/>
    </row>
    <row r="24" spans="1:31" ht="36" customHeight="1">
      <c r="A24" s="44"/>
      <c r="B24" s="45"/>
      <c r="C24" s="572" t="s">
        <v>531</v>
      </c>
      <c r="D24" s="581"/>
      <c r="E24" s="581"/>
      <c r="F24" s="581"/>
      <c r="G24" s="581"/>
      <c r="H24" s="581"/>
      <c r="I24" s="581"/>
      <c r="J24" s="581"/>
      <c r="K24" s="581"/>
      <c r="L24" s="581"/>
      <c r="M24" s="581"/>
      <c r="N24" s="581"/>
      <c r="O24" s="581"/>
      <c r="P24" s="581"/>
      <c r="Q24" s="581"/>
      <c r="R24" s="581"/>
      <c r="S24" s="581"/>
      <c r="T24" s="581"/>
      <c r="U24" s="581"/>
      <c r="V24" s="581"/>
      <c r="W24" s="581"/>
      <c r="X24" s="581"/>
      <c r="Y24" s="581"/>
      <c r="Z24" s="581"/>
      <c r="AA24" s="581"/>
      <c r="AB24" s="581"/>
      <c r="AC24" s="581"/>
      <c r="AD24" s="582"/>
      <c r="AE24" s="1"/>
    </row>
    <row r="25" spans="1:31" ht="36" customHeight="1">
      <c r="A25" s="44"/>
      <c r="B25" s="45"/>
      <c r="C25" s="572" t="s">
        <v>423</v>
      </c>
      <c r="D25" s="572"/>
      <c r="E25" s="572"/>
      <c r="F25" s="572"/>
      <c r="G25" s="572"/>
      <c r="H25" s="572"/>
      <c r="I25" s="572"/>
      <c r="J25" s="572"/>
      <c r="K25" s="572"/>
      <c r="L25" s="572"/>
      <c r="M25" s="572"/>
      <c r="N25" s="572"/>
      <c r="O25" s="572"/>
      <c r="P25" s="572"/>
      <c r="Q25" s="572"/>
      <c r="R25" s="572"/>
      <c r="S25" s="572"/>
      <c r="T25" s="572"/>
      <c r="U25" s="572"/>
      <c r="V25" s="572"/>
      <c r="W25" s="572"/>
      <c r="X25" s="572"/>
      <c r="Y25" s="572"/>
      <c r="Z25" s="572"/>
      <c r="AA25" s="572"/>
      <c r="AB25" s="572"/>
      <c r="AC25" s="572"/>
      <c r="AD25" s="583"/>
      <c r="AE25" s="1"/>
    </row>
    <row r="26" spans="1:31" ht="60" customHeight="1">
      <c r="A26" s="44"/>
      <c r="B26" s="45"/>
      <c r="C26" s="572" t="s">
        <v>532</v>
      </c>
      <c r="D26" s="581"/>
      <c r="E26" s="581"/>
      <c r="F26" s="581"/>
      <c r="G26" s="581"/>
      <c r="H26" s="581"/>
      <c r="I26" s="581"/>
      <c r="J26" s="581"/>
      <c r="K26" s="581"/>
      <c r="L26" s="581"/>
      <c r="M26" s="581"/>
      <c r="N26" s="581"/>
      <c r="O26" s="581"/>
      <c r="P26" s="581"/>
      <c r="Q26" s="581"/>
      <c r="R26" s="581"/>
      <c r="S26" s="581"/>
      <c r="T26" s="581"/>
      <c r="U26" s="581"/>
      <c r="V26" s="581"/>
      <c r="W26" s="581"/>
      <c r="X26" s="581"/>
      <c r="Y26" s="581"/>
      <c r="Z26" s="581"/>
      <c r="AA26" s="581"/>
      <c r="AB26" s="581"/>
      <c r="AC26" s="581"/>
      <c r="AD26" s="582"/>
      <c r="AE26" s="1"/>
    </row>
    <row r="27" spans="1:31" ht="60" customHeight="1">
      <c r="A27" s="44"/>
      <c r="B27" s="45"/>
      <c r="C27" s="572" t="s">
        <v>522</v>
      </c>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581"/>
      <c r="AC27" s="581"/>
      <c r="AD27" s="582"/>
      <c r="AE27" s="1"/>
    </row>
    <row r="28" spans="1:31" ht="60" customHeight="1">
      <c r="A28" s="44"/>
      <c r="B28" s="45"/>
      <c r="C28" s="572" t="s">
        <v>523</v>
      </c>
      <c r="D28" s="581"/>
      <c r="E28" s="581"/>
      <c r="F28" s="581"/>
      <c r="G28" s="581"/>
      <c r="H28" s="581"/>
      <c r="I28" s="581"/>
      <c r="J28" s="581"/>
      <c r="K28" s="581"/>
      <c r="L28" s="581"/>
      <c r="M28" s="581"/>
      <c r="N28" s="581"/>
      <c r="O28" s="581"/>
      <c r="P28" s="581"/>
      <c r="Q28" s="581"/>
      <c r="R28" s="581"/>
      <c r="S28" s="581"/>
      <c r="T28" s="581"/>
      <c r="U28" s="581"/>
      <c r="V28" s="581"/>
      <c r="W28" s="581"/>
      <c r="X28" s="581"/>
      <c r="Y28" s="581"/>
      <c r="Z28" s="581"/>
      <c r="AA28" s="581"/>
      <c r="AB28" s="581"/>
      <c r="AC28" s="581"/>
      <c r="AD28" s="582"/>
      <c r="AE28" s="1"/>
    </row>
    <row r="29" spans="1:31" ht="24" customHeight="1">
      <c r="A29" s="44"/>
      <c r="B29" s="45"/>
      <c r="C29" s="572" t="s">
        <v>424</v>
      </c>
      <c r="D29" s="581"/>
      <c r="E29" s="581"/>
      <c r="F29" s="581"/>
      <c r="G29" s="581"/>
      <c r="H29" s="581"/>
      <c r="I29" s="581"/>
      <c r="J29" s="581"/>
      <c r="K29" s="581"/>
      <c r="L29" s="581"/>
      <c r="M29" s="581"/>
      <c r="N29" s="581"/>
      <c r="O29" s="581"/>
      <c r="P29" s="581"/>
      <c r="Q29" s="581"/>
      <c r="R29" s="581"/>
      <c r="S29" s="581"/>
      <c r="T29" s="581"/>
      <c r="U29" s="581"/>
      <c r="V29" s="581"/>
      <c r="W29" s="581"/>
      <c r="X29" s="581"/>
      <c r="Y29" s="581"/>
      <c r="Z29" s="581"/>
      <c r="AA29" s="581"/>
      <c r="AB29" s="581"/>
      <c r="AC29" s="581"/>
      <c r="AD29" s="582"/>
      <c r="AE29" s="1"/>
    </row>
    <row r="30" spans="1:31" ht="24" customHeight="1">
      <c r="A30" s="44"/>
      <c r="B30" s="45"/>
      <c r="C30" s="572" t="s">
        <v>425</v>
      </c>
      <c r="D30" s="581"/>
      <c r="E30" s="581"/>
      <c r="F30" s="581"/>
      <c r="G30" s="581"/>
      <c r="H30" s="581"/>
      <c r="I30" s="581"/>
      <c r="J30" s="581"/>
      <c r="K30" s="581"/>
      <c r="L30" s="581"/>
      <c r="M30" s="581"/>
      <c r="N30" s="581"/>
      <c r="O30" s="581"/>
      <c r="P30" s="581"/>
      <c r="Q30" s="581"/>
      <c r="R30" s="581"/>
      <c r="S30" s="581"/>
      <c r="T30" s="581"/>
      <c r="U30" s="581"/>
      <c r="V30" s="581"/>
      <c r="W30" s="581"/>
      <c r="X30" s="581"/>
      <c r="Y30" s="581"/>
      <c r="Z30" s="581"/>
      <c r="AA30" s="581"/>
      <c r="AB30" s="581"/>
      <c r="AC30" s="581"/>
      <c r="AD30" s="582"/>
      <c r="AE30" s="1"/>
    </row>
    <row r="31" spans="1:31" ht="60" customHeight="1">
      <c r="A31" s="44"/>
      <c r="B31" s="45"/>
      <c r="C31" s="572" t="s">
        <v>426</v>
      </c>
      <c r="D31" s="581"/>
      <c r="E31" s="581"/>
      <c r="F31" s="581"/>
      <c r="G31" s="581"/>
      <c r="H31" s="581"/>
      <c r="I31" s="581"/>
      <c r="J31" s="581"/>
      <c r="K31" s="581"/>
      <c r="L31" s="581"/>
      <c r="M31" s="581"/>
      <c r="N31" s="581"/>
      <c r="O31" s="581"/>
      <c r="P31" s="581"/>
      <c r="Q31" s="581"/>
      <c r="R31" s="581"/>
      <c r="S31" s="581"/>
      <c r="T31" s="581"/>
      <c r="U31" s="581"/>
      <c r="V31" s="581"/>
      <c r="W31" s="581"/>
      <c r="X31" s="581"/>
      <c r="Y31" s="581"/>
      <c r="Z31" s="581"/>
      <c r="AA31" s="581"/>
      <c r="AB31" s="581"/>
      <c r="AC31" s="581"/>
      <c r="AD31" s="582"/>
      <c r="AE31" s="1"/>
    </row>
    <row r="32" spans="1:31" ht="24" customHeight="1">
      <c r="A32" s="44"/>
      <c r="B32" s="45"/>
      <c r="C32" s="572" t="s">
        <v>427</v>
      </c>
      <c r="D32" s="581"/>
      <c r="E32" s="581"/>
      <c r="F32" s="581"/>
      <c r="G32" s="581"/>
      <c r="H32" s="581"/>
      <c r="I32" s="581"/>
      <c r="J32" s="581"/>
      <c r="K32" s="581"/>
      <c r="L32" s="581"/>
      <c r="M32" s="581"/>
      <c r="N32" s="581"/>
      <c r="O32" s="581"/>
      <c r="P32" s="581"/>
      <c r="Q32" s="581"/>
      <c r="R32" s="581"/>
      <c r="S32" s="581"/>
      <c r="T32" s="581"/>
      <c r="U32" s="581"/>
      <c r="V32" s="581"/>
      <c r="W32" s="581"/>
      <c r="X32" s="581"/>
      <c r="Y32" s="581"/>
      <c r="Z32" s="581"/>
      <c r="AA32" s="581"/>
      <c r="AB32" s="581"/>
      <c r="AC32" s="581"/>
      <c r="AD32" s="582"/>
      <c r="AE32" s="1"/>
    </row>
    <row r="33" spans="1:42" ht="36" customHeight="1">
      <c r="A33" s="44"/>
      <c r="B33" s="45"/>
      <c r="C33" s="572" t="s">
        <v>428</v>
      </c>
      <c r="D33" s="581"/>
      <c r="E33" s="581"/>
      <c r="F33" s="581"/>
      <c r="G33" s="581"/>
      <c r="H33" s="581"/>
      <c r="I33" s="581"/>
      <c r="J33" s="581"/>
      <c r="K33" s="581"/>
      <c r="L33" s="581"/>
      <c r="M33" s="581"/>
      <c r="N33" s="581"/>
      <c r="O33" s="581"/>
      <c r="P33" s="581"/>
      <c r="Q33" s="581"/>
      <c r="R33" s="581"/>
      <c r="S33" s="581"/>
      <c r="T33" s="581"/>
      <c r="U33" s="581"/>
      <c r="V33" s="581"/>
      <c r="W33" s="581"/>
      <c r="X33" s="581"/>
      <c r="Y33" s="581"/>
      <c r="Z33" s="581"/>
      <c r="AA33" s="581"/>
      <c r="AB33" s="581"/>
      <c r="AC33" s="581"/>
      <c r="AD33" s="582"/>
      <c r="AE33" s="1"/>
    </row>
    <row r="34" spans="1:42" ht="48" customHeight="1">
      <c r="A34" s="44"/>
      <c r="B34" s="45"/>
      <c r="C34" s="572" t="s">
        <v>524</v>
      </c>
      <c r="D34" s="581"/>
      <c r="E34" s="581"/>
      <c r="F34" s="581"/>
      <c r="G34" s="581"/>
      <c r="H34" s="581"/>
      <c r="I34" s="581"/>
      <c r="J34" s="581"/>
      <c r="K34" s="581"/>
      <c r="L34" s="581"/>
      <c r="M34" s="581"/>
      <c r="N34" s="581"/>
      <c r="O34" s="581"/>
      <c r="P34" s="581"/>
      <c r="Q34" s="581"/>
      <c r="R34" s="581"/>
      <c r="S34" s="581"/>
      <c r="T34" s="581"/>
      <c r="U34" s="581"/>
      <c r="V34" s="581"/>
      <c r="W34" s="581"/>
      <c r="X34" s="581"/>
      <c r="Y34" s="581"/>
      <c r="Z34" s="581"/>
      <c r="AA34" s="581"/>
      <c r="AB34" s="581"/>
      <c r="AC34" s="581"/>
      <c r="AD34" s="582"/>
      <c r="AE34" s="1"/>
    </row>
    <row r="35" spans="1:42" ht="24" customHeight="1">
      <c r="A35" s="44"/>
      <c r="B35" s="46"/>
      <c r="C35" s="532" t="s">
        <v>525</v>
      </c>
      <c r="D35" s="602"/>
      <c r="E35" s="602"/>
      <c r="F35" s="602"/>
      <c r="G35" s="602"/>
      <c r="H35" s="602"/>
      <c r="I35" s="602"/>
      <c r="J35" s="602"/>
      <c r="K35" s="602"/>
      <c r="L35" s="602"/>
      <c r="M35" s="602"/>
      <c r="N35" s="602"/>
      <c r="O35" s="602"/>
      <c r="P35" s="602"/>
      <c r="Q35" s="602"/>
      <c r="R35" s="602"/>
      <c r="S35" s="602"/>
      <c r="T35" s="602"/>
      <c r="U35" s="602"/>
      <c r="V35" s="602"/>
      <c r="W35" s="602"/>
      <c r="X35" s="602"/>
      <c r="Y35" s="602"/>
      <c r="Z35" s="602"/>
      <c r="AA35" s="602"/>
      <c r="AB35" s="602"/>
      <c r="AC35" s="602"/>
      <c r="AD35" s="603"/>
      <c r="AE35" s="1"/>
    </row>
    <row r="36" spans="1:42" ht="15" customHeight="1">
      <c r="A36" s="44"/>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1"/>
    </row>
    <row r="37" spans="1:42" ht="24" customHeight="1">
      <c r="A37" s="52" t="s">
        <v>100</v>
      </c>
      <c r="B37" s="571" t="s">
        <v>613</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1"/>
    </row>
    <row r="38" spans="1:42" ht="24" customHeight="1">
      <c r="A38" s="54"/>
      <c r="B38" s="55"/>
      <c r="C38" s="572" t="s">
        <v>615</v>
      </c>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c r="AE38" s="1"/>
    </row>
    <row r="39" spans="1:42" ht="24" customHeight="1">
      <c r="A39" s="56"/>
      <c r="B39" s="43"/>
      <c r="C39" s="572" t="s">
        <v>661</v>
      </c>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1"/>
    </row>
    <row r="40" spans="1:42" ht="24" customHeight="1">
      <c r="A40" s="44"/>
      <c r="B40" s="11"/>
      <c r="C40" s="474" t="s">
        <v>614</v>
      </c>
      <c r="D40" s="474"/>
      <c r="E40" s="474"/>
      <c r="F40" s="474"/>
      <c r="G40" s="474"/>
      <c r="H40" s="474"/>
      <c r="I40" s="474"/>
      <c r="J40" s="474"/>
      <c r="K40" s="474"/>
      <c r="L40" s="474"/>
      <c r="M40" s="474"/>
      <c r="N40" s="474"/>
      <c r="O40" s="474"/>
      <c r="P40" s="474"/>
      <c r="Q40" s="474"/>
      <c r="R40" s="474"/>
      <c r="S40" s="474"/>
      <c r="T40" s="474"/>
      <c r="U40" s="474"/>
      <c r="V40" s="474"/>
      <c r="W40" s="474"/>
      <c r="X40" s="474"/>
      <c r="Y40" s="474"/>
      <c r="Z40" s="474"/>
      <c r="AA40" s="474"/>
      <c r="AB40" s="474"/>
      <c r="AC40" s="474"/>
      <c r="AD40" s="474"/>
      <c r="AE40" s="1"/>
    </row>
    <row r="41" spans="1:42" ht="15" customHeight="1">
      <c r="A41" s="44"/>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
    </row>
    <row r="42" spans="1:42" ht="24" customHeight="1">
      <c r="A42" s="44"/>
      <c r="B42" s="11"/>
      <c r="C42" s="525" t="s">
        <v>621</v>
      </c>
      <c r="D42" s="526"/>
      <c r="E42" s="526"/>
      <c r="F42" s="526"/>
      <c r="G42" s="526"/>
      <c r="H42" s="526"/>
      <c r="I42" s="526"/>
      <c r="J42" s="526"/>
      <c r="K42" s="526"/>
      <c r="L42" s="526"/>
      <c r="M42" s="526"/>
      <c r="N42" s="526"/>
      <c r="O42" s="526"/>
      <c r="P42" s="526"/>
      <c r="Q42" s="526"/>
      <c r="R42" s="526"/>
      <c r="S42" s="526"/>
      <c r="T42" s="526"/>
      <c r="U42" s="526"/>
      <c r="V42" s="526"/>
      <c r="W42" s="526"/>
      <c r="X42" s="526"/>
      <c r="Y42" s="526"/>
      <c r="Z42" s="526"/>
      <c r="AA42" s="526"/>
      <c r="AB42" s="526"/>
      <c r="AC42" s="526"/>
      <c r="AD42" s="527"/>
      <c r="AE42" s="1"/>
    </row>
    <row r="43" spans="1:42" ht="15" customHeight="1">
      <c r="A43" s="44"/>
      <c r="B43" s="11"/>
      <c r="C43" s="621" t="s">
        <v>102</v>
      </c>
      <c r="D43" s="622"/>
      <c r="E43" s="622"/>
      <c r="F43" s="622"/>
      <c r="G43" s="622"/>
      <c r="H43" s="622"/>
      <c r="I43" s="622"/>
      <c r="J43" s="446" t="s">
        <v>616</v>
      </c>
      <c r="K43" s="446"/>
      <c r="L43" s="446"/>
      <c r="M43" s="446"/>
      <c r="N43" s="446"/>
      <c r="O43" s="446"/>
      <c r="P43" s="446"/>
      <c r="Q43" s="446"/>
      <c r="R43" s="446"/>
      <c r="S43" s="446"/>
      <c r="T43" s="446"/>
      <c r="U43" s="446"/>
      <c r="V43" s="446"/>
      <c r="W43" s="446"/>
      <c r="X43" s="446"/>
      <c r="Y43" s="446"/>
      <c r="Z43" s="446"/>
      <c r="AA43" s="446"/>
      <c r="AB43" s="446"/>
      <c r="AC43" s="446"/>
      <c r="AD43" s="446"/>
      <c r="AE43" s="1"/>
      <c r="AL43" s="258" t="s">
        <v>5601</v>
      </c>
      <c r="AM43" s="565" t="s">
        <v>5603</v>
      </c>
      <c r="AN43" s="565"/>
      <c r="AO43" s="565"/>
      <c r="AP43" s="213"/>
    </row>
    <row r="44" spans="1:42" ht="36" customHeight="1">
      <c r="A44" s="44"/>
      <c r="B44" s="11"/>
      <c r="C44" s="624"/>
      <c r="D44" s="625"/>
      <c r="E44" s="625"/>
      <c r="F44" s="625"/>
      <c r="G44" s="625"/>
      <c r="H44" s="625"/>
      <c r="I44" s="625"/>
      <c r="J44" s="469" t="s">
        <v>617</v>
      </c>
      <c r="K44" s="470"/>
      <c r="L44" s="470"/>
      <c r="M44" s="470"/>
      <c r="N44" s="470"/>
      <c r="O44" s="470"/>
      <c r="P44" s="471"/>
      <c r="Q44" s="469" t="s">
        <v>618</v>
      </c>
      <c r="R44" s="470"/>
      <c r="S44" s="470"/>
      <c r="T44" s="470"/>
      <c r="U44" s="470"/>
      <c r="V44" s="470"/>
      <c r="W44" s="471"/>
      <c r="X44" s="448" t="s">
        <v>619</v>
      </c>
      <c r="Y44" s="449"/>
      <c r="Z44" s="449"/>
      <c r="AA44" s="449"/>
      <c r="AB44" s="449"/>
      <c r="AC44" s="449"/>
      <c r="AD44" s="450"/>
      <c r="AE44" s="1"/>
      <c r="AG44" s="255" t="s">
        <v>731</v>
      </c>
      <c r="AH44" s="275" t="s">
        <v>5602</v>
      </c>
      <c r="AI44" s="276" t="s">
        <v>733</v>
      </c>
      <c r="AJ44" s="277" t="s">
        <v>732</v>
      </c>
      <c r="AK44" s="283" t="s">
        <v>734</v>
      </c>
      <c r="AL44" s="302" t="s">
        <v>5602</v>
      </c>
      <c r="AM44" s="336" t="s">
        <v>5604</v>
      </c>
      <c r="AN44" s="337" t="s">
        <v>5605</v>
      </c>
      <c r="AO44" s="338" t="s">
        <v>5606</v>
      </c>
      <c r="AP44" s="257" t="s">
        <v>5606</v>
      </c>
    </row>
    <row r="45" spans="1:42" ht="15" customHeight="1">
      <c r="A45" s="44"/>
      <c r="B45" s="11"/>
      <c r="C45" s="531"/>
      <c r="D45" s="531"/>
      <c r="E45" s="531"/>
      <c r="F45" s="531"/>
      <c r="G45" s="531"/>
      <c r="H45" s="531"/>
      <c r="I45" s="531"/>
      <c r="J45" s="531"/>
      <c r="K45" s="531"/>
      <c r="L45" s="531"/>
      <c r="M45" s="531"/>
      <c r="N45" s="531"/>
      <c r="O45" s="531"/>
      <c r="P45" s="531"/>
      <c r="Q45" s="531"/>
      <c r="R45" s="531"/>
      <c r="S45" s="531"/>
      <c r="T45" s="531"/>
      <c r="U45" s="531"/>
      <c r="V45" s="531"/>
      <c r="W45" s="531"/>
      <c r="X45" s="531"/>
      <c r="Y45" s="531"/>
      <c r="Z45" s="531"/>
      <c r="AA45" s="531"/>
      <c r="AB45" s="531"/>
      <c r="AC45" s="531"/>
      <c r="AD45" s="531"/>
      <c r="AE45" s="1"/>
      <c r="AG45" s="261">
        <f>IF(COUNTA(C45:AD45)=0,0,IF(COUNTA(C45:AD45)=4,0,1))</f>
        <v>0</v>
      </c>
      <c r="AH45" s="279">
        <f>C45</f>
        <v>0</v>
      </c>
      <c r="AI45" s="280">
        <f>COUNTIF(J45:AD45,"NS")</f>
        <v>0</v>
      </c>
      <c r="AJ45" s="281">
        <f>SUM(J45:AD45)</f>
        <v>0</v>
      </c>
      <c r="AK45" s="282">
        <f>IF(OR(AND(AH45=0, AI45&gt;0),AND(AH45="NS", AJ45&gt;0), AND(AH45="NS", AI45=0, AJ45=0)), 1, IF(OR(AND(AH45&gt;0, AI45&gt;1,AH45&gt;AJ45), AND(AH45="NS", AI45=2), AND(AH45="NS", AJ45=0, AI45&gt;0), AH45=AJ45), 0, 1))</f>
        <v>0</v>
      </c>
      <c r="AL45" s="262">
        <f>IF(OR(C45="NS",J45="NS",Q45="NS",X45="NS"),0,IF(AND(C45="NA",J45="NA",Q45="NA",X45="NA"),0,IF(C45&lt;=SUM(J45:AD45),0,1)))</f>
        <v>0</v>
      </c>
      <c r="AM45" s="263">
        <f>IF(OR(J45="NS",$C$45="NS"),0,IF(AND(J45="NA",$C$45="NA"),0,IF(J45&lt;=$C$45,0,1)))</f>
        <v>0</v>
      </c>
      <c r="AN45" s="264">
        <f>IF(OR(Q45="NS",$C$45="NS"),0,IF(AND(Q45="NA",$C$45="NA"),0,IF(Q45&lt;=$C$45,0,1)))</f>
        <v>0</v>
      </c>
      <c r="AO45" s="265">
        <f>IF(OR(X45="NS",$C$45="NS"),0,IF(AND(X45="NA",$C$45="NA"),0,IF(X45&lt;=$C$45,0,1)))</f>
        <v>0</v>
      </c>
      <c r="AP45" s="266">
        <f>IF(SUM(X45)&gt;0,1,0)</f>
        <v>0</v>
      </c>
    </row>
    <row r="46" spans="1:42" ht="15" customHeight="1">
      <c r="A46" s="44"/>
      <c r="B46" s="11"/>
      <c r="C46" s="172"/>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
      <c r="AO46" s="267">
        <f>SUM(AM45:AO45)</f>
        <v>0</v>
      </c>
    </row>
    <row r="47" spans="1:42" ht="45" customHeight="1">
      <c r="A47" s="44"/>
      <c r="B47" s="11"/>
      <c r="C47" s="640" t="s">
        <v>620</v>
      </c>
      <c r="D47" s="640"/>
      <c r="E47" s="640"/>
      <c r="F47" s="460"/>
      <c r="G47" s="460"/>
      <c r="H47" s="460"/>
      <c r="I47" s="460"/>
      <c r="J47" s="460"/>
      <c r="K47" s="460"/>
      <c r="L47" s="460"/>
      <c r="M47" s="460"/>
      <c r="N47" s="460"/>
      <c r="O47" s="460"/>
      <c r="P47" s="460"/>
      <c r="Q47" s="460"/>
      <c r="R47" s="460"/>
      <c r="S47" s="460"/>
      <c r="T47" s="460"/>
      <c r="U47" s="460"/>
      <c r="V47" s="460"/>
      <c r="W47" s="460"/>
      <c r="X47" s="460"/>
      <c r="Y47" s="460"/>
      <c r="Z47" s="460"/>
      <c r="AA47" s="460"/>
      <c r="AB47" s="460"/>
      <c r="AC47" s="460"/>
      <c r="AD47" s="460"/>
      <c r="AE47" s="1"/>
    </row>
    <row r="48" spans="1:42" ht="15" customHeight="1">
      <c r="A48" s="44"/>
      <c r="B48" s="512" t="str">
        <f>IF(AND(AP45&gt;0,F47=""),"Debido a que cuenta con algún valor numérico mayor a cero en la col. Otro tipo, debe anotar el nombre de dicho(s) tipo(s) de instituciones","")</f>
        <v/>
      </c>
      <c r="C48" s="512"/>
      <c r="D48" s="512"/>
      <c r="E48" s="512"/>
      <c r="F48" s="512"/>
      <c r="G48" s="512"/>
      <c r="H48" s="512"/>
      <c r="I48" s="512"/>
      <c r="J48" s="512"/>
      <c r="K48" s="512"/>
      <c r="L48" s="512"/>
      <c r="M48" s="512"/>
      <c r="N48" s="512"/>
      <c r="O48" s="512"/>
      <c r="P48" s="512"/>
      <c r="Q48" s="512"/>
      <c r="R48" s="512"/>
      <c r="S48" s="512"/>
      <c r="T48" s="512"/>
      <c r="U48" s="512"/>
      <c r="V48" s="512"/>
      <c r="W48" s="512"/>
      <c r="X48" s="512"/>
      <c r="Y48" s="512"/>
      <c r="Z48" s="512"/>
      <c r="AA48" s="512"/>
      <c r="AB48" s="512"/>
      <c r="AC48" s="512"/>
      <c r="AD48" s="512"/>
      <c r="AE48" s="512"/>
    </row>
    <row r="49" spans="1:31" ht="24" customHeight="1">
      <c r="A49" s="44"/>
      <c r="B49" s="11"/>
      <c r="C49" s="572" t="s">
        <v>189</v>
      </c>
      <c r="D49" s="572"/>
      <c r="E49" s="572"/>
      <c r="F49" s="572"/>
      <c r="G49" s="572"/>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1"/>
    </row>
    <row r="50" spans="1:31" ht="60" customHeight="1">
      <c r="A50" s="44"/>
      <c r="B50" s="11"/>
      <c r="C50" s="611"/>
      <c r="D50" s="612"/>
      <c r="E50" s="612"/>
      <c r="F50" s="612"/>
      <c r="G50" s="612"/>
      <c r="H50" s="612"/>
      <c r="I50" s="612"/>
      <c r="J50" s="612"/>
      <c r="K50" s="612"/>
      <c r="L50" s="612"/>
      <c r="M50" s="612"/>
      <c r="N50" s="612"/>
      <c r="O50" s="612"/>
      <c r="P50" s="612"/>
      <c r="Q50" s="612"/>
      <c r="R50" s="612"/>
      <c r="S50" s="612"/>
      <c r="T50" s="612"/>
      <c r="U50" s="612"/>
      <c r="V50" s="612"/>
      <c r="W50" s="612"/>
      <c r="X50" s="612"/>
      <c r="Y50" s="612"/>
      <c r="Z50" s="612"/>
      <c r="AA50" s="612"/>
      <c r="AB50" s="612"/>
      <c r="AC50" s="612"/>
      <c r="AD50" s="613"/>
      <c r="AE50" s="1"/>
    </row>
    <row r="51" spans="1:31" ht="15" customHeight="1">
      <c r="A51" s="44"/>
      <c r="B51" s="512" t="str">
        <f>IF(AG45&gt;0,"Favor de ingresar toda la información requerida en la pregunta ","")</f>
        <v/>
      </c>
      <c r="C51" s="512"/>
      <c r="D51" s="512"/>
      <c r="E51" s="512"/>
      <c r="F51" s="512"/>
      <c r="G51" s="512"/>
      <c r="H51" s="512"/>
      <c r="I51" s="512"/>
      <c r="J51" s="512"/>
      <c r="K51" s="512"/>
      <c r="L51" s="512"/>
      <c r="M51" s="512"/>
      <c r="N51" s="512"/>
      <c r="O51" s="512"/>
      <c r="P51" s="512"/>
      <c r="Q51" s="512"/>
      <c r="R51" s="512"/>
      <c r="S51" s="512"/>
      <c r="T51" s="512"/>
      <c r="U51" s="512"/>
      <c r="V51" s="512"/>
      <c r="W51" s="512"/>
      <c r="X51" s="512"/>
      <c r="Y51" s="512"/>
      <c r="Z51" s="512"/>
      <c r="AA51" s="512"/>
      <c r="AB51" s="512"/>
      <c r="AC51" s="512"/>
      <c r="AD51" s="512"/>
      <c r="AE51" s="1"/>
    </row>
    <row r="52" spans="1:31" ht="15" customHeight="1">
      <c r="A52" s="44"/>
      <c r="B52" s="566" t="str">
        <f>IF(AI45&gt;0,"Alerta: debido a que cuenta con registros NS, debe proporcionar una justificación en el area de comentarios al final de la pregunta","")</f>
        <v/>
      </c>
      <c r="C52" s="566"/>
      <c r="D52" s="566"/>
      <c r="E52" s="566"/>
      <c r="F52" s="566"/>
      <c r="G52" s="566"/>
      <c r="H52" s="566"/>
      <c r="I52" s="566"/>
      <c r="J52" s="566"/>
      <c r="K52" s="566"/>
      <c r="L52" s="566"/>
      <c r="M52" s="566"/>
      <c r="N52" s="566"/>
      <c r="O52" s="566"/>
      <c r="P52" s="566"/>
      <c r="Q52" s="566"/>
      <c r="R52" s="566"/>
      <c r="S52" s="566"/>
      <c r="T52" s="566"/>
      <c r="U52" s="566"/>
      <c r="V52" s="566"/>
      <c r="W52" s="566"/>
      <c r="X52" s="566"/>
      <c r="Y52" s="566"/>
      <c r="Z52" s="566"/>
      <c r="AA52" s="566"/>
      <c r="AB52" s="566"/>
      <c r="AC52" s="566"/>
      <c r="AD52" s="566"/>
      <c r="AE52" s="1"/>
    </row>
    <row r="53" spans="1:31" ht="15" customHeight="1">
      <c r="A53" s="44"/>
      <c r="B53" s="512" t="str">
        <f>IF(AK45&gt;0,"Favor de revisar la suma y consistencia de totales y/o subtotales por filas (numéricos y NS)","")</f>
        <v/>
      </c>
      <c r="C53" s="512"/>
      <c r="D53" s="512"/>
      <c r="E53" s="512"/>
      <c r="F53" s="512"/>
      <c r="G53" s="512"/>
      <c r="H53" s="512"/>
      <c r="I53" s="512"/>
      <c r="J53" s="512"/>
      <c r="K53" s="512"/>
      <c r="L53" s="512"/>
      <c r="M53" s="512"/>
      <c r="N53" s="512"/>
      <c r="O53" s="512"/>
      <c r="P53" s="512"/>
      <c r="Q53" s="512"/>
      <c r="R53" s="512"/>
      <c r="S53" s="512"/>
      <c r="T53" s="512"/>
      <c r="U53" s="512"/>
      <c r="V53" s="512"/>
      <c r="W53" s="512"/>
      <c r="X53" s="512"/>
      <c r="Y53" s="512"/>
      <c r="Z53" s="512"/>
      <c r="AA53" s="512"/>
      <c r="AB53" s="512"/>
      <c r="AC53" s="512"/>
      <c r="AD53" s="512"/>
      <c r="AE53" s="1"/>
    </row>
    <row r="54" spans="1:31" ht="15" customHeight="1">
      <c r="A54" s="44"/>
      <c r="B54" s="513" t="str">
        <f>IF(AL45&gt;0,"Favor de revisar la instrucción 1 y verifique que se cumplan con los criterios establecidos","")</f>
        <v/>
      </c>
      <c r="C54" s="513"/>
      <c r="D54" s="513"/>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row>
    <row r="55" spans="1:31" ht="15" customHeight="1">
      <c r="A55" s="44"/>
      <c r="B55" s="514" t="str">
        <f>IF(AO46&gt;0,"Alerta: debe de proporcionar una justificación de acuerdo a lo establecido en la instrucción 2","")</f>
        <v/>
      </c>
      <c r="C55" s="514"/>
      <c r="D55" s="514"/>
      <c r="E55" s="514"/>
      <c r="F55" s="514"/>
      <c r="G55" s="514"/>
      <c r="H55" s="514"/>
      <c r="I55" s="514"/>
      <c r="J55" s="514"/>
      <c r="K55" s="514"/>
      <c r="L55" s="514"/>
      <c r="M55" s="514"/>
      <c r="N55" s="514"/>
      <c r="O55" s="514"/>
      <c r="P55" s="514"/>
      <c r="Q55" s="514"/>
      <c r="R55" s="514"/>
      <c r="S55" s="514"/>
      <c r="T55" s="514"/>
      <c r="U55" s="514"/>
      <c r="V55" s="514"/>
      <c r="W55" s="514"/>
      <c r="X55" s="514"/>
      <c r="Y55" s="514"/>
      <c r="Z55" s="514"/>
      <c r="AA55" s="514"/>
      <c r="AB55" s="514"/>
      <c r="AC55" s="514"/>
      <c r="AD55" s="514"/>
      <c r="AE55" s="514"/>
    </row>
    <row r="56" spans="1:31" ht="15" customHeight="1">
      <c r="A56" s="44"/>
      <c r="B56" s="65"/>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
    </row>
    <row r="57" spans="1:31" ht="24" customHeight="1">
      <c r="A57" s="20" t="s">
        <v>190</v>
      </c>
      <c r="B57" s="571" t="s">
        <v>622</v>
      </c>
      <c r="C57" s="571"/>
      <c r="D57" s="571"/>
      <c r="E57" s="571"/>
      <c r="F57" s="571"/>
      <c r="G57" s="571"/>
      <c r="H57" s="571"/>
      <c r="I57" s="571"/>
      <c r="J57" s="571"/>
      <c r="K57" s="571"/>
      <c r="L57" s="571"/>
      <c r="M57" s="571"/>
      <c r="N57" s="571"/>
      <c r="O57" s="571"/>
      <c r="P57" s="571"/>
      <c r="Q57" s="571"/>
      <c r="R57" s="571"/>
      <c r="S57" s="571"/>
      <c r="T57" s="571"/>
      <c r="U57" s="571"/>
      <c r="V57" s="571"/>
      <c r="W57" s="571"/>
      <c r="X57" s="571"/>
      <c r="Y57" s="571"/>
      <c r="Z57" s="571"/>
      <c r="AA57" s="571"/>
      <c r="AB57" s="571"/>
      <c r="AC57" s="571"/>
      <c r="AD57" s="571"/>
      <c r="AE57" s="1"/>
    </row>
    <row r="58" spans="1:31" ht="24" customHeight="1">
      <c r="A58" s="20"/>
      <c r="B58" s="66"/>
      <c r="C58" s="600" t="s">
        <v>656</v>
      </c>
      <c r="D58" s="600"/>
      <c r="E58" s="600"/>
      <c r="F58" s="600"/>
      <c r="G58" s="600"/>
      <c r="H58" s="600"/>
      <c r="I58" s="600"/>
      <c r="J58" s="600"/>
      <c r="K58" s="600"/>
      <c r="L58" s="600"/>
      <c r="M58" s="600"/>
      <c r="N58" s="600"/>
      <c r="O58" s="600"/>
      <c r="P58" s="600"/>
      <c r="Q58" s="600"/>
      <c r="R58" s="600"/>
      <c r="S58" s="600"/>
      <c r="T58" s="600"/>
      <c r="U58" s="600"/>
      <c r="V58" s="600"/>
      <c r="W58" s="600"/>
      <c r="X58" s="600"/>
      <c r="Y58" s="600"/>
      <c r="Z58" s="600"/>
      <c r="AA58" s="600"/>
      <c r="AB58" s="600"/>
      <c r="AC58" s="600"/>
      <c r="AD58" s="600"/>
      <c r="AE58" s="1"/>
    </row>
    <row r="59" spans="1:31" ht="24" customHeight="1">
      <c r="A59" s="20"/>
      <c r="B59" s="66"/>
      <c r="C59" s="600" t="s">
        <v>625</v>
      </c>
      <c r="D59" s="600"/>
      <c r="E59" s="600"/>
      <c r="F59" s="600"/>
      <c r="G59" s="600"/>
      <c r="H59" s="600"/>
      <c r="I59" s="600"/>
      <c r="J59" s="600"/>
      <c r="K59" s="600"/>
      <c r="L59" s="600"/>
      <c r="M59" s="600"/>
      <c r="N59" s="600"/>
      <c r="O59" s="600"/>
      <c r="P59" s="600"/>
      <c r="Q59" s="600"/>
      <c r="R59" s="600"/>
      <c r="S59" s="600"/>
      <c r="T59" s="600"/>
      <c r="U59" s="600"/>
      <c r="V59" s="600"/>
      <c r="W59" s="600"/>
      <c r="X59" s="600"/>
      <c r="Y59" s="600"/>
      <c r="Z59" s="600"/>
      <c r="AA59" s="600"/>
      <c r="AB59" s="600"/>
      <c r="AC59" s="600"/>
      <c r="AD59" s="600"/>
      <c r="AE59" s="1"/>
    </row>
    <row r="60" spans="1:31" ht="36" customHeight="1">
      <c r="A60" s="20"/>
      <c r="B60" s="66"/>
      <c r="C60" s="572" t="s">
        <v>626</v>
      </c>
      <c r="D60" s="572"/>
      <c r="E60" s="572"/>
      <c r="F60" s="572"/>
      <c r="G60" s="572"/>
      <c r="H60" s="572"/>
      <c r="I60" s="572"/>
      <c r="J60" s="572"/>
      <c r="K60" s="572"/>
      <c r="L60" s="572"/>
      <c r="M60" s="572"/>
      <c r="N60" s="572"/>
      <c r="O60" s="572"/>
      <c r="P60" s="572"/>
      <c r="Q60" s="572"/>
      <c r="R60" s="572"/>
      <c r="S60" s="572"/>
      <c r="T60" s="572"/>
      <c r="U60" s="572"/>
      <c r="V60" s="572"/>
      <c r="W60" s="572"/>
      <c r="X60" s="572"/>
      <c r="Y60" s="572"/>
      <c r="Z60" s="572"/>
      <c r="AA60" s="572"/>
      <c r="AB60" s="572"/>
      <c r="AC60" s="572"/>
      <c r="AD60" s="572"/>
      <c r="AE60" s="1"/>
    </row>
    <row r="61" spans="1:31" ht="24" customHeight="1">
      <c r="A61" s="44"/>
      <c r="B61" s="65"/>
      <c r="C61" s="581" t="s">
        <v>623</v>
      </c>
      <c r="D61" s="581"/>
      <c r="E61" s="581"/>
      <c r="F61" s="581"/>
      <c r="G61" s="581"/>
      <c r="H61" s="581"/>
      <c r="I61" s="581"/>
      <c r="J61" s="581"/>
      <c r="K61" s="581"/>
      <c r="L61" s="581"/>
      <c r="M61" s="581"/>
      <c r="N61" s="581"/>
      <c r="O61" s="581"/>
      <c r="P61" s="581"/>
      <c r="Q61" s="581"/>
      <c r="R61" s="581"/>
      <c r="S61" s="581"/>
      <c r="T61" s="581"/>
      <c r="U61" s="581"/>
      <c r="V61" s="581"/>
      <c r="W61" s="581"/>
      <c r="X61" s="581"/>
      <c r="Y61" s="581"/>
      <c r="Z61" s="581"/>
      <c r="AA61" s="581"/>
      <c r="AB61" s="581"/>
      <c r="AC61" s="581"/>
      <c r="AD61" s="581"/>
      <c r="AE61" s="1"/>
    </row>
    <row r="62" spans="1:31" ht="15" customHeight="1">
      <c r="A62" s="44"/>
      <c r="B62" s="65"/>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
    </row>
    <row r="63" spans="1:31" ht="15" customHeight="1">
      <c r="A63" s="44"/>
      <c r="B63" s="65"/>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684" t="s">
        <v>624</v>
      </c>
      <c r="AB63" s="684"/>
      <c r="AC63" s="684"/>
      <c r="AD63" s="684"/>
      <c r="AE63" s="1"/>
    </row>
    <row r="64" spans="1:31" ht="15" customHeight="1">
      <c r="A64" s="44"/>
      <c r="B64" s="65"/>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
    </row>
    <row r="65" spans="1:39" ht="72" customHeight="1">
      <c r="A65" s="44"/>
      <c r="B65" s="65"/>
      <c r="C65" s="525" t="s">
        <v>604</v>
      </c>
      <c r="D65" s="526"/>
      <c r="E65" s="526"/>
      <c r="F65" s="526"/>
      <c r="G65" s="526"/>
      <c r="H65" s="526"/>
      <c r="I65" s="526"/>
      <c r="J65" s="526"/>
      <c r="K65" s="526"/>
      <c r="L65" s="526"/>
      <c r="M65" s="526"/>
      <c r="N65" s="526"/>
      <c r="O65" s="526"/>
      <c r="P65" s="526"/>
      <c r="Q65" s="526"/>
      <c r="R65" s="526"/>
      <c r="S65" s="526"/>
      <c r="T65" s="526"/>
      <c r="U65" s="526"/>
      <c r="V65" s="527"/>
      <c r="W65" s="685" t="s">
        <v>611</v>
      </c>
      <c r="X65" s="686"/>
      <c r="Y65" s="542" t="s">
        <v>529</v>
      </c>
      <c r="Z65" s="542"/>
      <c r="AA65" s="542"/>
      <c r="AB65" s="542"/>
      <c r="AC65" s="542"/>
      <c r="AD65" s="542"/>
      <c r="AE65" s="1"/>
      <c r="AG65" s="335" t="s">
        <v>731</v>
      </c>
      <c r="AH65" s="334" t="s">
        <v>733</v>
      </c>
      <c r="AI65" s="271" t="s">
        <v>5607</v>
      </c>
      <c r="AJ65" s="175"/>
      <c r="AK65" s="271" t="s">
        <v>5608</v>
      </c>
      <c r="AL65" s="175"/>
      <c r="AM65" s="271" t="s">
        <v>5609</v>
      </c>
    </row>
    <row r="66" spans="1:39" ht="15" customHeight="1">
      <c r="A66" s="44"/>
      <c r="B66" s="65"/>
      <c r="C66" s="168" t="s">
        <v>57</v>
      </c>
      <c r="D66" s="576"/>
      <c r="E66" s="577"/>
      <c r="F66" s="577"/>
      <c r="G66" s="577"/>
      <c r="H66" s="577"/>
      <c r="I66" s="577"/>
      <c r="J66" s="577"/>
      <c r="K66" s="577"/>
      <c r="L66" s="577"/>
      <c r="M66" s="577"/>
      <c r="N66" s="577"/>
      <c r="O66" s="577"/>
      <c r="P66" s="577"/>
      <c r="Q66" s="577"/>
      <c r="R66" s="577"/>
      <c r="S66" s="577"/>
      <c r="T66" s="577"/>
      <c r="U66" s="577"/>
      <c r="V66" s="578"/>
      <c r="W66" s="579"/>
      <c r="X66" s="580"/>
      <c r="Y66" s="460"/>
      <c r="Z66" s="460"/>
      <c r="AA66" s="460"/>
      <c r="AB66" s="460"/>
      <c r="AC66" s="460"/>
      <c r="AD66" s="460"/>
      <c r="AE66" s="1"/>
      <c r="AG66" s="268">
        <f>IF(AND(COUNTBLANK(D66)=0,COUNTA(W66:AD66)=2),0,IF(AND(COUNTBLANK(D66)=1,COUNTA(W66:AD66)=0),0,1))</f>
        <v>0</v>
      </c>
      <c r="AH66" s="259">
        <f>COUNTIF(W66:AD66,"NS")</f>
        <v>0</v>
      </c>
      <c r="AI66" s="269" t="b">
        <f>NOT(EXACT($D66,UPPER($D66)))</f>
        <v>0</v>
      </c>
      <c r="AJ66" s="270" t="str">
        <f>SUBSTITUTE( SUBSTITUTE( SUBSTITUTE( SUBSTITUTE( SUBSTITUTE( SUBSTITUTE( SUBSTITUTE( SUBSTITUTE( SUBSTITUTE( SUBSTITUTE($D66, "á", "a"), "é", "e"), "í", "i"), "ó", "o"), "ú", "u"), "Á", "A"), "É", "E"), "Í", "I"), "Ó", "O"), "Ú", "U")</f>
        <v/>
      </c>
      <c r="AK66" s="269" t="b">
        <f>NOT(EXACT($D66,AJ66))</f>
        <v>0</v>
      </c>
      <c r="AL66" s="270" t="str">
        <f>SUBSTITUTE((SUBSTITUTE(SUBSTITUTE(SUBSTITUTE($D66,".",""),",",""),"(","")),")","")</f>
        <v/>
      </c>
      <c r="AM66" s="269" t="b">
        <f>NOT(EXACT($D66,AL66))</f>
        <v>0</v>
      </c>
    </row>
    <row r="67" spans="1:39" ht="15" customHeight="1">
      <c r="A67" s="44"/>
      <c r="B67" s="65"/>
      <c r="C67" s="169" t="s">
        <v>58</v>
      </c>
      <c r="D67" s="576"/>
      <c r="E67" s="577"/>
      <c r="F67" s="577"/>
      <c r="G67" s="577"/>
      <c r="H67" s="577"/>
      <c r="I67" s="577"/>
      <c r="J67" s="577"/>
      <c r="K67" s="577"/>
      <c r="L67" s="577"/>
      <c r="M67" s="577"/>
      <c r="N67" s="577"/>
      <c r="O67" s="577"/>
      <c r="P67" s="577"/>
      <c r="Q67" s="577"/>
      <c r="R67" s="577"/>
      <c r="S67" s="577"/>
      <c r="T67" s="577"/>
      <c r="U67" s="577"/>
      <c r="V67" s="578"/>
      <c r="W67" s="579"/>
      <c r="X67" s="580"/>
      <c r="Y67" s="460"/>
      <c r="Z67" s="460"/>
      <c r="AA67" s="460"/>
      <c r="AB67" s="460"/>
      <c r="AC67" s="460"/>
      <c r="AD67" s="460"/>
      <c r="AE67" s="1"/>
      <c r="AG67" s="268">
        <f t="shared" ref="AG67:AG130" si="0">IF(AND(COUNTBLANK(D67)=0,COUNTA(W67:AD67)=2),0,IF(AND(COUNTBLANK(D67)=1,COUNTA(W67:AD67)=0),0,1))</f>
        <v>0</v>
      </c>
      <c r="AH67" s="259">
        <f t="shared" ref="AH67:AH130" si="1">COUNTIF(W67:AD67,"NS")</f>
        <v>0</v>
      </c>
      <c r="AI67" s="269" t="b">
        <f t="shared" ref="AI67:AI130" si="2">NOT(EXACT($D67,UPPER($D67)))</f>
        <v>0</v>
      </c>
      <c r="AJ67" s="270" t="str">
        <f t="shared" ref="AJ67:AJ130" si="3">SUBSTITUTE( SUBSTITUTE( SUBSTITUTE( SUBSTITUTE( SUBSTITUTE( SUBSTITUTE( SUBSTITUTE( SUBSTITUTE( SUBSTITUTE( SUBSTITUTE($D67, "á", "a"), "é", "e"), "í", "i"), "ó", "o"), "ú", "u"), "Á", "A"), "É", "E"), "Í", "I"), "Ó", "O"), "Ú", "U")</f>
        <v/>
      </c>
      <c r="AK67" s="269" t="b">
        <f t="shared" ref="AK67:AK130" si="4">NOT(EXACT($D67,AJ67))</f>
        <v>0</v>
      </c>
      <c r="AL67" s="270" t="str">
        <f t="shared" ref="AL67:AL130" si="5">SUBSTITUTE((SUBSTITUTE(SUBSTITUTE(SUBSTITUTE($D67,".",""),",",""),"(","")),")","")</f>
        <v/>
      </c>
      <c r="AM67" s="269" t="b">
        <f t="shared" ref="AM67:AM130" si="6">NOT(EXACT($D67,AL67))</f>
        <v>0</v>
      </c>
    </row>
    <row r="68" spans="1:39" ht="15" customHeight="1">
      <c r="A68" s="44"/>
      <c r="B68" s="65"/>
      <c r="C68" s="170" t="s">
        <v>59</v>
      </c>
      <c r="D68" s="576"/>
      <c r="E68" s="577"/>
      <c r="F68" s="577"/>
      <c r="G68" s="577"/>
      <c r="H68" s="577"/>
      <c r="I68" s="577"/>
      <c r="J68" s="577"/>
      <c r="K68" s="577"/>
      <c r="L68" s="577"/>
      <c r="M68" s="577"/>
      <c r="N68" s="577"/>
      <c r="O68" s="577"/>
      <c r="P68" s="577"/>
      <c r="Q68" s="577"/>
      <c r="R68" s="577"/>
      <c r="S68" s="577"/>
      <c r="T68" s="577"/>
      <c r="U68" s="577"/>
      <c r="V68" s="578"/>
      <c r="W68" s="579"/>
      <c r="X68" s="580"/>
      <c r="Y68" s="460"/>
      <c r="Z68" s="460"/>
      <c r="AA68" s="460"/>
      <c r="AB68" s="460"/>
      <c r="AC68" s="460"/>
      <c r="AD68" s="460"/>
      <c r="AE68" s="1"/>
      <c r="AG68" s="268">
        <f t="shared" si="0"/>
        <v>0</v>
      </c>
      <c r="AH68" s="259">
        <f t="shared" si="1"/>
        <v>0</v>
      </c>
      <c r="AI68" s="269" t="b">
        <f t="shared" si="2"/>
        <v>0</v>
      </c>
      <c r="AJ68" s="270" t="str">
        <f t="shared" si="3"/>
        <v/>
      </c>
      <c r="AK68" s="269" t="b">
        <f t="shared" si="4"/>
        <v>0</v>
      </c>
      <c r="AL68" s="270" t="str">
        <f t="shared" si="5"/>
        <v/>
      </c>
      <c r="AM68" s="269" t="b">
        <f t="shared" si="6"/>
        <v>0</v>
      </c>
    </row>
    <row r="69" spans="1:39" ht="15" customHeight="1">
      <c r="A69" s="44"/>
      <c r="B69" s="65"/>
      <c r="C69" s="170" t="s">
        <v>60</v>
      </c>
      <c r="D69" s="576"/>
      <c r="E69" s="577"/>
      <c r="F69" s="577"/>
      <c r="G69" s="577"/>
      <c r="H69" s="577"/>
      <c r="I69" s="577"/>
      <c r="J69" s="577"/>
      <c r="K69" s="577"/>
      <c r="L69" s="577"/>
      <c r="M69" s="577"/>
      <c r="N69" s="577"/>
      <c r="O69" s="577"/>
      <c r="P69" s="577"/>
      <c r="Q69" s="577"/>
      <c r="R69" s="577"/>
      <c r="S69" s="577"/>
      <c r="T69" s="577"/>
      <c r="U69" s="577"/>
      <c r="V69" s="578"/>
      <c r="W69" s="579"/>
      <c r="X69" s="580"/>
      <c r="Y69" s="460"/>
      <c r="Z69" s="460"/>
      <c r="AA69" s="460"/>
      <c r="AB69" s="460"/>
      <c r="AC69" s="460"/>
      <c r="AD69" s="460"/>
      <c r="AE69" s="1"/>
      <c r="AG69" s="268">
        <f t="shared" si="0"/>
        <v>0</v>
      </c>
      <c r="AH69" s="259">
        <f t="shared" si="1"/>
        <v>0</v>
      </c>
      <c r="AI69" s="269" t="b">
        <f t="shared" si="2"/>
        <v>0</v>
      </c>
      <c r="AJ69" s="270" t="str">
        <f t="shared" si="3"/>
        <v/>
      </c>
      <c r="AK69" s="269" t="b">
        <f t="shared" si="4"/>
        <v>0</v>
      </c>
      <c r="AL69" s="270" t="str">
        <f t="shared" si="5"/>
        <v/>
      </c>
      <c r="AM69" s="269" t="b">
        <f t="shared" si="6"/>
        <v>0</v>
      </c>
    </row>
    <row r="70" spans="1:39" ht="15" customHeight="1">
      <c r="A70" s="44"/>
      <c r="B70" s="65"/>
      <c r="C70" s="170" t="s">
        <v>61</v>
      </c>
      <c r="D70" s="576"/>
      <c r="E70" s="577"/>
      <c r="F70" s="577"/>
      <c r="G70" s="577"/>
      <c r="H70" s="577"/>
      <c r="I70" s="577"/>
      <c r="J70" s="577"/>
      <c r="K70" s="577"/>
      <c r="L70" s="577"/>
      <c r="M70" s="577"/>
      <c r="N70" s="577"/>
      <c r="O70" s="577"/>
      <c r="P70" s="577"/>
      <c r="Q70" s="577"/>
      <c r="R70" s="577"/>
      <c r="S70" s="577"/>
      <c r="T70" s="577"/>
      <c r="U70" s="577"/>
      <c r="V70" s="578"/>
      <c r="W70" s="579"/>
      <c r="X70" s="580"/>
      <c r="Y70" s="460"/>
      <c r="Z70" s="460"/>
      <c r="AA70" s="460"/>
      <c r="AB70" s="460"/>
      <c r="AC70" s="460"/>
      <c r="AD70" s="460"/>
      <c r="AE70" s="1"/>
      <c r="AG70" s="268">
        <f t="shared" si="0"/>
        <v>0</v>
      </c>
      <c r="AH70" s="259">
        <f t="shared" si="1"/>
        <v>0</v>
      </c>
      <c r="AI70" s="269" t="b">
        <f t="shared" si="2"/>
        <v>0</v>
      </c>
      <c r="AJ70" s="270" t="str">
        <f t="shared" si="3"/>
        <v/>
      </c>
      <c r="AK70" s="269" t="b">
        <f t="shared" si="4"/>
        <v>0</v>
      </c>
      <c r="AL70" s="270" t="str">
        <f t="shared" si="5"/>
        <v/>
      </c>
      <c r="AM70" s="269" t="b">
        <f t="shared" si="6"/>
        <v>0</v>
      </c>
    </row>
    <row r="71" spans="1:39" ht="15" customHeight="1">
      <c r="A71" s="44"/>
      <c r="B71" s="65"/>
      <c r="C71" s="170" t="s">
        <v>62</v>
      </c>
      <c r="D71" s="576"/>
      <c r="E71" s="577"/>
      <c r="F71" s="577"/>
      <c r="G71" s="577"/>
      <c r="H71" s="577"/>
      <c r="I71" s="577"/>
      <c r="J71" s="577"/>
      <c r="K71" s="577"/>
      <c r="L71" s="577"/>
      <c r="M71" s="577"/>
      <c r="N71" s="577"/>
      <c r="O71" s="577"/>
      <c r="P71" s="577"/>
      <c r="Q71" s="577"/>
      <c r="R71" s="577"/>
      <c r="S71" s="577"/>
      <c r="T71" s="577"/>
      <c r="U71" s="577"/>
      <c r="V71" s="578"/>
      <c r="W71" s="579"/>
      <c r="X71" s="580"/>
      <c r="Y71" s="460"/>
      <c r="Z71" s="460"/>
      <c r="AA71" s="460"/>
      <c r="AB71" s="460"/>
      <c r="AC71" s="460"/>
      <c r="AD71" s="460"/>
      <c r="AE71" s="1"/>
      <c r="AG71" s="268">
        <f t="shared" si="0"/>
        <v>0</v>
      </c>
      <c r="AH71" s="259">
        <f t="shared" si="1"/>
        <v>0</v>
      </c>
      <c r="AI71" s="269" t="b">
        <f t="shared" si="2"/>
        <v>0</v>
      </c>
      <c r="AJ71" s="270" t="str">
        <f t="shared" si="3"/>
        <v/>
      </c>
      <c r="AK71" s="269" t="b">
        <f t="shared" si="4"/>
        <v>0</v>
      </c>
      <c r="AL71" s="270" t="str">
        <f t="shared" si="5"/>
        <v/>
      </c>
      <c r="AM71" s="269" t="b">
        <f t="shared" si="6"/>
        <v>0</v>
      </c>
    </row>
    <row r="72" spans="1:39" ht="15" customHeight="1">
      <c r="A72" s="44"/>
      <c r="B72" s="65"/>
      <c r="C72" s="170" t="s">
        <v>63</v>
      </c>
      <c r="D72" s="576"/>
      <c r="E72" s="577"/>
      <c r="F72" s="577"/>
      <c r="G72" s="577"/>
      <c r="H72" s="577"/>
      <c r="I72" s="577"/>
      <c r="J72" s="577"/>
      <c r="K72" s="577"/>
      <c r="L72" s="577"/>
      <c r="M72" s="577"/>
      <c r="N72" s="577"/>
      <c r="O72" s="577"/>
      <c r="P72" s="577"/>
      <c r="Q72" s="577"/>
      <c r="R72" s="577"/>
      <c r="S72" s="577"/>
      <c r="T72" s="577"/>
      <c r="U72" s="577"/>
      <c r="V72" s="578"/>
      <c r="W72" s="579"/>
      <c r="X72" s="580"/>
      <c r="Y72" s="460"/>
      <c r="Z72" s="460"/>
      <c r="AA72" s="460"/>
      <c r="AB72" s="460"/>
      <c r="AC72" s="460"/>
      <c r="AD72" s="460"/>
      <c r="AE72" s="1"/>
      <c r="AG72" s="268">
        <f t="shared" si="0"/>
        <v>0</v>
      </c>
      <c r="AH72" s="259">
        <f t="shared" si="1"/>
        <v>0</v>
      </c>
      <c r="AI72" s="269" t="b">
        <f t="shared" si="2"/>
        <v>0</v>
      </c>
      <c r="AJ72" s="270" t="str">
        <f t="shared" si="3"/>
        <v/>
      </c>
      <c r="AK72" s="269" t="b">
        <f t="shared" si="4"/>
        <v>0</v>
      </c>
      <c r="AL72" s="270" t="str">
        <f t="shared" si="5"/>
        <v/>
      </c>
      <c r="AM72" s="269" t="b">
        <f t="shared" si="6"/>
        <v>0</v>
      </c>
    </row>
    <row r="73" spans="1:39" ht="15" customHeight="1">
      <c r="A73" s="44"/>
      <c r="B73" s="65"/>
      <c r="C73" s="170" t="s">
        <v>64</v>
      </c>
      <c r="D73" s="576"/>
      <c r="E73" s="577"/>
      <c r="F73" s="577"/>
      <c r="G73" s="577"/>
      <c r="H73" s="577"/>
      <c r="I73" s="577"/>
      <c r="J73" s="577"/>
      <c r="K73" s="577"/>
      <c r="L73" s="577"/>
      <c r="M73" s="577"/>
      <c r="N73" s="577"/>
      <c r="O73" s="577"/>
      <c r="P73" s="577"/>
      <c r="Q73" s="577"/>
      <c r="R73" s="577"/>
      <c r="S73" s="577"/>
      <c r="T73" s="577"/>
      <c r="U73" s="577"/>
      <c r="V73" s="578"/>
      <c r="W73" s="579"/>
      <c r="X73" s="580"/>
      <c r="Y73" s="460"/>
      <c r="Z73" s="460"/>
      <c r="AA73" s="460"/>
      <c r="AB73" s="460"/>
      <c r="AC73" s="460"/>
      <c r="AD73" s="460"/>
      <c r="AE73" s="1"/>
      <c r="AG73" s="268">
        <f t="shared" si="0"/>
        <v>0</v>
      </c>
      <c r="AH73" s="259">
        <f t="shared" si="1"/>
        <v>0</v>
      </c>
      <c r="AI73" s="269" t="b">
        <f t="shared" si="2"/>
        <v>0</v>
      </c>
      <c r="AJ73" s="270" t="str">
        <f t="shared" si="3"/>
        <v/>
      </c>
      <c r="AK73" s="269" t="b">
        <f t="shared" si="4"/>
        <v>0</v>
      </c>
      <c r="AL73" s="270" t="str">
        <f t="shared" si="5"/>
        <v/>
      </c>
      <c r="AM73" s="269" t="b">
        <f t="shared" si="6"/>
        <v>0</v>
      </c>
    </row>
    <row r="74" spans="1:39" ht="15" customHeight="1">
      <c r="A74" s="44"/>
      <c r="B74" s="65"/>
      <c r="C74" s="170" t="s">
        <v>65</v>
      </c>
      <c r="D74" s="576"/>
      <c r="E74" s="577"/>
      <c r="F74" s="577"/>
      <c r="G74" s="577"/>
      <c r="H74" s="577"/>
      <c r="I74" s="577"/>
      <c r="J74" s="577"/>
      <c r="K74" s="577"/>
      <c r="L74" s="577"/>
      <c r="M74" s="577"/>
      <c r="N74" s="577"/>
      <c r="O74" s="577"/>
      <c r="P74" s="577"/>
      <c r="Q74" s="577"/>
      <c r="R74" s="577"/>
      <c r="S74" s="577"/>
      <c r="T74" s="577"/>
      <c r="U74" s="577"/>
      <c r="V74" s="578"/>
      <c r="W74" s="579"/>
      <c r="X74" s="580"/>
      <c r="Y74" s="460"/>
      <c r="Z74" s="460"/>
      <c r="AA74" s="460"/>
      <c r="AB74" s="460"/>
      <c r="AC74" s="460"/>
      <c r="AD74" s="460"/>
      <c r="AE74" s="1"/>
      <c r="AG74" s="268">
        <f t="shared" si="0"/>
        <v>0</v>
      </c>
      <c r="AH74" s="259">
        <f t="shared" si="1"/>
        <v>0</v>
      </c>
      <c r="AI74" s="269" t="b">
        <f t="shared" si="2"/>
        <v>0</v>
      </c>
      <c r="AJ74" s="270" t="str">
        <f t="shared" si="3"/>
        <v/>
      </c>
      <c r="AK74" s="269" t="b">
        <f t="shared" si="4"/>
        <v>0</v>
      </c>
      <c r="AL74" s="270" t="str">
        <f t="shared" si="5"/>
        <v/>
      </c>
      <c r="AM74" s="269" t="b">
        <f t="shared" si="6"/>
        <v>0</v>
      </c>
    </row>
    <row r="75" spans="1:39" ht="15" customHeight="1">
      <c r="A75" s="44"/>
      <c r="B75" s="65"/>
      <c r="C75" s="170" t="s">
        <v>66</v>
      </c>
      <c r="D75" s="576"/>
      <c r="E75" s="577"/>
      <c r="F75" s="577"/>
      <c r="G75" s="577"/>
      <c r="H75" s="577"/>
      <c r="I75" s="577"/>
      <c r="J75" s="577"/>
      <c r="K75" s="577"/>
      <c r="L75" s="577"/>
      <c r="M75" s="577"/>
      <c r="N75" s="577"/>
      <c r="O75" s="577"/>
      <c r="P75" s="577"/>
      <c r="Q75" s="577"/>
      <c r="R75" s="577"/>
      <c r="S75" s="577"/>
      <c r="T75" s="577"/>
      <c r="U75" s="577"/>
      <c r="V75" s="578"/>
      <c r="W75" s="579"/>
      <c r="X75" s="580"/>
      <c r="Y75" s="460"/>
      <c r="Z75" s="460"/>
      <c r="AA75" s="460"/>
      <c r="AB75" s="460"/>
      <c r="AC75" s="460"/>
      <c r="AD75" s="460"/>
      <c r="AE75" s="1"/>
      <c r="AG75" s="268">
        <f t="shared" si="0"/>
        <v>0</v>
      </c>
      <c r="AH75" s="259">
        <f t="shared" si="1"/>
        <v>0</v>
      </c>
      <c r="AI75" s="269" t="b">
        <f t="shared" si="2"/>
        <v>0</v>
      </c>
      <c r="AJ75" s="270" t="str">
        <f t="shared" si="3"/>
        <v/>
      </c>
      <c r="AK75" s="269" t="b">
        <f t="shared" si="4"/>
        <v>0</v>
      </c>
      <c r="AL75" s="270" t="str">
        <f t="shared" si="5"/>
        <v/>
      </c>
      <c r="AM75" s="269" t="b">
        <f t="shared" si="6"/>
        <v>0</v>
      </c>
    </row>
    <row r="76" spans="1:39" ht="15" customHeight="1">
      <c r="A76" s="44"/>
      <c r="B76" s="65"/>
      <c r="C76" s="170" t="s">
        <v>67</v>
      </c>
      <c r="D76" s="576"/>
      <c r="E76" s="577"/>
      <c r="F76" s="577"/>
      <c r="G76" s="577"/>
      <c r="H76" s="577"/>
      <c r="I76" s="577"/>
      <c r="J76" s="577"/>
      <c r="K76" s="577"/>
      <c r="L76" s="577"/>
      <c r="M76" s="577"/>
      <c r="N76" s="577"/>
      <c r="O76" s="577"/>
      <c r="P76" s="577"/>
      <c r="Q76" s="577"/>
      <c r="R76" s="577"/>
      <c r="S76" s="577"/>
      <c r="T76" s="577"/>
      <c r="U76" s="577"/>
      <c r="V76" s="578"/>
      <c r="W76" s="579"/>
      <c r="X76" s="580"/>
      <c r="Y76" s="460"/>
      <c r="Z76" s="460"/>
      <c r="AA76" s="460"/>
      <c r="AB76" s="460"/>
      <c r="AC76" s="460"/>
      <c r="AD76" s="460"/>
      <c r="AE76" s="1"/>
      <c r="AG76" s="268">
        <f t="shared" si="0"/>
        <v>0</v>
      </c>
      <c r="AH76" s="259">
        <f t="shared" si="1"/>
        <v>0</v>
      </c>
      <c r="AI76" s="269" t="b">
        <f t="shared" si="2"/>
        <v>0</v>
      </c>
      <c r="AJ76" s="270" t="str">
        <f t="shared" si="3"/>
        <v/>
      </c>
      <c r="AK76" s="269" t="b">
        <f t="shared" si="4"/>
        <v>0</v>
      </c>
      <c r="AL76" s="270" t="str">
        <f t="shared" si="5"/>
        <v/>
      </c>
      <c r="AM76" s="269" t="b">
        <f t="shared" si="6"/>
        <v>0</v>
      </c>
    </row>
    <row r="77" spans="1:39" ht="15" customHeight="1">
      <c r="A77" s="44"/>
      <c r="B77" s="65"/>
      <c r="C77" s="170" t="s">
        <v>68</v>
      </c>
      <c r="D77" s="576"/>
      <c r="E77" s="577"/>
      <c r="F77" s="577"/>
      <c r="G77" s="577"/>
      <c r="H77" s="577"/>
      <c r="I77" s="577"/>
      <c r="J77" s="577"/>
      <c r="K77" s="577"/>
      <c r="L77" s="577"/>
      <c r="M77" s="577"/>
      <c r="N77" s="577"/>
      <c r="O77" s="577"/>
      <c r="P77" s="577"/>
      <c r="Q77" s="577"/>
      <c r="R77" s="577"/>
      <c r="S77" s="577"/>
      <c r="T77" s="577"/>
      <c r="U77" s="577"/>
      <c r="V77" s="578"/>
      <c r="W77" s="579"/>
      <c r="X77" s="580"/>
      <c r="Y77" s="460"/>
      <c r="Z77" s="460"/>
      <c r="AA77" s="460"/>
      <c r="AB77" s="460"/>
      <c r="AC77" s="460"/>
      <c r="AD77" s="460"/>
      <c r="AE77" s="1"/>
      <c r="AG77" s="268">
        <f t="shared" si="0"/>
        <v>0</v>
      </c>
      <c r="AH77" s="259">
        <f t="shared" si="1"/>
        <v>0</v>
      </c>
      <c r="AI77" s="269" t="b">
        <f t="shared" si="2"/>
        <v>0</v>
      </c>
      <c r="AJ77" s="270" t="str">
        <f t="shared" si="3"/>
        <v/>
      </c>
      <c r="AK77" s="269" t="b">
        <f t="shared" si="4"/>
        <v>0</v>
      </c>
      <c r="AL77" s="270" t="str">
        <f t="shared" si="5"/>
        <v/>
      </c>
      <c r="AM77" s="269" t="b">
        <f t="shared" si="6"/>
        <v>0</v>
      </c>
    </row>
    <row r="78" spans="1:39" ht="15" customHeight="1">
      <c r="A78" s="44"/>
      <c r="B78" s="65"/>
      <c r="C78" s="170" t="s">
        <v>69</v>
      </c>
      <c r="D78" s="576"/>
      <c r="E78" s="577"/>
      <c r="F78" s="577"/>
      <c r="G78" s="577"/>
      <c r="H78" s="577"/>
      <c r="I78" s="577"/>
      <c r="J78" s="577"/>
      <c r="K78" s="577"/>
      <c r="L78" s="577"/>
      <c r="M78" s="577"/>
      <c r="N78" s="577"/>
      <c r="O78" s="577"/>
      <c r="P78" s="577"/>
      <c r="Q78" s="577"/>
      <c r="R78" s="577"/>
      <c r="S78" s="577"/>
      <c r="T78" s="577"/>
      <c r="U78" s="577"/>
      <c r="V78" s="578"/>
      <c r="W78" s="579"/>
      <c r="X78" s="580"/>
      <c r="Y78" s="460"/>
      <c r="Z78" s="460"/>
      <c r="AA78" s="460"/>
      <c r="AB78" s="460"/>
      <c r="AC78" s="460"/>
      <c r="AD78" s="460"/>
      <c r="AE78" s="1"/>
      <c r="AG78" s="268">
        <f t="shared" si="0"/>
        <v>0</v>
      </c>
      <c r="AH78" s="259">
        <f t="shared" si="1"/>
        <v>0</v>
      </c>
      <c r="AI78" s="269" t="b">
        <f t="shared" si="2"/>
        <v>0</v>
      </c>
      <c r="AJ78" s="270" t="str">
        <f t="shared" si="3"/>
        <v/>
      </c>
      <c r="AK78" s="269" t="b">
        <f t="shared" si="4"/>
        <v>0</v>
      </c>
      <c r="AL78" s="270" t="str">
        <f t="shared" si="5"/>
        <v/>
      </c>
      <c r="AM78" s="269" t="b">
        <f t="shared" si="6"/>
        <v>0</v>
      </c>
    </row>
    <row r="79" spans="1:39" ht="15" customHeight="1">
      <c r="A79" s="44"/>
      <c r="B79" s="65"/>
      <c r="C79" s="170" t="s">
        <v>70</v>
      </c>
      <c r="D79" s="576"/>
      <c r="E79" s="577"/>
      <c r="F79" s="577"/>
      <c r="G79" s="577"/>
      <c r="H79" s="577"/>
      <c r="I79" s="577"/>
      <c r="J79" s="577"/>
      <c r="K79" s="577"/>
      <c r="L79" s="577"/>
      <c r="M79" s="577"/>
      <c r="N79" s="577"/>
      <c r="O79" s="577"/>
      <c r="P79" s="577"/>
      <c r="Q79" s="577"/>
      <c r="R79" s="577"/>
      <c r="S79" s="577"/>
      <c r="T79" s="577"/>
      <c r="U79" s="577"/>
      <c r="V79" s="578"/>
      <c r="W79" s="579"/>
      <c r="X79" s="580"/>
      <c r="Y79" s="460"/>
      <c r="Z79" s="460"/>
      <c r="AA79" s="460"/>
      <c r="AB79" s="460"/>
      <c r="AC79" s="460"/>
      <c r="AD79" s="460"/>
      <c r="AE79" s="1"/>
      <c r="AG79" s="268">
        <f t="shared" si="0"/>
        <v>0</v>
      </c>
      <c r="AH79" s="259">
        <f t="shared" si="1"/>
        <v>0</v>
      </c>
      <c r="AI79" s="269" t="b">
        <f t="shared" si="2"/>
        <v>0</v>
      </c>
      <c r="AJ79" s="270" t="str">
        <f t="shared" si="3"/>
        <v/>
      </c>
      <c r="AK79" s="269" t="b">
        <f t="shared" si="4"/>
        <v>0</v>
      </c>
      <c r="AL79" s="270" t="str">
        <f t="shared" si="5"/>
        <v/>
      </c>
      <c r="AM79" s="269" t="b">
        <f t="shared" si="6"/>
        <v>0</v>
      </c>
    </row>
    <row r="80" spans="1:39" ht="15" customHeight="1">
      <c r="A80" s="44"/>
      <c r="B80" s="65"/>
      <c r="C80" s="170" t="s">
        <v>71</v>
      </c>
      <c r="D80" s="576"/>
      <c r="E80" s="577"/>
      <c r="F80" s="577"/>
      <c r="G80" s="577"/>
      <c r="H80" s="577"/>
      <c r="I80" s="577"/>
      <c r="J80" s="577"/>
      <c r="K80" s="577"/>
      <c r="L80" s="577"/>
      <c r="M80" s="577"/>
      <c r="N80" s="577"/>
      <c r="O80" s="577"/>
      <c r="P80" s="577"/>
      <c r="Q80" s="577"/>
      <c r="R80" s="577"/>
      <c r="S80" s="577"/>
      <c r="T80" s="577"/>
      <c r="U80" s="577"/>
      <c r="V80" s="578"/>
      <c r="W80" s="579"/>
      <c r="X80" s="580"/>
      <c r="Y80" s="460"/>
      <c r="Z80" s="460"/>
      <c r="AA80" s="460"/>
      <c r="AB80" s="460"/>
      <c r="AC80" s="460"/>
      <c r="AD80" s="460"/>
      <c r="AE80" s="1"/>
      <c r="AG80" s="268">
        <f t="shared" si="0"/>
        <v>0</v>
      </c>
      <c r="AH80" s="259">
        <f t="shared" si="1"/>
        <v>0</v>
      </c>
      <c r="AI80" s="269" t="b">
        <f t="shared" si="2"/>
        <v>0</v>
      </c>
      <c r="AJ80" s="270" t="str">
        <f t="shared" si="3"/>
        <v/>
      </c>
      <c r="AK80" s="269" t="b">
        <f t="shared" si="4"/>
        <v>0</v>
      </c>
      <c r="AL80" s="270" t="str">
        <f t="shared" si="5"/>
        <v/>
      </c>
      <c r="AM80" s="269" t="b">
        <f t="shared" si="6"/>
        <v>0</v>
      </c>
    </row>
    <row r="81" spans="1:39" ht="15" customHeight="1">
      <c r="A81" s="44"/>
      <c r="B81" s="65"/>
      <c r="C81" s="170" t="s">
        <v>72</v>
      </c>
      <c r="D81" s="576"/>
      <c r="E81" s="577"/>
      <c r="F81" s="577"/>
      <c r="G81" s="577"/>
      <c r="H81" s="577"/>
      <c r="I81" s="577"/>
      <c r="J81" s="577"/>
      <c r="K81" s="577"/>
      <c r="L81" s="577"/>
      <c r="M81" s="577"/>
      <c r="N81" s="577"/>
      <c r="O81" s="577"/>
      <c r="P81" s="577"/>
      <c r="Q81" s="577"/>
      <c r="R81" s="577"/>
      <c r="S81" s="577"/>
      <c r="T81" s="577"/>
      <c r="U81" s="577"/>
      <c r="V81" s="578"/>
      <c r="W81" s="579"/>
      <c r="X81" s="580"/>
      <c r="Y81" s="460"/>
      <c r="Z81" s="460"/>
      <c r="AA81" s="460"/>
      <c r="AB81" s="460"/>
      <c r="AC81" s="460"/>
      <c r="AD81" s="460"/>
      <c r="AE81" s="1"/>
      <c r="AG81" s="268">
        <f t="shared" si="0"/>
        <v>0</v>
      </c>
      <c r="AH81" s="259">
        <f t="shared" si="1"/>
        <v>0</v>
      </c>
      <c r="AI81" s="269" t="b">
        <f t="shared" si="2"/>
        <v>0</v>
      </c>
      <c r="AJ81" s="270" t="str">
        <f t="shared" si="3"/>
        <v/>
      </c>
      <c r="AK81" s="269" t="b">
        <f t="shared" si="4"/>
        <v>0</v>
      </c>
      <c r="AL81" s="270" t="str">
        <f t="shared" si="5"/>
        <v/>
      </c>
      <c r="AM81" s="269" t="b">
        <f t="shared" si="6"/>
        <v>0</v>
      </c>
    </row>
    <row r="82" spans="1:39" ht="15" customHeight="1">
      <c r="A82" s="44"/>
      <c r="B82" s="65"/>
      <c r="C82" s="170" t="s">
        <v>73</v>
      </c>
      <c r="D82" s="576"/>
      <c r="E82" s="577"/>
      <c r="F82" s="577"/>
      <c r="G82" s="577"/>
      <c r="H82" s="577"/>
      <c r="I82" s="577"/>
      <c r="J82" s="577"/>
      <c r="K82" s="577"/>
      <c r="L82" s="577"/>
      <c r="M82" s="577"/>
      <c r="N82" s="577"/>
      <c r="O82" s="577"/>
      <c r="P82" s="577"/>
      <c r="Q82" s="577"/>
      <c r="R82" s="577"/>
      <c r="S82" s="577"/>
      <c r="T82" s="577"/>
      <c r="U82" s="577"/>
      <c r="V82" s="578"/>
      <c r="W82" s="579"/>
      <c r="X82" s="580"/>
      <c r="Y82" s="460"/>
      <c r="Z82" s="460"/>
      <c r="AA82" s="460"/>
      <c r="AB82" s="460"/>
      <c r="AC82" s="460"/>
      <c r="AD82" s="460"/>
      <c r="AE82" s="1"/>
      <c r="AG82" s="268">
        <f t="shared" si="0"/>
        <v>0</v>
      </c>
      <c r="AH82" s="259">
        <f t="shared" si="1"/>
        <v>0</v>
      </c>
      <c r="AI82" s="269" t="b">
        <f t="shared" si="2"/>
        <v>0</v>
      </c>
      <c r="AJ82" s="270" t="str">
        <f t="shared" si="3"/>
        <v/>
      </c>
      <c r="AK82" s="269" t="b">
        <f t="shared" si="4"/>
        <v>0</v>
      </c>
      <c r="AL82" s="270" t="str">
        <f t="shared" si="5"/>
        <v/>
      </c>
      <c r="AM82" s="269" t="b">
        <f t="shared" si="6"/>
        <v>0</v>
      </c>
    </row>
    <row r="83" spans="1:39" ht="15" customHeight="1">
      <c r="A83" s="44"/>
      <c r="B83" s="65"/>
      <c r="C83" s="170" t="s">
        <v>74</v>
      </c>
      <c r="D83" s="576"/>
      <c r="E83" s="577"/>
      <c r="F83" s="577"/>
      <c r="G83" s="577"/>
      <c r="H83" s="577"/>
      <c r="I83" s="577"/>
      <c r="J83" s="577"/>
      <c r="K83" s="577"/>
      <c r="L83" s="577"/>
      <c r="M83" s="577"/>
      <c r="N83" s="577"/>
      <c r="O83" s="577"/>
      <c r="P83" s="577"/>
      <c r="Q83" s="577"/>
      <c r="R83" s="577"/>
      <c r="S83" s="577"/>
      <c r="T83" s="577"/>
      <c r="U83" s="577"/>
      <c r="V83" s="578"/>
      <c r="W83" s="579"/>
      <c r="X83" s="580"/>
      <c r="Y83" s="460"/>
      <c r="Z83" s="460"/>
      <c r="AA83" s="460"/>
      <c r="AB83" s="460"/>
      <c r="AC83" s="460"/>
      <c r="AD83" s="460"/>
      <c r="AE83" s="1"/>
      <c r="AG83" s="268">
        <f t="shared" si="0"/>
        <v>0</v>
      </c>
      <c r="AH83" s="259">
        <f t="shared" si="1"/>
        <v>0</v>
      </c>
      <c r="AI83" s="269" t="b">
        <f t="shared" si="2"/>
        <v>0</v>
      </c>
      <c r="AJ83" s="270" t="str">
        <f t="shared" si="3"/>
        <v/>
      </c>
      <c r="AK83" s="269" t="b">
        <f t="shared" si="4"/>
        <v>0</v>
      </c>
      <c r="AL83" s="270" t="str">
        <f t="shared" si="5"/>
        <v/>
      </c>
      <c r="AM83" s="269" t="b">
        <f t="shared" si="6"/>
        <v>0</v>
      </c>
    </row>
    <row r="84" spans="1:39" ht="15" customHeight="1">
      <c r="A84" s="44"/>
      <c r="B84" s="65"/>
      <c r="C84" s="170" t="s">
        <v>75</v>
      </c>
      <c r="D84" s="576"/>
      <c r="E84" s="577"/>
      <c r="F84" s="577"/>
      <c r="G84" s="577"/>
      <c r="H84" s="577"/>
      <c r="I84" s="577"/>
      <c r="J84" s="577"/>
      <c r="K84" s="577"/>
      <c r="L84" s="577"/>
      <c r="M84" s="577"/>
      <c r="N84" s="577"/>
      <c r="O84" s="577"/>
      <c r="P84" s="577"/>
      <c r="Q84" s="577"/>
      <c r="R84" s="577"/>
      <c r="S84" s="577"/>
      <c r="T84" s="577"/>
      <c r="U84" s="577"/>
      <c r="V84" s="578"/>
      <c r="W84" s="579"/>
      <c r="X84" s="580"/>
      <c r="Y84" s="460"/>
      <c r="Z84" s="460"/>
      <c r="AA84" s="460"/>
      <c r="AB84" s="460"/>
      <c r="AC84" s="460"/>
      <c r="AD84" s="460"/>
      <c r="AE84" s="1"/>
      <c r="AG84" s="268">
        <f t="shared" si="0"/>
        <v>0</v>
      </c>
      <c r="AH84" s="259">
        <f t="shared" si="1"/>
        <v>0</v>
      </c>
      <c r="AI84" s="269" t="b">
        <f t="shared" si="2"/>
        <v>0</v>
      </c>
      <c r="AJ84" s="270" t="str">
        <f t="shared" si="3"/>
        <v/>
      </c>
      <c r="AK84" s="269" t="b">
        <f t="shared" si="4"/>
        <v>0</v>
      </c>
      <c r="AL84" s="270" t="str">
        <f t="shared" si="5"/>
        <v/>
      </c>
      <c r="AM84" s="269" t="b">
        <f t="shared" si="6"/>
        <v>0</v>
      </c>
    </row>
    <row r="85" spans="1:39" ht="15" customHeight="1">
      <c r="A85" s="44"/>
      <c r="B85" s="65"/>
      <c r="C85" s="170" t="s">
        <v>76</v>
      </c>
      <c r="D85" s="576"/>
      <c r="E85" s="577"/>
      <c r="F85" s="577"/>
      <c r="G85" s="577"/>
      <c r="H85" s="577"/>
      <c r="I85" s="577"/>
      <c r="J85" s="577"/>
      <c r="K85" s="577"/>
      <c r="L85" s="577"/>
      <c r="M85" s="577"/>
      <c r="N85" s="577"/>
      <c r="O85" s="577"/>
      <c r="P85" s="577"/>
      <c r="Q85" s="577"/>
      <c r="R85" s="577"/>
      <c r="S85" s="577"/>
      <c r="T85" s="577"/>
      <c r="U85" s="577"/>
      <c r="V85" s="578"/>
      <c r="W85" s="579"/>
      <c r="X85" s="580"/>
      <c r="Y85" s="460"/>
      <c r="Z85" s="460"/>
      <c r="AA85" s="460"/>
      <c r="AB85" s="460"/>
      <c r="AC85" s="460"/>
      <c r="AD85" s="460"/>
      <c r="AE85" s="1"/>
      <c r="AG85" s="268">
        <f t="shared" si="0"/>
        <v>0</v>
      </c>
      <c r="AH85" s="259">
        <f t="shared" si="1"/>
        <v>0</v>
      </c>
      <c r="AI85" s="269" t="b">
        <f t="shared" si="2"/>
        <v>0</v>
      </c>
      <c r="AJ85" s="270" t="str">
        <f t="shared" si="3"/>
        <v/>
      </c>
      <c r="AK85" s="269" t="b">
        <f t="shared" si="4"/>
        <v>0</v>
      </c>
      <c r="AL85" s="270" t="str">
        <f t="shared" si="5"/>
        <v/>
      </c>
      <c r="AM85" s="269" t="b">
        <f t="shared" si="6"/>
        <v>0</v>
      </c>
    </row>
    <row r="86" spans="1:39" ht="15" customHeight="1">
      <c r="A86" s="44"/>
      <c r="B86" s="65"/>
      <c r="C86" s="151" t="s">
        <v>77</v>
      </c>
      <c r="D86" s="576"/>
      <c r="E86" s="577"/>
      <c r="F86" s="577"/>
      <c r="G86" s="577"/>
      <c r="H86" s="577"/>
      <c r="I86" s="577"/>
      <c r="J86" s="577"/>
      <c r="K86" s="577"/>
      <c r="L86" s="577"/>
      <c r="M86" s="577"/>
      <c r="N86" s="577"/>
      <c r="O86" s="577"/>
      <c r="P86" s="577"/>
      <c r="Q86" s="577"/>
      <c r="R86" s="577"/>
      <c r="S86" s="577"/>
      <c r="T86" s="577"/>
      <c r="U86" s="577"/>
      <c r="V86" s="578"/>
      <c r="W86" s="579"/>
      <c r="X86" s="580"/>
      <c r="Y86" s="460"/>
      <c r="Z86" s="460"/>
      <c r="AA86" s="460"/>
      <c r="AB86" s="460"/>
      <c r="AC86" s="460"/>
      <c r="AD86" s="460"/>
      <c r="AE86" s="1"/>
      <c r="AG86" s="268">
        <f t="shared" si="0"/>
        <v>0</v>
      </c>
      <c r="AH86" s="259">
        <f t="shared" si="1"/>
        <v>0</v>
      </c>
      <c r="AI86" s="269" t="b">
        <f t="shared" si="2"/>
        <v>0</v>
      </c>
      <c r="AJ86" s="270" t="str">
        <f t="shared" si="3"/>
        <v/>
      </c>
      <c r="AK86" s="269" t="b">
        <f t="shared" si="4"/>
        <v>0</v>
      </c>
      <c r="AL86" s="270" t="str">
        <f t="shared" si="5"/>
        <v/>
      </c>
      <c r="AM86" s="269" t="b">
        <f t="shared" si="6"/>
        <v>0</v>
      </c>
    </row>
    <row r="87" spans="1:39" ht="15" customHeight="1">
      <c r="A87" s="44"/>
      <c r="B87" s="65"/>
      <c r="C87" s="151" t="s">
        <v>78</v>
      </c>
      <c r="D87" s="576"/>
      <c r="E87" s="577"/>
      <c r="F87" s="577"/>
      <c r="G87" s="577"/>
      <c r="H87" s="577"/>
      <c r="I87" s="577"/>
      <c r="J87" s="577"/>
      <c r="K87" s="577"/>
      <c r="L87" s="577"/>
      <c r="M87" s="577"/>
      <c r="N87" s="577"/>
      <c r="O87" s="577"/>
      <c r="P87" s="577"/>
      <c r="Q87" s="577"/>
      <c r="R87" s="577"/>
      <c r="S87" s="577"/>
      <c r="T87" s="577"/>
      <c r="U87" s="577"/>
      <c r="V87" s="578"/>
      <c r="W87" s="579"/>
      <c r="X87" s="580"/>
      <c r="Y87" s="460"/>
      <c r="Z87" s="460"/>
      <c r="AA87" s="460"/>
      <c r="AB87" s="460"/>
      <c r="AC87" s="460"/>
      <c r="AD87" s="460"/>
      <c r="AE87" s="1"/>
      <c r="AG87" s="268">
        <f t="shared" si="0"/>
        <v>0</v>
      </c>
      <c r="AH87" s="259">
        <f t="shared" si="1"/>
        <v>0</v>
      </c>
      <c r="AI87" s="269" t="b">
        <f t="shared" si="2"/>
        <v>0</v>
      </c>
      <c r="AJ87" s="270" t="str">
        <f t="shared" si="3"/>
        <v/>
      </c>
      <c r="AK87" s="269" t="b">
        <f t="shared" si="4"/>
        <v>0</v>
      </c>
      <c r="AL87" s="270" t="str">
        <f t="shared" si="5"/>
        <v/>
      </c>
      <c r="AM87" s="269" t="b">
        <f t="shared" si="6"/>
        <v>0</v>
      </c>
    </row>
    <row r="88" spans="1:39" ht="15" customHeight="1">
      <c r="A88" s="44"/>
      <c r="B88" s="65"/>
      <c r="C88" s="151" t="s">
        <v>79</v>
      </c>
      <c r="D88" s="576"/>
      <c r="E88" s="577"/>
      <c r="F88" s="577"/>
      <c r="G88" s="577"/>
      <c r="H88" s="577"/>
      <c r="I88" s="577"/>
      <c r="J88" s="577"/>
      <c r="K88" s="577"/>
      <c r="L88" s="577"/>
      <c r="M88" s="577"/>
      <c r="N88" s="577"/>
      <c r="O88" s="577"/>
      <c r="P88" s="577"/>
      <c r="Q88" s="577"/>
      <c r="R88" s="577"/>
      <c r="S88" s="577"/>
      <c r="T88" s="577"/>
      <c r="U88" s="577"/>
      <c r="V88" s="578"/>
      <c r="W88" s="579"/>
      <c r="X88" s="580"/>
      <c r="Y88" s="460"/>
      <c r="Z88" s="460"/>
      <c r="AA88" s="460"/>
      <c r="AB88" s="460"/>
      <c r="AC88" s="460"/>
      <c r="AD88" s="460"/>
      <c r="AE88" s="1"/>
      <c r="AG88" s="268">
        <f t="shared" si="0"/>
        <v>0</v>
      </c>
      <c r="AH88" s="259">
        <f t="shared" si="1"/>
        <v>0</v>
      </c>
      <c r="AI88" s="269" t="b">
        <f t="shared" si="2"/>
        <v>0</v>
      </c>
      <c r="AJ88" s="270" t="str">
        <f t="shared" si="3"/>
        <v/>
      </c>
      <c r="AK88" s="269" t="b">
        <f t="shared" si="4"/>
        <v>0</v>
      </c>
      <c r="AL88" s="270" t="str">
        <f t="shared" si="5"/>
        <v/>
      </c>
      <c r="AM88" s="269" t="b">
        <f t="shared" si="6"/>
        <v>0</v>
      </c>
    </row>
    <row r="89" spans="1:39" ht="15" customHeight="1">
      <c r="A89" s="44"/>
      <c r="B89" s="65"/>
      <c r="C89" s="151" t="s">
        <v>80</v>
      </c>
      <c r="D89" s="576"/>
      <c r="E89" s="577"/>
      <c r="F89" s="577"/>
      <c r="G89" s="577"/>
      <c r="H89" s="577"/>
      <c r="I89" s="577"/>
      <c r="J89" s="577"/>
      <c r="K89" s="577"/>
      <c r="L89" s="577"/>
      <c r="M89" s="577"/>
      <c r="N89" s="577"/>
      <c r="O89" s="577"/>
      <c r="P89" s="577"/>
      <c r="Q89" s="577"/>
      <c r="R89" s="577"/>
      <c r="S89" s="577"/>
      <c r="T89" s="577"/>
      <c r="U89" s="577"/>
      <c r="V89" s="578"/>
      <c r="W89" s="579"/>
      <c r="X89" s="580"/>
      <c r="Y89" s="460"/>
      <c r="Z89" s="460"/>
      <c r="AA89" s="460"/>
      <c r="AB89" s="460"/>
      <c r="AC89" s="460"/>
      <c r="AD89" s="460"/>
      <c r="AE89" s="1"/>
      <c r="AG89" s="268">
        <f t="shared" si="0"/>
        <v>0</v>
      </c>
      <c r="AH89" s="259">
        <f t="shared" si="1"/>
        <v>0</v>
      </c>
      <c r="AI89" s="269" t="b">
        <f t="shared" si="2"/>
        <v>0</v>
      </c>
      <c r="AJ89" s="270" t="str">
        <f t="shared" si="3"/>
        <v/>
      </c>
      <c r="AK89" s="269" t="b">
        <f t="shared" si="4"/>
        <v>0</v>
      </c>
      <c r="AL89" s="270" t="str">
        <f t="shared" si="5"/>
        <v/>
      </c>
      <c r="AM89" s="269" t="b">
        <f t="shared" si="6"/>
        <v>0</v>
      </c>
    </row>
    <row r="90" spans="1:39" ht="15" customHeight="1">
      <c r="A90" s="44"/>
      <c r="B90" s="65"/>
      <c r="C90" s="151" t="s">
        <v>81</v>
      </c>
      <c r="D90" s="576"/>
      <c r="E90" s="577"/>
      <c r="F90" s="577"/>
      <c r="G90" s="577"/>
      <c r="H90" s="577"/>
      <c r="I90" s="577"/>
      <c r="J90" s="577"/>
      <c r="K90" s="577"/>
      <c r="L90" s="577"/>
      <c r="M90" s="577"/>
      <c r="N90" s="577"/>
      <c r="O90" s="577"/>
      <c r="P90" s="577"/>
      <c r="Q90" s="577"/>
      <c r="R90" s="577"/>
      <c r="S90" s="577"/>
      <c r="T90" s="577"/>
      <c r="U90" s="577"/>
      <c r="V90" s="578"/>
      <c r="W90" s="579"/>
      <c r="X90" s="580"/>
      <c r="Y90" s="460"/>
      <c r="Z90" s="460"/>
      <c r="AA90" s="460"/>
      <c r="AB90" s="460"/>
      <c r="AC90" s="460"/>
      <c r="AD90" s="460"/>
      <c r="AE90" s="1"/>
      <c r="AG90" s="268">
        <f t="shared" si="0"/>
        <v>0</v>
      </c>
      <c r="AH90" s="259">
        <f t="shared" si="1"/>
        <v>0</v>
      </c>
      <c r="AI90" s="269" t="b">
        <f t="shared" si="2"/>
        <v>0</v>
      </c>
      <c r="AJ90" s="270" t="str">
        <f t="shared" si="3"/>
        <v/>
      </c>
      <c r="AK90" s="269" t="b">
        <f t="shared" si="4"/>
        <v>0</v>
      </c>
      <c r="AL90" s="270" t="str">
        <f t="shared" si="5"/>
        <v/>
      </c>
      <c r="AM90" s="269" t="b">
        <f t="shared" si="6"/>
        <v>0</v>
      </c>
    </row>
    <row r="91" spans="1:39" ht="15" customHeight="1">
      <c r="A91" s="44"/>
      <c r="B91" s="65"/>
      <c r="C91" s="151" t="s">
        <v>82</v>
      </c>
      <c r="D91" s="576"/>
      <c r="E91" s="577"/>
      <c r="F91" s="577"/>
      <c r="G91" s="577"/>
      <c r="H91" s="577"/>
      <c r="I91" s="577"/>
      <c r="J91" s="577"/>
      <c r="K91" s="577"/>
      <c r="L91" s="577"/>
      <c r="M91" s="577"/>
      <c r="N91" s="577"/>
      <c r="O91" s="577"/>
      <c r="P91" s="577"/>
      <c r="Q91" s="577"/>
      <c r="R91" s="577"/>
      <c r="S91" s="577"/>
      <c r="T91" s="577"/>
      <c r="U91" s="577"/>
      <c r="V91" s="578"/>
      <c r="W91" s="579"/>
      <c r="X91" s="580"/>
      <c r="Y91" s="460"/>
      <c r="Z91" s="460"/>
      <c r="AA91" s="460"/>
      <c r="AB91" s="460"/>
      <c r="AC91" s="460"/>
      <c r="AD91" s="460"/>
      <c r="AE91" s="1"/>
      <c r="AG91" s="268">
        <f t="shared" si="0"/>
        <v>0</v>
      </c>
      <c r="AH91" s="259">
        <f t="shared" si="1"/>
        <v>0</v>
      </c>
      <c r="AI91" s="269" t="b">
        <f t="shared" si="2"/>
        <v>0</v>
      </c>
      <c r="AJ91" s="270" t="str">
        <f t="shared" si="3"/>
        <v/>
      </c>
      <c r="AK91" s="269" t="b">
        <f t="shared" si="4"/>
        <v>0</v>
      </c>
      <c r="AL91" s="270" t="str">
        <f t="shared" si="5"/>
        <v/>
      </c>
      <c r="AM91" s="269" t="b">
        <f t="shared" si="6"/>
        <v>0</v>
      </c>
    </row>
    <row r="92" spans="1:39" ht="15" customHeight="1">
      <c r="A92" s="44"/>
      <c r="B92" s="65"/>
      <c r="C92" s="151" t="s">
        <v>83</v>
      </c>
      <c r="D92" s="576"/>
      <c r="E92" s="577"/>
      <c r="F92" s="577"/>
      <c r="G92" s="577"/>
      <c r="H92" s="577"/>
      <c r="I92" s="577"/>
      <c r="J92" s="577"/>
      <c r="K92" s="577"/>
      <c r="L92" s="577"/>
      <c r="M92" s="577"/>
      <c r="N92" s="577"/>
      <c r="O92" s="577"/>
      <c r="P92" s="577"/>
      <c r="Q92" s="577"/>
      <c r="R92" s="577"/>
      <c r="S92" s="577"/>
      <c r="T92" s="577"/>
      <c r="U92" s="577"/>
      <c r="V92" s="578"/>
      <c r="W92" s="579"/>
      <c r="X92" s="580"/>
      <c r="Y92" s="460"/>
      <c r="Z92" s="460"/>
      <c r="AA92" s="460"/>
      <c r="AB92" s="460"/>
      <c r="AC92" s="460"/>
      <c r="AD92" s="460"/>
      <c r="AE92" s="1"/>
      <c r="AG92" s="268">
        <f t="shared" si="0"/>
        <v>0</v>
      </c>
      <c r="AH92" s="259">
        <f t="shared" si="1"/>
        <v>0</v>
      </c>
      <c r="AI92" s="269" t="b">
        <f t="shared" si="2"/>
        <v>0</v>
      </c>
      <c r="AJ92" s="270" t="str">
        <f t="shared" si="3"/>
        <v/>
      </c>
      <c r="AK92" s="269" t="b">
        <f t="shared" si="4"/>
        <v>0</v>
      </c>
      <c r="AL92" s="270" t="str">
        <f t="shared" si="5"/>
        <v/>
      </c>
      <c r="AM92" s="269" t="b">
        <f t="shared" si="6"/>
        <v>0</v>
      </c>
    </row>
    <row r="93" spans="1:39" ht="15" customHeight="1">
      <c r="A93" s="44"/>
      <c r="B93" s="65"/>
      <c r="C93" s="151" t="s">
        <v>84</v>
      </c>
      <c r="D93" s="576"/>
      <c r="E93" s="577"/>
      <c r="F93" s="577"/>
      <c r="G93" s="577"/>
      <c r="H93" s="577"/>
      <c r="I93" s="577"/>
      <c r="J93" s="577"/>
      <c r="K93" s="577"/>
      <c r="L93" s="577"/>
      <c r="M93" s="577"/>
      <c r="N93" s="577"/>
      <c r="O93" s="577"/>
      <c r="P93" s="577"/>
      <c r="Q93" s="577"/>
      <c r="R93" s="577"/>
      <c r="S93" s="577"/>
      <c r="T93" s="577"/>
      <c r="U93" s="577"/>
      <c r="V93" s="578"/>
      <c r="W93" s="579"/>
      <c r="X93" s="580"/>
      <c r="Y93" s="460"/>
      <c r="Z93" s="460"/>
      <c r="AA93" s="460"/>
      <c r="AB93" s="460"/>
      <c r="AC93" s="460"/>
      <c r="AD93" s="460"/>
      <c r="AE93" s="1"/>
      <c r="AG93" s="268">
        <f t="shared" si="0"/>
        <v>0</v>
      </c>
      <c r="AH93" s="259">
        <f t="shared" si="1"/>
        <v>0</v>
      </c>
      <c r="AI93" s="269" t="b">
        <f t="shared" si="2"/>
        <v>0</v>
      </c>
      <c r="AJ93" s="270" t="str">
        <f t="shared" si="3"/>
        <v/>
      </c>
      <c r="AK93" s="269" t="b">
        <f t="shared" si="4"/>
        <v>0</v>
      </c>
      <c r="AL93" s="270" t="str">
        <f t="shared" si="5"/>
        <v/>
      </c>
      <c r="AM93" s="269" t="b">
        <f t="shared" si="6"/>
        <v>0</v>
      </c>
    </row>
    <row r="94" spans="1:39" ht="15" customHeight="1">
      <c r="A94" s="44"/>
      <c r="B94" s="65"/>
      <c r="C94" s="151" t="s">
        <v>85</v>
      </c>
      <c r="D94" s="576"/>
      <c r="E94" s="577"/>
      <c r="F94" s="577"/>
      <c r="G94" s="577"/>
      <c r="H94" s="577"/>
      <c r="I94" s="577"/>
      <c r="J94" s="577"/>
      <c r="K94" s="577"/>
      <c r="L94" s="577"/>
      <c r="M94" s="577"/>
      <c r="N94" s="577"/>
      <c r="O94" s="577"/>
      <c r="P94" s="577"/>
      <c r="Q94" s="577"/>
      <c r="R94" s="577"/>
      <c r="S94" s="577"/>
      <c r="T94" s="577"/>
      <c r="U94" s="577"/>
      <c r="V94" s="578"/>
      <c r="W94" s="579"/>
      <c r="X94" s="580"/>
      <c r="Y94" s="460"/>
      <c r="Z94" s="460"/>
      <c r="AA94" s="460"/>
      <c r="AB94" s="460"/>
      <c r="AC94" s="460"/>
      <c r="AD94" s="460"/>
      <c r="AE94" s="1"/>
      <c r="AG94" s="268">
        <f t="shared" si="0"/>
        <v>0</v>
      </c>
      <c r="AH94" s="259">
        <f t="shared" si="1"/>
        <v>0</v>
      </c>
      <c r="AI94" s="269" t="b">
        <f t="shared" si="2"/>
        <v>0</v>
      </c>
      <c r="AJ94" s="270" t="str">
        <f t="shared" si="3"/>
        <v/>
      </c>
      <c r="AK94" s="269" t="b">
        <f t="shared" si="4"/>
        <v>0</v>
      </c>
      <c r="AL94" s="270" t="str">
        <f t="shared" si="5"/>
        <v/>
      </c>
      <c r="AM94" s="269" t="b">
        <f t="shared" si="6"/>
        <v>0</v>
      </c>
    </row>
    <row r="95" spans="1:39" ht="15" customHeight="1">
      <c r="A95" s="44"/>
      <c r="B95" s="65"/>
      <c r="C95" s="151" t="s">
        <v>86</v>
      </c>
      <c r="D95" s="576"/>
      <c r="E95" s="577"/>
      <c r="F95" s="577"/>
      <c r="G95" s="577"/>
      <c r="H95" s="577"/>
      <c r="I95" s="577"/>
      <c r="J95" s="577"/>
      <c r="K95" s="577"/>
      <c r="L95" s="577"/>
      <c r="M95" s="577"/>
      <c r="N95" s="577"/>
      <c r="O95" s="577"/>
      <c r="P95" s="577"/>
      <c r="Q95" s="577"/>
      <c r="R95" s="577"/>
      <c r="S95" s="577"/>
      <c r="T95" s="577"/>
      <c r="U95" s="577"/>
      <c r="V95" s="578"/>
      <c r="W95" s="579"/>
      <c r="X95" s="580"/>
      <c r="Y95" s="460"/>
      <c r="Z95" s="460"/>
      <c r="AA95" s="460"/>
      <c r="AB95" s="460"/>
      <c r="AC95" s="460"/>
      <c r="AD95" s="460"/>
      <c r="AE95" s="1"/>
      <c r="AG95" s="268">
        <f t="shared" si="0"/>
        <v>0</v>
      </c>
      <c r="AH95" s="259">
        <f t="shared" si="1"/>
        <v>0</v>
      </c>
      <c r="AI95" s="269" t="b">
        <f t="shared" si="2"/>
        <v>0</v>
      </c>
      <c r="AJ95" s="270" t="str">
        <f t="shared" si="3"/>
        <v/>
      </c>
      <c r="AK95" s="269" t="b">
        <f t="shared" si="4"/>
        <v>0</v>
      </c>
      <c r="AL95" s="270" t="str">
        <f t="shared" si="5"/>
        <v/>
      </c>
      <c r="AM95" s="269" t="b">
        <f t="shared" si="6"/>
        <v>0</v>
      </c>
    </row>
    <row r="96" spans="1:39" ht="15" customHeight="1">
      <c r="A96" s="44"/>
      <c r="B96" s="65"/>
      <c r="C96" s="151" t="s">
        <v>87</v>
      </c>
      <c r="D96" s="576"/>
      <c r="E96" s="577"/>
      <c r="F96" s="577"/>
      <c r="G96" s="577"/>
      <c r="H96" s="577"/>
      <c r="I96" s="577"/>
      <c r="J96" s="577"/>
      <c r="K96" s="577"/>
      <c r="L96" s="577"/>
      <c r="M96" s="577"/>
      <c r="N96" s="577"/>
      <c r="O96" s="577"/>
      <c r="P96" s="577"/>
      <c r="Q96" s="577"/>
      <c r="R96" s="577"/>
      <c r="S96" s="577"/>
      <c r="T96" s="577"/>
      <c r="U96" s="577"/>
      <c r="V96" s="578"/>
      <c r="W96" s="579"/>
      <c r="X96" s="580"/>
      <c r="Y96" s="460"/>
      <c r="Z96" s="460"/>
      <c r="AA96" s="460"/>
      <c r="AB96" s="460"/>
      <c r="AC96" s="460"/>
      <c r="AD96" s="460"/>
      <c r="AE96" s="1"/>
      <c r="AG96" s="268">
        <f t="shared" si="0"/>
        <v>0</v>
      </c>
      <c r="AH96" s="259">
        <f t="shared" si="1"/>
        <v>0</v>
      </c>
      <c r="AI96" s="269" t="b">
        <f t="shared" si="2"/>
        <v>0</v>
      </c>
      <c r="AJ96" s="270" t="str">
        <f t="shared" si="3"/>
        <v/>
      </c>
      <c r="AK96" s="269" t="b">
        <f t="shared" si="4"/>
        <v>0</v>
      </c>
      <c r="AL96" s="270" t="str">
        <f t="shared" si="5"/>
        <v/>
      </c>
      <c r="AM96" s="269" t="b">
        <f t="shared" si="6"/>
        <v>0</v>
      </c>
    </row>
    <row r="97" spans="1:39" ht="15" customHeight="1">
      <c r="A97" s="44"/>
      <c r="B97" s="65"/>
      <c r="C97" s="151" t="s">
        <v>88</v>
      </c>
      <c r="D97" s="576"/>
      <c r="E97" s="577"/>
      <c r="F97" s="577"/>
      <c r="G97" s="577"/>
      <c r="H97" s="577"/>
      <c r="I97" s="577"/>
      <c r="J97" s="577"/>
      <c r="K97" s="577"/>
      <c r="L97" s="577"/>
      <c r="M97" s="577"/>
      <c r="N97" s="577"/>
      <c r="O97" s="577"/>
      <c r="P97" s="577"/>
      <c r="Q97" s="577"/>
      <c r="R97" s="577"/>
      <c r="S97" s="577"/>
      <c r="T97" s="577"/>
      <c r="U97" s="577"/>
      <c r="V97" s="578"/>
      <c r="W97" s="579"/>
      <c r="X97" s="580"/>
      <c r="Y97" s="460"/>
      <c r="Z97" s="460"/>
      <c r="AA97" s="460"/>
      <c r="AB97" s="460"/>
      <c r="AC97" s="460"/>
      <c r="AD97" s="460"/>
      <c r="AE97" s="1"/>
      <c r="AG97" s="268">
        <f t="shared" si="0"/>
        <v>0</v>
      </c>
      <c r="AH97" s="259">
        <f t="shared" si="1"/>
        <v>0</v>
      </c>
      <c r="AI97" s="269" t="b">
        <f t="shared" si="2"/>
        <v>0</v>
      </c>
      <c r="AJ97" s="270" t="str">
        <f t="shared" si="3"/>
        <v/>
      </c>
      <c r="AK97" s="269" t="b">
        <f t="shared" si="4"/>
        <v>0</v>
      </c>
      <c r="AL97" s="270" t="str">
        <f t="shared" si="5"/>
        <v/>
      </c>
      <c r="AM97" s="269" t="b">
        <f t="shared" si="6"/>
        <v>0</v>
      </c>
    </row>
    <row r="98" spans="1:39" ht="15" customHeight="1">
      <c r="A98" s="44"/>
      <c r="B98" s="65"/>
      <c r="C98" s="151" t="s">
        <v>89</v>
      </c>
      <c r="D98" s="576"/>
      <c r="E98" s="577"/>
      <c r="F98" s="577"/>
      <c r="G98" s="577"/>
      <c r="H98" s="577"/>
      <c r="I98" s="577"/>
      <c r="J98" s="577"/>
      <c r="K98" s="577"/>
      <c r="L98" s="577"/>
      <c r="M98" s="577"/>
      <c r="N98" s="577"/>
      <c r="O98" s="577"/>
      <c r="P98" s="577"/>
      <c r="Q98" s="577"/>
      <c r="R98" s="577"/>
      <c r="S98" s="577"/>
      <c r="T98" s="577"/>
      <c r="U98" s="577"/>
      <c r="V98" s="578"/>
      <c r="W98" s="579"/>
      <c r="X98" s="580"/>
      <c r="Y98" s="460"/>
      <c r="Z98" s="460"/>
      <c r="AA98" s="460"/>
      <c r="AB98" s="460"/>
      <c r="AC98" s="460"/>
      <c r="AD98" s="460"/>
      <c r="AE98" s="1"/>
      <c r="AG98" s="268">
        <f t="shared" si="0"/>
        <v>0</v>
      </c>
      <c r="AH98" s="259">
        <f t="shared" si="1"/>
        <v>0</v>
      </c>
      <c r="AI98" s="269" t="b">
        <f t="shared" si="2"/>
        <v>0</v>
      </c>
      <c r="AJ98" s="270" t="str">
        <f t="shared" si="3"/>
        <v/>
      </c>
      <c r="AK98" s="269" t="b">
        <f t="shared" si="4"/>
        <v>0</v>
      </c>
      <c r="AL98" s="270" t="str">
        <f t="shared" si="5"/>
        <v/>
      </c>
      <c r="AM98" s="269" t="b">
        <f t="shared" si="6"/>
        <v>0</v>
      </c>
    </row>
    <row r="99" spans="1:39" ht="15" customHeight="1">
      <c r="A99" s="44"/>
      <c r="B99" s="65"/>
      <c r="C99" s="151" t="s">
        <v>90</v>
      </c>
      <c r="D99" s="576"/>
      <c r="E99" s="577"/>
      <c r="F99" s="577"/>
      <c r="G99" s="577"/>
      <c r="H99" s="577"/>
      <c r="I99" s="577"/>
      <c r="J99" s="577"/>
      <c r="K99" s="577"/>
      <c r="L99" s="577"/>
      <c r="M99" s="577"/>
      <c r="N99" s="577"/>
      <c r="O99" s="577"/>
      <c r="P99" s="577"/>
      <c r="Q99" s="577"/>
      <c r="R99" s="577"/>
      <c r="S99" s="577"/>
      <c r="T99" s="577"/>
      <c r="U99" s="577"/>
      <c r="V99" s="578"/>
      <c r="W99" s="579"/>
      <c r="X99" s="580"/>
      <c r="Y99" s="460"/>
      <c r="Z99" s="460"/>
      <c r="AA99" s="460"/>
      <c r="AB99" s="460"/>
      <c r="AC99" s="460"/>
      <c r="AD99" s="460"/>
      <c r="AE99" s="1"/>
      <c r="AG99" s="268">
        <f t="shared" si="0"/>
        <v>0</v>
      </c>
      <c r="AH99" s="259">
        <f t="shared" si="1"/>
        <v>0</v>
      </c>
      <c r="AI99" s="269" t="b">
        <f t="shared" si="2"/>
        <v>0</v>
      </c>
      <c r="AJ99" s="270" t="str">
        <f t="shared" si="3"/>
        <v/>
      </c>
      <c r="AK99" s="269" t="b">
        <f t="shared" si="4"/>
        <v>0</v>
      </c>
      <c r="AL99" s="270" t="str">
        <f t="shared" si="5"/>
        <v/>
      </c>
      <c r="AM99" s="269" t="b">
        <f t="shared" si="6"/>
        <v>0</v>
      </c>
    </row>
    <row r="100" spans="1:39" ht="15" customHeight="1">
      <c r="A100" s="44"/>
      <c r="B100" s="65"/>
      <c r="C100" s="151" t="s">
        <v>91</v>
      </c>
      <c r="D100" s="576"/>
      <c r="E100" s="577"/>
      <c r="F100" s="577"/>
      <c r="G100" s="577"/>
      <c r="H100" s="577"/>
      <c r="I100" s="577"/>
      <c r="J100" s="577"/>
      <c r="K100" s="577"/>
      <c r="L100" s="577"/>
      <c r="M100" s="577"/>
      <c r="N100" s="577"/>
      <c r="O100" s="577"/>
      <c r="P100" s="577"/>
      <c r="Q100" s="577"/>
      <c r="R100" s="577"/>
      <c r="S100" s="577"/>
      <c r="T100" s="577"/>
      <c r="U100" s="577"/>
      <c r="V100" s="578"/>
      <c r="W100" s="579"/>
      <c r="X100" s="580"/>
      <c r="Y100" s="460"/>
      <c r="Z100" s="460"/>
      <c r="AA100" s="460"/>
      <c r="AB100" s="460"/>
      <c r="AC100" s="460"/>
      <c r="AD100" s="460"/>
      <c r="AE100" s="1"/>
      <c r="AG100" s="268">
        <f t="shared" si="0"/>
        <v>0</v>
      </c>
      <c r="AH100" s="259">
        <f t="shared" si="1"/>
        <v>0</v>
      </c>
      <c r="AI100" s="269" t="b">
        <f t="shared" si="2"/>
        <v>0</v>
      </c>
      <c r="AJ100" s="270" t="str">
        <f t="shared" si="3"/>
        <v/>
      </c>
      <c r="AK100" s="269" t="b">
        <f t="shared" si="4"/>
        <v>0</v>
      </c>
      <c r="AL100" s="270" t="str">
        <f t="shared" si="5"/>
        <v/>
      </c>
      <c r="AM100" s="269" t="b">
        <f t="shared" si="6"/>
        <v>0</v>
      </c>
    </row>
    <row r="101" spans="1:39" ht="15" customHeight="1">
      <c r="A101" s="44"/>
      <c r="B101" s="65"/>
      <c r="C101" s="151" t="s">
        <v>103</v>
      </c>
      <c r="D101" s="576"/>
      <c r="E101" s="577"/>
      <c r="F101" s="577"/>
      <c r="G101" s="577"/>
      <c r="H101" s="577"/>
      <c r="I101" s="577"/>
      <c r="J101" s="577"/>
      <c r="K101" s="577"/>
      <c r="L101" s="577"/>
      <c r="M101" s="577"/>
      <c r="N101" s="577"/>
      <c r="O101" s="577"/>
      <c r="P101" s="577"/>
      <c r="Q101" s="577"/>
      <c r="R101" s="577"/>
      <c r="S101" s="577"/>
      <c r="T101" s="577"/>
      <c r="U101" s="577"/>
      <c r="V101" s="578"/>
      <c r="W101" s="579"/>
      <c r="X101" s="580"/>
      <c r="Y101" s="460"/>
      <c r="Z101" s="460"/>
      <c r="AA101" s="460"/>
      <c r="AB101" s="460"/>
      <c r="AC101" s="460"/>
      <c r="AD101" s="460"/>
      <c r="AE101" s="1"/>
      <c r="AG101" s="268">
        <f t="shared" si="0"/>
        <v>0</v>
      </c>
      <c r="AH101" s="259">
        <f t="shared" si="1"/>
        <v>0</v>
      </c>
      <c r="AI101" s="269" t="b">
        <f t="shared" si="2"/>
        <v>0</v>
      </c>
      <c r="AJ101" s="270" t="str">
        <f t="shared" si="3"/>
        <v/>
      </c>
      <c r="AK101" s="269" t="b">
        <f t="shared" si="4"/>
        <v>0</v>
      </c>
      <c r="AL101" s="270" t="str">
        <f t="shared" si="5"/>
        <v/>
      </c>
      <c r="AM101" s="269" t="b">
        <f t="shared" si="6"/>
        <v>0</v>
      </c>
    </row>
    <row r="102" spans="1:39" ht="15" customHeight="1">
      <c r="A102" s="44"/>
      <c r="B102" s="65"/>
      <c r="C102" s="151" t="s">
        <v>104</v>
      </c>
      <c r="D102" s="576"/>
      <c r="E102" s="577"/>
      <c r="F102" s="577"/>
      <c r="G102" s="577"/>
      <c r="H102" s="577"/>
      <c r="I102" s="577"/>
      <c r="J102" s="577"/>
      <c r="K102" s="577"/>
      <c r="L102" s="577"/>
      <c r="M102" s="577"/>
      <c r="N102" s="577"/>
      <c r="O102" s="577"/>
      <c r="P102" s="577"/>
      <c r="Q102" s="577"/>
      <c r="R102" s="577"/>
      <c r="S102" s="577"/>
      <c r="T102" s="577"/>
      <c r="U102" s="577"/>
      <c r="V102" s="578"/>
      <c r="W102" s="579"/>
      <c r="X102" s="580"/>
      <c r="Y102" s="460"/>
      <c r="Z102" s="460"/>
      <c r="AA102" s="460"/>
      <c r="AB102" s="460"/>
      <c r="AC102" s="460"/>
      <c r="AD102" s="460"/>
      <c r="AE102" s="1"/>
      <c r="AG102" s="268">
        <f t="shared" si="0"/>
        <v>0</v>
      </c>
      <c r="AH102" s="259">
        <f t="shared" si="1"/>
        <v>0</v>
      </c>
      <c r="AI102" s="269" t="b">
        <f t="shared" si="2"/>
        <v>0</v>
      </c>
      <c r="AJ102" s="270" t="str">
        <f t="shared" si="3"/>
        <v/>
      </c>
      <c r="AK102" s="269" t="b">
        <f t="shared" si="4"/>
        <v>0</v>
      </c>
      <c r="AL102" s="270" t="str">
        <f t="shared" si="5"/>
        <v/>
      </c>
      <c r="AM102" s="269" t="b">
        <f t="shared" si="6"/>
        <v>0</v>
      </c>
    </row>
    <row r="103" spans="1:39" ht="15" customHeight="1">
      <c r="A103" s="44"/>
      <c r="B103" s="65"/>
      <c r="C103" s="151" t="s">
        <v>105</v>
      </c>
      <c r="D103" s="576"/>
      <c r="E103" s="577"/>
      <c r="F103" s="577"/>
      <c r="G103" s="577"/>
      <c r="H103" s="577"/>
      <c r="I103" s="577"/>
      <c r="J103" s="577"/>
      <c r="K103" s="577"/>
      <c r="L103" s="577"/>
      <c r="M103" s="577"/>
      <c r="N103" s="577"/>
      <c r="O103" s="577"/>
      <c r="P103" s="577"/>
      <c r="Q103" s="577"/>
      <c r="R103" s="577"/>
      <c r="S103" s="577"/>
      <c r="T103" s="577"/>
      <c r="U103" s="577"/>
      <c r="V103" s="578"/>
      <c r="W103" s="579"/>
      <c r="X103" s="580"/>
      <c r="Y103" s="460"/>
      <c r="Z103" s="460"/>
      <c r="AA103" s="460"/>
      <c r="AB103" s="460"/>
      <c r="AC103" s="460"/>
      <c r="AD103" s="460"/>
      <c r="AE103" s="1"/>
      <c r="AG103" s="268">
        <f t="shared" si="0"/>
        <v>0</v>
      </c>
      <c r="AH103" s="259">
        <f t="shared" si="1"/>
        <v>0</v>
      </c>
      <c r="AI103" s="269" t="b">
        <f t="shared" si="2"/>
        <v>0</v>
      </c>
      <c r="AJ103" s="270" t="str">
        <f t="shared" si="3"/>
        <v/>
      </c>
      <c r="AK103" s="269" t="b">
        <f t="shared" si="4"/>
        <v>0</v>
      </c>
      <c r="AL103" s="270" t="str">
        <f t="shared" si="5"/>
        <v/>
      </c>
      <c r="AM103" s="269" t="b">
        <f t="shared" si="6"/>
        <v>0</v>
      </c>
    </row>
    <row r="104" spans="1:39" ht="15" customHeight="1">
      <c r="A104" s="44"/>
      <c r="B104" s="65"/>
      <c r="C104" s="151" t="s">
        <v>106</v>
      </c>
      <c r="D104" s="576"/>
      <c r="E104" s="577"/>
      <c r="F104" s="577"/>
      <c r="G104" s="577"/>
      <c r="H104" s="577"/>
      <c r="I104" s="577"/>
      <c r="J104" s="577"/>
      <c r="K104" s="577"/>
      <c r="L104" s="577"/>
      <c r="M104" s="577"/>
      <c r="N104" s="577"/>
      <c r="O104" s="577"/>
      <c r="P104" s="577"/>
      <c r="Q104" s="577"/>
      <c r="R104" s="577"/>
      <c r="S104" s="577"/>
      <c r="T104" s="577"/>
      <c r="U104" s="577"/>
      <c r="V104" s="578"/>
      <c r="W104" s="579"/>
      <c r="X104" s="580"/>
      <c r="Y104" s="460"/>
      <c r="Z104" s="460"/>
      <c r="AA104" s="460"/>
      <c r="AB104" s="460"/>
      <c r="AC104" s="460"/>
      <c r="AD104" s="460"/>
      <c r="AE104" s="1"/>
      <c r="AG104" s="268">
        <f t="shared" si="0"/>
        <v>0</v>
      </c>
      <c r="AH104" s="259">
        <f t="shared" si="1"/>
        <v>0</v>
      </c>
      <c r="AI104" s="269" t="b">
        <f t="shared" si="2"/>
        <v>0</v>
      </c>
      <c r="AJ104" s="270" t="str">
        <f t="shared" si="3"/>
        <v/>
      </c>
      <c r="AK104" s="269" t="b">
        <f t="shared" si="4"/>
        <v>0</v>
      </c>
      <c r="AL104" s="270" t="str">
        <f t="shared" si="5"/>
        <v/>
      </c>
      <c r="AM104" s="269" t="b">
        <f t="shared" si="6"/>
        <v>0</v>
      </c>
    </row>
    <row r="105" spans="1:39" ht="15" customHeight="1">
      <c r="A105" s="44"/>
      <c r="B105" s="65"/>
      <c r="C105" s="151" t="s">
        <v>107</v>
      </c>
      <c r="D105" s="576"/>
      <c r="E105" s="577"/>
      <c r="F105" s="577"/>
      <c r="G105" s="577"/>
      <c r="H105" s="577"/>
      <c r="I105" s="577"/>
      <c r="J105" s="577"/>
      <c r="K105" s="577"/>
      <c r="L105" s="577"/>
      <c r="M105" s="577"/>
      <c r="N105" s="577"/>
      <c r="O105" s="577"/>
      <c r="P105" s="577"/>
      <c r="Q105" s="577"/>
      <c r="R105" s="577"/>
      <c r="S105" s="577"/>
      <c r="T105" s="577"/>
      <c r="U105" s="577"/>
      <c r="V105" s="578"/>
      <c r="W105" s="579"/>
      <c r="X105" s="580"/>
      <c r="Y105" s="460"/>
      <c r="Z105" s="460"/>
      <c r="AA105" s="460"/>
      <c r="AB105" s="460"/>
      <c r="AC105" s="460"/>
      <c r="AD105" s="460"/>
      <c r="AE105" s="1"/>
      <c r="AG105" s="268">
        <f t="shared" si="0"/>
        <v>0</v>
      </c>
      <c r="AH105" s="259">
        <f t="shared" si="1"/>
        <v>0</v>
      </c>
      <c r="AI105" s="269" t="b">
        <f t="shared" si="2"/>
        <v>0</v>
      </c>
      <c r="AJ105" s="270" t="str">
        <f t="shared" si="3"/>
        <v/>
      </c>
      <c r="AK105" s="269" t="b">
        <f t="shared" si="4"/>
        <v>0</v>
      </c>
      <c r="AL105" s="270" t="str">
        <f t="shared" si="5"/>
        <v/>
      </c>
      <c r="AM105" s="269" t="b">
        <f t="shared" si="6"/>
        <v>0</v>
      </c>
    </row>
    <row r="106" spans="1:39" ht="15" customHeight="1">
      <c r="A106" s="44"/>
      <c r="B106" s="65"/>
      <c r="C106" s="151" t="s">
        <v>108</v>
      </c>
      <c r="D106" s="576"/>
      <c r="E106" s="577"/>
      <c r="F106" s="577"/>
      <c r="G106" s="577"/>
      <c r="H106" s="577"/>
      <c r="I106" s="577"/>
      <c r="J106" s="577"/>
      <c r="K106" s="577"/>
      <c r="L106" s="577"/>
      <c r="M106" s="577"/>
      <c r="N106" s="577"/>
      <c r="O106" s="577"/>
      <c r="P106" s="577"/>
      <c r="Q106" s="577"/>
      <c r="R106" s="577"/>
      <c r="S106" s="577"/>
      <c r="T106" s="577"/>
      <c r="U106" s="577"/>
      <c r="V106" s="578"/>
      <c r="W106" s="579"/>
      <c r="X106" s="580"/>
      <c r="Y106" s="460"/>
      <c r="Z106" s="460"/>
      <c r="AA106" s="460"/>
      <c r="AB106" s="460"/>
      <c r="AC106" s="460"/>
      <c r="AD106" s="460"/>
      <c r="AE106" s="1"/>
      <c r="AG106" s="268">
        <f t="shared" si="0"/>
        <v>0</v>
      </c>
      <c r="AH106" s="259">
        <f t="shared" si="1"/>
        <v>0</v>
      </c>
      <c r="AI106" s="269" t="b">
        <f t="shared" si="2"/>
        <v>0</v>
      </c>
      <c r="AJ106" s="270" t="str">
        <f t="shared" si="3"/>
        <v/>
      </c>
      <c r="AK106" s="269" t="b">
        <f t="shared" si="4"/>
        <v>0</v>
      </c>
      <c r="AL106" s="270" t="str">
        <f t="shared" si="5"/>
        <v/>
      </c>
      <c r="AM106" s="269" t="b">
        <f t="shared" si="6"/>
        <v>0</v>
      </c>
    </row>
    <row r="107" spans="1:39" ht="15" customHeight="1">
      <c r="A107" s="44"/>
      <c r="B107" s="65"/>
      <c r="C107" s="151" t="s">
        <v>109</v>
      </c>
      <c r="D107" s="576"/>
      <c r="E107" s="577"/>
      <c r="F107" s="577"/>
      <c r="G107" s="577"/>
      <c r="H107" s="577"/>
      <c r="I107" s="577"/>
      <c r="J107" s="577"/>
      <c r="K107" s="577"/>
      <c r="L107" s="577"/>
      <c r="M107" s="577"/>
      <c r="N107" s="577"/>
      <c r="O107" s="577"/>
      <c r="P107" s="577"/>
      <c r="Q107" s="577"/>
      <c r="R107" s="577"/>
      <c r="S107" s="577"/>
      <c r="T107" s="577"/>
      <c r="U107" s="577"/>
      <c r="V107" s="578"/>
      <c r="W107" s="579"/>
      <c r="X107" s="580"/>
      <c r="Y107" s="460"/>
      <c r="Z107" s="460"/>
      <c r="AA107" s="460"/>
      <c r="AB107" s="460"/>
      <c r="AC107" s="460"/>
      <c r="AD107" s="460"/>
      <c r="AE107" s="1"/>
      <c r="AG107" s="268">
        <f t="shared" si="0"/>
        <v>0</v>
      </c>
      <c r="AH107" s="259">
        <f t="shared" si="1"/>
        <v>0</v>
      </c>
      <c r="AI107" s="269" t="b">
        <f t="shared" si="2"/>
        <v>0</v>
      </c>
      <c r="AJ107" s="270" t="str">
        <f t="shared" si="3"/>
        <v/>
      </c>
      <c r="AK107" s="269" t="b">
        <f t="shared" si="4"/>
        <v>0</v>
      </c>
      <c r="AL107" s="270" t="str">
        <f t="shared" si="5"/>
        <v/>
      </c>
      <c r="AM107" s="269" t="b">
        <f t="shared" si="6"/>
        <v>0</v>
      </c>
    </row>
    <row r="108" spans="1:39" ht="15" customHeight="1">
      <c r="A108" s="44"/>
      <c r="B108" s="65"/>
      <c r="C108" s="151" t="s">
        <v>110</v>
      </c>
      <c r="D108" s="576"/>
      <c r="E108" s="577"/>
      <c r="F108" s="577"/>
      <c r="G108" s="577"/>
      <c r="H108" s="577"/>
      <c r="I108" s="577"/>
      <c r="J108" s="577"/>
      <c r="K108" s="577"/>
      <c r="L108" s="577"/>
      <c r="M108" s="577"/>
      <c r="N108" s="577"/>
      <c r="O108" s="577"/>
      <c r="P108" s="577"/>
      <c r="Q108" s="577"/>
      <c r="R108" s="577"/>
      <c r="S108" s="577"/>
      <c r="T108" s="577"/>
      <c r="U108" s="577"/>
      <c r="V108" s="578"/>
      <c r="W108" s="579"/>
      <c r="X108" s="580"/>
      <c r="Y108" s="460"/>
      <c r="Z108" s="460"/>
      <c r="AA108" s="460"/>
      <c r="AB108" s="460"/>
      <c r="AC108" s="460"/>
      <c r="AD108" s="460"/>
      <c r="AE108" s="1"/>
      <c r="AG108" s="268">
        <f t="shared" si="0"/>
        <v>0</v>
      </c>
      <c r="AH108" s="259">
        <f t="shared" si="1"/>
        <v>0</v>
      </c>
      <c r="AI108" s="269" t="b">
        <f t="shared" si="2"/>
        <v>0</v>
      </c>
      <c r="AJ108" s="270" t="str">
        <f t="shared" si="3"/>
        <v/>
      </c>
      <c r="AK108" s="269" t="b">
        <f t="shared" si="4"/>
        <v>0</v>
      </c>
      <c r="AL108" s="270" t="str">
        <f t="shared" si="5"/>
        <v/>
      </c>
      <c r="AM108" s="269" t="b">
        <f t="shared" si="6"/>
        <v>0</v>
      </c>
    </row>
    <row r="109" spans="1:39" ht="15" customHeight="1">
      <c r="A109" s="44"/>
      <c r="B109" s="65"/>
      <c r="C109" s="151" t="s">
        <v>111</v>
      </c>
      <c r="D109" s="576"/>
      <c r="E109" s="577"/>
      <c r="F109" s="577"/>
      <c r="G109" s="577"/>
      <c r="H109" s="577"/>
      <c r="I109" s="577"/>
      <c r="J109" s="577"/>
      <c r="K109" s="577"/>
      <c r="L109" s="577"/>
      <c r="M109" s="577"/>
      <c r="N109" s="577"/>
      <c r="O109" s="577"/>
      <c r="P109" s="577"/>
      <c r="Q109" s="577"/>
      <c r="R109" s="577"/>
      <c r="S109" s="577"/>
      <c r="T109" s="577"/>
      <c r="U109" s="577"/>
      <c r="V109" s="578"/>
      <c r="W109" s="579"/>
      <c r="X109" s="580"/>
      <c r="Y109" s="460"/>
      <c r="Z109" s="460"/>
      <c r="AA109" s="460"/>
      <c r="AB109" s="460"/>
      <c r="AC109" s="460"/>
      <c r="AD109" s="460"/>
      <c r="AE109" s="1"/>
      <c r="AG109" s="268">
        <f t="shared" si="0"/>
        <v>0</v>
      </c>
      <c r="AH109" s="259">
        <f t="shared" si="1"/>
        <v>0</v>
      </c>
      <c r="AI109" s="269" t="b">
        <f t="shared" si="2"/>
        <v>0</v>
      </c>
      <c r="AJ109" s="270" t="str">
        <f t="shared" si="3"/>
        <v/>
      </c>
      <c r="AK109" s="269" t="b">
        <f t="shared" si="4"/>
        <v>0</v>
      </c>
      <c r="AL109" s="270" t="str">
        <f t="shared" si="5"/>
        <v/>
      </c>
      <c r="AM109" s="269" t="b">
        <f t="shared" si="6"/>
        <v>0</v>
      </c>
    </row>
    <row r="110" spans="1:39" ht="15" customHeight="1">
      <c r="A110" s="44"/>
      <c r="B110" s="65"/>
      <c r="C110" s="151" t="s">
        <v>112</v>
      </c>
      <c r="D110" s="576"/>
      <c r="E110" s="577"/>
      <c r="F110" s="577"/>
      <c r="G110" s="577"/>
      <c r="H110" s="577"/>
      <c r="I110" s="577"/>
      <c r="J110" s="577"/>
      <c r="K110" s="577"/>
      <c r="L110" s="577"/>
      <c r="M110" s="577"/>
      <c r="N110" s="577"/>
      <c r="O110" s="577"/>
      <c r="P110" s="577"/>
      <c r="Q110" s="577"/>
      <c r="R110" s="577"/>
      <c r="S110" s="577"/>
      <c r="T110" s="577"/>
      <c r="U110" s="577"/>
      <c r="V110" s="578"/>
      <c r="W110" s="579"/>
      <c r="X110" s="580"/>
      <c r="Y110" s="460"/>
      <c r="Z110" s="460"/>
      <c r="AA110" s="460"/>
      <c r="AB110" s="460"/>
      <c r="AC110" s="460"/>
      <c r="AD110" s="460"/>
      <c r="AE110" s="1"/>
      <c r="AG110" s="268">
        <f t="shared" si="0"/>
        <v>0</v>
      </c>
      <c r="AH110" s="259">
        <f t="shared" si="1"/>
        <v>0</v>
      </c>
      <c r="AI110" s="269" t="b">
        <f t="shared" si="2"/>
        <v>0</v>
      </c>
      <c r="AJ110" s="270" t="str">
        <f t="shared" si="3"/>
        <v/>
      </c>
      <c r="AK110" s="269" t="b">
        <f t="shared" si="4"/>
        <v>0</v>
      </c>
      <c r="AL110" s="270" t="str">
        <f t="shared" si="5"/>
        <v/>
      </c>
      <c r="AM110" s="269" t="b">
        <f t="shared" si="6"/>
        <v>0</v>
      </c>
    </row>
    <row r="111" spans="1:39" ht="15" customHeight="1">
      <c r="A111" s="44"/>
      <c r="B111" s="65"/>
      <c r="C111" s="151" t="s">
        <v>113</v>
      </c>
      <c r="D111" s="576"/>
      <c r="E111" s="577"/>
      <c r="F111" s="577"/>
      <c r="G111" s="577"/>
      <c r="H111" s="577"/>
      <c r="I111" s="577"/>
      <c r="J111" s="577"/>
      <c r="K111" s="577"/>
      <c r="L111" s="577"/>
      <c r="M111" s="577"/>
      <c r="N111" s="577"/>
      <c r="O111" s="577"/>
      <c r="P111" s="577"/>
      <c r="Q111" s="577"/>
      <c r="R111" s="577"/>
      <c r="S111" s="577"/>
      <c r="T111" s="577"/>
      <c r="U111" s="577"/>
      <c r="V111" s="578"/>
      <c r="W111" s="579"/>
      <c r="X111" s="580"/>
      <c r="Y111" s="460"/>
      <c r="Z111" s="460"/>
      <c r="AA111" s="460"/>
      <c r="AB111" s="460"/>
      <c r="AC111" s="460"/>
      <c r="AD111" s="460"/>
      <c r="AE111" s="1"/>
      <c r="AG111" s="268">
        <f t="shared" si="0"/>
        <v>0</v>
      </c>
      <c r="AH111" s="259">
        <f t="shared" si="1"/>
        <v>0</v>
      </c>
      <c r="AI111" s="269" t="b">
        <f t="shared" si="2"/>
        <v>0</v>
      </c>
      <c r="AJ111" s="270" t="str">
        <f t="shared" si="3"/>
        <v/>
      </c>
      <c r="AK111" s="269" t="b">
        <f t="shared" si="4"/>
        <v>0</v>
      </c>
      <c r="AL111" s="270" t="str">
        <f t="shared" si="5"/>
        <v/>
      </c>
      <c r="AM111" s="269" t="b">
        <f t="shared" si="6"/>
        <v>0</v>
      </c>
    </row>
    <row r="112" spans="1:39" ht="15" customHeight="1">
      <c r="A112" s="44"/>
      <c r="B112" s="65"/>
      <c r="C112" s="151" t="s">
        <v>114</v>
      </c>
      <c r="D112" s="576"/>
      <c r="E112" s="577"/>
      <c r="F112" s="577"/>
      <c r="G112" s="577"/>
      <c r="H112" s="577"/>
      <c r="I112" s="577"/>
      <c r="J112" s="577"/>
      <c r="K112" s="577"/>
      <c r="L112" s="577"/>
      <c r="M112" s="577"/>
      <c r="N112" s="577"/>
      <c r="O112" s="577"/>
      <c r="P112" s="577"/>
      <c r="Q112" s="577"/>
      <c r="R112" s="577"/>
      <c r="S112" s="577"/>
      <c r="T112" s="577"/>
      <c r="U112" s="577"/>
      <c r="V112" s="578"/>
      <c r="W112" s="579"/>
      <c r="X112" s="580"/>
      <c r="Y112" s="460"/>
      <c r="Z112" s="460"/>
      <c r="AA112" s="460"/>
      <c r="AB112" s="460"/>
      <c r="AC112" s="460"/>
      <c r="AD112" s="460"/>
      <c r="AE112" s="1"/>
      <c r="AG112" s="268">
        <f t="shared" si="0"/>
        <v>0</v>
      </c>
      <c r="AH112" s="259">
        <f t="shared" si="1"/>
        <v>0</v>
      </c>
      <c r="AI112" s="269" t="b">
        <f t="shared" si="2"/>
        <v>0</v>
      </c>
      <c r="AJ112" s="270" t="str">
        <f t="shared" si="3"/>
        <v/>
      </c>
      <c r="AK112" s="269" t="b">
        <f t="shared" si="4"/>
        <v>0</v>
      </c>
      <c r="AL112" s="270" t="str">
        <f t="shared" si="5"/>
        <v/>
      </c>
      <c r="AM112" s="269" t="b">
        <f t="shared" si="6"/>
        <v>0</v>
      </c>
    </row>
    <row r="113" spans="1:39" ht="15" customHeight="1">
      <c r="A113" s="44"/>
      <c r="B113" s="65"/>
      <c r="C113" s="151" t="s">
        <v>115</v>
      </c>
      <c r="D113" s="576"/>
      <c r="E113" s="577"/>
      <c r="F113" s="577"/>
      <c r="G113" s="577"/>
      <c r="H113" s="577"/>
      <c r="I113" s="577"/>
      <c r="J113" s="577"/>
      <c r="K113" s="577"/>
      <c r="L113" s="577"/>
      <c r="M113" s="577"/>
      <c r="N113" s="577"/>
      <c r="O113" s="577"/>
      <c r="P113" s="577"/>
      <c r="Q113" s="577"/>
      <c r="R113" s="577"/>
      <c r="S113" s="577"/>
      <c r="T113" s="577"/>
      <c r="U113" s="577"/>
      <c r="V113" s="578"/>
      <c r="W113" s="579"/>
      <c r="X113" s="580"/>
      <c r="Y113" s="460"/>
      <c r="Z113" s="460"/>
      <c r="AA113" s="460"/>
      <c r="AB113" s="460"/>
      <c r="AC113" s="460"/>
      <c r="AD113" s="460"/>
      <c r="AE113" s="1"/>
      <c r="AG113" s="268">
        <f t="shared" si="0"/>
        <v>0</v>
      </c>
      <c r="AH113" s="259">
        <f t="shared" si="1"/>
        <v>0</v>
      </c>
      <c r="AI113" s="269" t="b">
        <f t="shared" si="2"/>
        <v>0</v>
      </c>
      <c r="AJ113" s="270" t="str">
        <f t="shared" si="3"/>
        <v/>
      </c>
      <c r="AK113" s="269" t="b">
        <f t="shared" si="4"/>
        <v>0</v>
      </c>
      <c r="AL113" s="270" t="str">
        <f t="shared" si="5"/>
        <v/>
      </c>
      <c r="AM113" s="269" t="b">
        <f t="shared" si="6"/>
        <v>0</v>
      </c>
    </row>
    <row r="114" spans="1:39" ht="15" customHeight="1">
      <c r="A114" s="44"/>
      <c r="B114" s="65"/>
      <c r="C114" s="151" t="s">
        <v>116</v>
      </c>
      <c r="D114" s="576"/>
      <c r="E114" s="577"/>
      <c r="F114" s="577"/>
      <c r="G114" s="577"/>
      <c r="H114" s="577"/>
      <c r="I114" s="577"/>
      <c r="J114" s="577"/>
      <c r="K114" s="577"/>
      <c r="L114" s="577"/>
      <c r="M114" s="577"/>
      <c r="N114" s="577"/>
      <c r="O114" s="577"/>
      <c r="P114" s="577"/>
      <c r="Q114" s="577"/>
      <c r="R114" s="577"/>
      <c r="S114" s="577"/>
      <c r="T114" s="577"/>
      <c r="U114" s="577"/>
      <c r="V114" s="578"/>
      <c r="W114" s="579"/>
      <c r="X114" s="580"/>
      <c r="Y114" s="460"/>
      <c r="Z114" s="460"/>
      <c r="AA114" s="460"/>
      <c r="AB114" s="460"/>
      <c r="AC114" s="460"/>
      <c r="AD114" s="460"/>
      <c r="AE114" s="1"/>
      <c r="AG114" s="268">
        <f t="shared" si="0"/>
        <v>0</v>
      </c>
      <c r="AH114" s="259">
        <f t="shared" si="1"/>
        <v>0</v>
      </c>
      <c r="AI114" s="269" t="b">
        <f t="shared" si="2"/>
        <v>0</v>
      </c>
      <c r="AJ114" s="270" t="str">
        <f t="shared" si="3"/>
        <v/>
      </c>
      <c r="AK114" s="269" t="b">
        <f t="shared" si="4"/>
        <v>0</v>
      </c>
      <c r="AL114" s="270" t="str">
        <f t="shared" si="5"/>
        <v/>
      </c>
      <c r="AM114" s="269" t="b">
        <f t="shared" si="6"/>
        <v>0</v>
      </c>
    </row>
    <row r="115" spans="1:39" ht="15" customHeight="1">
      <c r="A115" s="44"/>
      <c r="B115" s="65"/>
      <c r="C115" s="151" t="s">
        <v>117</v>
      </c>
      <c r="D115" s="576"/>
      <c r="E115" s="577"/>
      <c r="F115" s="577"/>
      <c r="G115" s="577"/>
      <c r="H115" s="577"/>
      <c r="I115" s="577"/>
      <c r="J115" s="577"/>
      <c r="K115" s="577"/>
      <c r="L115" s="577"/>
      <c r="M115" s="577"/>
      <c r="N115" s="577"/>
      <c r="O115" s="577"/>
      <c r="P115" s="577"/>
      <c r="Q115" s="577"/>
      <c r="R115" s="577"/>
      <c r="S115" s="577"/>
      <c r="T115" s="577"/>
      <c r="U115" s="577"/>
      <c r="V115" s="578"/>
      <c r="W115" s="579"/>
      <c r="X115" s="580"/>
      <c r="Y115" s="460"/>
      <c r="Z115" s="460"/>
      <c r="AA115" s="460"/>
      <c r="AB115" s="460"/>
      <c r="AC115" s="460"/>
      <c r="AD115" s="460"/>
      <c r="AE115" s="1"/>
      <c r="AG115" s="268">
        <f t="shared" si="0"/>
        <v>0</v>
      </c>
      <c r="AH115" s="259">
        <f t="shared" si="1"/>
        <v>0</v>
      </c>
      <c r="AI115" s="269" t="b">
        <f t="shared" si="2"/>
        <v>0</v>
      </c>
      <c r="AJ115" s="270" t="str">
        <f t="shared" si="3"/>
        <v/>
      </c>
      <c r="AK115" s="269" t="b">
        <f t="shared" si="4"/>
        <v>0</v>
      </c>
      <c r="AL115" s="270" t="str">
        <f t="shared" si="5"/>
        <v/>
      </c>
      <c r="AM115" s="269" t="b">
        <f t="shared" si="6"/>
        <v>0</v>
      </c>
    </row>
    <row r="116" spans="1:39" ht="15" customHeight="1">
      <c r="A116" s="44"/>
      <c r="B116" s="65"/>
      <c r="C116" s="166" t="s">
        <v>118</v>
      </c>
      <c r="D116" s="576"/>
      <c r="E116" s="577"/>
      <c r="F116" s="577"/>
      <c r="G116" s="577"/>
      <c r="H116" s="577"/>
      <c r="I116" s="577"/>
      <c r="J116" s="577"/>
      <c r="K116" s="577"/>
      <c r="L116" s="577"/>
      <c r="M116" s="577"/>
      <c r="N116" s="577"/>
      <c r="O116" s="577"/>
      <c r="P116" s="577"/>
      <c r="Q116" s="577"/>
      <c r="R116" s="577"/>
      <c r="S116" s="577"/>
      <c r="T116" s="577"/>
      <c r="U116" s="577"/>
      <c r="V116" s="578"/>
      <c r="W116" s="579"/>
      <c r="X116" s="580"/>
      <c r="Y116" s="460"/>
      <c r="Z116" s="460"/>
      <c r="AA116" s="460"/>
      <c r="AB116" s="460"/>
      <c r="AC116" s="460"/>
      <c r="AD116" s="460"/>
      <c r="AE116" s="1"/>
      <c r="AG116" s="268">
        <f t="shared" si="0"/>
        <v>0</v>
      </c>
      <c r="AH116" s="259">
        <f t="shared" si="1"/>
        <v>0</v>
      </c>
      <c r="AI116" s="269" t="b">
        <f t="shared" si="2"/>
        <v>0</v>
      </c>
      <c r="AJ116" s="270" t="str">
        <f t="shared" si="3"/>
        <v/>
      </c>
      <c r="AK116" s="269" t="b">
        <f t="shared" si="4"/>
        <v>0</v>
      </c>
      <c r="AL116" s="270" t="str">
        <f t="shared" si="5"/>
        <v/>
      </c>
      <c r="AM116" s="269" t="b">
        <f t="shared" si="6"/>
        <v>0</v>
      </c>
    </row>
    <row r="117" spans="1:39" ht="15" customHeight="1">
      <c r="A117" s="44"/>
      <c r="B117" s="65"/>
      <c r="C117" s="166" t="s">
        <v>119</v>
      </c>
      <c r="D117" s="576"/>
      <c r="E117" s="577"/>
      <c r="F117" s="577"/>
      <c r="G117" s="577"/>
      <c r="H117" s="577"/>
      <c r="I117" s="577"/>
      <c r="J117" s="577"/>
      <c r="K117" s="577"/>
      <c r="L117" s="577"/>
      <c r="M117" s="577"/>
      <c r="N117" s="577"/>
      <c r="O117" s="577"/>
      <c r="P117" s="577"/>
      <c r="Q117" s="577"/>
      <c r="R117" s="577"/>
      <c r="S117" s="577"/>
      <c r="T117" s="577"/>
      <c r="U117" s="577"/>
      <c r="V117" s="578"/>
      <c r="W117" s="579"/>
      <c r="X117" s="580"/>
      <c r="Y117" s="460"/>
      <c r="Z117" s="460"/>
      <c r="AA117" s="460"/>
      <c r="AB117" s="460"/>
      <c r="AC117" s="460"/>
      <c r="AD117" s="460"/>
      <c r="AE117" s="1"/>
      <c r="AG117" s="268">
        <f t="shared" si="0"/>
        <v>0</v>
      </c>
      <c r="AH117" s="259">
        <f t="shared" si="1"/>
        <v>0</v>
      </c>
      <c r="AI117" s="269" t="b">
        <f t="shared" si="2"/>
        <v>0</v>
      </c>
      <c r="AJ117" s="270" t="str">
        <f t="shared" si="3"/>
        <v/>
      </c>
      <c r="AK117" s="269" t="b">
        <f t="shared" si="4"/>
        <v>0</v>
      </c>
      <c r="AL117" s="270" t="str">
        <f t="shared" si="5"/>
        <v/>
      </c>
      <c r="AM117" s="269" t="b">
        <f t="shared" si="6"/>
        <v>0</v>
      </c>
    </row>
    <row r="118" spans="1:39" ht="15" customHeight="1">
      <c r="A118" s="44"/>
      <c r="B118" s="65"/>
      <c r="C118" s="166" t="s">
        <v>120</v>
      </c>
      <c r="D118" s="576"/>
      <c r="E118" s="577"/>
      <c r="F118" s="577"/>
      <c r="G118" s="577"/>
      <c r="H118" s="577"/>
      <c r="I118" s="577"/>
      <c r="J118" s="577"/>
      <c r="K118" s="577"/>
      <c r="L118" s="577"/>
      <c r="M118" s="577"/>
      <c r="N118" s="577"/>
      <c r="O118" s="577"/>
      <c r="P118" s="577"/>
      <c r="Q118" s="577"/>
      <c r="R118" s="577"/>
      <c r="S118" s="577"/>
      <c r="T118" s="577"/>
      <c r="U118" s="577"/>
      <c r="V118" s="578"/>
      <c r="W118" s="579"/>
      <c r="X118" s="580"/>
      <c r="Y118" s="460"/>
      <c r="Z118" s="460"/>
      <c r="AA118" s="460"/>
      <c r="AB118" s="460"/>
      <c r="AC118" s="460"/>
      <c r="AD118" s="460"/>
      <c r="AE118" s="1"/>
      <c r="AG118" s="268">
        <f t="shared" si="0"/>
        <v>0</v>
      </c>
      <c r="AH118" s="259">
        <f t="shared" si="1"/>
        <v>0</v>
      </c>
      <c r="AI118" s="269" t="b">
        <f t="shared" si="2"/>
        <v>0</v>
      </c>
      <c r="AJ118" s="270" t="str">
        <f t="shared" si="3"/>
        <v/>
      </c>
      <c r="AK118" s="269" t="b">
        <f t="shared" si="4"/>
        <v>0</v>
      </c>
      <c r="AL118" s="270" t="str">
        <f t="shared" si="5"/>
        <v/>
      </c>
      <c r="AM118" s="269" t="b">
        <f t="shared" si="6"/>
        <v>0</v>
      </c>
    </row>
    <row r="119" spans="1:39" ht="15" customHeight="1">
      <c r="A119" s="44"/>
      <c r="B119" s="65"/>
      <c r="C119" s="166" t="s">
        <v>121</v>
      </c>
      <c r="D119" s="576"/>
      <c r="E119" s="577"/>
      <c r="F119" s="577"/>
      <c r="G119" s="577"/>
      <c r="H119" s="577"/>
      <c r="I119" s="577"/>
      <c r="J119" s="577"/>
      <c r="K119" s="577"/>
      <c r="L119" s="577"/>
      <c r="M119" s="577"/>
      <c r="N119" s="577"/>
      <c r="O119" s="577"/>
      <c r="P119" s="577"/>
      <c r="Q119" s="577"/>
      <c r="R119" s="577"/>
      <c r="S119" s="577"/>
      <c r="T119" s="577"/>
      <c r="U119" s="577"/>
      <c r="V119" s="578"/>
      <c r="W119" s="579"/>
      <c r="X119" s="580"/>
      <c r="Y119" s="460"/>
      <c r="Z119" s="460"/>
      <c r="AA119" s="460"/>
      <c r="AB119" s="460"/>
      <c r="AC119" s="460"/>
      <c r="AD119" s="460"/>
      <c r="AE119" s="1"/>
      <c r="AG119" s="268">
        <f t="shared" si="0"/>
        <v>0</v>
      </c>
      <c r="AH119" s="259">
        <f t="shared" si="1"/>
        <v>0</v>
      </c>
      <c r="AI119" s="269" t="b">
        <f t="shared" si="2"/>
        <v>0</v>
      </c>
      <c r="AJ119" s="270" t="str">
        <f t="shared" si="3"/>
        <v/>
      </c>
      <c r="AK119" s="269" t="b">
        <f t="shared" si="4"/>
        <v>0</v>
      </c>
      <c r="AL119" s="270" t="str">
        <f t="shared" si="5"/>
        <v/>
      </c>
      <c r="AM119" s="269" t="b">
        <f t="shared" si="6"/>
        <v>0</v>
      </c>
    </row>
    <row r="120" spans="1:39" ht="15" customHeight="1">
      <c r="A120" s="44"/>
      <c r="B120" s="65"/>
      <c r="C120" s="166" t="s">
        <v>122</v>
      </c>
      <c r="D120" s="576"/>
      <c r="E120" s="577"/>
      <c r="F120" s="577"/>
      <c r="G120" s="577"/>
      <c r="H120" s="577"/>
      <c r="I120" s="577"/>
      <c r="J120" s="577"/>
      <c r="K120" s="577"/>
      <c r="L120" s="577"/>
      <c r="M120" s="577"/>
      <c r="N120" s="577"/>
      <c r="O120" s="577"/>
      <c r="P120" s="577"/>
      <c r="Q120" s="577"/>
      <c r="R120" s="577"/>
      <c r="S120" s="577"/>
      <c r="T120" s="577"/>
      <c r="U120" s="577"/>
      <c r="V120" s="578"/>
      <c r="W120" s="579"/>
      <c r="X120" s="580"/>
      <c r="Y120" s="460"/>
      <c r="Z120" s="460"/>
      <c r="AA120" s="460"/>
      <c r="AB120" s="460"/>
      <c r="AC120" s="460"/>
      <c r="AD120" s="460"/>
      <c r="AE120" s="1"/>
      <c r="AG120" s="268">
        <f t="shared" si="0"/>
        <v>0</v>
      </c>
      <c r="AH120" s="259">
        <f t="shared" si="1"/>
        <v>0</v>
      </c>
      <c r="AI120" s="269" t="b">
        <f t="shared" si="2"/>
        <v>0</v>
      </c>
      <c r="AJ120" s="270" t="str">
        <f t="shared" si="3"/>
        <v/>
      </c>
      <c r="AK120" s="269" t="b">
        <f t="shared" si="4"/>
        <v>0</v>
      </c>
      <c r="AL120" s="270" t="str">
        <f t="shared" si="5"/>
        <v/>
      </c>
      <c r="AM120" s="269" t="b">
        <f t="shared" si="6"/>
        <v>0</v>
      </c>
    </row>
    <row r="121" spans="1:39" ht="15" customHeight="1">
      <c r="A121" s="44"/>
      <c r="B121" s="65"/>
      <c r="C121" s="166" t="s">
        <v>123</v>
      </c>
      <c r="D121" s="576"/>
      <c r="E121" s="577"/>
      <c r="F121" s="577"/>
      <c r="G121" s="577"/>
      <c r="H121" s="577"/>
      <c r="I121" s="577"/>
      <c r="J121" s="577"/>
      <c r="K121" s="577"/>
      <c r="L121" s="577"/>
      <c r="M121" s="577"/>
      <c r="N121" s="577"/>
      <c r="O121" s="577"/>
      <c r="P121" s="577"/>
      <c r="Q121" s="577"/>
      <c r="R121" s="577"/>
      <c r="S121" s="577"/>
      <c r="T121" s="577"/>
      <c r="U121" s="577"/>
      <c r="V121" s="578"/>
      <c r="W121" s="579"/>
      <c r="X121" s="580"/>
      <c r="Y121" s="460"/>
      <c r="Z121" s="460"/>
      <c r="AA121" s="460"/>
      <c r="AB121" s="460"/>
      <c r="AC121" s="460"/>
      <c r="AD121" s="460"/>
      <c r="AE121" s="1"/>
      <c r="AG121" s="268">
        <f t="shared" si="0"/>
        <v>0</v>
      </c>
      <c r="AH121" s="259">
        <f t="shared" si="1"/>
        <v>0</v>
      </c>
      <c r="AI121" s="269" t="b">
        <f t="shared" si="2"/>
        <v>0</v>
      </c>
      <c r="AJ121" s="270" t="str">
        <f t="shared" si="3"/>
        <v/>
      </c>
      <c r="AK121" s="269" t="b">
        <f t="shared" si="4"/>
        <v>0</v>
      </c>
      <c r="AL121" s="270" t="str">
        <f t="shared" si="5"/>
        <v/>
      </c>
      <c r="AM121" s="269" t="b">
        <f t="shared" si="6"/>
        <v>0</v>
      </c>
    </row>
    <row r="122" spans="1:39" ht="15" customHeight="1">
      <c r="A122" s="44"/>
      <c r="B122" s="65"/>
      <c r="C122" s="166" t="s">
        <v>124</v>
      </c>
      <c r="D122" s="576"/>
      <c r="E122" s="577"/>
      <c r="F122" s="577"/>
      <c r="G122" s="577"/>
      <c r="H122" s="577"/>
      <c r="I122" s="577"/>
      <c r="J122" s="577"/>
      <c r="K122" s="577"/>
      <c r="L122" s="577"/>
      <c r="M122" s="577"/>
      <c r="N122" s="577"/>
      <c r="O122" s="577"/>
      <c r="P122" s="577"/>
      <c r="Q122" s="577"/>
      <c r="R122" s="577"/>
      <c r="S122" s="577"/>
      <c r="T122" s="577"/>
      <c r="U122" s="577"/>
      <c r="V122" s="578"/>
      <c r="W122" s="579"/>
      <c r="X122" s="580"/>
      <c r="Y122" s="460"/>
      <c r="Z122" s="460"/>
      <c r="AA122" s="460"/>
      <c r="AB122" s="460"/>
      <c r="AC122" s="460"/>
      <c r="AD122" s="460"/>
      <c r="AE122" s="1"/>
      <c r="AG122" s="268">
        <f t="shared" si="0"/>
        <v>0</v>
      </c>
      <c r="AH122" s="259">
        <f t="shared" si="1"/>
        <v>0</v>
      </c>
      <c r="AI122" s="269" t="b">
        <f t="shared" si="2"/>
        <v>0</v>
      </c>
      <c r="AJ122" s="270" t="str">
        <f t="shared" si="3"/>
        <v/>
      </c>
      <c r="AK122" s="269" t="b">
        <f t="shared" si="4"/>
        <v>0</v>
      </c>
      <c r="AL122" s="270" t="str">
        <f t="shared" si="5"/>
        <v/>
      </c>
      <c r="AM122" s="269" t="b">
        <f t="shared" si="6"/>
        <v>0</v>
      </c>
    </row>
    <row r="123" spans="1:39" ht="15" customHeight="1">
      <c r="A123" s="44"/>
      <c r="B123" s="65"/>
      <c r="C123" s="166" t="s">
        <v>125</v>
      </c>
      <c r="D123" s="576"/>
      <c r="E123" s="577"/>
      <c r="F123" s="577"/>
      <c r="G123" s="577"/>
      <c r="H123" s="577"/>
      <c r="I123" s="577"/>
      <c r="J123" s="577"/>
      <c r="K123" s="577"/>
      <c r="L123" s="577"/>
      <c r="M123" s="577"/>
      <c r="N123" s="577"/>
      <c r="O123" s="577"/>
      <c r="P123" s="577"/>
      <c r="Q123" s="577"/>
      <c r="R123" s="577"/>
      <c r="S123" s="577"/>
      <c r="T123" s="577"/>
      <c r="U123" s="577"/>
      <c r="V123" s="578"/>
      <c r="W123" s="579"/>
      <c r="X123" s="580"/>
      <c r="Y123" s="460"/>
      <c r="Z123" s="460"/>
      <c r="AA123" s="460"/>
      <c r="AB123" s="460"/>
      <c r="AC123" s="460"/>
      <c r="AD123" s="460"/>
      <c r="AE123" s="1"/>
      <c r="AG123" s="268">
        <f t="shared" si="0"/>
        <v>0</v>
      </c>
      <c r="AH123" s="259">
        <f t="shared" si="1"/>
        <v>0</v>
      </c>
      <c r="AI123" s="269" t="b">
        <f t="shared" si="2"/>
        <v>0</v>
      </c>
      <c r="AJ123" s="270" t="str">
        <f t="shared" si="3"/>
        <v/>
      </c>
      <c r="AK123" s="269" t="b">
        <f t="shared" si="4"/>
        <v>0</v>
      </c>
      <c r="AL123" s="270" t="str">
        <f t="shared" si="5"/>
        <v/>
      </c>
      <c r="AM123" s="269" t="b">
        <f t="shared" si="6"/>
        <v>0</v>
      </c>
    </row>
    <row r="124" spans="1:39" ht="15" customHeight="1">
      <c r="A124" s="44"/>
      <c r="B124" s="65"/>
      <c r="C124" s="166" t="s">
        <v>126</v>
      </c>
      <c r="D124" s="576"/>
      <c r="E124" s="577"/>
      <c r="F124" s="577"/>
      <c r="G124" s="577"/>
      <c r="H124" s="577"/>
      <c r="I124" s="577"/>
      <c r="J124" s="577"/>
      <c r="K124" s="577"/>
      <c r="L124" s="577"/>
      <c r="M124" s="577"/>
      <c r="N124" s="577"/>
      <c r="O124" s="577"/>
      <c r="P124" s="577"/>
      <c r="Q124" s="577"/>
      <c r="R124" s="577"/>
      <c r="S124" s="577"/>
      <c r="T124" s="577"/>
      <c r="U124" s="577"/>
      <c r="V124" s="578"/>
      <c r="W124" s="579"/>
      <c r="X124" s="580"/>
      <c r="Y124" s="460"/>
      <c r="Z124" s="460"/>
      <c r="AA124" s="460"/>
      <c r="AB124" s="460"/>
      <c r="AC124" s="460"/>
      <c r="AD124" s="460"/>
      <c r="AE124" s="1"/>
      <c r="AG124" s="268">
        <f t="shared" si="0"/>
        <v>0</v>
      </c>
      <c r="AH124" s="259">
        <f t="shared" si="1"/>
        <v>0</v>
      </c>
      <c r="AI124" s="269" t="b">
        <f t="shared" si="2"/>
        <v>0</v>
      </c>
      <c r="AJ124" s="270" t="str">
        <f t="shared" si="3"/>
        <v/>
      </c>
      <c r="AK124" s="269" t="b">
        <f t="shared" si="4"/>
        <v>0</v>
      </c>
      <c r="AL124" s="270" t="str">
        <f t="shared" si="5"/>
        <v/>
      </c>
      <c r="AM124" s="269" t="b">
        <f t="shared" si="6"/>
        <v>0</v>
      </c>
    </row>
    <row r="125" spans="1:39" ht="15" customHeight="1">
      <c r="A125" s="44"/>
      <c r="B125" s="65"/>
      <c r="C125" s="166" t="s">
        <v>127</v>
      </c>
      <c r="D125" s="576"/>
      <c r="E125" s="577"/>
      <c r="F125" s="577"/>
      <c r="G125" s="577"/>
      <c r="H125" s="577"/>
      <c r="I125" s="577"/>
      <c r="J125" s="577"/>
      <c r="K125" s="577"/>
      <c r="L125" s="577"/>
      <c r="M125" s="577"/>
      <c r="N125" s="577"/>
      <c r="O125" s="577"/>
      <c r="P125" s="577"/>
      <c r="Q125" s="577"/>
      <c r="R125" s="577"/>
      <c r="S125" s="577"/>
      <c r="T125" s="577"/>
      <c r="U125" s="577"/>
      <c r="V125" s="578"/>
      <c r="W125" s="579"/>
      <c r="X125" s="580"/>
      <c r="Y125" s="460"/>
      <c r="Z125" s="460"/>
      <c r="AA125" s="460"/>
      <c r="AB125" s="460"/>
      <c r="AC125" s="460"/>
      <c r="AD125" s="460"/>
      <c r="AE125" s="1"/>
      <c r="AG125" s="268">
        <f t="shared" si="0"/>
        <v>0</v>
      </c>
      <c r="AH125" s="259">
        <f t="shared" si="1"/>
        <v>0</v>
      </c>
      <c r="AI125" s="269" t="b">
        <f t="shared" si="2"/>
        <v>0</v>
      </c>
      <c r="AJ125" s="270" t="str">
        <f t="shared" si="3"/>
        <v/>
      </c>
      <c r="AK125" s="269" t="b">
        <f t="shared" si="4"/>
        <v>0</v>
      </c>
      <c r="AL125" s="270" t="str">
        <f t="shared" si="5"/>
        <v/>
      </c>
      <c r="AM125" s="269" t="b">
        <f t="shared" si="6"/>
        <v>0</v>
      </c>
    </row>
    <row r="126" spans="1:39" ht="15" customHeight="1">
      <c r="A126" s="44"/>
      <c r="B126" s="65"/>
      <c r="C126" s="166" t="s">
        <v>128</v>
      </c>
      <c r="D126" s="576"/>
      <c r="E126" s="577"/>
      <c r="F126" s="577"/>
      <c r="G126" s="577"/>
      <c r="H126" s="577"/>
      <c r="I126" s="577"/>
      <c r="J126" s="577"/>
      <c r="K126" s="577"/>
      <c r="L126" s="577"/>
      <c r="M126" s="577"/>
      <c r="N126" s="577"/>
      <c r="O126" s="577"/>
      <c r="P126" s="577"/>
      <c r="Q126" s="577"/>
      <c r="R126" s="577"/>
      <c r="S126" s="577"/>
      <c r="T126" s="577"/>
      <c r="U126" s="577"/>
      <c r="V126" s="578"/>
      <c r="W126" s="579"/>
      <c r="X126" s="580"/>
      <c r="Y126" s="460"/>
      <c r="Z126" s="460"/>
      <c r="AA126" s="460"/>
      <c r="AB126" s="460"/>
      <c r="AC126" s="460"/>
      <c r="AD126" s="460"/>
      <c r="AE126" s="1"/>
      <c r="AG126" s="268">
        <f t="shared" si="0"/>
        <v>0</v>
      </c>
      <c r="AH126" s="259">
        <f t="shared" si="1"/>
        <v>0</v>
      </c>
      <c r="AI126" s="269" t="b">
        <f t="shared" si="2"/>
        <v>0</v>
      </c>
      <c r="AJ126" s="270" t="str">
        <f t="shared" si="3"/>
        <v/>
      </c>
      <c r="AK126" s="269" t="b">
        <f t="shared" si="4"/>
        <v>0</v>
      </c>
      <c r="AL126" s="270" t="str">
        <f t="shared" si="5"/>
        <v/>
      </c>
      <c r="AM126" s="269" t="b">
        <f t="shared" si="6"/>
        <v>0</v>
      </c>
    </row>
    <row r="127" spans="1:39" ht="15" customHeight="1">
      <c r="A127" s="44"/>
      <c r="B127" s="65"/>
      <c r="C127" s="166" t="s">
        <v>129</v>
      </c>
      <c r="D127" s="576"/>
      <c r="E127" s="577"/>
      <c r="F127" s="577"/>
      <c r="G127" s="577"/>
      <c r="H127" s="577"/>
      <c r="I127" s="577"/>
      <c r="J127" s="577"/>
      <c r="K127" s="577"/>
      <c r="L127" s="577"/>
      <c r="M127" s="577"/>
      <c r="N127" s="577"/>
      <c r="O127" s="577"/>
      <c r="P127" s="577"/>
      <c r="Q127" s="577"/>
      <c r="R127" s="577"/>
      <c r="S127" s="577"/>
      <c r="T127" s="577"/>
      <c r="U127" s="577"/>
      <c r="V127" s="578"/>
      <c r="W127" s="579"/>
      <c r="X127" s="580"/>
      <c r="Y127" s="460"/>
      <c r="Z127" s="460"/>
      <c r="AA127" s="460"/>
      <c r="AB127" s="460"/>
      <c r="AC127" s="460"/>
      <c r="AD127" s="460"/>
      <c r="AE127" s="1"/>
      <c r="AG127" s="268">
        <f t="shared" si="0"/>
        <v>0</v>
      </c>
      <c r="AH127" s="259">
        <f t="shared" si="1"/>
        <v>0</v>
      </c>
      <c r="AI127" s="269" t="b">
        <f t="shared" si="2"/>
        <v>0</v>
      </c>
      <c r="AJ127" s="270" t="str">
        <f t="shared" si="3"/>
        <v/>
      </c>
      <c r="AK127" s="269" t="b">
        <f t="shared" si="4"/>
        <v>0</v>
      </c>
      <c r="AL127" s="270" t="str">
        <f t="shared" si="5"/>
        <v/>
      </c>
      <c r="AM127" s="269" t="b">
        <f t="shared" si="6"/>
        <v>0</v>
      </c>
    </row>
    <row r="128" spans="1:39" ht="15" customHeight="1">
      <c r="A128" s="44"/>
      <c r="B128" s="65"/>
      <c r="C128" s="166" t="s">
        <v>130</v>
      </c>
      <c r="D128" s="576"/>
      <c r="E128" s="577"/>
      <c r="F128" s="577"/>
      <c r="G128" s="577"/>
      <c r="H128" s="577"/>
      <c r="I128" s="577"/>
      <c r="J128" s="577"/>
      <c r="K128" s="577"/>
      <c r="L128" s="577"/>
      <c r="M128" s="577"/>
      <c r="N128" s="577"/>
      <c r="O128" s="577"/>
      <c r="P128" s="577"/>
      <c r="Q128" s="577"/>
      <c r="R128" s="577"/>
      <c r="S128" s="577"/>
      <c r="T128" s="577"/>
      <c r="U128" s="577"/>
      <c r="V128" s="578"/>
      <c r="W128" s="579"/>
      <c r="X128" s="580"/>
      <c r="Y128" s="460"/>
      <c r="Z128" s="460"/>
      <c r="AA128" s="460"/>
      <c r="AB128" s="460"/>
      <c r="AC128" s="460"/>
      <c r="AD128" s="460"/>
      <c r="AE128" s="1"/>
      <c r="AG128" s="268">
        <f t="shared" si="0"/>
        <v>0</v>
      </c>
      <c r="AH128" s="259">
        <f t="shared" si="1"/>
        <v>0</v>
      </c>
      <c r="AI128" s="269" t="b">
        <f t="shared" si="2"/>
        <v>0</v>
      </c>
      <c r="AJ128" s="270" t="str">
        <f t="shared" si="3"/>
        <v/>
      </c>
      <c r="AK128" s="269" t="b">
        <f t="shared" si="4"/>
        <v>0</v>
      </c>
      <c r="AL128" s="270" t="str">
        <f t="shared" si="5"/>
        <v/>
      </c>
      <c r="AM128" s="269" t="b">
        <f t="shared" si="6"/>
        <v>0</v>
      </c>
    </row>
    <row r="129" spans="1:39" ht="15" customHeight="1">
      <c r="A129" s="44"/>
      <c r="B129" s="65"/>
      <c r="C129" s="166" t="s">
        <v>131</v>
      </c>
      <c r="D129" s="576"/>
      <c r="E129" s="577"/>
      <c r="F129" s="577"/>
      <c r="G129" s="577"/>
      <c r="H129" s="577"/>
      <c r="I129" s="577"/>
      <c r="J129" s="577"/>
      <c r="K129" s="577"/>
      <c r="L129" s="577"/>
      <c r="M129" s="577"/>
      <c r="N129" s="577"/>
      <c r="O129" s="577"/>
      <c r="P129" s="577"/>
      <c r="Q129" s="577"/>
      <c r="R129" s="577"/>
      <c r="S129" s="577"/>
      <c r="T129" s="577"/>
      <c r="U129" s="577"/>
      <c r="V129" s="578"/>
      <c r="W129" s="579"/>
      <c r="X129" s="580"/>
      <c r="Y129" s="460"/>
      <c r="Z129" s="460"/>
      <c r="AA129" s="460"/>
      <c r="AB129" s="460"/>
      <c r="AC129" s="460"/>
      <c r="AD129" s="460"/>
      <c r="AE129" s="1"/>
      <c r="AG129" s="268">
        <f t="shared" si="0"/>
        <v>0</v>
      </c>
      <c r="AH129" s="259">
        <f t="shared" si="1"/>
        <v>0</v>
      </c>
      <c r="AI129" s="269" t="b">
        <f t="shared" si="2"/>
        <v>0</v>
      </c>
      <c r="AJ129" s="270" t="str">
        <f t="shared" si="3"/>
        <v/>
      </c>
      <c r="AK129" s="269" t="b">
        <f t="shared" si="4"/>
        <v>0</v>
      </c>
      <c r="AL129" s="270" t="str">
        <f t="shared" si="5"/>
        <v/>
      </c>
      <c r="AM129" s="269" t="b">
        <f t="shared" si="6"/>
        <v>0</v>
      </c>
    </row>
    <row r="130" spans="1:39" ht="15" customHeight="1">
      <c r="A130" s="44"/>
      <c r="B130" s="65"/>
      <c r="C130" s="166" t="s">
        <v>132</v>
      </c>
      <c r="D130" s="576"/>
      <c r="E130" s="577"/>
      <c r="F130" s="577"/>
      <c r="G130" s="577"/>
      <c r="H130" s="577"/>
      <c r="I130" s="577"/>
      <c r="J130" s="577"/>
      <c r="K130" s="577"/>
      <c r="L130" s="577"/>
      <c r="M130" s="577"/>
      <c r="N130" s="577"/>
      <c r="O130" s="577"/>
      <c r="P130" s="577"/>
      <c r="Q130" s="577"/>
      <c r="R130" s="577"/>
      <c r="S130" s="577"/>
      <c r="T130" s="577"/>
      <c r="U130" s="577"/>
      <c r="V130" s="578"/>
      <c r="W130" s="579"/>
      <c r="X130" s="580"/>
      <c r="Y130" s="460"/>
      <c r="Z130" s="460"/>
      <c r="AA130" s="460"/>
      <c r="AB130" s="460"/>
      <c r="AC130" s="460"/>
      <c r="AD130" s="460"/>
      <c r="AE130" s="1"/>
      <c r="AG130" s="268">
        <f t="shared" si="0"/>
        <v>0</v>
      </c>
      <c r="AH130" s="259">
        <f t="shared" si="1"/>
        <v>0</v>
      </c>
      <c r="AI130" s="269" t="b">
        <f t="shared" si="2"/>
        <v>0</v>
      </c>
      <c r="AJ130" s="270" t="str">
        <f t="shared" si="3"/>
        <v/>
      </c>
      <c r="AK130" s="269" t="b">
        <f t="shared" si="4"/>
        <v>0</v>
      </c>
      <c r="AL130" s="270" t="str">
        <f t="shared" si="5"/>
        <v/>
      </c>
      <c r="AM130" s="269" t="b">
        <f t="shared" si="6"/>
        <v>0</v>
      </c>
    </row>
    <row r="131" spans="1:39" ht="15" customHeight="1">
      <c r="A131" s="44"/>
      <c r="B131" s="65"/>
      <c r="C131" s="166" t="s">
        <v>133</v>
      </c>
      <c r="D131" s="576"/>
      <c r="E131" s="577"/>
      <c r="F131" s="577"/>
      <c r="G131" s="577"/>
      <c r="H131" s="577"/>
      <c r="I131" s="577"/>
      <c r="J131" s="577"/>
      <c r="K131" s="577"/>
      <c r="L131" s="577"/>
      <c r="M131" s="577"/>
      <c r="N131" s="577"/>
      <c r="O131" s="577"/>
      <c r="P131" s="577"/>
      <c r="Q131" s="577"/>
      <c r="R131" s="577"/>
      <c r="S131" s="577"/>
      <c r="T131" s="577"/>
      <c r="U131" s="577"/>
      <c r="V131" s="578"/>
      <c r="W131" s="579"/>
      <c r="X131" s="580"/>
      <c r="Y131" s="460"/>
      <c r="Z131" s="460"/>
      <c r="AA131" s="460"/>
      <c r="AB131" s="460"/>
      <c r="AC131" s="460"/>
      <c r="AD131" s="460"/>
      <c r="AE131" s="1"/>
      <c r="AG131" s="268">
        <f t="shared" ref="AG131:AG170" si="7">IF(AND(COUNTBLANK(D131)=0,COUNTA(W131:AD131)=2),0,IF(AND(COUNTBLANK(D131)=1,COUNTA(W131:AD131)=0),0,1))</f>
        <v>0</v>
      </c>
      <c r="AH131" s="259">
        <f t="shared" ref="AH131:AH170" si="8">COUNTIF(W131:AD131,"NS")</f>
        <v>0</v>
      </c>
      <c r="AI131" s="269" t="b">
        <f t="shared" ref="AI131:AI170" si="9">NOT(EXACT($D131,UPPER($D131)))</f>
        <v>0</v>
      </c>
      <c r="AJ131" s="270" t="str">
        <f t="shared" ref="AJ131:AJ170" si="10">SUBSTITUTE( SUBSTITUTE( SUBSTITUTE( SUBSTITUTE( SUBSTITUTE( SUBSTITUTE( SUBSTITUTE( SUBSTITUTE( SUBSTITUTE( SUBSTITUTE($D131, "á", "a"), "é", "e"), "í", "i"), "ó", "o"), "ú", "u"), "Á", "A"), "É", "E"), "Í", "I"), "Ó", "O"), "Ú", "U")</f>
        <v/>
      </c>
      <c r="AK131" s="269" t="b">
        <f t="shared" ref="AK131:AK170" si="11">NOT(EXACT($D131,AJ131))</f>
        <v>0</v>
      </c>
      <c r="AL131" s="270" t="str">
        <f t="shared" ref="AL131:AL170" si="12">SUBSTITUTE((SUBSTITUTE(SUBSTITUTE(SUBSTITUTE($D131,".",""),",",""),"(","")),")","")</f>
        <v/>
      </c>
      <c r="AM131" s="269" t="b">
        <f t="shared" ref="AM131:AM170" si="13">NOT(EXACT($D131,AL131))</f>
        <v>0</v>
      </c>
    </row>
    <row r="132" spans="1:39" ht="15" customHeight="1">
      <c r="A132" s="44"/>
      <c r="B132" s="65"/>
      <c r="C132" s="166" t="s">
        <v>134</v>
      </c>
      <c r="D132" s="576"/>
      <c r="E132" s="577"/>
      <c r="F132" s="577"/>
      <c r="G132" s="577"/>
      <c r="H132" s="577"/>
      <c r="I132" s="577"/>
      <c r="J132" s="577"/>
      <c r="K132" s="577"/>
      <c r="L132" s="577"/>
      <c r="M132" s="577"/>
      <c r="N132" s="577"/>
      <c r="O132" s="577"/>
      <c r="P132" s="577"/>
      <c r="Q132" s="577"/>
      <c r="R132" s="577"/>
      <c r="S132" s="577"/>
      <c r="T132" s="577"/>
      <c r="U132" s="577"/>
      <c r="V132" s="578"/>
      <c r="W132" s="579"/>
      <c r="X132" s="580"/>
      <c r="Y132" s="460"/>
      <c r="Z132" s="460"/>
      <c r="AA132" s="460"/>
      <c r="AB132" s="460"/>
      <c r="AC132" s="460"/>
      <c r="AD132" s="460"/>
      <c r="AE132" s="1"/>
      <c r="AG132" s="268">
        <f t="shared" si="7"/>
        <v>0</v>
      </c>
      <c r="AH132" s="259">
        <f t="shared" si="8"/>
        <v>0</v>
      </c>
      <c r="AI132" s="269" t="b">
        <f t="shared" si="9"/>
        <v>0</v>
      </c>
      <c r="AJ132" s="270" t="str">
        <f t="shared" si="10"/>
        <v/>
      </c>
      <c r="AK132" s="269" t="b">
        <f t="shared" si="11"/>
        <v>0</v>
      </c>
      <c r="AL132" s="270" t="str">
        <f t="shared" si="12"/>
        <v/>
      </c>
      <c r="AM132" s="269" t="b">
        <f t="shared" si="13"/>
        <v>0</v>
      </c>
    </row>
    <row r="133" spans="1:39" ht="15" customHeight="1">
      <c r="A133" s="44"/>
      <c r="B133" s="65"/>
      <c r="C133" s="166" t="s">
        <v>135</v>
      </c>
      <c r="D133" s="576"/>
      <c r="E133" s="577"/>
      <c r="F133" s="577"/>
      <c r="G133" s="577"/>
      <c r="H133" s="577"/>
      <c r="I133" s="577"/>
      <c r="J133" s="577"/>
      <c r="K133" s="577"/>
      <c r="L133" s="577"/>
      <c r="M133" s="577"/>
      <c r="N133" s="577"/>
      <c r="O133" s="577"/>
      <c r="P133" s="577"/>
      <c r="Q133" s="577"/>
      <c r="R133" s="577"/>
      <c r="S133" s="577"/>
      <c r="T133" s="577"/>
      <c r="U133" s="577"/>
      <c r="V133" s="578"/>
      <c r="W133" s="579"/>
      <c r="X133" s="580"/>
      <c r="Y133" s="460"/>
      <c r="Z133" s="460"/>
      <c r="AA133" s="460"/>
      <c r="AB133" s="460"/>
      <c r="AC133" s="460"/>
      <c r="AD133" s="460"/>
      <c r="AE133" s="1"/>
      <c r="AG133" s="268">
        <f t="shared" si="7"/>
        <v>0</v>
      </c>
      <c r="AH133" s="259">
        <f t="shared" si="8"/>
        <v>0</v>
      </c>
      <c r="AI133" s="269" t="b">
        <f t="shared" si="9"/>
        <v>0</v>
      </c>
      <c r="AJ133" s="270" t="str">
        <f t="shared" si="10"/>
        <v/>
      </c>
      <c r="AK133" s="269" t="b">
        <f t="shared" si="11"/>
        <v>0</v>
      </c>
      <c r="AL133" s="270" t="str">
        <f t="shared" si="12"/>
        <v/>
      </c>
      <c r="AM133" s="269" t="b">
        <f t="shared" si="13"/>
        <v>0</v>
      </c>
    </row>
    <row r="134" spans="1:39" ht="15" customHeight="1">
      <c r="A134" s="44"/>
      <c r="B134" s="65"/>
      <c r="C134" s="166" t="s">
        <v>136</v>
      </c>
      <c r="D134" s="576"/>
      <c r="E134" s="577"/>
      <c r="F134" s="577"/>
      <c r="G134" s="577"/>
      <c r="H134" s="577"/>
      <c r="I134" s="577"/>
      <c r="J134" s="577"/>
      <c r="K134" s="577"/>
      <c r="L134" s="577"/>
      <c r="M134" s="577"/>
      <c r="N134" s="577"/>
      <c r="O134" s="577"/>
      <c r="P134" s="577"/>
      <c r="Q134" s="577"/>
      <c r="R134" s="577"/>
      <c r="S134" s="577"/>
      <c r="T134" s="577"/>
      <c r="U134" s="577"/>
      <c r="V134" s="578"/>
      <c r="W134" s="579"/>
      <c r="X134" s="580"/>
      <c r="Y134" s="460"/>
      <c r="Z134" s="460"/>
      <c r="AA134" s="460"/>
      <c r="AB134" s="460"/>
      <c r="AC134" s="460"/>
      <c r="AD134" s="460"/>
      <c r="AE134" s="1"/>
      <c r="AG134" s="268">
        <f t="shared" si="7"/>
        <v>0</v>
      </c>
      <c r="AH134" s="259">
        <f t="shared" si="8"/>
        <v>0</v>
      </c>
      <c r="AI134" s="269" t="b">
        <f t="shared" si="9"/>
        <v>0</v>
      </c>
      <c r="AJ134" s="270" t="str">
        <f t="shared" si="10"/>
        <v/>
      </c>
      <c r="AK134" s="269" t="b">
        <f t="shared" si="11"/>
        <v>0</v>
      </c>
      <c r="AL134" s="270" t="str">
        <f t="shared" si="12"/>
        <v/>
      </c>
      <c r="AM134" s="269" t="b">
        <f t="shared" si="13"/>
        <v>0</v>
      </c>
    </row>
    <row r="135" spans="1:39" ht="15" customHeight="1">
      <c r="A135" s="44"/>
      <c r="B135" s="65"/>
      <c r="C135" s="166" t="s">
        <v>137</v>
      </c>
      <c r="D135" s="576"/>
      <c r="E135" s="577"/>
      <c r="F135" s="577"/>
      <c r="G135" s="577"/>
      <c r="H135" s="577"/>
      <c r="I135" s="577"/>
      <c r="J135" s="577"/>
      <c r="K135" s="577"/>
      <c r="L135" s="577"/>
      <c r="M135" s="577"/>
      <c r="N135" s="577"/>
      <c r="O135" s="577"/>
      <c r="P135" s="577"/>
      <c r="Q135" s="577"/>
      <c r="R135" s="577"/>
      <c r="S135" s="577"/>
      <c r="T135" s="577"/>
      <c r="U135" s="577"/>
      <c r="V135" s="578"/>
      <c r="W135" s="579"/>
      <c r="X135" s="580"/>
      <c r="Y135" s="460"/>
      <c r="Z135" s="460"/>
      <c r="AA135" s="460"/>
      <c r="AB135" s="460"/>
      <c r="AC135" s="460"/>
      <c r="AD135" s="460"/>
      <c r="AE135" s="1"/>
      <c r="AG135" s="268">
        <f t="shared" si="7"/>
        <v>0</v>
      </c>
      <c r="AH135" s="259">
        <f t="shared" si="8"/>
        <v>0</v>
      </c>
      <c r="AI135" s="269" t="b">
        <f t="shared" si="9"/>
        <v>0</v>
      </c>
      <c r="AJ135" s="270" t="str">
        <f t="shared" si="10"/>
        <v/>
      </c>
      <c r="AK135" s="269" t="b">
        <f t="shared" si="11"/>
        <v>0</v>
      </c>
      <c r="AL135" s="270" t="str">
        <f t="shared" si="12"/>
        <v/>
      </c>
      <c r="AM135" s="269" t="b">
        <f t="shared" si="13"/>
        <v>0</v>
      </c>
    </row>
    <row r="136" spans="1:39" ht="15" customHeight="1">
      <c r="A136" s="44"/>
      <c r="B136" s="65"/>
      <c r="C136" s="166" t="s">
        <v>138</v>
      </c>
      <c r="D136" s="576"/>
      <c r="E136" s="577"/>
      <c r="F136" s="577"/>
      <c r="G136" s="577"/>
      <c r="H136" s="577"/>
      <c r="I136" s="577"/>
      <c r="J136" s="577"/>
      <c r="K136" s="577"/>
      <c r="L136" s="577"/>
      <c r="M136" s="577"/>
      <c r="N136" s="577"/>
      <c r="O136" s="577"/>
      <c r="P136" s="577"/>
      <c r="Q136" s="577"/>
      <c r="R136" s="577"/>
      <c r="S136" s="577"/>
      <c r="T136" s="577"/>
      <c r="U136" s="577"/>
      <c r="V136" s="578"/>
      <c r="W136" s="579"/>
      <c r="X136" s="580"/>
      <c r="Y136" s="460"/>
      <c r="Z136" s="460"/>
      <c r="AA136" s="460"/>
      <c r="AB136" s="460"/>
      <c r="AC136" s="460"/>
      <c r="AD136" s="460"/>
      <c r="AE136" s="1"/>
      <c r="AG136" s="268">
        <f t="shared" si="7"/>
        <v>0</v>
      </c>
      <c r="AH136" s="259">
        <f t="shared" si="8"/>
        <v>0</v>
      </c>
      <c r="AI136" s="269" t="b">
        <f t="shared" si="9"/>
        <v>0</v>
      </c>
      <c r="AJ136" s="270" t="str">
        <f t="shared" si="10"/>
        <v/>
      </c>
      <c r="AK136" s="269" t="b">
        <f t="shared" si="11"/>
        <v>0</v>
      </c>
      <c r="AL136" s="270" t="str">
        <f t="shared" si="12"/>
        <v/>
      </c>
      <c r="AM136" s="269" t="b">
        <f t="shared" si="13"/>
        <v>0</v>
      </c>
    </row>
    <row r="137" spans="1:39" ht="15" customHeight="1">
      <c r="A137" s="44"/>
      <c r="B137" s="65"/>
      <c r="C137" s="166" t="s">
        <v>139</v>
      </c>
      <c r="D137" s="576"/>
      <c r="E137" s="577"/>
      <c r="F137" s="577"/>
      <c r="G137" s="577"/>
      <c r="H137" s="577"/>
      <c r="I137" s="577"/>
      <c r="J137" s="577"/>
      <c r="K137" s="577"/>
      <c r="L137" s="577"/>
      <c r="M137" s="577"/>
      <c r="N137" s="577"/>
      <c r="O137" s="577"/>
      <c r="P137" s="577"/>
      <c r="Q137" s="577"/>
      <c r="R137" s="577"/>
      <c r="S137" s="577"/>
      <c r="T137" s="577"/>
      <c r="U137" s="577"/>
      <c r="V137" s="578"/>
      <c r="W137" s="579"/>
      <c r="X137" s="580"/>
      <c r="Y137" s="460"/>
      <c r="Z137" s="460"/>
      <c r="AA137" s="460"/>
      <c r="AB137" s="460"/>
      <c r="AC137" s="460"/>
      <c r="AD137" s="460"/>
      <c r="AE137" s="1"/>
      <c r="AG137" s="268">
        <f t="shared" si="7"/>
        <v>0</v>
      </c>
      <c r="AH137" s="259">
        <f t="shared" si="8"/>
        <v>0</v>
      </c>
      <c r="AI137" s="269" t="b">
        <f t="shared" si="9"/>
        <v>0</v>
      </c>
      <c r="AJ137" s="270" t="str">
        <f t="shared" si="10"/>
        <v/>
      </c>
      <c r="AK137" s="269" t="b">
        <f t="shared" si="11"/>
        <v>0</v>
      </c>
      <c r="AL137" s="270" t="str">
        <f t="shared" si="12"/>
        <v/>
      </c>
      <c r="AM137" s="269" t="b">
        <f t="shared" si="13"/>
        <v>0</v>
      </c>
    </row>
    <row r="138" spans="1:39" ht="15" customHeight="1">
      <c r="A138" s="44"/>
      <c r="B138" s="65"/>
      <c r="C138" s="166" t="s">
        <v>140</v>
      </c>
      <c r="D138" s="576"/>
      <c r="E138" s="577"/>
      <c r="F138" s="577"/>
      <c r="G138" s="577"/>
      <c r="H138" s="577"/>
      <c r="I138" s="577"/>
      <c r="J138" s="577"/>
      <c r="K138" s="577"/>
      <c r="L138" s="577"/>
      <c r="M138" s="577"/>
      <c r="N138" s="577"/>
      <c r="O138" s="577"/>
      <c r="P138" s="577"/>
      <c r="Q138" s="577"/>
      <c r="R138" s="577"/>
      <c r="S138" s="577"/>
      <c r="T138" s="577"/>
      <c r="U138" s="577"/>
      <c r="V138" s="578"/>
      <c r="W138" s="579"/>
      <c r="X138" s="580"/>
      <c r="Y138" s="460"/>
      <c r="Z138" s="460"/>
      <c r="AA138" s="460"/>
      <c r="AB138" s="460"/>
      <c r="AC138" s="460"/>
      <c r="AD138" s="460"/>
      <c r="AE138" s="1"/>
      <c r="AG138" s="268">
        <f t="shared" si="7"/>
        <v>0</v>
      </c>
      <c r="AH138" s="259">
        <f t="shared" si="8"/>
        <v>0</v>
      </c>
      <c r="AI138" s="269" t="b">
        <f t="shared" si="9"/>
        <v>0</v>
      </c>
      <c r="AJ138" s="270" t="str">
        <f t="shared" si="10"/>
        <v/>
      </c>
      <c r="AK138" s="269" t="b">
        <f t="shared" si="11"/>
        <v>0</v>
      </c>
      <c r="AL138" s="270" t="str">
        <f t="shared" si="12"/>
        <v/>
      </c>
      <c r="AM138" s="269" t="b">
        <f t="shared" si="13"/>
        <v>0</v>
      </c>
    </row>
    <row r="139" spans="1:39" ht="15" customHeight="1">
      <c r="A139" s="44"/>
      <c r="B139" s="65"/>
      <c r="C139" s="166" t="s">
        <v>141</v>
      </c>
      <c r="D139" s="576"/>
      <c r="E139" s="577"/>
      <c r="F139" s="577"/>
      <c r="G139" s="577"/>
      <c r="H139" s="577"/>
      <c r="I139" s="577"/>
      <c r="J139" s="577"/>
      <c r="K139" s="577"/>
      <c r="L139" s="577"/>
      <c r="M139" s="577"/>
      <c r="N139" s="577"/>
      <c r="O139" s="577"/>
      <c r="P139" s="577"/>
      <c r="Q139" s="577"/>
      <c r="R139" s="577"/>
      <c r="S139" s="577"/>
      <c r="T139" s="577"/>
      <c r="U139" s="577"/>
      <c r="V139" s="578"/>
      <c r="W139" s="579"/>
      <c r="X139" s="580"/>
      <c r="Y139" s="460"/>
      <c r="Z139" s="460"/>
      <c r="AA139" s="460"/>
      <c r="AB139" s="460"/>
      <c r="AC139" s="460"/>
      <c r="AD139" s="460"/>
      <c r="AE139" s="1"/>
      <c r="AG139" s="268">
        <f t="shared" si="7"/>
        <v>0</v>
      </c>
      <c r="AH139" s="259">
        <f t="shared" si="8"/>
        <v>0</v>
      </c>
      <c r="AI139" s="269" t="b">
        <f t="shared" si="9"/>
        <v>0</v>
      </c>
      <c r="AJ139" s="270" t="str">
        <f t="shared" si="10"/>
        <v/>
      </c>
      <c r="AK139" s="269" t="b">
        <f t="shared" si="11"/>
        <v>0</v>
      </c>
      <c r="AL139" s="270" t="str">
        <f t="shared" si="12"/>
        <v/>
      </c>
      <c r="AM139" s="269" t="b">
        <f t="shared" si="13"/>
        <v>0</v>
      </c>
    </row>
    <row r="140" spans="1:39" ht="15" customHeight="1">
      <c r="A140" s="44"/>
      <c r="B140" s="65"/>
      <c r="C140" s="166" t="s">
        <v>142</v>
      </c>
      <c r="D140" s="576"/>
      <c r="E140" s="577"/>
      <c r="F140" s="577"/>
      <c r="G140" s="577"/>
      <c r="H140" s="577"/>
      <c r="I140" s="577"/>
      <c r="J140" s="577"/>
      <c r="K140" s="577"/>
      <c r="L140" s="577"/>
      <c r="M140" s="577"/>
      <c r="N140" s="577"/>
      <c r="O140" s="577"/>
      <c r="P140" s="577"/>
      <c r="Q140" s="577"/>
      <c r="R140" s="577"/>
      <c r="S140" s="577"/>
      <c r="T140" s="577"/>
      <c r="U140" s="577"/>
      <c r="V140" s="578"/>
      <c r="W140" s="579"/>
      <c r="X140" s="580"/>
      <c r="Y140" s="460"/>
      <c r="Z140" s="460"/>
      <c r="AA140" s="460"/>
      <c r="AB140" s="460"/>
      <c r="AC140" s="460"/>
      <c r="AD140" s="460"/>
      <c r="AE140" s="1"/>
      <c r="AG140" s="268">
        <f t="shared" si="7"/>
        <v>0</v>
      </c>
      <c r="AH140" s="259">
        <f t="shared" si="8"/>
        <v>0</v>
      </c>
      <c r="AI140" s="269" t="b">
        <f t="shared" si="9"/>
        <v>0</v>
      </c>
      <c r="AJ140" s="270" t="str">
        <f t="shared" si="10"/>
        <v/>
      </c>
      <c r="AK140" s="269" t="b">
        <f t="shared" si="11"/>
        <v>0</v>
      </c>
      <c r="AL140" s="270" t="str">
        <f t="shared" si="12"/>
        <v/>
      </c>
      <c r="AM140" s="269" t="b">
        <f t="shared" si="13"/>
        <v>0</v>
      </c>
    </row>
    <row r="141" spans="1:39" ht="15" customHeight="1">
      <c r="A141" s="44"/>
      <c r="B141" s="65"/>
      <c r="C141" s="166" t="s">
        <v>143</v>
      </c>
      <c r="D141" s="576"/>
      <c r="E141" s="577"/>
      <c r="F141" s="577"/>
      <c r="G141" s="577"/>
      <c r="H141" s="577"/>
      <c r="I141" s="577"/>
      <c r="J141" s="577"/>
      <c r="K141" s="577"/>
      <c r="L141" s="577"/>
      <c r="M141" s="577"/>
      <c r="N141" s="577"/>
      <c r="O141" s="577"/>
      <c r="P141" s="577"/>
      <c r="Q141" s="577"/>
      <c r="R141" s="577"/>
      <c r="S141" s="577"/>
      <c r="T141" s="577"/>
      <c r="U141" s="577"/>
      <c r="V141" s="578"/>
      <c r="W141" s="579"/>
      <c r="X141" s="580"/>
      <c r="Y141" s="460"/>
      <c r="Z141" s="460"/>
      <c r="AA141" s="460"/>
      <c r="AB141" s="460"/>
      <c r="AC141" s="460"/>
      <c r="AD141" s="460"/>
      <c r="AE141" s="1"/>
      <c r="AG141" s="268">
        <f t="shared" si="7"/>
        <v>0</v>
      </c>
      <c r="AH141" s="259">
        <f t="shared" si="8"/>
        <v>0</v>
      </c>
      <c r="AI141" s="269" t="b">
        <f t="shared" si="9"/>
        <v>0</v>
      </c>
      <c r="AJ141" s="270" t="str">
        <f t="shared" si="10"/>
        <v/>
      </c>
      <c r="AK141" s="269" t="b">
        <f t="shared" si="11"/>
        <v>0</v>
      </c>
      <c r="AL141" s="270" t="str">
        <f t="shared" si="12"/>
        <v/>
      </c>
      <c r="AM141" s="269" t="b">
        <f t="shared" si="13"/>
        <v>0</v>
      </c>
    </row>
    <row r="142" spans="1:39" ht="15" customHeight="1">
      <c r="A142" s="44"/>
      <c r="B142" s="65"/>
      <c r="C142" s="166" t="s">
        <v>144</v>
      </c>
      <c r="D142" s="576"/>
      <c r="E142" s="577"/>
      <c r="F142" s="577"/>
      <c r="G142" s="577"/>
      <c r="H142" s="577"/>
      <c r="I142" s="577"/>
      <c r="J142" s="577"/>
      <c r="K142" s="577"/>
      <c r="L142" s="577"/>
      <c r="M142" s="577"/>
      <c r="N142" s="577"/>
      <c r="O142" s="577"/>
      <c r="P142" s="577"/>
      <c r="Q142" s="577"/>
      <c r="R142" s="577"/>
      <c r="S142" s="577"/>
      <c r="T142" s="577"/>
      <c r="U142" s="577"/>
      <c r="V142" s="578"/>
      <c r="W142" s="579"/>
      <c r="X142" s="580"/>
      <c r="Y142" s="460"/>
      <c r="Z142" s="460"/>
      <c r="AA142" s="460"/>
      <c r="AB142" s="460"/>
      <c r="AC142" s="460"/>
      <c r="AD142" s="460"/>
      <c r="AE142" s="1"/>
      <c r="AG142" s="268">
        <f t="shared" si="7"/>
        <v>0</v>
      </c>
      <c r="AH142" s="259">
        <f t="shared" si="8"/>
        <v>0</v>
      </c>
      <c r="AI142" s="269" t="b">
        <f t="shared" si="9"/>
        <v>0</v>
      </c>
      <c r="AJ142" s="270" t="str">
        <f t="shared" si="10"/>
        <v/>
      </c>
      <c r="AK142" s="269" t="b">
        <f t="shared" si="11"/>
        <v>0</v>
      </c>
      <c r="AL142" s="270" t="str">
        <f t="shared" si="12"/>
        <v/>
      </c>
      <c r="AM142" s="269" t="b">
        <f t="shared" si="13"/>
        <v>0</v>
      </c>
    </row>
    <row r="143" spans="1:39" ht="15" customHeight="1">
      <c r="A143" s="44"/>
      <c r="B143" s="65"/>
      <c r="C143" s="166" t="s">
        <v>145</v>
      </c>
      <c r="D143" s="576"/>
      <c r="E143" s="577"/>
      <c r="F143" s="577"/>
      <c r="G143" s="577"/>
      <c r="H143" s="577"/>
      <c r="I143" s="577"/>
      <c r="J143" s="577"/>
      <c r="K143" s="577"/>
      <c r="L143" s="577"/>
      <c r="M143" s="577"/>
      <c r="N143" s="577"/>
      <c r="O143" s="577"/>
      <c r="P143" s="577"/>
      <c r="Q143" s="577"/>
      <c r="R143" s="577"/>
      <c r="S143" s="577"/>
      <c r="T143" s="577"/>
      <c r="U143" s="577"/>
      <c r="V143" s="578"/>
      <c r="W143" s="579"/>
      <c r="X143" s="580"/>
      <c r="Y143" s="460"/>
      <c r="Z143" s="460"/>
      <c r="AA143" s="460"/>
      <c r="AB143" s="460"/>
      <c r="AC143" s="460"/>
      <c r="AD143" s="460"/>
      <c r="AE143" s="1"/>
      <c r="AG143" s="268">
        <f t="shared" si="7"/>
        <v>0</v>
      </c>
      <c r="AH143" s="259">
        <f t="shared" si="8"/>
        <v>0</v>
      </c>
      <c r="AI143" s="269" t="b">
        <f t="shared" si="9"/>
        <v>0</v>
      </c>
      <c r="AJ143" s="270" t="str">
        <f t="shared" si="10"/>
        <v/>
      </c>
      <c r="AK143" s="269" t="b">
        <f t="shared" si="11"/>
        <v>0</v>
      </c>
      <c r="AL143" s="270" t="str">
        <f t="shared" si="12"/>
        <v/>
      </c>
      <c r="AM143" s="269" t="b">
        <f t="shared" si="13"/>
        <v>0</v>
      </c>
    </row>
    <row r="144" spans="1:39" ht="15" customHeight="1">
      <c r="A144" s="44"/>
      <c r="B144" s="65"/>
      <c r="C144" s="166" t="s">
        <v>146</v>
      </c>
      <c r="D144" s="576"/>
      <c r="E144" s="577"/>
      <c r="F144" s="577"/>
      <c r="G144" s="577"/>
      <c r="H144" s="577"/>
      <c r="I144" s="577"/>
      <c r="J144" s="577"/>
      <c r="K144" s="577"/>
      <c r="L144" s="577"/>
      <c r="M144" s="577"/>
      <c r="N144" s="577"/>
      <c r="O144" s="577"/>
      <c r="P144" s="577"/>
      <c r="Q144" s="577"/>
      <c r="R144" s="577"/>
      <c r="S144" s="577"/>
      <c r="T144" s="577"/>
      <c r="U144" s="577"/>
      <c r="V144" s="578"/>
      <c r="W144" s="579"/>
      <c r="X144" s="580"/>
      <c r="Y144" s="460"/>
      <c r="Z144" s="460"/>
      <c r="AA144" s="460"/>
      <c r="AB144" s="460"/>
      <c r="AC144" s="460"/>
      <c r="AD144" s="460"/>
      <c r="AE144" s="1"/>
      <c r="AG144" s="268">
        <f t="shared" si="7"/>
        <v>0</v>
      </c>
      <c r="AH144" s="259">
        <f t="shared" si="8"/>
        <v>0</v>
      </c>
      <c r="AI144" s="269" t="b">
        <f t="shared" si="9"/>
        <v>0</v>
      </c>
      <c r="AJ144" s="270" t="str">
        <f t="shared" si="10"/>
        <v/>
      </c>
      <c r="AK144" s="269" t="b">
        <f t="shared" si="11"/>
        <v>0</v>
      </c>
      <c r="AL144" s="270" t="str">
        <f t="shared" si="12"/>
        <v/>
      </c>
      <c r="AM144" s="269" t="b">
        <f t="shared" si="13"/>
        <v>0</v>
      </c>
    </row>
    <row r="145" spans="1:39" ht="15" customHeight="1">
      <c r="A145" s="44"/>
      <c r="B145" s="65"/>
      <c r="C145" s="166" t="s">
        <v>147</v>
      </c>
      <c r="D145" s="576"/>
      <c r="E145" s="577"/>
      <c r="F145" s="577"/>
      <c r="G145" s="577"/>
      <c r="H145" s="577"/>
      <c r="I145" s="577"/>
      <c r="J145" s="577"/>
      <c r="K145" s="577"/>
      <c r="L145" s="577"/>
      <c r="M145" s="577"/>
      <c r="N145" s="577"/>
      <c r="O145" s="577"/>
      <c r="P145" s="577"/>
      <c r="Q145" s="577"/>
      <c r="R145" s="577"/>
      <c r="S145" s="577"/>
      <c r="T145" s="577"/>
      <c r="U145" s="577"/>
      <c r="V145" s="578"/>
      <c r="W145" s="579"/>
      <c r="X145" s="580"/>
      <c r="Y145" s="460"/>
      <c r="Z145" s="460"/>
      <c r="AA145" s="460"/>
      <c r="AB145" s="460"/>
      <c r="AC145" s="460"/>
      <c r="AD145" s="460"/>
      <c r="AE145" s="1"/>
      <c r="AG145" s="268">
        <f t="shared" si="7"/>
        <v>0</v>
      </c>
      <c r="AH145" s="259">
        <f t="shared" si="8"/>
        <v>0</v>
      </c>
      <c r="AI145" s="269" t="b">
        <f t="shared" si="9"/>
        <v>0</v>
      </c>
      <c r="AJ145" s="270" t="str">
        <f t="shared" si="10"/>
        <v/>
      </c>
      <c r="AK145" s="269" t="b">
        <f t="shared" si="11"/>
        <v>0</v>
      </c>
      <c r="AL145" s="270" t="str">
        <f t="shared" si="12"/>
        <v/>
      </c>
      <c r="AM145" s="269" t="b">
        <f t="shared" si="13"/>
        <v>0</v>
      </c>
    </row>
    <row r="146" spans="1:39" ht="15" customHeight="1">
      <c r="A146" s="44"/>
      <c r="B146" s="65"/>
      <c r="C146" s="166" t="s">
        <v>148</v>
      </c>
      <c r="D146" s="576"/>
      <c r="E146" s="577"/>
      <c r="F146" s="577"/>
      <c r="G146" s="577"/>
      <c r="H146" s="577"/>
      <c r="I146" s="577"/>
      <c r="J146" s="577"/>
      <c r="K146" s="577"/>
      <c r="L146" s="577"/>
      <c r="M146" s="577"/>
      <c r="N146" s="577"/>
      <c r="O146" s="577"/>
      <c r="P146" s="577"/>
      <c r="Q146" s="577"/>
      <c r="R146" s="577"/>
      <c r="S146" s="577"/>
      <c r="T146" s="577"/>
      <c r="U146" s="577"/>
      <c r="V146" s="578"/>
      <c r="W146" s="579"/>
      <c r="X146" s="580"/>
      <c r="Y146" s="460"/>
      <c r="Z146" s="460"/>
      <c r="AA146" s="460"/>
      <c r="AB146" s="460"/>
      <c r="AC146" s="460"/>
      <c r="AD146" s="460"/>
      <c r="AE146" s="1"/>
      <c r="AG146" s="268">
        <f t="shared" si="7"/>
        <v>0</v>
      </c>
      <c r="AH146" s="259">
        <f t="shared" si="8"/>
        <v>0</v>
      </c>
      <c r="AI146" s="269" t="b">
        <f t="shared" si="9"/>
        <v>0</v>
      </c>
      <c r="AJ146" s="270" t="str">
        <f t="shared" si="10"/>
        <v/>
      </c>
      <c r="AK146" s="269" t="b">
        <f t="shared" si="11"/>
        <v>0</v>
      </c>
      <c r="AL146" s="270" t="str">
        <f t="shared" si="12"/>
        <v/>
      </c>
      <c r="AM146" s="269" t="b">
        <f t="shared" si="13"/>
        <v>0</v>
      </c>
    </row>
    <row r="147" spans="1:39" ht="15" customHeight="1">
      <c r="A147" s="44"/>
      <c r="B147" s="65"/>
      <c r="C147" s="166" t="s">
        <v>149</v>
      </c>
      <c r="D147" s="576"/>
      <c r="E147" s="577"/>
      <c r="F147" s="577"/>
      <c r="G147" s="577"/>
      <c r="H147" s="577"/>
      <c r="I147" s="577"/>
      <c r="J147" s="577"/>
      <c r="K147" s="577"/>
      <c r="L147" s="577"/>
      <c r="M147" s="577"/>
      <c r="N147" s="577"/>
      <c r="O147" s="577"/>
      <c r="P147" s="577"/>
      <c r="Q147" s="577"/>
      <c r="R147" s="577"/>
      <c r="S147" s="577"/>
      <c r="T147" s="577"/>
      <c r="U147" s="577"/>
      <c r="V147" s="578"/>
      <c r="W147" s="579"/>
      <c r="X147" s="580"/>
      <c r="Y147" s="460"/>
      <c r="Z147" s="460"/>
      <c r="AA147" s="460"/>
      <c r="AB147" s="460"/>
      <c r="AC147" s="460"/>
      <c r="AD147" s="460"/>
      <c r="AE147" s="1"/>
      <c r="AG147" s="268">
        <f t="shared" si="7"/>
        <v>0</v>
      </c>
      <c r="AH147" s="259">
        <f t="shared" si="8"/>
        <v>0</v>
      </c>
      <c r="AI147" s="269" t="b">
        <f t="shared" si="9"/>
        <v>0</v>
      </c>
      <c r="AJ147" s="270" t="str">
        <f t="shared" si="10"/>
        <v/>
      </c>
      <c r="AK147" s="269" t="b">
        <f t="shared" si="11"/>
        <v>0</v>
      </c>
      <c r="AL147" s="270" t="str">
        <f t="shared" si="12"/>
        <v/>
      </c>
      <c r="AM147" s="269" t="b">
        <f t="shared" si="13"/>
        <v>0</v>
      </c>
    </row>
    <row r="148" spans="1:39" ht="15" customHeight="1">
      <c r="A148" s="44"/>
      <c r="B148" s="65"/>
      <c r="C148" s="166" t="s">
        <v>150</v>
      </c>
      <c r="D148" s="576"/>
      <c r="E148" s="577"/>
      <c r="F148" s="577"/>
      <c r="G148" s="577"/>
      <c r="H148" s="577"/>
      <c r="I148" s="577"/>
      <c r="J148" s="577"/>
      <c r="K148" s="577"/>
      <c r="L148" s="577"/>
      <c r="M148" s="577"/>
      <c r="N148" s="577"/>
      <c r="O148" s="577"/>
      <c r="P148" s="577"/>
      <c r="Q148" s="577"/>
      <c r="R148" s="577"/>
      <c r="S148" s="577"/>
      <c r="T148" s="577"/>
      <c r="U148" s="577"/>
      <c r="V148" s="578"/>
      <c r="W148" s="579"/>
      <c r="X148" s="580"/>
      <c r="Y148" s="460"/>
      <c r="Z148" s="460"/>
      <c r="AA148" s="460"/>
      <c r="AB148" s="460"/>
      <c r="AC148" s="460"/>
      <c r="AD148" s="460"/>
      <c r="AE148" s="1"/>
      <c r="AG148" s="268">
        <f t="shared" si="7"/>
        <v>0</v>
      </c>
      <c r="AH148" s="259">
        <f t="shared" si="8"/>
        <v>0</v>
      </c>
      <c r="AI148" s="269" t="b">
        <f t="shared" si="9"/>
        <v>0</v>
      </c>
      <c r="AJ148" s="270" t="str">
        <f t="shared" si="10"/>
        <v/>
      </c>
      <c r="AK148" s="269" t="b">
        <f t="shared" si="11"/>
        <v>0</v>
      </c>
      <c r="AL148" s="270" t="str">
        <f t="shared" si="12"/>
        <v/>
      </c>
      <c r="AM148" s="269" t="b">
        <f t="shared" si="13"/>
        <v>0</v>
      </c>
    </row>
    <row r="149" spans="1:39" ht="15" customHeight="1">
      <c r="A149" s="44"/>
      <c r="B149" s="65"/>
      <c r="C149" s="166" t="s">
        <v>151</v>
      </c>
      <c r="D149" s="576"/>
      <c r="E149" s="577"/>
      <c r="F149" s="577"/>
      <c r="G149" s="577"/>
      <c r="H149" s="577"/>
      <c r="I149" s="577"/>
      <c r="J149" s="577"/>
      <c r="K149" s="577"/>
      <c r="L149" s="577"/>
      <c r="M149" s="577"/>
      <c r="N149" s="577"/>
      <c r="O149" s="577"/>
      <c r="P149" s="577"/>
      <c r="Q149" s="577"/>
      <c r="R149" s="577"/>
      <c r="S149" s="577"/>
      <c r="T149" s="577"/>
      <c r="U149" s="577"/>
      <c r="V149" s="578"/>
      <c r="W149" s="579"/>
      <c r="X149" s="580"/>
      <c r="Y149" s="460"/>
      <c r="Z149" s="460"/>
      <c r="AA149" s="460"/>
      <c r="AB149" s="460"/>
      <c r="AC149" s="460"/>
      <c r="AD149" s="460"/>
      <c r="AE149" s="1"/>
      <c r="AG149" s="268">
        <f t="shared" si="7"/>
        <v>0</v>
      </c>
      <c r="AH149" s="259">
        <f t="shared" si="8"/>
        <v>0</v>
      </c>
      <c r="AI149" s="269" t="b">
        <f t="shared" si="9"/>
        <v>0</v>
      </c>
      <c r="AJ149" s="270" t="str">
        <f t="shared" si="10"/>
        <v/>
      </c>
      <c r="AK149" s="269" t="b">
        <f t="shared" si="11"/>
        <v>0</v>
      </c>
      <c r="AL149" s="270" t="str">
        <f t="shared" si="12"/>
        <v/>
      </c>
      <c r="AM149" s="269" t="b">
        <f t="shared" si="13"/>
        <v>0</v>
      </c>
    </row>
    <row r="150" spans="1:39" ht="15" customHeight="1">
      <c r="A150" s="44"/>
      <c r="B150" s="65"/>
      <c r="C150" s="166" t="s">
        <v>152</v>
      </c>
      <c r="D150" s="576"/>
      <c r="E150" s="577"/>
      <c r="F150" s="577"/>
      <c r="G150" s="577"/>
      <c r="H150" s="577"/>
      <c r="I150" s="577"/>
      <c r="J150" s="577"/>
      <c r="K150" s="577"/>
      <c r="L150" s="577"/>
      <c r="M150" s="577"/>
      <c r="N150" s="577"/>
      <c r="O150" s="577"/>
      <c r="P150" s="577"/>
      <c r="Q150" s="577"/>
      <c r="R150" s="577"/>
      <c r="S150" s="577"/>
      <c r="T150" s="577"/>
      <c r="U150" s="577"/>
      <c r="V150" s="578"/>
      <c r="W150" s="579"/>
      <c r="X150" s="580"/>
      <c r="Y150" s="460"/>
      <c r="Z150" s="460"/>
      <c r="AA150" s="460"/>
      <c r="AB150" s="460"/>
      <c r="AC150" s="460"/>
      <c r="AD150" s="460"/>
      <c r="AE150" s="1"/>
      <c r="AG150" s="268">
        <f t="shared" si="7"/>
        <v>0</v>
      </c>
      <c r="AH150" s="259">
        <f t="shared" si="8"/>
        <v>0</v>
      </c>
      <c r="AI150" s="269" t="b">
        <f t="shared" si="9"/>
        <v>0</v>
      </c>
      <c r="AJ150" s="270" t="str">
        <f t="shared" si="10"/>
        <v/>
      </c>
      <c r="AK150" s="269" t="b">
        <f t="shared" si="11"/>
        <v>0</v>
      </c>
      <c r="AL150" s="270" t="str">
        <f t="shared" si="12"/>
        <v/>
      </c>
      <c r="AM150" s="269" t="b">
        <f t="shared" si="13"/>
        <v>0</v>
      </c>
    </row>
    <row r="151" spans="1:39" ht="15" customHeight="1">
      <c r="A151" s="44"/>
      <c r="B151" s="65"/>
      <c r="C151" s="166" t="s">
        <v>153</v>
      </c>
      <c r="D151" s="576"/>
      <c r="E151" s="577"/>
      <c r="F151" s="577"/>
      <c r="G151" s="577"/>
      <c r="H151" s="577"/>
      <c r="I151" s="577"/>
      <c r="J151" s="577"/>
      <c r="K151" s="577"/>
      <c r="L151" s="577"/>
      <c r="M151" s="577"/>
      <c r="N151" s="577"/>
      <c r="O151" s="577"/>
      <c r="P151" s="577"/>
      <c r="Q151" s="577"/>
      <c r="R151" s="577"/>
      <c r="S151" s="577"/>
      <c r="T151" s="577"/>
      <c r="U151" s="577"/>
      <c r="V151" s="578"/>
      <c r="W151" s="579"/>
      <c r="X151" s="580"/>
      <c r="Y151" s="460"/>
      <c r="Z151" s="460"/>
      <c r="AA151" s="460"/>
      <c r="AB151" s="460"/>
      <c r="AC151" s="460"/>
      <c r="AD151" s="460"/>
      <c r="AE151" s="1"/>
      <c r="AG151" s="268">
        <f t="shared" si="7"/>
        <v>0</v>
      </c>
      <c r="AH151" s="259">
        <f t="shared" si="8"/>
        <v>0</v>
      </c>
      <c r="AI151" s="269" t="b">
        <f t="shared" si="9"/>
        <v>0</v>
      </c>
      <c r="AJ151" s="270" t="str">
        <f t="shared" si="10"/>
        <v/>
      </c>
      <c r="AK151" s="269" t="b">
        <f t="shared" si="11"/>
        <v>0</v>
      </c>
      <c r="AL151" s="270" t="str">
        <f t="shared" si="12"/>
        <v/>
      </c>
      <c r="AM151" s="269" t="b">
        <f t="shared" si="13"/>
        <v>0</v>
      </c>
    </row>
    <row r="152" spans="1:39" ht="15" customHeight="1">
      <c r="A152" s="44"/>
      <c r="B152" s="65"/>
      <c r="C152" s="166" t="s">
        <v>154</v>
      </c>
      <c r="D152" s="576"/>
      <c r="E152" s="577"/>
      <c r="F152" s="577"/>
      <c r="G152" s="577"/>
      <c r="H152" s="577"/>
      <c r="I152" s="577"/>
      <c r="J152" s="577"/>
      <c r="K152" s="577"/>
      <c r="L152" s="577"/>
      <c r="M152" s="577"/>
      <c r="N152" s="577"/>
      <c r="O152" s="577"/>
      <c r="P152" s="577"/>
      <c r="Q152" s="577"/>
      <c r="R152" s="577"/>
      <c r="S152" s="577"/>
      <c r="T152" s="577"/>
      <c r="U152" s="577"/>
      <c r="V152" s="578"/>
      <c r="W152" s="579"/>
      <c r="X152" s="580"/>
      <c r="Y152" s="460"/>
      <c r="Z152" s="460"/>
      <c r="AA152" s="460"/>
      <c r="AB152" s="460"/>
      <c r="AC152" s="460"/>
      <c r="AD152" s="460"/>
      <c r="AE152" s="1"/>
      <c r="AG152" s="268">
        <f t="shared" si="7"/>
        <v>0</v>
      </c>
      <c r="AH152" s="259">
        <f t="shared" si="8"/>
        <v>0</v>
      </c>
      <c r="AI152" s="269" t="b">
        <f t="shared" si="9"/>
        <v>0</v>
      </c>
      <c r="AJ152" s="270" t="str">
        <f t="shared" si="10"/>
        <v/>
      </c>
      <c r="AK152" s="269" t="b">
        <f t="shared" si="11"/>
        <v>0</v>
      </c>
      <c r="AL152" s="270" t="str">
        <f t="shared" si="12"/>
        <v/>
      </c>
      <c r="AM152" s="269" t="b">
        <f t="shared" si="13"/>
        <v>0</v>
      </c>
    </row>
    <row r="153" spans="1:39" ht="15" customHeight="1">
      <c r="A153" s="44"/>
      <c r="B153" s="65"/>
      <c r="C153" s="166" t="s">
        <v>155</v>
      </c>
      <c r="D153" s="576"/>
      <c r="E153" s="577"/>
      <c r="F153" s="577"/>
      <c r="G153" s="577"/>
      <c r="H153" s="577"/>
      <c r="I153" s="577"/>
      <c r="J153" s="577"/>
      <c r="K153" s="577"/>
      <c r="L153" s="577"/>
      <c r="M153" s="577"/>
      <c r="N153" s="577"/>
      <c r="O153" s="577"/>
      <c r="P153" s="577"/>
      <c r="Q153" s="577"/>
      <c r="R153" s="577"/>
      <c r="S153" s="577"/>
      <c r="T153" s="577"/>
      <c r="U153" s="577"/>
      <c r="V153" s="578"/>
      <c r="W153" s="579"/>
      <c r="X153" s="580"/>
      <c r="Y153" s="460"/>
      <c r="Z153" s="460"/>
      <c r="AA153" s="460"/>
      <c r="AB153" s="460"/>
      <c r="AC153" s="460"/>
      <c r="AD153" s="460"/>
      <c r="AE153" s="1"/>
      <c r="AG153" s="268">
        <f t="shared" si="7"/>
        <v>0</v>
      </c>
      <c r="AH153" s="259">
        <f t="shared" si="8"/>
        <v>0</v>
      </c>
      <c r="AI153" s="269" t="b">
        <f t="shared" si="9"/>
        <v>0</v>
      </c>
      <c r="AJ153" s="270" t="str">
        <f t="shared" si="10"/>
        <v/>
      </c>
      <c r="AK153" s="269" t="b">
        <f t="shared" si="11"/>
        <v>0</v>
      </c>
      <c r="AL153" s="270" t="str">
        <f t="shared" si="12"/>
        <v/>
      </c>
      <c r="AM153" s="269" t="b">
        <f t="shared" si="13"/>
        <v>0</v>
      </c>
    </row>
    <row r="154" spans="1:39" ht="15" customHeight="1">
      <c r="A154" s="44"/>
      <c r="B154" s="65"/>
      <c r="C154" s="166" t="s">
        <v>156</v>
      </c>
      <c r="D154" s="576"/>
      <c r="E154" s="577"/>
      <c r="F154" s="577"/>
      <c r="G154" s="577"/>
      <c r="H154" s="577"/>
      <c r="I154" s="577"/>
      <c r="J154" s="577"/>
      <c r="K154" s="577"/>
      <c r="L154" s="577"/>
      <c r="M154" s="577"/>
      <c r="N154" s="577"/>
      <c r="O154" s="577"/>
      <c r="P154" s="577"/>
      <c r="Q154" s="577"/>
      <c r="R154" s="577"/>
      <c r="S154" s="577"/>
      <c r="T154" s="577"/>
      <c r="U154" s="577"/>
      <c r="V154" s="578"/>
      <c r="W154" s="579"/>
      <c r="X154" s="580"/>
      <c r="Y154" s="460"/>
      <c r="Z154" s="460"/>
      <c r="AA154" s="460"/>
      <c r="AB154" s="460"/>
      <c r="AC154" s="460"/>
      <c r="AD154" s="460"/>
      <c r="AE154" s="1"/>
      <c r="AG154" s="268">
        <f t="shared" si="7"/>
        <v>0</v>
      </c>
      <c r="AH154" s="259">
        <f t="shared" si="8"/>
        <v>0</v>
      </c>
      <c r="AI154" s="269" t="b">
        <f t="shared" si="9"/>
        <v>0</v>
      </c>
      <c r="AJ154" s="270" t="str">
        <f t="shared" si="10"/>
        <v/>
      </c>
      <c r="AK154" s="269" t="b">
        <f t="shared" si="11"/>
        <v>0</v>
      </c>
      <c r="AL154" s="270" t="str">
        <f t="shared" si="12"/>
        <v/>
      </c>
      <c r="AM154" s="269" t="b">
        <f t="shared" si="13"/>
        <v>0</v>
      </c>
    </row>
    <row r="155" spans="1:39" ht="15" customHeight="1">
      <c r="A155" s="44"/>
      <c r="B155" s="65"/>
      <c r="C155" s="166" t="s">
        <v>157</v>
      </c>
      <c r="D155" s="576"/>
      <c r="E155" s="577"/>
      <c r="F155" s="577"/>
      <c r="G155" s="577"/>
      <c r="H155" s="577"/>
      <c r="I155" s="577"/>
      <c r="J155" s="577"/>
      <c r="K155" s="577"/>
      <c r="L155" s="577"/>
      <c r="M155" s="577"/>
      <c r="N155" s="577"/>
      <c r="O155" s="577"/>
      <c r="P155" s="577"/>
      <c r="Q155" s="577"/>
      <c r="R155" s="577"/>
      <c r="S155" s="577"/>
      <c r="T155" s="577"/>
      <c r="U155" s="577"/>
      <c r="V155" s="578"/>
      <c r="W155" s="579"/>
      <c r="X155" s="580"/>
      <c r="Y155" s="460"/>
      <c r="Z155" s="460"/>
      <c r="AA155" s="460"/>
      <c r="AB155" s="460"/>
      <c r="AC155" s="460"/>
      <c r="AD155" s="460"/>
      <c r="AE155" s="1"/>
      <c r="AG155" s="268">
        <f t="shared" si="7"/>
        <v>0</v>
      </c>
      <c r="AH155" s="259">
        <f t="shared" si="8"/>
        <v>0</v>
      </c>
      <c r="AI155" s="269" t="b">
        <f t="shared" si="9"/>
        <v>0</v>
      </c>
      <c r="AJ155" s="270" t="str">
        <f t="shared" si="10"/>
        <v/>
      </c>
      <c r="AK155" s="269" t="b">
        <f t="shared" si="11"/>
        <v>0</v>
      </c>
      <c r="AL155" s="270" t="str">
        <f t="shared" si="12"/>
        <v/>
      </c>
      <c r="AM155" s="269" t="b">
        <f t="shared" si="13"/>
        <v>0</v>
      </c>
    </row>
    <row r="156" spans="1:39" ht="15" customHeight="1">
      <c r="A156" s="44"/>
      <c r="B156" s="65"/>
      <c r="C156" s="166" t="s">
        <v>158</v>
      </c>
      <c r="D156" s="576"/>
      <c r="E156" s="577"/>
      <c r="F156" s="577"/>
      <c r="G156" s="577"/>
      <c r="H156" s="577"/>
      <c r="I156" s="577"/>
      <c r="J156" s="577"/>
      <c r="K156" s="577"/>
      <c r="L156" s="577"/>
      <c r="M156" s="577"/>
      <c r="N156" s="577"/>
      <c r="O156" s="577"/>
      <c r="P156" s="577"/>
      <c r="Q156" s="577"/>
      <c r="R156" s="577"/>
      <c r="S156" s="577"/>
      <c r="T156" s="577"/>
      <c r="U156" s="577"/>
      <c r="V156" s="578"/>
      <c r="W156" s="579"/>
      <c r="X156" s="580"/>
      <c r="Y156" s="460"/>
      <c r="Z156" s="460"/>
      <c r="AA156" s="460"/>
      <c r="AB156" s="460"/>
      <c r="AC156" s="460"/>
      <c r="AD156" s="460"/>
      <c r="AE156" s="1"/>
      <c r="AG156" s="268">
        <f t="shared" si="7"/>
        <v>0</v>
      </c>
      <c r="AH156" s="259">
        <f t="shared" si="8"/>
        <v>0</v>
      </c>
      <c r="AI156" s="269" t="b">
        <f t="shared" si="9"/>
        <v>0</v>
      </c>
      <c r="AJ156" s="270" t="str">
        <f t="shared" si="10"/>
        <v/>
      </c>
      <c r="AK156" s="269" t="b">
        <f t="shared" si="11"/>
        <v>0</v>
      </c>
      <c r="AL156" s="270" t="str">
        <f t="shared" si="12"/>
        <v/>
      </c>
      <c r="AM156" s="269" t="b">
        <f t="shared" si="13"/>
        <v>0</v>
      </c>
    </row>
    <row r="157" spans="1:39" ht="15" customHeight="1">
      <c r="A157" s="44"/>
      <c r="B157" s="65"/>
      <c r="C157" s="166" t="s">
        <v>159</v>
      </c>
      <c r="D157" s="576"/>
      <c r="E157" s="577"/>
      <c r="F157" s="577"/>
      <c r="G157" s="577"/>
      <c r="H157" s="577"/>
      <c r="I157" s="577"/>
      <c r="J157" s="577"/>
      <c r="K157" s="577"/>
      <c r="L157" s="577"/>
      <c r="M157" s="577"/>
      <c r="N157" s="577"/>
      <c r="O157" s="577"/>
      <c r="P157" s="577"/>
      <c r="Q157" s="577"/>
      <c r="R157" s="577"/>
      <c r="S157" s="577"/>
      <c r="T157" s="577"/>
      <c r="U157" s="577"/>
      <c r="V157" s="578"/>
      <c r="W157" s="579"/>
      <c r="X157" s="580"/>
      <c r="Y157" s="460"/>
      <c r="Z157" s="460"/>
      <c r="AA157" s="460"/>
      <c r="AB157" s="460"/>
      <c r="AC157" s="460"/>
      <c r="AD157" s="460"/>
      <c r="AE157" s="1"/>
      <c r="AG157" s="268">
        <f t="shared" si="7"/>
        <v>0</v>
      </c>
      <c r="AH157" s="259">
        <f t="shared" si="8"/>
        <v>0</v>
      </c>
      <c r="AI157" s="269" t="b">
        <f t="shared" si="9"/>
        <v>0</v>
      </c>
      <c r="AJ157" s="270" t="str">
        <f t="shared" si="10"/>
        <v/>
      </c>
      <c r="AK157" s="269" t="b">
        <f t="shared" si="11"/>
        <v>0</v>
      </c>
      <c r="AL157" s="270" t="str">
        <f t="shared" si="12"/>
        <v/>
      </c>
      <c r="AM157" s="269" t="b">
        <f t="shared" si="13"/>
        <v>0</v>
      </c>
    </row>
    <row r="158" spans="1:39" ht="15" customHeight="1">
      <c r="A158" s="44"/>
      <c r="B158" s="65"/>
      <c r="C158" s="166" t="s">
        <v>160</v>
      </c>
      <c r="D158" s="576"/>
      <c r="E158" s="577"/>
      <c r="F158" s="577"/>
      <c r="G158" s="577"/>
      <c r="H158" s="577"/>
      <c r="I158" s="577"/>
      <c r="J158" s="577"/>
      <c r="K158" s="577"/>
      <c r="L158" s="577"/>
      <c r="M158" s="577"/>
      <c r="N158" s="577"/>
      <c r="O158" s="577"/>
      <c r="P158" s="577"/>
      <c r="Q158" s="577"/>
      <c r="R158" s="577"/>
      <c r="S158" s="577"/>
      <c r="T158" s="577"/>
      <c r="U158" s="577"/>
      <c r="V158" s="578"/>
      <c r="W158" s="579"/>
      <c r="X158" s="580"/>
      <c r="Y158" s="460"/>
      <c r="Z158" s="460"/>
      <c r="AA158" s="460"/>
      <c r="AB158" s="460"/>
      <c r="AC158" s="460"/>
      <c r="AD158" s="460"/>
      <c r="AE158" s="1"/>
      <c r="AG158" s="268">
        <f t="shared" si="7"/>
        <v>0</v>
      </c>
      <c r="AH158" s="259">
        <f t="shared" si="8"/>
        <v>0</v>
      </c>
      <c r="AI158" s="269" t="b">
        <f t="shared" si="9"/>
        <v>0</v>
      </c>
      <c r="AJ158" s="270" t="str">
        <f t="shared" si="10"/>
        <v/>
      </c>
      <c r="AK158" s="269" t="b">
        <f t="shared" si="11"/>
        <v>0</v>
      </c>
      <c r="AL158" s="270" t="str">
        <f t="shared" si="12"/>
        <v/>
      </c>
      <c r="AM158" s="269" t="b">
        <f t="shared" si="13"/>
        <v>0</v>
      </c>
    </row>
    <row r="159" spans="1:39" ht="15" customHeight="1">
      <c r="A159" s="44"/>
      <c r="B159" s="65"/>
      <c r="C159" s="166" t="s">
        <v>161</v>
      </c>
      <c r="D159" s="576"/>
      <c r="E159" s="577"/>
      <c r="F159" s="577"/>
      <c r="G159" s="577"/>
      <c r="H159" s="577"/>
      <c r="I159" s="577"/>
      <c r="J159" s="577"/>
      <c r="K159" s="577"/>
      <c r="L159" s="577"/>
      <c r="M159" s="577"/>
      <c r="N159" s="577"/>
      <c r="O159" s="577"/>
      <c r="P159" s="577"/>
      <c r="Q159" s="577"/>
      <c r="R159" s="577"/>
      <c r="S159" s="577"/>
      <c r="T159" s="577"/>
      <c r="U159" s="577"/>
      <c r="V159" s="578"/>
      <c r="W159" s="579"/>
      <c r="X159" s="580"/>
      <c r="Y159" s="460"/>
      <c r="Z159" s="460"/>
      <c r="AA159" s="460"/>
      <c r="AB159" s="460"/>
      <c r="AC159" s="460"/>
      <c r="AD159" s="460"/>
      <c r="AE159" s="1"/>
      <c r="AG159" s="268">
        <f t="shared" si="7"/>
        <v>0</v>
      </c>
      <c r="AH159" s="259">
        <f t="shared" si="8"/>
        <v>0</v>
      </c>
      <c r="AI159" s="269" t="b">
        <f t="shared" si="9"/>
        <v>0</v>
      </c>
      <c r="AJ159" s="270" t="str">
        <f t="shared" si="10"/>
        <v/>
      </c>
      <c r="AK159" s="269" t="b">
        <f t="shared" si="11"/>
        <v>0</v>
      </c>
      <c r="AL159" s="270" t="str">
        <f t="shared" si="12"/>
        <v/>
      </c>
      <c r="AM159" s="269" t="b">
        <f t="shared" si="13"/>
        <v>0</v>
      </c>
    </row>
    <row r="160" spans="1:39" ht="15" customHeight="1">
      <c r="A160" s="44"/>
      <c r="B160" s="65"/>
      <c r="C160" s="166" t="s">
        <v>162</v>
      </c>
      <c r="D160" s="576"/>
      <c r="E160" s="577"/>
      <c r="F160" s="577"/>
      <c r="G160" s="577"/>
      <c r="H160" s="577"/>
      <c r="I160" s="577"/>
      <c r="J160" s="577"/>
      <c r="K160" s="577"/>
      <c r="L160" s="577"/>
      <c r="M160" s="577"/>
      <c r="N160" s="577"/>
      <c r="O160" s="577"/>
      <c r="P160" s="577"/>
      <c r="Q160" s="577"/>
      <c r="R160" s="577"/>
      <c r="S160" s="577"/>
      <c r="T160" s="577"/>
      <c r="U160" s="577"/>
      <c r="V160" s="578"/>
      <c r="W160" s="579"/>
      <c r="X160" s="580"/>
      <c r="Y160" s="460"/>
      <c r="Z160" s="460"/>
      <c r="AA160" s="460"/>
      <c r="AB160" s="460"/>
      <c r="AC160" s="460"/>
      <c r="AD160" s="460"/>
      <c r="AE160" s="1"/>
      <c r="AG160" s="268">
        <f t="shared" si="7"/>
        <v>0</v>
      </c>
      <c r="AH160" s="259">
        <f t="shared" si="8"/>
        <v>0</v>
      </c>
      <c r="AI160" s="269" t="b">
        <f t="shared" si="9"/>
        <v>0</v>
      </c>
      <c r="AJ160" s="270" t="str">
        <f t="shared" si="10"/>
        <v/>
      </c>
      <c r="AK160" s="269" t="b">
        <f t="shared" si="11"/>
        <v>0</v>
      </c>
      <c r="AL160" s="270" t="str">
        <f t="shared" si="12"/>
        <v/>
      </c>
      <c r="AM160" s="269" t="b">
        <f t="shared" si="13"/>
        <v>0</v>
      </c>
    </row>
    <row r="161" spans="1:40" ht="15" customHeight="1">
      <c r="A161" s="44"/>
      <c r="B161" s="65"/>
      <c r="C161" s="166" t="s">
        <v>163</v>
      </c>
      <c r="D161" s="576"/>
      <c r="E161" s="577"/>
      <c r="F161" s="577"/>
      <c r="G161" s="577"/>
      <c r="H161" s="577"/>
      <c r="I161" s="577"/>
      <c r="J161" s="577"/>
      <c r="K161" s="577"/>
      <c r="L161" s="577"/>
      <c r="M161" s="577"/>
      <c r="N161" s="577"/>
      <c r="O161" s="577"/>
      <c r="P161" s="577"/>
      <c r="Q161" s="577"/>
      <c r="R161" s="577"/>
      <c r="S161" s="577"/>
      <c r="T161" s="577"/>
      <c r="U161" s="577"/>
      <c r="V161" s="578"/>
      <c r="W161" s="579"/>
      <c r="X161" s="580"/>
      <c r="Y161" s="460"/>
      <c r="Z161" s="460"/>
      <c r="AA161" s="460"/>
      <c r="AB161" s="460"/>
      <c r="AC161" s="460"/>
      <c r="AD161" s="460"/>
      <c r="AE161" s="1"/>
      <c r="AG161" s="268">
        <f t="shared" si="7"/>
        <v>0</v>
      </c>
      <c r="AH161" s="259">
        <f t="shared" si="8"/>
        <v>0</v>
      </c>
      <c r="AI161" s="269" t="b">
        <f t="shared" si="9"/>
        <v>0</v>
      </c>
      <c r="AJ161" s="270" t="str">
        <f t="shared" si="10"/>
        <v/>
      </c>
      <c r="AK161" s="269" t="b">
        <f t="shared" si="11"/>
        <v>0</v>
      </c>
      <c r="AL161" s="270" t="str">
        <f t="shared" si="12"/>
        <v/>
      </c>
      <c r="AM161" s="269" t="b">
        <f t="shared" si="13"/>
        <v>0</v>
      </c>
    </row>
    <row r="162" spans="1:40" ht="15" customHeight="1">
      <c r="A162" s="44"/>
      <c r="B162" s="65"/>
      <c r="C162" s="166" t="s">
        <v>164</v>
      </c>
      <c r="D162" s="576"/>
      <c r="E162" s="577"/>
      <c r="F162" s="577"/>
      <c r="G162" s="577"/>
      <c r="H162" s="577"/>
      <c r="I162" s="577"/>
      <c r="J162" s="577"/>
      <c r="K162" s="577"/>
      <c r="L162" s="577"/>
      <c r="M162" s="577"/>
      <c r="N162" s="577"/>
      <c r="O162" s="577"/>
      <c r="P162" s="577"/>
      <c r="Q162" s="577"/>
      <c r="R162" s="577"/>
      <c r="S162" s="577"/>
      <c r="T162" s="577"/>
      <c r="U162" s="577"/>
      <c r="V162" s="578"/>
      <c r="W162" s="579"/>
      <c r="X162" s="580"/>
      <c r="Y162" s="460"/>
      <c r="Z162" s="460"/>
      <c r="AA162" s="460"/>
      <c r="AB162" s="460"/>
      <c r="AC162" s="460"/>
      <c r="AD162" s="460"/>
      <c r="AE162" s="1"/>
      <c r="AG162" s="268">
        <f t="shared" si="7"/>
        <v>0</v>
      </c>
      <c r="AH162" s="259">
        <f t="shared" si="8"/>
        <v>0</v>
      </c>
      <c r="AI162" s="269" t="b">
        <f t="shared" si="9"/>
        <v>0</v>
      </c>
      <c r="AJ162" s="270" t="str">
        <f t="shared" si="10"/>
        <v/>
      </c>
      <c r="AK162" s="269" t="b">
        <f t="shared" si="11"/>
        <v>0</v>
      </c>
      <c r="AL162" s="270" t="str">
        <f t="shared" si="12"/>
        <v/>
      </c>
      <c r="AM162" s="269" t="b">
        <f t="shared" si="13"/>
        <v>0</v>
      </c>
    </row>
    <row r="163" spans="1:40" ht="15" customHeight="1">
      <c r="A163" s="44"/>
      <c r="B163" s="65"/>
      <c r="C163" s="166" t="s">
        <v>165</v>
      </c>
      <c r="D163" s="576"/>
      <c r="E163" s="577"/>
      <c r="F163" s="577"/>
      <c r="G163" s="577"/>
      <c r="H163" s="577"/>
      <c r="I163" s="577"/>
      <c r="J163" s="577"/>
      <c r="K163" s="577"/>
      <c r="L163" s="577"/>
      <c r="M163" s="577"/>
      <c r="N163" s="577"/>
      <c r="O163" s="577"/>
      <c r="P163" s="577"/>
      <c r="Q163" s="577"/>
      <c r="R163" s="577"/>
      <c r="S163" s="577"/>
      <c r="T163" s="577"/>
      <c r="U163" s="577"/>
      <c r="V163" s="578"/>
      <c r="W163" s="579"/>
      <c r="X163" s="580"/>
      <c r="Y163" s="460"/>
      <c r="Z163" s="460"/>
      <c r="AA163" s="460"/>
      <c r="AB163" s="460"/>
      <c r="AC163" s="460"/>
      <c r="AD163" s="460"/>
      <c r="AE163" s="1"/>
      <c r="AG163" s="268">
        <f t="shared" si="7"/>
        <v>0</v>
      </c>
      <c r="AH163" s="259">
        <f t="shared" si="8"/>
        <v>0</v>
      </c>
      <c r="AI163" s="269" t="b">
        <f t="shared" si="9"/>
        <v>0</v>
      </c>
      <c r="AJ163" s="270" t="str">
        <f t="shared" si="10"/>
        <v/>
      </c>
      <c r="AK163" s="269" t="b">
        <f t="shared" si="11"/>
        <v>0</v>
      </c>
      <c r="AL163" s="270" t="str">
        <f t="shared" si="12"/>
        <v/>
      </c>
      <c r="AM163" s="269" t="b">
        <f t="shared" si="13"/>
        <v>0</v>
      </c>
    </row>
    <row r="164" spans="1:40" ht="15" customHeight="1">
      <c r="A164" s="44"/>
      <c r="B164" s="65"/>
      <c r="C164" s="166" t="s">
        <v>166</v>
      </c>
      <c r="D164" s="576"/>
      <c r="E164" s="577"/>
      <c r="F164" s="577"/>
      <c r="G164" s="577"/>
      <c r="H164" s="577"/>
      <c r="I164" s="577"/>
      <c r="J164" s="577"/>
      <c r="K164" s="577"/>
      <c r="L164" s="577"/>
      <c r="M164" s="577"/>
      <c r="N164" s="577"/>
      <c r="O164" s="577"/>
      <c r="P164" s="577"/>
      <c r="Q164" s="577"/>
      <c r="R164" s="577"/>
      <c r="S164" s="577"/>
      <c r="T164" s="577"/>
      <c r="U164" s="577"/>
      <c r="V164" s="578"/>
      <c r="W164" s="579"/>
      <c r="X164" s="580"/>
      <c r="Y164" s="460"/>
      <c r="Z164" s="460"/>
      <c r="AA164" s="460"/>
      <c r="AB164" s="460"/>
      <c r="AC164" s="460"/>
      <c r="AD164" s="460"/>
      <c r="AE164" s="1"/>
      <c r="AG164" s="268">
        <f t="shared" si="7"/>
        <v>0</v>
      </c>
      <c r="AH164" s="259">
        <f t="shared" si="8"/>
        <v>0</v>
      </c>
      <c r="AI164" s="269" t="b">
        <f t="shared" si="9"/>
        <v>0</v>
      </c>
      <c r="AJ164" s="270" t="str">
        <f t="shared" si="10"/>
        <v/>
      </c>
      <c r="AK164" s="269" t="b">
        <f t="shared" si="11"/>
        <v>0</v>
      </c>
      <c r="AL164" s="270" t="str">
        <f t="shared" si="12"/>
        <v/>
      </c>
      <c r="AM164" s="269" t="b">
        <f t="shared" si="13"/>
        <v>0</v>
      </c>
    </row>
    <row r="165" spans="1:40" ht="15" customHeight="1">
      <c r="A165" s="44"/>
      <c r="B165" s="65"/>
      <c r="C165" s="166" t="s">
        <v>167</v>
      </c>
      <c r="D165" s="576"/>
      <c r="E165" s="577"/>
      <c r="F165" s="577"/>
      <c r="G165" s="577"/>
      <c r="H165" s="577"/>
      <c r="I165" s="577"/>
      <c r="J165" s="577"/>
      <c r="K165" s="577"/>
      <c r="L165" s="577"/>
      <c r="M165" s="577"/>
      <c r="N165" s="577"/>
      <c r="O165" s="577"/>
      <c r="P165" s="577"/>
      <c r="Q165" s="577"/>
      <c r="R165" s="577"/>
      <c r="S165" s="577"/>
      <c r="T165" s="577"/>
      <c r="U165" s="577"/>
      <c r="V165" s="578"/>
      <c r="W165" s="579"/>
      <c r="X165" s="580"/>
      <c r="Y165" s="460"/>
      <c r="Z165" s="460"/>
      <c r="AA165" s="460"/>
      <c r="AB165" s="460"/>
      <c r="AC165" s="460"/>
      <c r="AD165" s="460"/>
      <c r="AE165" s="1"/>
      <c r="AG165" s="268">
        <f t="shared" si="7"/>
        <v>0</v>
      </c>
      <c r="AH165" s="259">
        <f t="shared" si="8"/>
        <v>0</v>
      </c>
      <c r="AI165" s="269" t="b">
        <f t="shared" si="9"/>
        <v>0</v>
      </c>
      <c r="AJ165" s="270" t="str">
        <f t="shared" si="10"/>
        <v/>
      </c>
      <c r="AK165" s="269" t="b">
        <f t="shared" si="11"/>
        <v>0</v>
      </c>
      <c r="AL165" s="270" t="str">
        <f t="shared" si="12"/>
        <v/>
      </c>
      <c r="AM165" s="269" t="b">
        <f t="shared" si="13"/>
        <v>0</v>
      </c>
    </row>
    <row r="166" spans="1:40" ht="15" customHeight="1">
      <c r="A166" s="44"/>
      <c r="B166" s="65"/>
      <c r="C166" s="166" t="s">
        <v>168</v>
      </c>
      <c r="D166" s="576"/>
      <c r="E166" s="577"/>
      <c r="F166" s="577"/>
      <c r="G166" s="577"/>
      <c r="H166" s="577"/>
      <c r="I166" s="577"/>
      <c r="J166" s="577"/>
      <c r="K166" s="577"/>
      <c r="L166" s="577"/>
      <c r="M166" s="577"/>
      <c r="N166" s="577"/>
      <c r="O166" s="577"/>
      <c r="P166" s="577"/>
      <c r="Q166" s="577"/>
      <c r="R166" s="577"/>
      <c r="S166" s="577"/>
      <c r="T166" s="577"/>
      <c r="U166" s="577"/>
      <c r="V166" s="578"/>
      <c r="W166" s="579"/>
      <c r="X166" s="580"/>
      <c r="Y166" s="460"/>
      <c r="Z166" s="460"/>
      <c r="AA166" s="460"/>
      <c r="AB166" s="460"/>
      <c r="AC166" s="460"/>
      <c r="AD166" s="460"/>
      <c r="AE166" s="1"/>
      <c r="AG166" s="268">
        <f t="shared" si="7"/>
        <v>0</v>
      </c>
      <c r="AH166" s="259">
        <f t="shared" si="8"/>
        <v>0</v>
      </c>
      <c r="AI166" s="269" t="b">
        <f t="shared" si="9"/>
        <v>0</v>
      </c>
      <c r="AJ166" s="270" t="str">
        <f t="shared" si="10"/>
        <v/>
      </c>
      <c r="AK166" s="269" t="b">
        <f t="shared" si="11"/>
        <v>0</v>
      </c>
      <c r="AL166" s="270" t="str">
        <f t="shared" si="12"/>
        <v/>
      </c>
      <c r="AM166" s="269" t="b">
        <f t="shared" si="13"/>
        <v>0</v>
      </c>
    </row>
    <row r="167" spans="1:40" ht="15" customHeight="1">
      <c r="A167" s="44"/>
      <c r="B167" s="65"/>
      <c r="C167" s="166" t="s">
        <v>169</v>
      </c>
      <c r="D167" s="576"/>
      <c r="E167" s="577"/>
      <c r="F167" s="577"/>
      <c r="G167" s="577"/>
      <c r="H167" s="577"/>
      <c r="I167" s="577"/>
      <c r="J167" s="577"/>
      <c r="K167" s="577"/>
      <c r="L167" s="577"/>
      <c r="M167" s="577"/>
      <c r="N167" s="577"/>
      <c r="O167" s="577"/>
      <c r="P167" s="577"/>
      <c r="Q167" s="577"/>
      <c r="R167" s="577"/>
      <c r="S167" s="577"/>
      <c r="T167" s="577"/>
      <c r="U167" s="577"/>
      <c r="V167" s="578"/>
      <c r="W167" s="579"/>
      <c r="X167" s="580"/>
      <c r="Y167" s="460"/>
      <c r="Z167" s="460"/>
      <c r="AA167" s="460"/>
      <c r="AB167" s="460"/>
      <c r="AC167" s="460"/>
      <c r="AD167" s="460"/>
      <c r="AE167" s="1"/>
      <c r="AG167" s="268">
        <f t="shared" si="7"/>
        <v>0</v>
      </c>
      <c r="AH167" s="259">
        <f t="shared" si="8"/>
        <v>0</v>
      </c>
      <c r="AI167" s="269" t="b">
        <f t="shared" si="9"/>
        <v>0</v>
      </c>
      <c r="AJ167" s="270" t="str">
        <f t="shared" si="10"/>
        <v/>
      </c>
      <c r="AK167" s="269" t="b">
        <f t="shared" si="11"/>
        <v>0</v>
      </c>
      <c r="AL167" s="270" t="str">
        <f t="shared" si="12"/>
        <v/>
      </c>
      <c r="AM167" s="269" t="b">
        <f t="shared" si="13"/>
        <v>0</v>
      </c>
    </row>
    <row r="168" spans="1:40" ht="15" customHeight="1">
      <c r="A168" s="44"/>
      <c r="B168" s="65"/>
      <c r="C168" s="166" t="s">
        <v>170</v>
      </c>
      <c r="D168" s="576"/>
      <c r="E168" s="577"/>
      <c r="F168" s="577"/>
      <c r="G168" s="577"/>
      <c r="H168" s="577"/>
      <c r="I168" s="577"/>
      <c r="J168" s="577"/>
      <c r="K168" s="577"/>
      <c r="L168" s="577"/>
      <c r="M168" s="577"/>
      <c r="N168" s="577"/>
      <c r="O168" s="577"/>
      <c r="P168" s="577"/>
      <c r="Q168" s="577"/>
      <c r="R168" s="577"/>
      <c r="S168" s="577"/>
      <c r="T168" s="577"/>
      <c r="U168" s="577"/>
      <c r="V168" s="578"/>
      <c r="W168" s="579"/>
      <c r="X168" s="580"/>
      <c r="Y168" s="460"/>
      <c r="Z168" s="460"/>
      <c r="AA168" s="460"/>
      <c r="AB168" s="460"/>
      <c r="AC168" s="460"/>
      <c r="AD168" s="460"/>
      <c r="AE168" s="1"/>
      <c r="AG168" s="268">
        <f t="shared" si="7"/>
        <v>0</v>
      </c>
      <c r="AH168" s="259">
        <f t="shared" si="8"/>
        <v>0</v>
      </c>
      <c r="AI168" s="269" t="b">
        <f t="shared" si="9"/>
        <v>0</v>
      </c>
      <c r="AJ168" s="270" t="str">
        <f t="shared" si="10"/>
        <v/>
      </c>
      <c r="AK168" s="269" t="b">
        <f t="shared" si="11"/>
        <v>0</v>
      </c>
      <c r="AL168" s="270" t="str">
        <f t="shared" si="12"/>
        <v/>
      </c>
      <c r="AM168" s="269" t="b">
        <f t="shared" si="13"/>
        <v>0</v>
      </c>
    </row>
    <row r="169" spans="1:40" ht="15" customHeight="1">
      <c r="A169" s="44"/>
      <c r="B169" s="65"/>
      <c r="C169" s="166" t="s">
        <v>171</v>
      </c>
      <c r="D169" s="576"/>
      <c r="E169" s="577"/>
      <c r="F169" s="577"/>
      <c r="G169" s="577"/>
      <c r="H169" s="577"/>
      <c r="I169" s="577"/>
      <c r="J169" s="577"/>
      <c r="K169" s="577"/>
      <c r="L169" s="577"/>
      <c r="M169" s="577"/>
      <c r="N169" s="577"/>
      <c r="O169" s="577"/>
      <c r="P169" s="577"/>
      <c r="Q169" s="577"/>
      <c r="R169" s="577"/>
      <c r="S169" s="577"/>
      <c r="T169" s="577"/>
      <c r="U169" s="577"/>
      <c r="V169" s="578"/>
      <c r="W169" s="579"/>
      <c r="X169" s="580"/>
      <c r="Y169" s="460"/>
      <c r="Z169" s="460"/>
      <c r="AA169" s="460"/>
      <c r="AB169" s="460"/>
      <c r="AC169" s="460"/>
      <c r="AD169" s="460"/>
      <c r="AE169" s="1"/>
      <c r="AG169" s="268">
        <f t="shared" si="7"/>
        <v>0</v>
      </c>
      <c r="AH169" s="259">
        <f t="shared" si="8"/>
        <v>0</v>
      </c>
      <c r="AI169" s="269" t="b">
        <f t="shared" si="9"/>
        <v>0</v>
      </c>
      <c r="AJ169" s="270" t="str">
        <f t="shared" si="10"/>
        <v/>
      </c>
      <c r="AK169" s="269" t="b">
        <f t="shared" si="11"/>
        <v>0</v>
      </c>
      <c r="AL169" s="270" t="str">
        <f t="shared" si="12"/>
        <v/>
      </c>
      <c r="AM169" s="269" t="b">
        <f t="shared" si="13"/>
        <v>0</v>
      </c>
    </row>
    <row r="170" spans="1:40" ht="15" customHeight="1">
      <c r="A170" s="44"/>
      <c r="B170" s="65"/>
      <c r="C170" s="166" t="s">
        <v>172</v>
      </c>
      <c r="D170" s="576"/>
      <c r="E170" s="577"/>
      <c r="F170" s="577"/>
      <c r="G170" s="577"/>
      <c r="H170" s="577"/>
      <c r="I170" s="577"/>
      <c r="J170" s="577"/>
      <c r="K170" s="577"/>
      <c r="L170" s="577"/>
      <c r="M170" s="577"/>
      <c r="N170" s="577"/>
      <c r="O170" s="577"/>
      <c r="P170" s="577"/>
      <c r="Q170" s="577"/>
      <c r="R170" s="577"/>
      <c r="S170" s="577"/>
      <c r="T170" s="577"/>
      <c r="U170" s="577"/>
      <c r="V170" s="578"/>
      <c r="W170" s="579"/>
      <c r="X170" s="580"/>
      <c r="Y170" s="460"/>
      <c r="Z170" s="460"/>
      <c r="AA170" s="460"/>
      <c r="AB170" s="460"/>
      <c r="AC170" s="460"/>
      <c r="AD170" s="460"/>
      <c r="AE170" s="1"/>
      <c r="AG170" s="268">
        <f t="shared" si="7"/>
        <v>0</v>
      </c>
      <c r="AH170" s="259">
        <f t="shared" si="8"/>
        <v>0</v>
      </c>
      <c r="AI170" s="269" t="b">
        <f t="shared" si="9"/>
        <v>0</v>
      </c>
      <c r="AJ170" s="270" t="str">
        <f t="shared" si="10"/>
        <v/>
      </c>
      <c r="AK170" s="269" t="b">
        <f t="shared" si="11"/>
        <v>0</v>
      </c>
      <c r="AL170" s="270" t="str">
        <f t="shared" si="12"/>
        <v/>
      </c>
      <c r="AM170" s="269" t="b">
        <f t="shared" si="13"/>
        <v>0</v>
      </c>
    </row>
    <row r="171" spans="1:40" ht="15" customHeight="1">
      <c r="A171" s="44"/>
      <c r="B171" s="65"/>
      <c r="C171" s="24"/>
      <c r="D171" s="24"/>
      <c r="E171" s="24"/>
      <c r="F171" s="24"/>
      <c r="G171" s="24"/>
      <c r="H171" s="24"/>
      <c r="I171" s="24"/>
      <c r="J171" s="24"/>
      <c r="K171" s="24"/>
      <c r="L171" s="24"/>
      <c r="M171" s="24"/>
      <c r="N171" s="24"/>
      <c r="O171" s="24"/>
      <c r="P171" s="24"/>
      <c r="Q171" s="24"/>
      <c r="R171" s="24"/>
      <c r="S171" s="24"/>
      <c r="T171" s="24"/>
      <c r="U171" s="24"/>
      <c r="V171" s="24"/>
      <c r="W171" s="24"/>
      <c r="X171" s="64" t="s">
        <v>188</v>
      </c>
      <c r="Y171" s="655">
        <f>IF(AND(SUM(Y66:AD170)=0,COUNTIF(Y66:AD170,"NS")&gt;0),"NS",
IF(AND(SUM(Y66:AD170)=0,COUNTIF(Y66:AD170,0)&gt;0),0,
IF(AND(SUM(Y66:AD170)=0,COUNTIF(Y66:AD170,"NA")&gt;0),"NA",
SUM(Y66:AD170))))</f>
        <v>0</v>
      </c>
      <c r="Z171" s="655"/>
      <c r="AA171" s="655"/>
      <c r="AB171" s="655"/>
      <c r="AC171" s="655"/>
      <c r="AD171" s="655"/>
      <c r="AE171" s="1"/>
      <c r="AG171" s="272">
        <f>SUM(AG66:AG170)</f>
        <v>0</v>
      </c>
      <c r="AH171" s="273">
        <f>SUM(AH66:AH170)</f>
        <v>0</v>
      </c>
      <c r="AI171" s="274">
        <f>COUNTIF(AI66:AI170,TRUE)</f>
        <v>0</v>
      </c>
      <c r="AJ171" s="175"/>
      <c r="AK171" s="274">
        <f>COUNTIF(AK66:AK170,TRUE)</f>
        <v>0</v>
      </c>
      <c r="AL171" s="175"/>
      <c r="AM171" s="274">
        <f>COUNTIF(AM66:AM170,TRUE)</f>
        <v>0</v>
      </c>
      <c r="AN171" s="274">
        <f>SUM(AI171,AK171,AM171)</f>
        <v>0</v>
      </c>
    </row>
    <row r="172" spans="1:40" ht="15" customHeight="1">
      <c r="A172" s="44"/>
      <c r="B172" s="65"/>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1"/>
    </row>
    <row r="173" spans="1:40" ht="24" customHeight="1">
      <c r="A173" s="44"/>
      <c r="B173" s="65"/>
      <c r="C173" s="572" t="s">
        <v>189</v>
      </c>
      <c r="D173" s="572"/>
      <c r="E173" s="572"/>
      <c r="F173" s="572"/>
      <c r="G173" s="572"/>
      <c r="H173" s="572"/>
      <c r="I173" s="572"/>
      <c r="J173" s="572"/>
      <c r="K173" s="572"/>
      <c r="L173" s="572"/>
      <c r="M173" s="572"/>
      <c r="N173" s="572"/>
      <c r="O173" s="572"/>
      <c r="P173" s="572"/>
      <c r="Q173" s="572"/>
      <c r="R173" s="572"/>
      <c r="S173" s="572"/>
      <c r="T173" s="572"/>
      <c r="U173" s="572"/>
      <c r="V173" s="572"/>
      <c r="W173" s="572"/>
      <c r="X173" s="572"/>
      <c r="Y173" s="572"/>
      <c r="Z173" s="572"/>
      <c r="AA173" s="572"/>
      <c r="AB173" s="572"/>
      <c r="AC173" s="572"/>
      <c r="AD173" s="572"/>
      <c r="AE173" s="1"/>
    </row>
    <row r="174" spans="1:40" ht="60" customHeight="1">
      <c r="A174" s="44"/>
      <c r="B174" s="65"/>
      <c r="C174" s="611"/>
      <c r="D174" s="687"/>
      <c r="E174" s="687"/>
      <c r="F174" s="687"/>
      <c r="G174" s="687"/>
      <c r="H174" s="687"/>
      <c r="I174" s="687"/>
      <c r="J174" s="687"/>
      <c r="K174" s="687"/>
      <c r="L174" s="687"/>
      <c r="M174" s="687"/>
      <c r="N174" s="687"/>
      <c r="O174" s="687"/>
      <c r="P174" s="687"/>
      <c r="Q174" s="687"/>
      <c r="R174" s="687"/>
      <c r="S174" s="687"/>
      <c r="T174" s="687"/>
      <c r="U174" s="687"/>
      <c r="V174" s="687"/>
      <c r="W174" s="687"/>
      <c r="X174" s="687"/>
      <c r="Y174" s="687"/>
      <c r="Z174" s="687"/>
      <c r="AA174" s="687"/>
      <c r="AB174" s="687"/>
      <c r="AC174" s="687"/>
      <c r="AD174" s="688"/>
      <c r="AE174" s="1"/>
    </row>
    <row r="175" spans="1:40" ht="15" customHeight="1">
      <c r="A175" s="44"/>
      <c r="B175" s="512" t="str">
        <f>IF(AG171&gt;0,"Favor de ingresar toda la información requerida en la pregunta ","")</f>
        <v/>
      </c>
      <c r="C175" s="512"/>
      <c r="D175" s="512"/>
      <c r="E175" s="512"/>
      <c r="F175" s="512"/>
      <c r="G175" s="512"/>
      <c r="H175" s="512"/>
      <c r="I175" s="512"/>
      <c r="J175" s="512"/>
      <c r="K175" s="512"/>
      <c r="L175" s="512"/>
      <c r="M175" s="512"/>
      <c r="N175" s="512"/>
      <c r="O175" s="512"/>
      <c r="P175" s="512"/>
      <c r="Q175" s="512"/>
      <c r="R175" s="512"/>
      <c r="S175" s="512"/>
      <c r="T175" s="512"/>
      <c r="U175" s="512"/>
      <c r="V175" s="512"/>
      <c r="W175" s="512"/>
      <c r="X175" s="512"/>
      <c r="Y175" s="512"/>
      <c r="Z175" s="512"/>
      <c r="AA175" s="512"/>
      <c r="AB175" s="512"/>
      <c r="AC175" s="512"/>
      <c r="AD175" s="512"/>
      <c r="AE175" s="1"/>
    </row>
    <row r="176" spans="1:40" ht="15" customHeight="1">
      <c r="A176" s="44"/>
      <c r="B176" s="566" t="str">
        <f>IF(AH171&gt;0,"Alerta: debido a que cuenta con registros NS, debe proporcionar una justificación en el area de comentarios al final de la pregunta","")</f>
        <v/>
      </c>
      <c r="C176" s="566"/>
      <c r="D176" s="566"/>
      <c r="E176" s="566"/>
      <c r="F176" s="566"/>
      <c r="G176" s="566"/>
      <c r="H176" s="566"/>
      <c r="I176" s="566"/>
      <c r="J176" s="566"/>
      <c r="K176" s="566"/>
      <c r="L176" s="566"/>
      <c r="M176" s="566"/>
      <c r="N176" s="566"/>
      <c r="O176" s="566"/>
      <c r="P176" s="566"/>
      <c r="Q176" s="566"/>
      <c r="R176" s="566"/>
      <c r="S176" s="566"/>
      <c r="T176" s="566"/>
      <c r="U176" s="566"/>
      <c r="V176" s="566"/>
      <c r="W176" s="566"/>
      <c r="X176" s="566"/>
      <c r="Y176" s="566"/>
      <c r="Z176" s="566"/>
      <c r="AA176" s="566"/>
      <c r="AB176" s="566"/>
      <c r="AC176" s="566"/>
      <c r="AD176" s="566"/>
      <c r="AE176" s="1"/>
    </row>
    <row r="177" spans="1:41" ht="15" customHeight="1">
      <c r="A177" s="44"/>
      <c r="B177" s="512" t="str">
        <f>IF(AN171=0,"","El nombre debe registrarse en mayúsculas, sin comillas ni signos de acentuación, puntuación, paréntesis y abreviaturas")</f>
        <v/>
      </c>
      <c r="C177" s="512"/>
      <c r="D177" s="512"/>
      <c r="E177" s="512"/>
      <c r="F177" s="512"/>
      <c r="G177" s="512"/>
      <c r="H177" s="512"/>
      <c r="I177" s="512"/>
      <c r="J177" s="512"/>
      <c r="K177" s="512"/>
      <c r="L177" s="512"/>
      <c r="M177" s="512"/>
      <c r="N177" s="512"/>
      <c r="O177" s="512"/>
      <c r="P177" s="512"/>
      <c r="Q177" s="512"/>
      <c r="R177" s="512"/>
      <c r="S177" s="512"/>
      <c r="T177" s="512"/>
      <c r="U177" s="512"/>
      <c r="V177" s="512"/>
      <c r="W177" s="512"/>
      <c r="X177" s="512"/>
      <c r="Y177" s="512"/>
      <c r="Z177" s="512"/>
      <c r="AA177" s="512"/>
      <c r="AB177" s="512"/>
      <c r="AC177" s="512"/>
      <c r="AD177" s="512"/>
      <c r="AE177" s="1"/>
    </row>
    <row r="178" spans="1:41" ht="15" customHeight="1">
      <c r="A178" s="44"/>
      <c r="B178" s="65"/>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1"/>
    </row>
    <row r="179" spans="1:41" ht="15" customHeight="1">
      <c r="A179" s="44"/>
      <c r="B179" s="65"/>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1"/>
    </row>
    <row r="180" spans="1:41" ht="15" customHeight="1">
      <c r="A180" s="44"/>
      <c r="B180" s="65"/>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1"/>
    </row>
    <row r="181" spans="1:41" ht="24" customHeight="1">
      <c r="A181" s="52" t="s">
        <v>211</v>
      </c>
      <c r="B181" s="571" t="s">
        <v>191</v>
      </c>
      <c r="C181" s="571"/>
      <c r="D181" s="571"/>
      <c r="E181" s="571"/>
      <c r="F181" s="571"/>
      <c r="G181" s="571"/>
      <c r="H181" s="571"/>
      <c r="I181" s="571"/>
      <c r="J181" s="571"/>
      <c r="K181" s="571"/>
      <c r="L181" s="571"/>
      <c r="M181" s="571"/>
      <c r="N181" s="571"/>
      <c r="O181" s="571"/>
      <c r="P181" s="571"/>
      <c r="Q181" s="571"/>
      <c r="R181" s="571"/>
      <c r="S181" s="571"/>
      <c r="T181" s="571"/>
      <c r="U181" s="571"/>
      <c r="V181" s="571"/>
      <c r="W181" s="571"/>
      <c r="X181" s="571"/>
      <c r="Y181" s="571"/>
      <c r="Z181" s="571"/>
      <c r="AA181" s="571"/>
      <c r="AB181" s="571"/>
      <c r="AC181" s="571"/>
      <c r="AD181" s="571"/>
      <c r="AE181" s="1"/>
    </row>
    <row r="182" spans="1:41" ht="24" customHeight="1">
      <c r="A182" s="52"/>
      <c r="B182" s="66"/>
      <c r="C182" s="572" t="s">
        <v>628</v>
      </c>
      <c r="D182" s="572"/>
      <c r="E182" s="572"/>
      <c r="F182" s="572"/>
      <c r="G182" s="572"/>
      <c r="H182" s="572"/>
      <c r="I182" s="572"/>
      <c r="J182" s="572"/>
      <c r="K182" s="572"/>
      <c r="L182" s="572"/>
      <c r="M182" s="572"/>
      <c r="N182" s="572"/>
      <c r="O182" s="572"/>
      <c r="P182" s="572"/>
      <c r="Q182" s="572"/>
      <c r="R182" s="572"/>
      <c r="S182" s="572"/>
      <c r="T182" s="572"/>
      <c r="U182" s="572"/>
      <c r="V182" s="572"/>
      <c r="W182" s="572"/>
      <c r="X182" s="572"/>
      <c r="Y182" s="572"/>
      <c r="Z182" s="572"/>
      <c r="AA182" s="572"/>
      <c r="AB182" s="572"/>
      <c r="AC182" s="572"/>
      <c r="AD182" s="572"/>
      <c r="AE182" s="1"/>
    </row>
    <row r="183" spans="1:41" ht="36" customHeight="1">
      <c r="A183" s="52"/>
      <c r="B183" s="66"/>
      <c r="C183" s="572" t="s">
        <v>629</v>
      </c>
      <c r="D183" s="572"/>
      <c r="E183" s="572"/>
      <c r="F183" s="572"/>
      <c r="G183" s="572"/>
      <c r="H183" s="572"/>
      <c r="I183" s="572"/>
      <c r="J183" s="572"/>
      <c r="K183" s="572"/>
      <c r="L183" s="572"/>
      <c r="M183" s="572"/>
      <c r="N183" s="572"/>
      <c r="O183" s="572"/>
      <c r="P183" s="572"/>
      <c r="Q183" s="572"/>
      <c r="R183" s="572"/>
      <c r="S183" s="572"/>
      <c r="T183" s="572"/>
      <c r="U183" s="572"/>
      <c r="V183" s="572"/>
      <c r="W183" s="572"/>
      <c r="X183" s="572"/>
      <c r="Y183" s="572"/>
      <c r="Z183" s="572"/>
      <c r="AA183" s="572"/>
      <c r="AB183" s="572"/>
      <c r="AC183" s="572"/>
      <c r="AD183" s="572"/>
      <c r="AE183" s="1"/>
    </row>
    <row r="184" spans="1:41" ht="24" customHeight="1">
      <c r="A184" s="44"/>
      <c r="B184" s="11"/>
      <c r="C184" s="572" t="s">
        <v>494</v>
      </c>
      <c r="D184" s="572"/>
      <c r="E184" s="572"/>
      <c r="F184" s="572"/>
      <c r="G184" s="572"/>
      <c r="H184" s="572"/>
      <c r="I184" s="572"/>
      <c r="J184" s="572"/>
      <c r="K184" s="572"/>
      <c r="L184" s="572"/>
      <c r="M184" s="572"/>
      <c r="N184" s="572"/>
      <c r="O184" s="572"/>
      <c r="P184" s="572"/>
      <c r="Q184" s="572"/>
      <c r="R184" s="572"/>
      <c r="S184" s="572"/>
      <c r="T184" s="572"/>
      <c r="U184" s="572"/>
      <c r="V184" s="572"/>
      <c r="W184" s="572"/>
      <c r="X184" s="572"/>
      <c r="Y184" s="572"/>
      <c r="Z184" s="572"/>
      <c r="AA184" s="572"/>
      <c r="AB184" s="572"/>
      <c r="AC184" s="572"/>
      <c r="AD184" s="572"/>
      <c r="AE184" s="1"/>
    </row>
    <row r="185" spans="1:41" ht="15" customHeight="1">
      <c r="A185" s="44"/>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
    </row>
    <row r="186" spans="1:41" ht="15" customHeight="1">
      <c r="A186" s="44"/>
      <c r="B186" s="11"/>
      <c r="C186" s="604" t="s">
        <v>192</v>
      </c>
      <c r="D186" s="605"/>
      <c r="E186" s="605"/>
      <c r="F186" s="605"/>
      <c r="G186" s="605"/>
      <c r="H186" s="605"/>
      <c r="I186" s="605"/>
      <c r="J186" s="605"/>
      <c r="K186" s="605"/>
      <c r="L186" s="605"/>
      <c r="M186" s="605"/>
      <c r="N186" s="606"/>
      <c r="O186" s="525" t="s">
        <v>193</v>
      </c>
      <c r="P186" s="526"/>
      <c r="Q186" s="526"/>
      <c r="R186" s="526"/>
      <c r="S186" s="526"/>
      <c r="T186" s="526"/>
      <c r="U186" s="526"/>
      <c r="V186" s="526"/>
      <c r="W186" s="526"/>
      <c r="X186" s="526"/>
      <c r="Y186" s="526"/>
      <c r="Z186" s="526"/>
      <c r="AA186" s="526"/>
      <c r="AB186" s="526"/>
      <c r="AC186" s="526"/>
      <c r="AD186" s="527"/>
      <c r="AE186" s="1"/>
    </row>
    <row r="187" spans="1:41" ht="15" customHeight="1">
      <c r="A187" s="44"/>
      <c r="B187" s="11"/>
      <c r="C187" s="607"/>
      <c r="D187" s="608"/>
      <c r="E187" s="608"/>
      <c r="F187" s="608"/>
      <c r="G187" s="608"/>
      <c r="H187" s="608"/>
      <c r="I187" s="608"/>
      <c r="J187" s="608"/>
      <c r="K187" s="608"/>
      <c r="L187" s="608"/>
      <c r="M187" s="608"/>
      <c r="N187" s="609"/>
      <c r="O187" s="525" t="s">
        <v>102</v>
      </c>
      <c r="P187" s="526"/>
      <c r="Q187" s="526"/>
      <c r="R187" s="527"/>
      <c r="S187" s="610" t="s">
        <v>194</v>
      </c>
      <c r="T187" s="544"/>
      <c r="U187" s="544"/>
      <c r="V187" s="545"/>
      <c r="W187" s="543" t="s">
        <v>195</v>
      </c>
      <c r="X187" s="544"/>
      <c r="Y187" s="544"/>
      <c r="Z187" s="545"/>
      <c r="AA187" s="543" t="s">
        <v>196</v>
      </c>
      <c r="AB187" s="544"/>
      <c r="AC187" s="544"/>
      <c r="AD187" s="545"/>
      <c r="AE187" s="1"/>
      <c r="AG187" s="255" t="s">
        <v>731</v>
      </c>
      <c r="AH187" s="275" t="s">
        <v>5602</v>
      </c>
      <c r="AI187" s="276" t="s">
        <v>733</v>
      </c>
      <c r="AJ187" s="277" t="s">
        <v>732</v>
      </c>
      <c r="AK187" s="283" t="s">
        <v>734</v>
      </c>
      <c r="AL187" s="558" t="s">
        <v>5611</v>
      </c>
      <c r="AM187" s="567" t="s">
        <v>5612</v>
      </c>
      <c r="AN187" s="693" t="s">
        <v>5602</v>
      </c>
    </row>
    <row r="188" spans="1:41" ht="15" customHeight="1">
      <c r="A188" s="44"/>
      <c r="B188" s="11"/>
      <c r="C188" s="543" t="s">
        <v>57</v>
      </c>
      <c r="D188" s="544"/>
      <c r="E188" s="545"/>
      <c r="F188" s="546" t="s">
        <v>197</v>
      </c>
      <c r="G188" s="535"/>
      <c r="H188" s="535"/>
      <c r="I188" s="535"/>
      <c r="J188" s="535"/>
      <c r="K188" s="535"/>
      <c r="L188" s="535"/>
      <c r="M188" s="535"/>
      <c r="N188" s="536"/>
      <c r="O188" s="531"/>
      <c r="P188" s="531"/>
      <c r="Q188" s="531"/>
      <c r="R188" s="531"/>
      <c r="S188" s="531"/>
      <c r="T188" s="531"/>
      <c r="U188" s="531"/>
      <c r="V188" s="531"/>
      <c r="W188" s="531"/>
      <c r="X188" s="531"/>
      <c r="Y188" s="531"/>
      <c r="Z188" s="531"/>
      <c r="AA188" s="531"/>
      <c r="AB188" s="531"/>
      <c r="AC188" s="531"/>
      <c r="AD188" s="531"/>
      <c r="AE188" s="1"/>
      <c r="AG188" s="182">
        <f>IF(AND(SUM($Y$171)=0,COUNTA(O188:AD198)=0),0,IF(AND(SUM($Y$171)&gt;0,COUNTA(O188:AD198)=44),0,1))</f>
        <v>0</v>
      </c>
      <c r="AH188" s="279">
        <f>O188</f>
        <v>0</v>
      </c>
      <c r="AI188" s="280">
        <f>COUNTIF(S188:AD188,"NS")</f>
        <v>0</v>
      </c>
      <c r="AJ188" s="281">
        <f>SUM(S188:AD188)</f>
        <v>0</v>
      </c>
      <c r="AK188" s="282">
        <f>IF(OR(AND(AH188=0, AI188&gt;0),AND(AH188="NS", AJ188&gt;0), AND(AH188="NS", AI188=0, AJ188=0)), 1, IF(OR(AND(AH188&gt;0, AI188&gt;1,AH188&gt;AJ188), AND(AH188="NS", AI188=2), AND(AH188="NS", AJ188=0, AI188&gt;0), AH188=AJ188), 0, 1))</f>
        <v>0</v>
      </c>
      <c r="AL188" s="558"/>
      <c r="AM188" s="568"/>
      <c r="AN188" s="694"/>
      <c r="AO188" s="292" t="s">
        <v>733</v>
      </c>
    </row>
    <row r="189" spans="1:41" ht="36" customHeight="1">
      <c r="A189" s="44"/>
      <c r="B189" s="11"/>
      <c r="C189" s="547" t="s">
        <v>198</v>
      </c>
      <c r="D189" s="548"/>
      <c r="E189" s="57" t="s">
        <v>199</v>
      </c>
      <c r="F189" s="546" t="s">
        <v>200</v>
      </c>
      <c r="G189" s="535"/>
      <c r="H189" s="535"/>
      <c r="I189" s="535"/>
      <c r="J189" s="535"/>
      <c r="K189" s="535"/>
      <c r="L189" s="535"/>
      <c r="M189" s="535"/>
      <c r="N189" s="536"/>
      <c r="O189" s="531"/>
      <c r="P189" s="531"/>
      <c r="Q189" s="531"/>
      <c r="R189" s="531"/>
      <c r="S189" s="531"/>
      <c r="T189" s="531"/>
      <c r="U189" s="531"/>
      <c r="V189" s="531"/>
      <c r="W189" s="531"/>
      <c r="X189" s="531"/>
      <c r="Y189" s="531"/>
      <c r="Z189" s="531"/>
      <c r="AA189" s="531"/>
      <c r="AB189" s="531"/>
      <c r="AC189" s="531"/>
      <c r="AD189" s="531"/>
      <c r="AE189" s="1"/>
      <c r="AH189" s="279">
        <f t="shared" ref="AH189:AH198" si="14">O189</f>
        <v>0</v>
      </c>
      <c r="AI189" s="280">
        <f t="shared" ref="AI189:AI198" si="15">COUNTIF(S189:AD189,"NS")</f>
        <v>0</v>
      </c>
      <c r="AJ189" s="281">
        <f t="shared" ref="AJ189:AJ198" si="16">SUM(S189:AD189)</f>
        <v>0</v>
      </c>
      <c r="AK189" s="282">
        <f t="shared" ref="AK189:AK198" si="17">IF(OR(AND(AH189=0, AI189&gt;0),AND(AH189="NS", AJ189&gt;0), AND(AH189="NS", AI189=0, AJ189=0)), 1, IF(OR(AND(AH189&gt;0, AI189&gt;1,AH189&gt;AJ189), AND(AH189="NS", AI189=2), AND(AH189="NS", AJ189=0, AI189&gt;0), AH189=AJ189), 0, 1))</f>
        <v>0</v>
      </c>
      <c r="AL189" s="284">
        <f>IF(AND(SUM($Y$171)=0,COUNTA(O188:AD198)&gt;0),1,0)</f>
        <v>0</v>
      </c>
      <c r="AM189" s="288">
        <v>1</v>
      </c>
      <c r="AN189" s="217">
        <f t="shared" ref="AN189:AN199" si="18">IF(OR(O188="NS",$Y$171="NS"),0,IF(OR(O188="NA",$Y$171="NA"),0,IF(O188&lt;=$Y$171,0,1)))</f>
        <v>0</v>
      </c>
      <c r="AO189" s="291">
        <f>COUNTIF(O188:AD198,"NS")</f>
        <v>0</v>
      </c>
    </row>
    <row r="190" spans="1:41" ht="36" customHeight="1">
      <c r="A190" s="44"/>
      <c r="B190" s="11"/>
      <c r="C190" s="551"/>
      <c r="D190" s="552"/>
      <c r="E190" s="57" t="s">
        <v>201</v>
      </c>
      <c r="F190" s="546" t="s">
        <v>202</v>
      </c>
      <c r="G190" s="535"/>
      <c r="H190" s="535"/>
      <c r="I190" s="535"/>
      <c r="J190" s="535"/>
      <c r="K190" s="535"/>
      <c r="L190" s="535"/>
      <c r="M190" s="535"/>
      <c r="N190" s="536"/>
      <c r="O190" s="531"/>
      <c r="P190" s="531"/>
      <c r="Q190" s="531"/>
      <c r="R190" s="531"/>
      <c r="S190" s="531"/>
      <c r="T190" s="531"/>
      <c r="U190" s="531"/>
      <c r="V190" s="531"/>
      <c r="W190" s="531"/>
      <c r="X190" s="531"/>
      <c r="Y190" s="531"/>
      <c r="Z190" s="531"/>
      <c r="AA190" s="531"/>
      <c r="AB190" s="531"/>
      <c r="AC190" s="531"/>
      <c r="AD190" s="531"/>
      <c r="AE190" s="1"/>
      <c r="AH190" s="279">
        <f t="shared" si="14"/>
        <v>0</v>
      </c>
      <c r="AI190" s="280">
        <f t="shared" si="15"/>
        <v>0</v>
      </c>
      <c r="AJ190" s="281">
        <f t="shared" si="16"/>
        <v>0</v>
      </c>
      <c r="AK190" s="282">
        <f t="shared" si="17"/>
        <v>0</v>
      </c>
      <c r="AL190" s="286" t="s">
        <v>5602</v>
      </c>
      <c r="AM190" s="289">
        <v>2.1</v>
      </c>
      <c r="AN190" s="218">
        <f t="shared" si="18"/>
        <v>0</v>
      </c>
    </row>
    <row r="191" spans="1:41" ht="24" customHeight="1">
      <c r="A191" s="44"/>
      <c r="B191" s="11"/>
      <c r="C191" s="543" t="s">
        <v>59</v>
      </c>
      <c r="D191" s="544"/>
      <c r="E191" s="545"/>
      <c r="F191" s="546" t="s">
        <v>203</v>
      </c>
      <c r="G191" s="535"/>
      <c r="H191" s="535"/>
      <c r="I191" s="535"/>
      <c r="J191" s="535"/>
      <c r="K191" s="535"/>
      <c r="L191" s="535"/>
      <c r="M191" s="535"/>
      <c r="N191" s="536"/>
      <c r="O191" s="531"/>
      <c r="P191" s="531"/>
      <c r="Q191" s="531"/>
      <c r="R191" s="531"/>
      <c r="S191" s="531"/>
      <c r="T191" s="531"/>
      <c r="U191" s="531"/>
      <c r="V191" s="531"/>
      <c r="W191" s="531"/>
      <c r="X191" s="531"/>
      <c r="Y191" s="531"/>
      <c r="Z191" s="531"/>
      <c r="AA191" s="531"/>
      <c r="AB191" s="531"/>
      <c r="AC191" s="531"/>
      <c r="AD191" s="531"/>
      <c r="AE191" s="1"/>
      <c r="AH191" s="279">
        <f t="shared" si="14"/>
        <v>0</v>
      </c>
      <c r="AI191" s="280">
        <f t="shared" si="15"/>
        <v>0</v>
      </c>
      <c r="AJ191" s="281">
        <f t="shared" si="16"/>
        <v>0</v>
      </c>
      <c r="AK191" s="282">
        <f t="shared" si="17"/>
        <v>0</v>
      </c>
      <c r="AL191" s="215">
        <f>IF(OR(O199="NS",$Y$171="NS"),0,IF(AND(O199="NA",$Y$171="NA"),0,IF(O199&gt;=$Y$171,0,1)))</f>
        <v>0</v>
      </c>
      <c r="AM191" s="288">
        <v>2.2000000000000002</v>
      </c>
      <c r="AN191" s="217">
        <f t="shared" si="18"/>
        <v>0</v>
      </c>
    </row>
    <row r="192" spans="1:41" ht="15" customHeight="1">
      <c r="A192" s="44"/>
      <c r="B192" s="11"/>
      <c r="C192" s="469" t="s">
        <v>204</v>
      </c>
      <c r="D192" s="470"/>
      <c r="E192" s="471"/>
      <c r="F192" s="546" t="s">
        <v>205</v>
      </c>
      <c r="G192" s="535"/>
      <c r="H192" s="535"/>
      <c r="I192" s="535"/>
      <c r="J192" s="535"/>
      <c r="K192" s="535"/>
      <c r="L192" s="535"/>
      <c r="M192" s="535"/>
      <c r="N192" s="536"/>
      <c r="O192" s="531"/>
      <c r="P192" s="531"/>
      <c r="Q192" s="531"/>
      <c r="R192" s="531"/>
      <c r="S192" s="531"/>
      <c r="T192" s="531"/>
      <c r="U192" s="531"/>
      <c r="V192" s="531"/>
      <c r="W192" s="531"/>
      <c r="X192" s="531"/>
      <c r="Y192" s="531"/>
      <c r="Z192" s="531"/>
      <c r="AA192" s="531"/>
      <c r="AB192" s="531"/>
      <c r="AC192" s="531"/>
      <c r="AD192" s="531"/>
      <c r="AE192" s="1"/>
      <c r="AH192" s="279">
        <f t="shared" si="14"/>
        <v>0</v>
      </c>
      <c r="AI192" s="280">
        <f t="shared" si="15"/>
        <v>0</v>
      </c>
      <c r="AJ192" s="281">
        <f t="shared" si="16"/>
        <v>0</v>
      </c>
      <c r="AK192" s="282">
        <f t="shared" si="17"/>
        <v>0</v>
      </c>
      <c r="AL192" s="287" t="s">
        <v>5610</v>
      </c>
      <c r="AM192" s="289">
        <v>3</v>
      </c>
      <c r="AN192" s="218">
        <f t="shared" si="18"/>
        <v>0</v>
      </c>
    </row>
    <row r="193" spans="1:40" ht="15" customHeight="1">
      <c r="A193" s="44"/>
      <c r="B193" s="11"/>
      <c r="C193" s="469" t="s">
        <v>61</v>
      </c>
      <c r="D193" s="470"/>
      <c r="E193" s="471"/>
      <c r="F193" s="546" t="s">
        <v>206</v>
      </c>
      <c r="G193" s="535"/>
      <c r="H193" s="535"/>
      <c r="I193" s="535"/>
      <c r="J193" s="535"/>
      <c r="K193" s="535"/>
      <c r="L193" s="535"/>
      <c r="M193" s="535"/>
      <c r="N193" s="536"/>
      <c r="O193" s="531"/>
      <c r="P193" s="531"/>
      <c r="Q193" s="531"/>
      <c r="R193" s="531"/>
      <c r="S193" s="531"/>
      <c r="T193" s="531"/>
      <c r="U193" s="531"/>
      <c r="V193" s="531"/>
      <c r="W193" s="531"/>
      <c r="X193" s="531"/>
      <c r="Y193" s="531"/>
      <c r="Z193" s="531"/>
      <c r="AA193" s="531"/>
      <c r="AB193" s="531"/>
      <c r="AC193" s="531"/>
      <c r="AD193" s="531"/>
      <c r="AE193" s="1"/>
      <c r="AH193" s="279">
        <f t="shared" si="14"/>
        <v>0</v>
      </c>
      <c r="AI193" s="280">
        <f t="shared" si="15"/>
        <v>0</v>
      </c>
      <c r="AJ193" s="281">
        <f t="shared" si="16"/>
        <v>0</v>
      </c>
      <c r="AK193" s="282">
        <f t="shared" si="17"/>
        <v>0</v>
      </c>
      <c r="AL193" s="216">
        <f>IF(SUM(O198:AD198)&gt;0,1,0)</f>
        <v>0</v>
      </c>
      <c r="AM193" s="288">
        <v>4</v>
      </c>
      <c r="AN193" s="217">
        <f t="shared" si="18"/>
        <v>0</v>
      </c>
    </row>
    <row r="194" spans="1:40" ht="15" customHeight="1">
      <c r="A194" s="44"/>
      <c r="B194" s="11"/>
      <c r="C194" s="469" t="s">
        <v>207</v>
      </c>
      <c r="D194" s="470"/>
      <c r="E194" s="471"/>
      <c r="F194" s="546" t="s">
        <v>208</v>
      </c>
      <c r="G194" s="535"/>
      <c r="H194" s="535"/>
      <c r="I194" s="535"/>
      <c r="J194" s="535"/>
      <c r="K194" s="535"/>
      <c r="L194" s="535"/>
      <c r="M194" s="535"/>
      <c r="N194" s="536"/>
      <c r="O194" s="531"/>
      <c r="P194" s="531"/>
      <c r="Q194" s="531"/>
      <c r="R194" s="531"/>
      <c r="S194" s="531"/>
      <c r="T194" s="531"/>
      <c r="U194" s="531"/>
      <c r="V194" s="531"/>
      <c r="W194" s="531"/>
      <c r="X194" s="531"/>
      <c r="Y194" s="531"/>
      <c r="Z194" s="531"/>
      <c r="AA194" s="531"/>
      <c r="AB194" s="531"/>
      <c r="AC194" s="531"/>
      <c r="AD194" s="531"/>
      <c r="AE194" s="1"/>
      <c r="AH194" s="279">
        <f t="shared" si="14"/>
        <v>0</v>
      </c>
      <c r="AI194" s="280">
        <f t="shared" si="15"/>
        <v>0</v>
      </c>
      <c r="AJ194" s="281">
        <f t="shared" si="16"/>
        <v>0</v>
      </c>
      <c r="AK194" s="282">
        <f t="shared" si="17"/>
        <v>0</v>
      </c>
      <c r="AM194" s="289">
        <v>5</v>
      </c>
      <c r="AN194" s="218">
        <f t="shared" si="18"/>
        <v>0</v>
      </c>
    </row>
    <row r="195" spans="1:40" ht="24" customHeight="1">
      <c r="A195" s="44"/>
      <c r="B195" s="11"/>
      <c r="C195" s="469" t="s">
        <v>63</v>
      </c>
      <c r="D195" s="470"/>
      <c r="E195" s="471"/>
      <c r="F195" s="546" t="s">
        <v>209</v>
      </c>
      <c r="G195" s="535"/>
      <c r="H195" s="535"/>
      <c r="I195" s="535"/>
      <c r="J195" s="535"/>
      <c r="K195" s="535"/>
      <c r="L195" s="535"/>
      <c r="M195" s="535"/>
      <c r="N195" s="536"/>
      <c r="O195" s="531"/>
      <c r="P195" s="531"/>
      <c r="Q195" s="531"/>
      <c r="R195" s="531"/>
      <c r="S195" s="531"/>
      <c r="T195" s="531"/>
      <c r="U195" s="531"/>
      <c r="V195" s="531"/>
      <c r="W195" s="531"/>
      <c r="X195" s="531"/>
      <c r="Y195" s="531"/>
      <c r="Z195" s="531"/>
      <c r="AA195" s="531"/>
      <c r="AB195" s="531"/>
      <c r="AC195" s="531"/>
      <c r="AD195" s="531"/>
      <c r="AE195" s="1"/>
      <c r="AH195" s="279">
        <f t="shared" si="14"/>
        <v>0</v>
      </c>
      <c r="AI195" s="280">
        <f t="shared" si="15"/>
        <v>0</v>
      </c>
      <c r="AJ195" s="281">
        <f t="shared" si="16"/>
        <v>0</v>
      </c>
      <c r="AK195" s="282">
        <f t="shared" si="17"/>
        <v>0</v>
      </c>
      <c r="AM195" s="288">
        <v>6</v>
      </c>
      <c r="AN195" s="217">
        <f t="shared" si="18"/>
        <v>0</v>
      </c>
    </row>
    <row r="196" spans="1:40" ht="15" customHeight="1">
      <c r="A196" s="44"/>
      <c r="B196" s="11"/>
      <c r="C196" s="469" t="s">
        <v>64</v>
      </c>
      <c r="D196" s="470"/>
      <c r="E196" s="471"/>
      <c r="F196" s="546" t="s">
        <v>210</v>
      </c>
      <c r="G196" s="535"/>
      <c r="H196" s="535"/>
      <c r="I196" s="535"/>
      <c r="J196" s="535"/>
      <c r="K196" s="535"/>
      <c r="L196" s="535"/>
      <c r="M196" s="535"/>
      <c r="N196" s="536"/>
      <c r="O196" s="531"/>
      <c r="P196" s="531"/>
      <c r="Q196" s="531"/>
      <c r="R196" s="531"/>
      <c r="S196" s="531"/>
      <c r="T196" s="531"/>
      <c r="U196" s="531"/>
      <c r="V196" s="531"/>
      <c r="W196" s="531"/>
      <c r="X196" s="531"/>
      <c r="Y196" s="531"/>
      <c r="Z196" s="531"/>
      <c r="AA196" s="531"/>
      <c r="AB196" s="531"/>
      <c r="AC196" s="531"/>
      <c r="AD196" s="531"/>
      <c r="AE196" s="1"/>
      <c r="AH196" s="279">
        <f t="shared" si="14"/>
        <v>0</v>
      </c>
      <c r="AI196" s="280">
        <f t="shared" si="15"/>
        <v>0</v>
      </c>
      <c r="AJ196" s="281">
        <f t="shared" si="16"/>
        <v>0</v>
      </c>
      <c r="AK196" s="282">
        <f t="shared" si="17"/>
        <v>0</v>
      </c>
      <c r="AM196" s="289">
        <v>7</v>
      </c>
      <c r="AN196" s="218">
        <f t="shared" si="18"/>
        <v>0</v>
      </c>
    </row>
    <row r="197" spans="1:40" ht="24" customHeight="1">
      <c r="A197" s="44"/>
      <c r="B197" s="11"/>
      <c r="C197" s="469" t="s">
        <v>65</v>
      </c>
      <c r="D197" s="470"/>
      <c r="E197" s="471"/>
      <c r="F197" s="617" t="s">
        <v>491</v>
      </c>
      <c r="G197" s="617"/>
      <c r="H197" s="617"/>
      <c r="I197" s="617"/>
      <c r="J197" s="617"/>
      <c r="K197" s="617"/>
      <c r="L197" s="617"/>
      <c r="M197" s="617"/>
      <c r="N197" s="617"/>
      <c r="O197" s="531"/>
      <c r="P197" s="531"/>
      <c r="Q197" s="531"/>
      <c r="R197" s="531"/>
      <c r="S197" s="531"/>
      <c r="T197" s="531"/>
      <c r="U197" s="531"/>
      <c r="V197" s="531"/>
      <c r="W197" s="531"/>
      <c r="X197" s="531"/>
      <c r="Y197" s="531"/>
      <c r="Z197" s="531"/>
      <c r="AA197" s="531"/>
      <c r="AB197" s="531"/>
      <c r="AC197" s="531"/>
      <c r="AD197" s="531"/>
      <c r="AE197" s="1"/>
      <c r="AH197" s="279">
        <f t="shared" si="14"/>
        <v>0</v>
      </c>
      <c r="AI197" s="280">
        <f t="shared" si="15"/>
        <v>0</v>
      </c>
      <c r="AJ197" s="281">
        <f t="shared" si="16"/>
        <v>0</v>
      </c>
      <c r="AK197" s="282">
        <f t="shared" si="17"/>
        <v>0</v>
      </c>
      <c r="AM197" s="288">
        <v>8</v>
      </c>
      <c r="AN197" s="217">
        <f t="shared" si="18"/>
        <v>0</v>
      </c>
    </row>
    <row r="198" spans="1:40" ht="15" customHeight="1">
      <c r="A198" s="44"/>
      <c r="B198" s="11"/>
      <c r="C198" s="614" t="s">
        <v>66</v>
      </c>
      <c r="D198" s="615"/>
      <c r="E198" s="616"/>
      <c r="F198" s="546" t="s">
        <v>492</v>
      </c>
      <c r="G198" s="535"/>
      <c r="H198" s="535"/>
      <c r="I198" s="535"/>
      <c r="J198" s="535"/>
      <c r="K198" s="535"/>
      <c r="L198" s="535"/>
      <c r="M198" s="535"/>
      <c r="N198" s="536"/>
      <c r="O198" s="531"/>
      <c r="P198" s="531"/>
      <c r="Q198" s="531"/>
      <c r="R198" s="531"/>
      <c r="S198" s="531"/>
      <c r="T198" s="531"/>
      <c r="U198" s="531"/>
      <c r="V198" s="531"/>
      <c r="W198" s="531"/>
      <c r="X198" s="531"/>
      <c r="Y198" s="531"/>
      <c r="Z198" s="531"/>
      <c r="AA198" s="531"/>
      <c r="AB198" s="531"/>
      <c r="AC198" s="531"/>
      <c r="AD198" s="531"/>
      <c r="AE198" s="1"/>
      <c r="AH198" s="279">
        <f t="shared" si="14"/>
        <v>0</v>
      </c>
      <c r="AI198" s="280">
        <f t="shared" si="15"/>
        <v>0</v>
      </c>
      <c r="AJ198" s="281">
        <f t="shared" si="16"/>
        <v>0</v>
      </c>
      <c r="AK198" s="282">
        <f t="shared" si="17"/>
        <v>0</v>
      </c>
      <c r="AM198" s="289">
        <v>9</v>
      </c>
      <c r="AN198" s="218">
        <f t="shared" si="18"/>
        <v>0</v>
      </c>
    </row>
    <row r="199" spans="1:40" ht="15" customHeight="1">
      <c r="A199" s="44"/>
      <c r="B199" s="11"/>
      <c r="C199" s="11"/>
      <c r="D199" s="11"/>
      <c r="E199" s="11"/>
      <c r="F199" s="11"/>
      <c r="G199" s="11"/>
      <c r="H199" s="11"/>
      <c r="I199" s="11"/>
      <c r="J199" s="11"/>
      <c r="K199" s="11"/>
      <c r="L199" s="11"/>
      <c r="M199" s="11"/>
      <c r="N199" s="64" t="s">
        <v>188</v>
      </c>
      <c r="O199" s="446">
        <f>IF(AND(SUM(O188:R198)=0,COUNTIF(O188:R198,"NS")&gt;0),"NS",
IF(AND(SUM(O188:R198)=0,COUNTIF(O188:R198,0)&gt;0),0,
IF(AND(SUM(O188:R198)=0,COUNTIF(O188:R198,"NA")&gt;0),"NA",
SUM(O188:R198))))</f>
        <v>0</v>
      </c>
      <c r="P199" s="446"/>
      <c r="Q199" s="446"/>
      <c r="R199" s="446"/>
      <c r="S199" s="446">
        <f t="shared" ref="S199" si="19">IF(AND(SUM(S188:V198)=0,COUNTIF(S188:V198,"NS")&gt;0),"NS",
IF(AND(SUM(S188:V198)=0,COUNTIF(S188:V198,0)&gt;0),0,
IF(AND(SUM(S188:V198)=0,COUNTIF(S188:V198,"NA")&gt;0),"NA",
SUM(S188:V198))))</f>
        <v>0</v>
      </c>
      <c r="T199" s="446"/>
      <c r="U199" s="446"/>
      <c r="V199" s="446"/>
      <c r="W199" s="446">
        <f t="shared" ref="W199" si="20">IF(AND(SUM(W188:Z198)=0,COUNTIF(W188:Z198,"NS")&gt;0),"NS",
IF(AND(SUM(W188:Z198)=0,COUNTIF(W188:Z198,0)&gt;0),0,
IF(AND(SUM(W188:Z198)=0,COUNTIF(W188:Z198,"NA")&gt;0),"NA",
SUM(W188:Z198))))</f>
        <v>0</v>
      </c>
      <c r="X199" s="446"/>
      <c r="Y199" s="446"/>
      <c r="Z199" s="446"/>
      <c r="AA199" s="446">
        <f t="shared" ref="AA199" si="21">IF(AND(SUM(AA188:AD198)=0,COUNTIF(AA188:AD198,"NS")&gt;0),"NS",
IF(AND(SUM(AA188:AD198)=0,COUNTIF(AA188:AD198,0)&gt;0),0,
IF(AND(SUM(AA188:AD198)=0,COUNTIF(AA188:AD198,"NA")&gt;0),"NA",
SUM(AA188:AD198))))</f>
        <v>0</v>
      </c>
      <c r="AB199" s="446"/>
      <c r="AC199" s="446"/>
      <c r="AD199" s="446"/>
      <c r="AE199" s="1"/>
      <c r="AI199" s="219"/>
      <c r="AJ199" s="42"/>
      <c r="AK199" s="278">
        <f>SUM(AK188:AK198)</f>
        <v>0</v>
      </c>
      <c r="AM199" s="288">
        <v>10</v>
      </c>
      <c r="AN199" s="217">
        <f t="shared" si="18"/>
        <v>0</v>
      </c>
    </row>
    <row r="200" spans="1:40" ht="15" customHeight="1">
      <c r="A200" s="44"/>
      <c r="B200" s="24"/>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
      <c r="AN200" s="290">
        <f>SUM(AN189:AN199)</f>
        <v>0</v>
      </c>
    </row>
    <row r="201" spans="1:40" ht="45" customHeight="1">
      <c r="A201" s="44"/>
      <c r="B201" s="24"/>
      <c r="C201" s="618" t="s">
        <v>493</v>
      </c>
      <c r="D201" s="618"/>
      <c r="E201" s="619"/>
      <c r="F201" s="460"/>
      <c r="G201" s="533"/>
      <c r="H201" s="533"/>
      <c r="I201" s="533"/>
      <c r="J201" s="533"/>
      <c r="K201" s="533"/>
      <c r="L201" s="533"/>
      <c r="M201" s="533"/>
      <c r="N201" s="533"/>
      <c r="O201" s="533"/>
      <c r="P201" s="533"/>
      <c r="Q201" s="533"/>
      <c r="R201" s="533"/>
      <c r="S201" s="533"/>
      <c r="T201" s="533"/>
      <c r="U201" s="533"/>
      <c r="V201" s="533"/>
      <c r="W201" s="533"/>
      <c r="X201" s="533"/>
      <c r="Y201" s="533"/>
      <c r="Z201" s="533"/>
      <c r="AA201" s="533"/>
      <c r="AB201" s="533"/>
      <c r="AC201" s="533"/>
      <c r="AD201" s="533"/>
      <c r="AE201" s="1"/>
    </row>
    <row r="202" spans="1:40" ht="15" customHeight="1">
      <c r="A202" s="44"/>
      <c r="B202" s="512" t="str">
        <f>IF(AND(AL193&gt;0,F201=""),"Debido a que cuenta con algún valor numérico mayor a cero en el numeral 10, debe anotar el nombre de dicho(s) tipo(s) de determinación","")</f>
        <v/>
      </c>
      <c r="C202" s="512"/>
      <c r="D202" s="512"/>
      <c r="E202" s="512"/>
      <c r="F202" s="512"/>
      <c r="G202" s="512"/>
      <c r="H202" s="512"/>
      <c r="I202" s="512"/>
      <c r="J202" s="512"/>
      <c r="K202" s="512"/>
      <c r="L202" s="512"/>
      <c r="M202" s="512"/>
      <c r="N202" s="512"/>
      <c r="O202" s="512"/>
      <c r="P202" s="512"/>
      <c r="Q202" s="512"/>
      <c r="R202" s="512"/>
      <c r="S202" s="512"/>
      <c r="T202" s="512"/>
      <c r="U202" s="512"/>
      <c r="V202" s="512"/>
      <c r="W202" s="512"/>
      <c r="X202" s="512"/>
      <c r="Y202" s="512"/>
      <c r="Z202" s="512"/>
      <c r="AA202" s="512"/>
      <c r="AB202" s="512"/>
      <c r="AC202" s="512"/>
      <c r="AD202" s="512"/>
      <c r="AE202" s="512"/>
    </row>
    <row r="203" spans="1:40" ht="24" customHeight="1">
      <c r="A203" s="44"/>
      <c r="B203" s="11"/>
      <c r="C203" s="572" t="s">
        <v>189</v>
      </c>
      <c r="D203" s="572"/>
      <c r="E203" s="572"/>
      <c r="F203" s="572"/>
      <c r="G203" s="572"/>
      <c r="H203" s="572"/>
      <c r="I203" s="572"/>
      <c r="J203" s="572"/>
      <c r="K203" s="572"/>
      <c r="L203" s="572"/>
      <c r="M203" s="572"/>
      <c r="N203" s="572"/>
      <c r="O203" s="572"/>
      <c r="P203" s="572"/>
      <c r="Q203" s="572"/>
      <c r="R203" s="572"/>
      <c r="S203" s="572"/>
      <c r="T203" s="572"/>
      <c r="U203" s="572"/>
      <c r="V203" s="572"/>
      <c r="W203" s="572"/>
      <c r="X203" s="572"/>
      <c r="Y203" s="572"/>
      <c r="Z203" s="572"/>
      <c r="AA203" s="572"/>
      <c r="AB203" s="572"/>
      <c r="AC203" s="572"/>
      <c r="AD203" s="572"/>
      <c r="AE203" s="1"/>
    </row>
    <row r="204" spans="1:40" ht="60" customHeight="1">
      <c r="A204" s="44"/>
      <c r="B204" s="11"/>
      <c r="C204" s="611"/>
      <c r="D204" s="612"/>
      <c r="E204" s="612"/>
      <c r="F204" s="612"/>
      <c r="G204" s="612"/>
      <c r="H204" s="612"/>
      <c r="I204" s="612"/>
      <c r="J204" s="612"/>
      <c r="K204" s="612"/>
      <c r="L204" s="612"/>
      <c r="M204" s="612"/>
      <c r="N204" s="612"/>
      <c r="O204" s="612"/>
      <c r="P204" s="612"/>
      <c r="Q204" s="612"/>
      <c r="R204" s="612"/>
      <c r="S204" s="612"/>
      <c r="T204" s="612"/>
      <c r="U204" s="612"/>
      <c r="V204" s="612"/>
      <c r="W204" s="612"/>
      <c r="X204" s="612"/>
      <c r="Y204" s="612"/>
      <c r="Z204" s="612"/>
      <c r="AA204" s="612"/>
      <c r="AB204" s="612"/>
      <c r="AC204" s="612"/>
      <c r="AD204" s="613"/>
      <c r="AE204" s="1"/>
    </row>
    <row r="205" spans="1:40" ht="15" customHeight="1">
      <c r="A205" s="44"/>
      <c r="B205" s="512" t="str">
        <f>IF(AG188&gt;0,"Favor de ingresar toda la información requerida en la pregunta y/o verifique que no tenga información en celdas sombreadas","")</f>
        <v/>
      </c>
      <c r="C205" s="512"/>
      <c r="D205" s="512"/>
      <c r="E205" s="512"/>
      <c r="F205" s="512"/>
      <c r="G205" s="512"/>
      <c r="H205" s="512"/>
      <c r="I205" s="512"/>
      <c r="J205" s="512"/>
      <c r="K205" s="512"/>
      <c r="L205" s="512"/>
      <c r="M205" s="512"/>
      <c r="N205" s="512"/>
      <c r="O205" s="512"/>
      <c r="P205" s="512"/>
      <c r="Q205" s="512"/>
      <c r="R205" s="512"/>
      <c r="S205" s="512"/>
      <c r="T205" s="512"/>
      <c r="U205" s="512"/>
      <c r="V205" s="512"/>
      <c r="W205" s="512"/>
      <c r="X205" s="512"/>
      <c r="Y205" s="512"/>
      <c r="Z205" s="512"/>
      <c r="AA205" s="512"/>
      <c r="AB205" s="512"/>
      <c r="AC205" s="512"/>
      <c r="AD205" s="512"/>
    </row>
    <row r="206" spans="1:40" ht="15" customHeight="1">
      <c r="A206" s="44"/>
      <c r="B206" s="511" t="str">
        <f>IF(AO189&gt;0,"Alerta: debido a que cuenta con registros NS, debe proporcionar una justificación en el area de comentarios al final de la pregunta","")</f>
        <v/>
      </c>
      <c r="C206" s="511"/>
      <c r="D206" s="511"/>
      <c r="E206" s="511"/>
      <c r="F206" s="511"/>
      <c r="G206" s="511"/>
      <c r="H206" s="511"/>
      <c r="I206" s="511"/>
      <c r="J206" s="511"/>
      <c r="K206" s="511"/>
      <c r="L206" s="511"/>
      <c r="M206" s="511"/>
      <c r="N206" s="511"/>
      <c r="O206" s="511"/>
      <c r="P206" s="511"/>
      <c r="Q206" s="511"/>
      <c r="R206" s="511"/>
      <c r="S206" s="511"/>
      <c r="T206" s="511"/>
      <c r="U206" s="511"/>
      <c r="V206" s="511"/>
      <c r="W206" s="511"/>
      <c r="X206" s="511"/>
      <c r="Y206" s="511"/>
      <c r="Z206" s="511"/>
      <c r="AA206" s="511"/>
      <c r="AB206" s="511"/>
      <c r="AC206" s="511"/>
      <c r="AD206" s="511"/>
    </row>
    <row r="207" spans="1:40" ht="15" customHeight="1">
      <c r="A207" s="44"/>
      <c r="B207" s="513" t="str">
        <f>IF(AK199&gt;0,"Favor de revisar la suma y consistencia de totales y/o subtotales por filas (numéricos y NS)","")</f>
        <v/>
      </c>
      <c r="C207" s="513"/>
      <c r="D207" s="513"/>
      <c r="E207" s="513"/>
      <c r="F207" s="513"/>
      <c r="G207" s="513"/>
      <c r="H207" s="513"/>
      <c r="I207" s="513"/>
      <c r="J207" s="513"/>
      <c r="K207" s="513"/>
      <c r="L207" s="513"/>
      <c r="M207" s="513"/>
      <c r="N207" s="513"/>
      <c r="O207" s="513"/>
      <c r="P207" s="513"/>
      <c r="Q207" s="513"/>
      <c r="R207" s="513"/>
      <c r="S207" s="513"/>
      <c r="T207" s="513"/>
      <c r="U207" s="513"/>
      <c r="V207" s="513"/>
      <c r="W207" s="513"/>
      <c r="X207" s="513"/>
      <c r="Y207" s="513"/>
      <c r="Z207" s="513"/>
      <c r="AA207" s="513"/>
      <c r="AB207" s="513"/>
      <c r="AC207" s="513"/>
      <c r="AD207" s="513"/>
    </row>
    <row r="208" spans="1:40" ht="15" customHeight="1">
      <c r="A208" s="44"/>
      <c r="B208" s="512" t="str">
        <f>IF(AL191&gt;0,"Favor de revisar la instrucción 1, ya que no se cumplen los criterios establecidos","")</f>
        <v/>
      </c>
      <c r="C208" s="512"/>
      <c r="D208" s="512"/>
      <c r="E208" s="512"/>
      <c r="F208" s="512"/>
      <c r="G208" s="512"/>
      <c r="H208" s="512"/>
      <c r="I208" s="512"/>
      <c r="J208" s="512"/>
      <c r="K208" s="512"/>
      <c r="L208" s="512"/>
      <c r="M208" s="512"/>
      <c r="N208" s="512"/>
      <c r="O208" s="512"/>
      <c r="P208" s="512"/>
      <c r="Q208" s="512"/>
      <c r="R208" s="512"/>
      <c r="S208" s="512"/>
      <c r="T208" s="512"/>
      <c r="U208" s="512"/>
      <c r="V208" s="512"/>
      <c r="W208" s="512"/>
      <c r="X208" s="512"/>
      <c r="Y208" s="512"/>
      <c r="Z208" s="512"/>
      <c r="AA208" s="512"/>
      <c r="AB208" s="512"/>
      <c r="AC208" s="512"/>
      <c r="AD208" s="512"/>
      <c r="AE208" s="147"/>
    </row>
    <row r="209" spans="1:40" ht="15" customHeight="1">
      <c r="A209" s="44"/>
      <c r="B209" s="511" t="str">
        <f>IF(AN200&gt;0,"Alerta: debe de proporcionar una justificación de acuerdo a lo establecido en la instrucción 2 ","")</f>
        <v/>
      </c>
      <c r="C209" s="511"/>
      <c r="D209" s="511"/>
      <c r="E209" s="511"/>
      <c r="F209" s="511"/>
      <c r="G209" s="511"/>
      <c r="H209" s="511"/>
      <c r="I209" s="511"/>
      <c r="J209" s="511"/>
      <c r="K209" s="511"/>
      <c r="L209" s="511"/>
      <c r="M209" s="511"/>
      <c r="N209" s="511"/>
      <c r="O209" s="511"/>
      <c r="P209" s="511"/>
      <c r="Q209" s="511"/>
      <c r="R209" s="511"/>
      <c r="S209" s="511"/>
      <c r="T209" s="511"/>
      <c r="U209" s="511"/>
      <c r="V209" s="511"/>
      <c r="W209" s="511"/>
      <c r="X209" s="511"/>
      <c r="Y209" s="511"/>
      <c r="Z209" s="511"/>
      <c r="AA209" s="511"/>
      <c r="AB209" s="511"/>
      <c r="AC209" s="511"/>
      <c r="AD209" s="511"/>
      <c r="AE209" s="511"/>
    </row>
    <row r="210" spans="1:40" ht="15" customHeight="1">
      <c r="A210" s="67"/>
      <c r="B210" s="135"/>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row>
    <row r="211" spans="1:40" ht="36" customHeight="1">
      <c r="A211" s="52" t="s">
        <v>238</v>
      </c>
      <c r="B211" s="571" t="s">
        <v>585</v>
      </c>
      <c r="C211" s="571"/>
      <c r="D211" s="571"/>
      <c r="E211" s="571"/>
      <c r="F211" s="571"/>
      <c r="G211" s="571"/>
      <c r="H211" s="571"/>
      <c r="I211" s="571"/>
      <c r="J211" s="571"/>
      <c r="K211" s="571"/>
      <c r="L211" s="571"/>
      <c r="M211" s="571"/>
      <c r="N211" s="571"/>
      <c r="O211" s="571"/>
      <c r="P211" s="571"/>
      <c r="Q211" s="571"/>
      <c r="R211" s="571"/>
      <c r="S211" s="571"/>
      <c r="T211" s="571"/>
      <c r="U211" s="571"/>
      <c r="V211" s="571"/>
      <c r="W211" s="571"/>
      <c r="X211" s="571"/>
      <c r="Y211" s="571"/>
      <c r="Z211" s="571"/>
      <c r="AA211" s="571"/>
      <c r="AB211" s="571"/>
      <c r="AC211" s="571"/>
      <c r="AD211" s="571"/>
      <c r="AE211" s="1"/>
    </row>
    <row r="212" spans="1:40" ht="24" customHeight="1">
      <c r="A212" s="52"/>
      <c r="B212" s="66"/>
      <c r="C212" s="474" t="s">
        <v>212</v>
      </c>
      <c r="D212" s="474"/>
      <c r="E212" s="474"/>
      <c r="F212" s="474"/>
      <c r="G212" s="474"/>
      <c r="H212" s="474"/>
      <c r="I212" s="474"/>
      <c r="J212" s="474"/>
      <c r="K212" s="474"/>
      <c r="L212" s="474"/>
      <c r="M212" s="474"/>
      <c r="N212" s="474"/>
      <c r="O212" s="474"/>
      <c r="P212" s="474"/>
      <c r="Q212" s="474"/>
      <c r="R212" s="474"/>
      <c r="S212" s="474"/>
      <c r="T212" s="474"/>
      <c r="U212" s="474"/>
      <c r="V212" s="474"/>
      <c r="W212" s="474"/>
      <c r="X212" s="474"/>
      <c r="Y212" s="474"/>
      <c r="Z212" s="474"/>
      <c r="AA212" s="474"/>
      <c r="AB212" s="474"/>
      <c r="AC212" s="474"/>
      <c r="AD212" s="474"/>
      <c r="AE212" s="1"/>
      <c r="AG212" s="295" t="s">
        <v>5613</v>
      </c>
    </row>
    <row r="213" spans="1:40" ht="36" customHeight="1">
      <c r="A213" s="44"/>
      <c r="B213" s="11"/>
      <c r="C213" s="474" t="s">
        <v>213</v>
      </c>
      <c r="D213" s="474"/>
      <c r="E213" s="474"/>
      <c r="F213" s="474"/>
      <c r="G213" s="474"/>
      <c r="H213" s="474"/>
      <c r="I213" s="474"/>
      <c r="J213" s="474"/>
      <c r="K213" s="474"/>
      <c r="L213" s="474"/>
      <c r="M213" s="474"/>
      <c r="N213" s="474"/>
      <c r="O213" s="474"/>
      <c r="P213" s="474"/>
      <c r="Q213" s="474"/>
      <c r="R213" s="474"/>
      <c r="S213" s="474"/>
      <c r="T213" s="474"/>
      <c r="U213" s="474"/>
      <c r="V213" s="474"/>
      <c r="W213" s="474"/>
      <c r="X213" s="474"/>
      <c r="Y213" s="474"/>
      <c r="Z213" s="474"/>
      <c r="AA213" s="474"/>
      <c r="AB213" s="474"/>
      <c r="AC213" s="474"/>
      <c r="AD213" s="474"/>
      <c r="AE213" s="1"/>
      <c r="AF213" s="293">
        <v>2.1</v>
      </c>
      <c r="AG213" s="220">
        <f>IF(OR(AND($S$58="NS",$W$58="NS"),AND($S$58="NA",$W$58="NA"),SUM(S189:Z189)=0),1,0)</f>
        <v>1</v>
      </c>
    </row>
    <row r="214" spans="1:40" ht="48" customHeight="1">
      <c r="A214" s="52"/>
      <c r="B214" s="53"/>
      <c r="C214" s="572" t="s">
        <v>214</v>
      </c>
      <c r="D214" s="572"/>
      <c r="E214" s="572"/>
      <c r="F214" s="572"/>
      <c r="G214" s="572"/>
      <c r="H214" s="572"/>
      <c r="I214" s="572"/>
      <c r="J214" s="572"/>
      <c r="K214" s="572"/>
      <c r="L214" s="572"/>
      <c r="M214" s="572"/>
      <c r="N214" s="572"/>
      <c r="O214" s="572"/>
      <c r="P214" s="572"/>
      <c r="Q214" s="572"/>
      <c r="R214" s="572"/>
      <c r="S214" s="572"/>
      <c r="T214" s="572"/>
      <c r="U214" s="572"/>
      <c r="V214" s="572"/>
      <c r="W214" s="572"/>
      <c r="X214" s="572"/>
      <c r="Y214" s="572"/>
      <c r="Z214" s="572"/>
      <c r="AA214" s="572"/>
      <c r="AB214" s="572"/>
      <c r="AC214" s="572"/>
      <c r="AD214" s="572"/>
      <c r="AE214" s="1"/>
      <c r="AF214" s="294">
        <v>2.2000000000000002</v>
      </c>
      <c r="AG214" s="221">
        <f>IF(OR(AND($S$59="NS",$W$59="NS"),AND($S$59="NA",$W$59="NA"),SUM(S190:Z190)=0),1,0)</f>
        <v>1</v>
      </c>
    </row>
    <row r="215" spans="1:40" ht="24" customHeight="1">
      <c r="A215" s="52"/>
      <c r="B215" s="53"/>
      <c r="C215" s="474" t="s">
        <v>533</v>
      </c>
      <c r="D215" s="474"/>
      <c r="E215" s="474"/>
      <c r="F215" s="474"/>
      <c r="G215" s="474"/>
      <c r="H215" s="474"/>
      <c r="I215" s="474"/>
      <c r="J215" s="474"/>
      <c r="K215" s="474"/>
      <c r="L215" s="474"/>
      <c r="M215" s="474"/>
      <c r="N215" s="474"/>
      <c r="O215" s="474"/>
      <c r="P215" s="474"/>
      <c r="Q215" s="474"/>
      <c r="R215" s="474"/>
      <c r="S215" s="474"/>
      <c r="T215" s="474"/>
      <c r="U215" s="474"/>
      <c r="V215" s="474"/>
      <c r="W215" s="474"/>
      <c r="X215" s="474"/>
      <c r="Y215" s="474"/>
      <c r="Z215" s="474"/>
      <c r="AA215" s="474"/>
      <c r="AB215" s="474"/>
      <c r="AC215" s="474"/>
      <c r="AD215" s="474"/>
      <c r="AE215" s="1"/>
    </row>
    <row r="216" spans="1:40" ht="15" customHeight="1">
      <c r="A216" s="44"/>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
    </row>
    <row r="217" spans="1:40" ht="15" customHeight="1">
      <c r="A217" s="44"/>
      <c r="B217" s="11"/>
      <c r="C217" s="63" t="s">
        <v>215</v>
      </c>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
    </row>
    <row r="218" spans="1:40" ht="15" customHeight="1">
      <c r="A218" s="44"/>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
      <c r="AK218" s="558" t="s">
        <v>5617</v>
      </c>
      <c r="AN218" s="558" t="s">
        <v>5618</v>
      </c>
    </row>
    <row r="219" spans="1:40" ht="48" customHeight="1">
      <c r="A219" s="44"/>
      <c r="B219" s="11"/>
      <c r="C219" s="525" t="s">
        <v>216</v>
      </c>
      <c r="D219" s="526"/>
      <c r="E219" s="526"/>
      <c r="F219" s="526"/>
      <c r="G219" s="526"/>
      <c r="H219" s="526"/>
      <c r="I219" s="526"/>
      <c r="J219" s="526"/>
      <c r="K219" s="526"/>
      <c r="L219" s="526"/>
      <c r="M219" s="526"/>
      <c r="N219" s="526"/>
      <c r="O219" s="526"/>
      <c r="P219" s="526"/>
      <c r="Q219" s="526"/>
      <c r="R219" s="526"/>
      <c r="S219" s="526"/>
      <c r="T219" s="526"/>
      <c r="U219" s="526"/>
      <c r="V219" s="526"/>
      <c r="W219" s="526"/>
      <c r="X219" s="527"/>
      <c r="Y219" s="525" t="s">
        <v>217</v>
      </c>
      <c r="Z219" s="526"/>
      <c r="AA219" s="526"/>
      <c r="AB219" s="526"/>
      <c r="AC219" s="526"/>
      <c r="AD219" s="527"/>
      <c r="AE219" s="1"/>
      <c r="AG219" s="255" t="s">
        <v>731</v>
      </c>
      <c r="AH219" s="256" t="s">
        <v>733</v>
      </c>
      <c r="AI219" s="560" t="s">
        <v>5616</v>
      </c>
      <c r="AJ219" s="561"/>
      <c r="AK219" s="558"/>
      <c r="AL219" s="299" t="s">
        <v>5614</v>
      </c>
      <c r="AM219" s="300" t="s">
        <v>5616</v>
      </c>
      <c r="AN219" s="558"/>
    </row>
    <row r="220" spans="1:40" ht="15" customHeight="1">
      <c r="A220" s="44"/>
      <c r="B220" s="11"/>
      <c r="C220" s="68" t="s">
        <v>57</v>
      </c>
      <c r="D220" s="534" t="s">
        <v>218</v>
      </c>
      <c r="E220" s="563"/>
      <c r="F220" s="563"/>
      <c r="G220" s="563"/>
      <c r="H220" s="563"/>
      <c r="I220" s="563"/>
      <c r="J220" s="563"/>
      <c r="K220" s="563"/>
      <c r="L220" s="563"/>
      <c r="M220" s="563"/>
      <c r="N220" s="563"/>
      <c r="O220" s="563"/>
      <c r="P220" s="563"/>
      <c r="Q220" s="563"/>
      <c r="R220" s="563"/>
      <c r="S220" s="563"/>
      <c r="T220" s="563"/>
      <c r="U220" s="563"/>
      <c r="V220" s="563"/>
      <c r="W220" s="563"/>
      <c r="X220" s="564"/>
      <c r="Y220" s="531"/>
      <c r="Z220" s="531"/>
      <c r="AA220" s="531"/>
      <c r="AB220" s="531"/>
      <c r="AC220" s="531"/>
      <c r="AD220" s="531"/>
      <c r="AE220" s="1"/>
      <c r="AG220" s="245">
        <f>IF(AND(SUM($Y$171)=0,AG213=1,COUNTA(Y220:AD223)=0),0,IF(AND(SUM(Y171)&gt;0,AG213=0,COUNTA(Y220:AD223)=4),0,1))</f>
        <v>0</v>
      </c>
      <c r="AH220" s="183">
        <f>COUNTIF(Y220:AD223,"NS")</f>
        <v>0</v>
      </c>
      <c r="AI220" s="562">
        <f>IF(OR(Y224="NS",S189="NS",W189="NS"),0,IF(AND(Y224="NA",S189="NA",W189="NA"),0,IF(Y224&gt;=SUM(S189:Z189),0,1)))</f>
        <v>0</v>
      </c>
      <c r="AJ220" s="562"/>
      <c r="AK220" s="297">
        <f>IF(AND(SUM($S$189:$Z$189)=0,COUNTA(Y220:AD223)&gt;0),1,0)</f>
        <v>0</v>
      </c>
      <c r="AL220" s="302">
        <v>1</v>
      </c>
      <c r="AM220" s="222">
        <f>IF(OR($Y220="NS",$S$189="NS",$W$189="NS"),0,IF(AND($Y220="NA",$S$189="NA",$W$189="NA"),0,IF($Y220&lt;=SUM($S$189:$Z$189),0,1)))</f>
        <v>0</v>
      </c>
      <c r="AN220" s="695">
        <f>IF(AND(SUM($Y$171)=0,COUNTA(Y220:AD223)&gt;0),1,0)</f>
        <v>0</v>
      </c>
    </row>
    <row r="221" spans="1:40" ht="36" customHeight="1">
      <c r="A221" s="44"/>
      <c r="B221" s="11"/>
      <c r="C221" s="68" t="s">
        <v>58</v>
      </c>
      <c r="D221" s="534" t="s">
        <v>219</v>
      </c>
      <c r="E221" s="563"/>
      <c r="F221" s="563"/>
      <c r="G221" s="563"/>
      <c r="H221" s="563"/>
      <c r="I221" s="563"/>
      <c r="J221" s="563"/>
      <c r="K221" s="563"/>
      <c r="L221" s="563"/>
      <c r="M221" s="563"/>
      <c r="N221" s="563"/>
      <c r="O221" s="563"/>
      <c r="P221" s="563"/>
      <c r="Q221" s="563"/>
      <c r="R221" s="563"/>
      <c r="S221" s="563"/>
      <c r="T221" s="563"/>
      <c r="U221" s="563"/>
      <c r="V221" s="563"/>
      <c r="W221" s="563"/>
      <c r="X221" s="564"/>
      <c r="Y221" s="531"/>
      <c r="Z221" s="531"/>
      <c r="AA221" s="531"/>
      <c r="AB221" s="531"/>
      <c r="AC221" s="531"/>
      <c r="AD221" s="531"/>
      <c r="AE221" s="1"/>
      <c r="AK221" s="301" t="s">
        <v>5615</v>
      </c>
      <c r="AL221" s="303">
        <v>2</v>
      </c>
      <c r="AM221" s="224">
        <f t="shared" ref="AM221:AM222" si="22">IF(OR($Y221="NS",$S$189="NS",$W$189="NS"),0,IF(AND($Y221="NA",$S$189="NA",$W$189="NA"),0,IF($Y221&lt;=SUM($S$189:$Z$189),0,1)))</f>
        <v>0</v>
      </c>
      <c r="AN221" s="695"/>
    </row>
    <row r="222" spans="1:40" ht="24" customHeight="1">
      <c r="A222" s="44"/>
      <c r="B222" s="11"/>
      <c r="C222" s="68" t="s">
        <v>59</v>
      </c>
      <c r="D222" s="534" t="s">
        <v>220</v>
      </c>
      <c r="E222" s="563"/>
      <c r="F222" s="563"/>
      <c r="G222" s="563"/>
      <c r="H222" s="563"/>
      <c r="I222" s="563"/>
      <c r="J222" s="563"/>
      <c r="K222" s="563"/>
      <c r="L222" s="563"/>
      <c r="M222" s="563"/>
      <c r="N222" s="563"/>
      <c r="O222" s="563"/>
      <c r="P222" s="563"/>
      <c r="Q222" s="563"/>
      <c r="R222" s="563"/>
      <c r="S222" s="563"/>
      <c r="T222" s="563"/>
      <c r="U222" s="563"/>
      <c r="V222" s="563"/>
      <c r="W222" s="563"/>
      <c r="X222" s="564"/>
      <c r="Y222" s="531"/>
      <c r="Z222" s="531"/>
      <c r="AA222" s="531"/>
      <c r="AB222" s="531"/>
      <c r="AC222" s="531"/>
      <c r="AD222" s="531"/>
      <c r="AE222" s="1"/>
      <c r="AK222" s="223">
        <f>IF(SUM(Y223)&gt;0,1,0)</f>
        <v>0</v>
      </c>
      <c r="AL222" s="302">
        <v>3</v>
      </c>
      <c r="AM222" s="222">
        <f t="shared" si="22"/>
        <v>0</v>
      </c>
    </row>
    <row r="223" spans="1:40" ht="15" customHeight="1">
      <c r="A223" s="44"/>
      <c r="B223" s="11"/>
      <c r="C223" s="68" t="s">
        <v>60</v>
      </c>
      <c r="D223" s="534" t="s">
        <v>221</v>
      </c>
      <c r="E223" s="563"/>
      <c r="F223" s="563"/>
      <c r="G223" s="563"/>
      <c r="H223" s="563"/>
      <c r="I223" s="563"/>
      <c r="J223" s="563"/>
      <c r="K223" s="563"/>
      <c r="L223" s="563"/>
      <c r="M223" s="563"/>
      <c r="N223" s="563"/>
      <c r="O223" s="563"/>
      <c r="P223" s="563"/>
      <c r="Q223" s="563"/>
      <c r="R223" s="563"/>
      <c r="S223" s="563"/>
      <c r="T223" s="563"/>
      <c r="U223" s="563"/>
      <c r="V223" s="563"/>
      <c r="W223" s="563"/>
      <c r="X223" s="564"/>
      <c r="Y223" s="531"/>
      <c r="Z223" s="531"/>
      <c r="AA223" s="531"/>
      <c r="AB223" s="531"/>
      <c r="AC223" s="531"/>
      <c r="AD223" s="531"/>
      <c r="AE223" s="1"/>
      <c r="AL223" s="303">
        <v>4</v>
      </c>
      <c r="AM223" s="224">
        <f>IF(OR($Y223="NS",$S$189="NS",$W$189="NS"),0,IF(AND($Y223="NA",$S$189="NA",$W$189="NA"),0,IF($Y223&lt;=SUM($S$189:$Z$189),0,1)))</f>
        <v>0</v>
      </c>
    </row>
    <row r="224" spans="1:40" ht="15" customHeight="1">
      <c r="A224" s="44"/>
      <c r="B224" s="11"/>
      <c r="C224" s="11"/>
      <c r="D224" s="11"/>
      <c r="E224" s="11"/>
      <c r="F224" s="11"/>
      <c r="G224" s="11"/>
      <c r="H224" s="11"/>
      <c r="I224" s="11"/>
      <c r="J224" s="11"/>
      <c r="K224" s="11"/>
      <c r="L224" s="11"/>
      <c r="M224" s="11"/>
      <c r="N224" s="11"/>
      <c r="O224" s="11"/>
      <c r="P224" s="11"/>
      <c r="Q224" s="11"/>
      <c r="R224" s="11"/>
      <c r="S224" s="11"/>
      <c r="T224" s="11"/>
      <c r="U224" s="11"/>
      <c r="V224" s="11"/>
      <c r="W224" s="69"/>
      <c r="X224" s="64" t="s">
        <v>188</v>
      </c>
      <c r="Y224" s="446">
        <f>IF(AND(SUM(Y220:AD223)=0,COUNTIF(Y220:AD223,"NS")&gt;0),"NS",
IF(AND(SUM(Y220:AD223)=0,COUNTIF(Y220:AD223,0)&gt;0),0,
IF(AND(SUM(Y220:AD223)=0,COUNTIF(Y220:AD223,"NA")&gt;0),"NA",
SUM(Y220:AD223))))</f>
        <v>0</v>
      </c>
      <c r="Z224" s="446"/>
      <c r="AA224" s="446"/>
      <c r="AB224" s="446"/>
      <c r="AC224" s="446"/>
      <c r="AD224" s="446"/>
      <c r="AE224" s="1"/>
      <c r="AM224" s="304">
        <f>SUM(AM220:AM223)</f>
        <v>0</v>
      </c>
    </row>
    <row r="225" spans="1:40" ht="15" customHeight="1">
      <c r="A225" s="44"/>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
    </row>
    <row r="226" spans="1:40" ht="45" customHeight="1">
      <c r="A226" s="44"/>
      <c r="B226" s="24"/>
      <c r="C226" s="618" t="s">
        <v>222</v>
      </c>
      <c r="D226" s="618"/>
      <c r="E226" s="618"/>
      <c r="F226" s="531"/>
      <c r="G226" s="531"/>
      <c r="H226" s="531"/>
      <c r="I226" s="531"/>
      <c r="J226" s="531"/>
      <c r="K226" s="531"/>
      <c r="L226" s="531"/>
      <c r="M226" s="531"/>
      <c r="N226" s="531"/>
      <c r="O226" s="531"/>
      <c r="P226" s="531"/>
      <c r="Q226" s="531"/>
      <c r="R226" s="531"/>
      <c r="S226" s="531"/>
      <c r="T226" s="531"/>
      <c r="U226" s="531"/>
      <c r="V226" s="531"/>
      <c r="W226" s="531"/>
      <c r="X226" s="531"/>
      <c r="Y226" s="531"/>
      <c r="Z226" s="531"/>
      <c r="AA226" s="531"/>
      <c r="AB226" s="531"/>
      <c r="AC226" s="531"/>
      <c r="AD226" s="531"/>
      <c r="AE226" s="1"/>
    </row>
    <row r="227" spans="1:40" ht="15" customHeight="1">
      <c r="A227" s="44"/>
      <c r="B227" s="512" t="str">
        <f>IF(AND(AK222&gt;0,F226=""),"Debido a que cuenta con algún valor numérico mayor a cero en el numeral 4, debe anotar el nombre de dicha(s) causa(s) de clasificación","")</f>
        <v/>
      </c>
      <c r="C227" s="512"/>
      <c r="D227" s="512"/>
      <c r="E227" s="512"/>
      <c r="F227" s="512"/>
      <c r="G227" s="512"/>
      <c r="H227" s="512"/>
      <c r="I227" s="512"/>
      <c r="J227" s="512"/>
      <c r="K227" s="512"/>
      <c r="L227" s="512"/>
      <c r="M227" s="512"/>
      <c r="N227" s="512"/>
      <c r="O227" s="512"/>
      <c r="P227" s="512"/>
      <c r="Q227" s="512"/>
      <c r="R227" s="512"/>
      <c r="S227" s="512"/>
      <c r="T227" s="512"/>
      <c r="U227" s="512"/>
      <c r="V227" s="512"/>
      <c r="W227" s="512"/>
      <c r="X227" s="512"/>
      <c r="Y227" s="512"/>
      <c r="Z227" s="512"/>
      <c r="AA227" s="512"/>
      <c r="AB227" s="512"/>
      <c r="AC227" s="512"/>
      <c r="AD227" s="512"/>
      <c r="AE227" s="512"/>
    </row>
    <row r="228" spans="1:40" ht="24" customHeight="1">
      <c r="A228" s="44"/>
      <c r="B228" s="11"/>
      <c r="C228" s="532" t="s">
        <v>189</v>
      </c>
      <c r="D228" s="532"/>
      <c r="E228" s="532"/>
      <c r="F228" s="532"/>
      <c r="G228" s="532"/>
      <c r="H228" s="532"/>
      <c r="I228" s="532"/>
      <c r="J228" s="532"/>
      <c r="K228" s="532"/>
      <c r="L228" s="532"/>
      <c r="M228" s="532"/>
      <c r="N228" s="532"/>
      <c r="O228" s="532"/>
      <c r="P228" s="532"/>
      <c r="Q228" s="532"/>
      <c r="R228" s="532"/>
      <c r="S228" s="532"/>
      <c r="T228" s="532"/>
      <c r="U228" s="532"/>
      <c r="V228" s="532"/>
      <c r="W228" s="532"/>
      <c r="X228" s="532"/>
      <c r="Y228" s="532"/>
      <c r="Z228" s="532"/>
      <c r="AA228" s="532"/>
      <c r="AB228" s="532"/>
      <c r="AC228" s="532"/>
      <c r="AD228" s="532"/>
      <c r="AE228" s="1"/>
    </row>
    <row r="229" spans="1:40" ht="60" customHeight="1">
      <c r="A229" s="44"/>
      <c r="B229" s="11"/>
      <c r="C229" s="576"/>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8"/>
      <c r="AE229" s="1"/>
    </row>
    <row r="230" spans="1:40" ht="15" customHeight="1">
      <c r="A230" s="44"/>
      <c r="B230" s="512" t="str">
        <f>IF(AG220&gt;0,"Favor de ingresar toda la información requerida en la pregunta y/o verifique que no tenga información en celdas sombreadas","")</f>
        <v/>
      </c>
      <c r="C230" s="512"/>
      <c r="D230" s="512"/>
      <c r="E230" s="512"/>
      <c r="F230" s="512"/>
      <c r="G230" s="512"/>
      <c r="H230" s="512"/>
      <c r="I230" s="512"/>
      <c r="J230" s="512"/>
      <c r="K230" s="512"/>
      <c r="L230" s="512"/>
      <c r="M230" s="512"/>
      <c r="N230" s="512"/>
      <c r="O230" s="512"/>
      <c r="P230" s="512"/>
      <c r="Q230" s="512"/>
      <c r="R230" s="512"/>
      <c r="S230" s="512"/>
      <c r="T230" s="512"/>
      <c r="U230" s="512"/>
      <c r="V230" s="512"/>
      <c r="W230" s="512"/>
      <c r="X230" s="512"/>
      <c r="Y230" s="512"/>
      <c r="Z230" s="512"/>
      <c r="AA230" s="512"/>
      <c r="AB230" s="512"/>
      <c r="AC230" s="512"/>
      <c r="AD230" s="512"/>
    </row>
    <row r="231" spans="1:40" ht="15" customHeight="1">
      <c r="A231" s="44"/>
      <c r="B231" s="511" t="str">
        <f>IF(AH220&gt;0,"Alerta: debido a que cuenta con registros NS, debe proporcionar una justificación en el area de comentarios al final de la pregunta","")</f>
        <v/>
      </c>
      <c r="C231" s="511"/>
      <c r="D231" s="511"/>
      <c r="E231" s="511"/>
      <c r="F231" s="511"/>
      <c r="G231" s="511"/>
      <c r="H231" s="511"/>
      <c r="I231" s="511"/>
      <c r="J231" s="511"/>
      <c r="K231" s="511"/>
      <c r="L231" s="511"/>
      <c r="M231" s="511"/>
      <c r="N231" s="511"/>
      <c r="O231" s="511"/>
      <c r="P231" s="511"/>
      <c r="Q231" s="511"/>
      <c r="R231" s="511"/>
      <c r="S231" s="511"/>
      <c r="T231" s="511"/>
      <c r="U231" s="511"/>
      <c r="V231" s="511"/>
      <c r="W231" s="511"/>
      <c r="X231" s="511"/>
      <c r="Y231" s="511"/>
      <c r="Z231" s="511"/>
      <c r="AA231" s="511"/>
      <c r="AB231" s="511"/>
      <c r="AC231" s="511"/>
      <c r="AD231" s="511"/>
    </row>
    <row r="232" spans="1:40" ht="15" customHeight="1">
      <c r="A232" s="44"/>
      <c r="B232" s="512" t="str">
        <f>IF(AI220&gt;0,"Favor de revisar la instrucción 2, ya que no se cumplen los criterios establecidos","")</f>
        <v/>
      </c>
      <c r="C232" s="512"/>
      <c r="D232" s="512"/>
      <c r="E232" s="512"/>
      <c r="F232" s="512"/>
      <c r="G232" s="512"/>
      <c r="H232" s="512"/>
      <c r="I232" s="512"/>
      <c r="J232" s="512"/>
      <c r="K232" s="512"/>
      <c r="L232" s="512"/>
      <c r="M232" s="512"/>
      <c r="N232" s="512"/>
      <c r="O232" s="512"/>
      <c r="P232" s="512"/>
      <c r="Q232" s="512"/>
      <c r="R232" s="512"/>
      <c r="S232" s="512"/>
      <c r="T232" s="512"/>
      <c r="U232" s="512"/>
      <c r="V232" s="512"/>
      <c r="W232" s="512"/>
      <c r="X232" s="512"/>
      <c r="Y232" s="512"/>
      <c r="Z232" s="512"/>
      <c r="AA232" s="512"/>
      <c r="AB232" s="512"/>
      <c r="AC232" s="512"/>
      <c r="AD232" s="512"/>
      <c r="AE232" s="147"/>
    </row>
    <row r="233" spans="1:40" ht="15" customHeight="1">
      <c r="A233" s="44"/>
      <c r="B233" s="511" t="str">
        <f>IF(AM224&gt;0,"Alerta: debe de proporcionar una justificación de acuerdo a lo establecido en la instrucción 3 ","")</f>
        <v/>
      </c>
      <c r="C233" s="511"/>
      <c r="D233" s="511"/>
      <c r="E233" s="511"/>
      <c r="F233" s="511"/>
      <c r="G233" s="511"/>
      <c r="H233" s="511"/>
      <c r="I233" s="511"/>
      <c r="J233" s="511"/>
      <c r="K233" s="511"/>
      <c r="L233" s="511"/>
      <c r="M233" s="511"/>
      <c r="N233" s="511"/>
      <c r="O233" s="511"/>
      <c r="P233" s="511"/>
      <c r="Q233" s="511"/>
      <c r="R233" s="511"/>
      <c r="S233" s="511"/>
      <c r="T233" s="511"/>
      <c r="U233" s="511"/>
      <c r="V233" s="511"/>
      <c r="W233" s="511"/>
      <c r="X233" s="511"/>
      <c r="Y233" s="511"/>
      <c r="Z233" s="511"/>
      <c r="AA233" s="511"/>
      <c r="AB233" s="511"/>
      <c r="AC233" s="511"/>
      <c r="AD233" s="511"/>
      <c r="AE233" s="511"/>
    </row>
    <row r="234" spans="1:40" ht="15" customHeight="1">
      <c r="A234" s="44"/>
      <c r="B234" s="135"/>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c r="AA234" s="135"/>
      <c r="AB234" s="135"/>
      <c r="AC234" s="135"/>
      <c r="AD234" s="135"/>
    </row>
    <row r="235" spans="1:40" ht="15" customHeight="1">
      <c r="A235" s="44"/>
      <c r="B235" s="135"/>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c r="AA235" s="135"/>
      <c r="AB235" s="135"/>
      <c r="AC235" s="135"/>
      <c r="AD235" s="135"/>
    </row>
    <row r="236" spans="1:40" ht="15" customHeight="1">
      <c r="A236" s="44"/>
      <c r="B236" s="11"/>
      <c r="C236" s="63" t="s">
        <v>223</v>
      </c>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
    </row>
    <row r="237" spans="1:40" ht="15" customHeight="1">
      <c r="A237" s="44"/>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
      <c r="AK237" s="558" t="s">
        <v>5617</v>
      </c>
      <c r="AN237" s="558" t="s">
        <v>5618</v>
      </c>
    </row>
    <row r="238" spans="1:40" ht="48" customHeight="1">
      <c r="A238" s="44"/>
      <c r="B238" s="11"/>
      <c r="C238" s="525" t="s">
        <v>224</v>
      </c>
      <c r="D238" s="526"/>
      <c r="E238" s="526"/>
      <c r="F238" s="526"/>
      <c r="G238" s="526"/>
      <c r="H238" s="526"/>
      <c r="I238" s="526"/>
      <c r="J238" s="526"/>
      <c r="K238" s="526"/>
      <c r="L238" s="526"/>
      <c r="M238" s="526"/>
      <c r="N238" s="526"/>
      <c r="O238" s="526"/>
      <c r="P238" s="526"/>
      <c r="Q238" s="526"/>
      <c r="R238" s="526"/>
      <c r="S238" s="526"/>
      <c r="T238" s="526"/>
      <c r="U238" s="526"/>
      <c r="V238" s="526"/>
      <c r="W238" s="526"/>
      <c r="X238" s="527"/>
      <c r="Y238" s="525" t="s">
        <v>225</v>
      </c>
      <c r="Z238" s="526"/>
      <c r="AA238" s="526"/>
      <c r="AB238" s="526"/>
      <c r="AC238" s="526"/>
      <c r="AD238" s="527"/>
      <c r="AE238" s="1"/>
      <c r="AG238" s="255" t="s">
        <v>731</v>
      </c>
      <c r="AH238" s="256" t="s">
        <v>733</v>
      </c>
      <c r="AI238" s="560" t="s">
        <v>5616</v>
      </c>
      <c r="AJ238" s="561"/>
      <c r="AK238" s="558"/>
      <c r="AL238" s="299" t="s">
        <v>5614</v>
      </c>
      <c r="AM238" s="300" t="s">
        <v>5616</v>
      </c>
      <c r="AN238" s="558"/>
    </row>
    <row r="239" spans="1:40" ht="24" customHeight="1">
      <c r="A239" s="44"/>
      <c r="B239" s="11"/>
      <c r="C239" s="151" t="s">
        <v>57</v>
      </c>
      <c r="D239" s="534" t="s">
        <v>226</v>
      </c>
      <c r="E239" s="563"/>
      <c r="F239" s="563"/>
      <c r="G239" s="563"/>
      <c r="H239" s="563"/>
      <c r="I239" s="563"/>
      <c r="J239" s="563"/>
      <c r="K239" s="563"/>
      <c r="L239" s="563"/>
      <c r="M239" s="563"/>
      <c r="N239" s="563"/>
      <c r="O239" s="563"/>
      <c r="P239" s="563"/>
      <c r="Q239" s="563"/>
      <c r="R239" s="563"/>
      <c r="S239" s="563"/>
      <c r="T239" s="563"/>
      <c r="U239" s="563"/>
      <c r="V239" s="563"/>
      <c r="W239" s="563"/>
      <c r="X239" s="564"/>
      <c r="Y239" s="531"/>
      <c r="Z239" s="531"/>
      <c r="AA239" s="531"/>
      <c r="AB239" s="531"/>
      <c r="AC239" s="531"/>
      <c r="AD239" s="531"/>
      <c r="AE239" s="1"/>
      <c r="AG239" s="182">
        <f>IF(AND(SUM($Y$171)=0,$AG$214=1,COUNTA(Y239:AD251)=0),0,IF(AND(SUM($Y$171)&gt;0,$AG$214=0,COUNTA(Y239:AD251)=13),0,1))</f>
        <v>0</v>
      </c>
      <c r="AH239" s="183">
        <f>COUNTIF(Y239:AD251,"NS")</f>
        <v>0</v>
      </c>
      <c r="AI239" s="562">
        <f>IF(OR(Y252="NS",S190="NS",W190="NS"),0,IF(AND(Y252="NA",S190="NA",W190="NA"),0,IF(Y252&gt;=SUM(S190:Z190),0,1)))</f>
        <v>0</v>
      </c>
      <c r="AJ239" s="562"/>
      <c r="AK239" s="297">
        <f>IF(AND(SUM($S$190:$Z$190)=0,COUNTA(Y239:AD251)&gt;0),1,0)</f>
        <v>0</v>
      </c>
      <c r="AL239" s="302">
        <v>1</v>
      </c>
      <c r="AM239" s="222">
        <f>IF(OR($Y239="NS",$S$190="NS",$W$190="NS"),0,IF(AND($Y239="NA",$S$190="NA",$W$190="NA"),0,IF($Y239&lt;=SUM($S$190:$Z$190),0,1)))</f>
        <v>0</v>
      </c>
      <c r="AN239" s="695">
        <f>IF(AND(SUM($Y$171)=0,COUNTA(Y239:AD251)&gt;0),1,0)</f>
        <v>0</v>
      </c>
    </row>
    <row r="240" spans="1:40" ht="15" customHeight="1">
      <c r="A240" s="44"/>
      <c r="B240" s="11"/>
      <c r="C240" s="151" t="s">
        <v>58</v>
      </c>
      <c r="D240" s="534" t="s">
        <v>227</v>
      </c>
      <c r="E240" s="563"/>
      <c r="F240" s="563"/>
      <c r="G240" s="563"/>
      <c r="H240" s="563"/>
      <c r="I240" s="563"/>
      <c r="J240" s="563"/>
      <c r="K240" s="563"/>
      <c r="L240" s="563"/>
      <c r="M240" s="563"/>
      <c r="N240" s="563"/>
      <c r="O240" s="563"/>
      <c r="P240" s="563"/>
      <c r="Q240" s="563"/>
      <c r="R240" s="563"/>
      <c r="S240" s="563"/>
      <c r="T240" s="563"/>
      <c r="U240" s="563"/>
      <c r="V240" s="563"/>
      <c r="W240" s="563"/>
      <c r="X240" s="564"/>
      <c r="Y240" s="531"/>
      <c r="Z240" s="531"/>
      <c r="AA240" s="531"/>
      <c r="AB240" s="531"/>
      <c r="AC240" s="531"/>
      <c r="AD240" s="531"/>
      <c r="AE240" s="1"/>
      <c r="AH240" s="24"/>
      <c r="AK240" s="301" t="s">
        <v>5619</v>
      </c>
      <c r="AL240" s="303">
        <v>2</v>
      </c>
      <c r="AM240" s="224">
        <f t="shared" ref="AM240:AM251" si="23">IF(OR($Y240="NS",$S$190="NS",$W$190="NS"),0,IF(AND($Y240="NA",$S$190="NA",$W$190="NA"),0,IF($Y240&lt;=SUM($S$190:$Z$190),0,1)))</f>
        <v>0</v>
      </c>
      <c r="AN240" s="695"/>
    </row>
    <row r="241" spans="1:39" ht="36" customHeight="1">
      <c r="A241" s="44"/>
      <c r="B241" s="11"/>
      <c r="C241" s="151" t="s">
        <v>59</v>
      </c>
      <c r="D241" s="534" t="s">
        <v>228</v>
      </c>
      <c r="E241" s="563"/>
      <c r="F241" s="563"/>
      <c r="G241" s="563"/>
      <c r="H241" s="563"/>
      <c r="I241" s="563"/>
      <c r="J241" s="563"/>
      <c r="K241" s="563"/>
      <c r="L241" s="563"/>
      <c r="M241" s="563"/>
      <c r="N241" s="563"/>
      <c r="O241" s="563"/>
      <c r="P241" s="563"/>
      <c r="Q241" s="563"/>
      <c r="R241" s="563"/>
      <c r="S241" s="563"/>
      <c r="T241" s="563"/>
      <c r="U241" s="563"/>
      <c r="V241" s="563"/>
      <c r="W241" s="563"/>
      <c r="X241" s="564"/>
      <c r="Y241" s="531"/>
      <c r="Z241" s="531"/>
      <c r="AA241" s="531"/>
      <c r="AB241" s="531"/>
      <c r="AC241" s="531"/>
      <c r="AD241" s="531"/>
      <c r="AE241" s="1"/>
      <c r="AH241" s="24"/>
      <c r="AK241" s="223">
        <f>IF(SUM(Y251)&gt;0,1,0)</f>
        <v>0</v>
      </c>
      <c r="AL241" s="302">
        <v>3</v>
      </c>
      <c r="AM241" s="222">
        <f t="shared" si="23"/>
        <v>0</v>
      </c>
    </row>
    <row r="242" spans="1:39" ht="72" customHeight="1">
      <c r="A242" s="44"/>
      <c r="B242" s="11"/>
      <c r="C242" s="119" t="s">
        <v>60</v>
      </c>
      <c r="D242" s="534" t="s">
        <v>229</v>
      </c>
      <c r="E242" s="563"/>
      <c r="F242" s="563"/>
      <c r="G242" s="563"/>
      <c r="H242" s="563"/>
      <c r="I242" s="563"/>
      <c r="J242" s="563"/>
      <c r="K242" s="563"/>
      <c r="L242" s="563"/>
      <c r="M242" s="563"/>
      <c r="N242" s="563"/>
      <c r="O242" s="563"/>
      <c r="P242" s="563"/>
      <c r="Q242" s="563"/>
      <c r="R242" s="563"/>
      <c r="S242" s="563"/>
      <c r="T242" s="563"/>
      <c r="U242" s="563"/>
      <c r="V242" s="563"/>
      <c r="W242" s="563"/>
      <c r="X242" s="564"/>
      <c r="Y242" s="531"/>
      <c r="Z242" s="531"/>
      <c r="AA242" s="531"/>
      <c r="AB242" s="531"/>
      <c r="AC242" s="531"/>
      <c r="AD242" s="531"/>
      <c r="AE242" s="1"/>
      <c r="AH242" s="24"/>
      <c r="AL242" s="303">
        <v>4</v>
      </c>
      <c r="AM242" s="224">
        <f t="shared" si="23"/>
        <v>0</v>
      </c>
    </row>
    <row r="243" spans="1:39" ht="15" customHeight="1">
      <c r="A243" s="44"/>
      <c r="B243" s="11"/>
      <c r="C243" s="119" t="s">
        <v>61</v>
      </c>
      <c r="D243" s="534" t="s">
        <v>230</v>
      </c>
      <c r="E243" s="563"/>
      <c r="F243" s="563"/>
      <c r="G243" s="563"/>
      <c r="H243" s="563"/>
      <c r="I243" s="563"/>
      <c r="J243" s="563"/>
      <c r="K243" s="563"/>
      <c r="L243" s="563"/>
      <c r="M243" s="563"/>
      <c r="N243" s="563"/>
      <c r="O243" s="563"/>
      <c r="P243" s="563"/>
      <c r="Q243" s="563"/>
      <c r="R243" s="563"/>
      <c r="S243" s="563"/>
      <c r="T243" s="563"/>
      <c r="U243" s="563"/>
      <c r="V243" s="563"/>
      <c r="W243" s="563"/>
      <c r="X243" s="564"/>
      <c r="Y243" s="531"/>
      <c r="Z243" s="531"/>
      <c r="AA243" s="531"/>
      <c r="AB243" s="531"/>
      <c r="AC243" s="531"/>
      <c r="AD243" s="531"/>
      <c r="AE243" s="1"/>
      <c r="AH243" s="24"/>
      <c r="AL243" s="302">
        <v>5</v>
      </c>
      <c r="AM243" s="222">
        <f t="shared" si="23"/>
        <v>0</v>
      </c>
    </row>
    <row r="244" spans="1:39" ht="24" customHeight="1">
      <c r="A244" s="44"/>
      <c r="B244" s="11"/>
      <c r="C244" s="119" t="s">
        <v>62</v>
      </c>
      <c r="D244" s="534" t="s">
        <v>231</v>
      </c>
      <c r="E244" s="563"/>
      <c r="F244" s="563"/>
      <c r="G244" s="563"/>
      <c r="H244" s="563"/>
      <c r="I244" s="563"/>
      <c r="J244" s="563"/>
      <c r="K244" s="563"/>
      <c r="L244" s="563"/>
      <c r="M244" s="563"/>
      <c r="N244" s="563"/>
      <c r="O244" s="563"/>
      <c r="P244" s="563"/>
      <c r="Q244" s="563"/>
      <c r="R244" s="563"/>
      <c r="S244" s="563"/>
      <c r="T244" s="563"/>
      <c r="U244" s="563"/>
      <c r="V244" s="563"/>
      <c r="W244" s="563"/>
      <c r="X244" s="564"/>
      <c r="Y244" s="531"/>
      <c r="Z244" s="531"/>
      <c r="AA244" s="531"/>
      <c r="AB244" s="531"/>
      <c r="AC244" s="531"/>
      <c r="AD244" s="531"/>
      <c r="AE244" s="1"/>
      <c r="AH244" s="24"/>
      <c r="AL244" s="303">
        <v>6</v>
      </c>
      <c r="AM244" s="224">
        <f t="shared" si="23"/>
        <v>0</v>
      </c>
    </row>
    <row r="245" spans="1:39" ht="15" customHeight="1">
      <c r="A245" s="44"/>
      <c r="B245" s="11"/>
      <c r="C245" s="119" t="s">
        <v>63</v>
      </c>
      <c r="D245" s="534" t="s">
        <v>232</v>
      </c>
      <c r="E245" s="563"/>
      <c r="F245" s="563"/>
      <c r="G245" s="563"/>
      <c r="H245" s="563"/>
      <c r="I245" s="563"/>
      <c r="J245" s="563"/>
      <c r="K245" s="563"/>
      <c r="L245" s="563"/>
      <c r="M245" s="563"/>
      <c r="N245" s="563"/>
      <c r="O245" s="563"/>
      <c r="P245" s="563"/>
      <c r="Q245" s="563"/>
      <c r="R245" s="563"/>
      <c r="S245" s="563"/>
      <c r="T245" s="563"/>
      <c r="U245" s="563"/>
      <c r="V245" s="563"/>
      <c r="W245" s="563"/>
      <c r="X245" s="564"/>
      <c r="Y245" s="531"/>
      <c r="Z245" s="531"/>
      <c r="AA245" s="531"/>
      <c r="AB245" s="531"/>
      <c r="AC245" s="531"/>
      <c r="AD245" s="531"/>
      <c r="AE245" s="1"/>
      <c r="AH245" s="24"/>
      <c r="AL245" s="302">
        <v>7</v>
      </c>
      <c r="AM245" s="222">
        <f t="shared" si="23"/>
        <v>0</v>
      </c>
    </row>
    <row r="246" spans="1:39" ht="36" customHeight="1">
      <c r="A246" s="44"/>
      <c r="B246" s="11"/>
      <c r="C246" s="119" t="s">
        <v>64</v>
      </c>
      <c r="D246" s="534" t="s">
        <v>233</v>
      </c>
      <c r="E246" s="563"/>
      <c r="F246" s="563"/>
      <c r="G246" s="563"/>
      <c r="H246" s="563"/>
      <c r="I246" s="563"/>
      <c r="J246" s="563"/>
      <c r="K246" s="563"/>
      <c r="L246" s="563"/>
      <c r="M246" s="563"/>
      <c r="N246" s="563"/>
      <c r="O246" s="563"/>
      <c r="P246" s="563"/>
      <c r="Q246" s="563"/>
      <c r="R246" s="563"/>
      <c r="S246" s="563"/>
      <c r="T246" s="563"/>
      <c r="U246" s="563"/>
      <c r="V246" s="563"/>
      <c r="W246" s="563"/>
      <c r="X246" s="564"/>
      <c r="Y246" s="531"/>
      <c r="Z246" s="531"/>
      <c r="AA246" s="531"/>
      <c r="AB246" s="531"/>
      <c r="AC246" s="531"/>
      <c r="AD246" s="531"/>
      <c r="AE246" s="1"/>
      <c r="AH246" s="24"/>
      <c r="AL246" s="303">
        <v>8</v>
      </c>
      <c r="AM246" s="224">
        <f t="shared" si="23"/>
        <v>0</v>
      </c>
    </row>
    <row r="247" spans="1:39" ht="24" customHeight="1">
      <c r="A247" s="44"/>
      <c r="B247" s="11"/>
      <c r="C247" s="119" t="s">
        <v>65</v>
      </c>
      <c r="D247" s="534" t="s">
        <v>234</v>
      </c>
      <c r="E247" s="563"/>
      <c r="F247" s="563"/>
      <c r="G247" s="563"/>
      <c r="H247" s="563"/>
      <c r="I247" s="563"/>
      <c r="J247" s="563"/>
      <c r="K247" s="563"/>
      <c r="L247" s="563"/>
      <c r="M247" s="563"/>
      <c r="N247" s="563"/>
      <c r="O247" s="563"/>
      <c r="P247" s="563"/>
      <c r="Q247" s="563"/>
      <c r="R247" s="563"/>
      <c r="S247" s="563"/>
      <c r="T247" s="563"/>
      <c r="U247" s="563"/>
      <c r="V247" s="563"/>
      <c r="W247" s="563"/>
      <c r="X247" s="564"/>
      <c r="Y247" s="531"/>
      <c r="Z247" s="531"/>
      <c r="AA247" s="531"/>
      <c r="AB247" s="531"/>
      <c r="AC247" s="531"/>
      <c r="AD247" s="531"/>
      <c r="AE247" s="1"/>
      <c r="AH247" s="24"/>
      <c r="AL247" s="302">
        <v>9</v>
      </c>
      <c r="AM247" s="222">
        <f t="shared" si="23"/>
        <v>0</v>
      </c>
    </row>
    <row r="248" spans="1:39" ht="15" customHeight="1">
      <c r="A248" s="44"/>
      <c r="B248" s="11"/>
      <c r="C248" s="119" t="s">
        <v>66</v>
      </c>
      <c r="D248" s="534" t="s">
        <v>235</v>
      </c>
      <c r="E248" s="563"/>
      <c r="F248" s="563"/>
      <c r="G248" s="563"/>
      <c r="H248" s="563"/>
      <c r="I248" s="563"/>
      <c r="J248" s="563"/>
      <c r="K248" s="563"/>
      <c r="L248" s="563"/>
      <c r="M248" s="563"/>
      <c r="N248" s="563"/>
      <c r="O248" s="563"/>
      <c r="P248" s="563"/>
      <c r="Q248" s="563"/>
      <c r="R248" s="563"/>
      <c r="S248" s="563"/>
      <c r="T248" s="563"/>
      <c r="U248" s="563"/>
      <c r="V248" s="563"/>
      <c r="W248" s="563"/>
      <c r="X248" s="564"/>
      <c r="Y248" s="531"/>
      <c r="Z248" s="531"/>
      <c r="AA248" s="531"/>
      <c r="AB248" s="531"/>
      <c r="AC248" s="531"/>
      <c r="AD248" s="531"/>
      <c r="AE248" s="1"/>
      <c r="AH248" s="24"/>
      <c r="AL248" s="303">
        <v>10</v>
      </c>
      <c r="AM248" s="224">
        <f t="shared" si="23"/>
        <v>0</v>
      </c>
    </row>
    <row r="249" spans="1:39" ht="24" customHeight="1">
      <c r="A249" s="44"/>
      <c r="B249" s="11"/>
      <c r="C249" s="119" t="s">
        <v>67</v>
      </c>
      <c r="D249" s="534" t="s">
        <v>236</v>
      </c>
      <c r="E249" s="563"/>
      <c r="F249" s="563"/>
      <c r="G249" s="563"/>
      <c r="H249" s="563"/>
      <c r="I249" s="563"/>
      <c r="J249" s="563"/>
      <c r="K249" s="563"/>
      <c r="L249" s="563"/>
      <c r="M249" s="563"/>
      <c r="N249" s="563"/>
      <c r="O249" s="563"/>
      <c r="P249" s="563"/>
      <c r="Q249" s="563"/>
      <c r="R249" s="563"/>
      <c r="S249" s="563"/>
      <c r="T249" s="563"/>
      <c r="U249" s="563"/>
      <c r="V249" s="563"/>
      <c r="W249" s="563"/>
      <c r="X249" s="564"/>
      <c r="Y249" s="531"/>
      <c r="Z249" s="531"/>
      <c r="AA249" s="531"/>
      <c r="AB249" s="531"/>
      <c r="AC249" s="531"/>
      <c r="AD249" s="531"/>
      <c r="AE249" s="1"/>
      <c r="AH249" s="24"/>
      <c r="AL249" s="302">
        <v>11</v>
      </c>
      <c r="AM249" s="222">
        <f t="shared" si="23"/>
        <v>0</v>
      </c>
    </row>
    <row r="250" spans="1:39" ht="24" customHeight="1">
      <c r="A250" s="44"/>
      <c r="B250" s="11"/>
      <c r="C250" s="119" t="s">
        <v>68</v>
      </c>
      <c r="D250" s="534" t="s">
        <v>237</v>
      </c>
      <c r="E250" s="563"/>
      <c r="F250" s="563"/>
      <c r="G250" s="563"/>
      <c r="H250" s="563"/>
      <c r="I250" s="563"/>
      <c r="J250" s="563"/>
      <c r="K250" s="563"/>
      <c r="L250" s="563"/>
      <c r="M250" s="563"/>
      <c r="N250" s="563"/>
      <c r="O250" s="563"/>
      <c r="P250" s="563"/>
      <c r="Q250" s="563"/>
      <c r="R250" s="563"/>
      <c r="S250" s="563"/>
      <c r="T250" s="563"/>
      <c r="U250" s="563"/>
      <c r="V250" s="563"/>
      <c r="W250" s="563"/>
      <c r="X250" s="564"/>
      <c r="Y250" s="531"/>
      <c r="Z250" s="531"/>
      <c r="AA250" s="531"/>
      <c r="AB250" s="531"/>
      <c r="AC250" s="531"/>
      <c r="AD250" s="531"/>
      <c r="AE250" s="1"/>
      <c r="AH250" s="24"/>
      <c r="AL250" s="303">
        <v>12</v>
      </c>
      <c r="AM250" s="224">
        <f t="shared" si="23"/>
        <v>0</v>
      </c>
    </row>
    <row r="251" spans="1:39" ht="15" customHeight="1">
      <c r="A251" s="44"/>
      <c r="B251" s="11"/>
      <c r="C251" s="15" t="s">
        <v>69</v>
      </c>
      <c r="D251" s="534" t="s">
        <v>221</v>
      </c>
      <c r="E251" s="563"/>
      <c r="F251" s="563"/>
      <c r="G251" s="563"/>
      <c r="H251" s="563"/>
      <c r="I251" s="563"/>
      <c r="J251" s="563"/>
      <c r="K251" s="563"/>
      <c r="L251" s="563"/>
      <c r="M251" s="563"/>
      <c r="N251" s="563"/>
      <c r="O251" s="563"/>
      <c r="P251" s="563"/>
      <c r="Q251" s="563"/>
      <c r="R251" s="563"/>
      <c r="S251" s="563"/>
      <c r="T251" s="563"/>
      <c r="U251" s="563"/>
      <c r="V251" s="563"/>
      <c r="W251" s="563"/>
      <c r="X251" s="564"/>
      <c r="Y251" s="531"/>
      <c r="Z251" s="531"/>
      <c r="AA251" s="531"/>
      <c r="AB251" s="531"/>
      <c r="AC251" s="531"/>
      <c r="AD251" s="531"/>
      <c r="AE251" s="1"/>
      <c r="AH251" s="24"/>
      <c r="AL251" s="302">
        <v>13</v>
      </c>
      <c r="AM251" s="222">
        <f t="shared" si="23"/>
        <v>0</v>
      </c>
    </row>
    <row r="252" spans="1:39" ht="15" customHeight="1">
      <c r="A252" s="44"/>
      <c r="B252" s="11"/>
      <c r="C252" s="11"/>
      <c r="D252" s="11"/>
      <c r="E252" s="11"/>
      <c r="F252" s="11"/>
      <c r="G252" s="11"/>
      <c r="H252" s="11"/>
      <c r="I252" s="11"/>
      <c r="J252" s="11"/>
      <c r="K252" s="11"/>
      <c r="L252" s="11"/>
      <c r="M252" s="11"/>
      <c r="N252" s="11"/>
      <c r="O252" s="11"/>
      <c r="P252" s="11"/>
      <c r="Q252" s="11"/>
      <c r="R252" s="11"/>
      <c r="S252" s="11"/>
      <c r="T252" s="11"/>
      <c r="U252" s="11"/>
      <c r="V252" s="11"/>
      <c r="W252" s="69"/>
      <c r="X252" s="64" t="s">
        <v>188</v>
      </c>
      <c r="Y252" s="446">
        <f>IF(AND(SUM(Y239:AD251)=0,COUNTIF(Y239:AD251,"NS")&gt;0),"NS",
IF(AND(SUM(Y239:AD251)=0,COUNTIF(Y239:AD251,0)&gt;0),0,
IF(AND(SUM(Y239:AD251)=0,COUNTIF(Y239:AD251,"NA")&gt;0),"NA",
SUM(Y239:AD251))))</f>
        <v>0</v>
      </c>
      <c r="Z252" s="446"/>
      <c r="AA252" s="446"/>
      <c r="AB252" s="446"/>
      <c r="AC252" s="446"/>
      <c r="AD252" s="446"/>
      <c r="AE252" s="1"/>
      <c r="AH252" s="147"/>
      <c r="AM252" s="304">
        <f>SUM(AM239:AM251)</f>
        <v>0</v>
      </c>
    </row>
    <row r="253" spans="1:39" ht="15" customHeight="1">
      <c r="A253" s="44"/>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
    </row>
    <row r="254" spans="1:39" ht="45" customHeight="1">
      <c r="A254" s="44"/>
      <c r="B254" s="24"/>
      <c r="C254" s="618" t="s">
        <v>222</v>
      </c>
      <c r="D254" s="618"/>
      <c r="E254" s="618"/>
      <c r="F254" s="531"/>
      <c r="G254" s="531"/>
      <c r="H254" s="531"/>
      <c r="I254" s="531"/>
      <c r="J254" s="531"/>
      <c r="K254" s="531"/>
      <c r="L254" s="531"/>
      <c r="M254" s="531"/>
      <c r="N254" s="531"/>
      <c r="O254" s="531"/>
      <c r="P254" s="531"/>
      <c r="Q254" s="531"/>
      <c r="R254" s="531"/>
      <c r="S254" s="531"/>
      <c r="T254" s="531"/>
      <c r="U254" s="531"/>
      <c r="V254" s="531"/>
      <c r="W254" s="531"/>
      <c r="X254" s="531"/>
      <c r="Y254" s="531"/>
      <c r="Z254" s="531"/>
      <c r="AA254" s="531"/>
      <c r="AB254" s="531"/>
      <c r="AC254" s="531"/>
      <c r="AD254" s="531"/>
      <c r="AE254" s="1"/>
    </row>
    <row r="255" spans="1:39" ht="15" customHeight="1">
      <c r="A255" s="44"/>
      <c r="B255" s="512" t="str">
        <f>IF(AND(AK241&gt;0,F254=""),"Debido a que cuenta con algún valor numérico mayor a cero en el numeral 13, debe anotar el nombre de dicha(s) causa(s) de clasificación","")</f>
        <v/>
      </c>
      <c r="C255" s="512"/>
      <c r="D255" s="512"/>
      <c r="E255" s="512"/>
      <c r="F255" s="512"/>
      <c r="G255" s="512"/>
      <c r="H255" s="512"/>
      <c r="I255" s="512"/>
      <c r="J255" s="512"/>
      <c r="K255" s="512"/>
      <c r="L255" s="512"/>
      <c r="M255" s="512"/>
      <c r="N255" s="512"/>
      <c r="O255" s="512"/>
      <c r="P255" s="512"/>
      <c r="Q255" s="512"/>
      <c r="R255" s="512"/>
      <c r="S255" s="512"/>
      <c r="T255" s="512"/>
      <c r="U255" s="512"/>
      <c r="V255" s="512"/>
      <c r="W255" s="512"/>
      <c r="X255" s="512"/>
      <c r="Y255" s="512"/>
      <c r="Z255" s="512"/>
      <c r="AA255" s="512"/>
      <c r="AB255" s="512"/>
      <c r="AC255" s="512"/>
      <c r="AD255" s="512"/>
      <c r="AE255" s="512"/>
    </row>
    <row r="256" spans="1:39" ht="24" customHeight="1">
      <c r="A256" s="54"/>
      <c r="C256" s="474" t="s">
        <v>189</v>
      </c>
      <c r="D256" s="474"/>
      <c r="E256" s="474"/>
      <c r="F256" s="474"/>
      <c r="G256" s="474"/>
      <c r="H256" s="474"/>
      <c r="I256" s="474"/>
      <c r="J256" s="474"/>
      <c r="K256" s="474"/>
      <c r="L256" s="474"/>
      <c r="M256" s="474"/>
      <c r="N256" s="474"/>
      <c r="O256" s="474"/>
      <c r="P256" s="474"/>
      <c r="Q256" s="474"/>
      <c r="R256" s="474"/>
      <c r="S256" s="474"/>
      <c r="T256" s="474"/>
      <c r="U256" s="474"/>
      <c r="V256" s="474"/>
      <c r="W256" s="474"/>
      <c r="X256" s="474"/>
      <c r="Y256" s="474"/>
      <c r="Z256" s="474"/>
      <c r="AA256" s="474"/>
      <c r="AB256" s="474"/>
      <c r="AC256" s="474"/>
      <c r="AD256" s="474"/>
      <c r="AE256" s="1"/>
    </row>
    <row r="257" spans="1:39" ht="60" customHeight="1">
      <c r="A257" s="54"/>
      <c r="C257" s="556"/>
      <c r="D257" s="557"/>
      <c r="E257" s="557"/>
      <c r="F257" s="557"/>
      <c r="G257" s="557"/>
      <c r="H257" s="557"/>
      <c r="I257" s="557"/>
      <c r="J257" s="557"/>
      <c r="K257" s="557"/>
      <c r="L257" s="557"/>
      <c r="M257" s="557"/>
      <c r="N257" s="557"/>
      <c r="O257" s="557"/>
      <c r="P257" s="557"/>
      <c r="Q257" s="557"/>
      <c r="R257" s="557"/>
      <c r="S257" s="557"/>
      <c r="T257" s="557"/>
      <c r="U257" s="557"/>
      <c r="V257" s="557"/>
      <c r="W257" s="557"/>
      <c r="X257" s="557"/>
      <c r="Y257" s="557"/>
      <c r="Z257" s="557"/>
      <c r="AA257" s="557"/>
      <c r="AB257" s="557"/>
      <c r="AC257" s="557"/>
      <c r="AD257" s="557"/>
      <c r="AE257" s="1"/>
    </row>
    <row r="258" spans="1:39" ht="15" customHeight="1">
      <c r="A258" s="44"/>
      <c r="B258" s="512" t="str">
        <f>IF(AG239&gt;0,"Favor de ingresar toda la información requerida en la pregunta y/o verifique que no tenga información en celdas sombreadas","")</f>
        <v/>
      </c>
      <c r="C258" s="512"/>
      <c r="D258" s="512"/>
      <c r="E258" s="512"/>
      <c r="F258" s="512"/>
      <c r="G258" s="512"/>
      <c r="H258" s="512"/>
      <c r="I258" s="512"/>
      <c r="J258" s="512"/>
      <c r="K258" s="512"/>
      <c r="L258" s="512"/>
      <c r="M258" s="512"/>
      <c r="N258" s="512"/>
      <c r="O258" s="512"/>
      <c r="P258" s="512"/>
      <c r="Q258" s="512"/>
      <c r="R258" s="512"/>
      <c r="S258" s="512"/>
      <c r="T258" s="512"/>
      <c r="U258" s="512"/>
      <c r="V258" s="512"/>
      <c r="W258" s="512"/>
      <c r="X258" s="512"/>
      <c r="Y258" s="512"/>
      <c r="Z258" s="512"/>
      <c r="AA258" s="512"/>
      <c r="AB258" s="512"/>
      <c r="AC258" s="512"/>
      <c r="AD258" s="512"/>
    </row>
    <row r="259" spans="1:39" ht="15" customHeight="1">
      <c r="A259" s="44"/>
      <c r="B259" s="511" t="str">
        <f>IF(AH239&gt;0,"Alerta: debido a que cuenta con registros NS, debe proporcionar una justificación en el area de comentarios al final de la pregunta","")</f>
        <v/>
      </c>
      <c r="C259" s="511"/>
      <c r="D259" s="511"/>
      <c r="E259" s="511"/>
      <c r="F259" s="511"/>
      <c r="G259" s="511"/>
      <c r="H259" s="511"/>
      <c r="I259" s="511"/>
      <c r="J259" s="511"/>
      <c r="K259" s="511"/>
      <c r="L259" s="511"/>
      <c r="M259" s="511"/>
      <c r="N259" s="511"/>
      <c r="O259" s="511"/>
      <c r="P259" s="511"/>
      <c r="Q259" s="511"/>
      <c r="R259" s="511"/>
      <c r="S259" s="511"/>
      <c r="T259" s="511"/>
      <c r="U259" s="511"/>
      <c r="V259" s="511"/>
      <c r="W259" s="511"/>
      <c r="X259" s="511"/>
      <c r="Y259" s="511"/>
      <c r="Z259" s="511"/>
      <c r="AA259" s="511"/>
      <c r="AB259" s="511"/>
      <c r="AC259" s="511"/>
      <c r="AD259" s="511"/>
    </row>
    <row r="260" spans="1:39" ht="15" customHeight="1">
      <c r="A260" s="44"/>
      <c r="B260" s="512" t="str">
        <f>IF(AI239&gt;0,"Favor de revisar la instrucción 2, ya que no se cumplen los criterios establecidos","")</f>
        <v/>
      </c>
      <c r="C260" s="512"/>
      <c r="D260" s="512"/>
      <c r="E260" s="512"/>
      <c r="F260" s="512"/>
      <c r="G260" s="512"/>
      <c r="H260" s="512"/>
      <c r="I260" s="512"/>
      <c r="J260" s="512"/>
      <c r="K260" s="512"/>
      <c r="L260" s="512"/>
      <c r="M260" s="512"/>
      <c r="N260" s="512"/>
      <c r="O260" s="512"/>
      <c r="P260" s="512"/>
      <c r="Q260" s="512"/>
      <c r="R260" s="512"/>
      <c r="S260" s="512"/>
      <c r="T260" s="512"/>
      <c r="U260" s="512"/>
      <c r="V260" s="512"/>
      <c r="W260" s="512"/>
      <c r="X260" s="512"/>
      <c r="Y260" s="512"/>
      <c r="Z260" s="512"/>
      <c r="AA260" s="512"/>
      <c r="AB260" s="512"/>
      <c r="AC260" s="512"/>
      <c r="AD260" s="512"/>
      <c r="AE260" s="147"/>
    </row>
    <row r="261" spans="1:39" ht="15" customHeight="1">
      <c r="A261" s="44"/>
      <c r="B261" s="511" t="str">
        <f>IF(AM252&gt;0,"Alerta: debe de proporcionar una justificación de acuerdo a lo establecido en la instrucción 3 ","")</f>
        <v/>
      </c>
      <c r="C261" s="511"/>
      <c r="D261" s="511"/>
      <c r="E261" s="511"/>
      <c r="F261" s="511"/>
      <c r="G261" s="511"/>
      <c r="H261" s="511"/>
      <c r="I261" s="511"/>
      <c r="J261" s="511"/>
      <c r="K261" s="511"/>
      <c r="L261" s="511"/>
      <c r="M261" s="511"/>
      <c r="N261" s="511"/>
      <c r="O261" s="511"/>
      <c r="P261" s="511"/>
      <c r="Q261" s="511"/>
      <c r="R261" s="511"/>
      <c r="S261" s="511"/>
      <c r="T261" s="511"/>
      <c r="U261" s="511"/>
      <c r="V261" s="511"/>
      <c r="W261" s="511"/>
      <c r="X261" s="511"/>
      <c r="Y261" s="511"/>
      <c r="Z261" s="511"/>
      <c r="AA261" s="511"/>
      <c r="AB261" s="511"/>
      <c r="AC261" s="511"/>
      <c r="AD261" s="511"/>
      <c r="AE261" s="511"/>
    </row>
    <row r="262" spans="1:39" ht="15" customHeight="1">
      <c r="A262" s="44"/>
      <c r="B262" s="135"/>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c r="AA262" s="135"/>
      <c r="AB262" s="135"/>
      <c r="AC262" s="135"/>
      <c r="AD262" s="135"/>
    </row>
    <row r="263" spans="1:39" ht="15" customHeight="1">
      <c r="A263" s="44"/>
      <c r="B263" s="135"/>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c r="AA263" s="135"/>
      <c r="AB263" s="135"/>
      <c r="AC263" s="135"/>
      <c r="AD263" s="135"/>
    </row>
    <row r="264" spans="1:39" ht="24" customHeight="1">
      <c r="A264" s="52" t="s">
        <v>242</v>
      </c>
      <c r="B264" s="620" t="s">
        <v>630</v>
      </c>
      <c r="C264" s="620"/>
      <c r="D264" s="620"/>
      <c r="E264" s="620"/>
      <c r="F264" s="620"/>
      <c r="G264" s="620"/>
      <c r="H264" s="620"/>
      <c r="I264" s="620"/>
      <c r="J264" s="620"/>
      <c r="K264" s="620"/>
      <c r="L264" s="620"/>
      <c r="M264" s="620"/>
      <c r="N264" s="620"/>
      <c r="O264" s="620"/>
      <c r="P264" s="620"/>
      <c r="Q264" s="620"/>
      <c r="R264" s="620"/>
      <c r="S264" s="620"/>
      <c r="T264" s="620"/>
      <c r="U264" s="620"/>
      <c r="V264" s="620"/>
      <c r="W264" s="620"/>
      <c r="X264" s="620"/>
      <c r="Y264" s="620"/>
      <c r="Z264" s="620"/>
      <c r="AA264" s="620"/>
      <c r="AB264" s="620"/>
      <c r="AC264" s="620"/>
      <c r="AD264" s="620"/>
      <c r="AE264" s="1"/>
    </row>
    <row r="265" spans="1:39" ht="24" customHeight="1">
      <c r="A265" s="52"/>
      <c r="B265" s="53"/>
      <c r="C265" s="474" t="s">
        <v>631</v>
      </c>
      <c r="D265" s="474"/>
      <c r="E265" s="474"/>
      <c r="F265" s="474"/>
      <c r="G265" s="474"/>
      <c r="H265" s="474"/>
      <c r="I265" s="474"/>
      <c r="J265" s="474"/>
      <c r="K265" s="474"/>
      <c r="L265" s="474"/>
      <c r="M265" s="474"/>
      <c r="N265" s="474"/>
      <c r="O265" s="474"/>
      <c r="P265" s="474"/>
      <c r="Q265" s="474"/>
      <c r="R265" s="474"/>
      <c r="S265" s="474"/>
      <c r="T265" s="474"/>
      <c r="U265" s="474"/>
      <c r="V265" s="474"/>
      <c r="W265" s="474"/>
      <c r="X265" s="474"/>
      <c r="Y265" s="474"/>
      <c r="Z265" s="474"/>
      <c r="AA265" s="474"/>
      <c r="AB265" s="474"/>
      <c r="AC265" s="474"/>
      <c r="AD265" s="474"/>
      <c r="AE265" s="1"/>
    </row>
    <row r="266" spans="1:39" ht="36" customHeight="1">
      <c r="A266" s="44"/>
      <c r="B266" s="11"/>
      <c r="C266" s="474" t="s">
        <v>632</v>
      </c>
      <c r="D266" s="474"/>
      <c r="E266" s="474"/>
      <c r="F266" s="474"/>
      <c r="G266" s="474"/>
      <c r="H266" s="474"/>
      <c r="I266" s="474"/>
      <c r="J266" s="474"/>
      <c r="K266" s="474"/>
      <c r="L266" s="474"/>
      <c r="M266" s="474"/>
      <c r="N266" s="474"/>
      <c r="O266" s="474"/>
      <c r="P266" s="474"/>
      <c r="Q266" s="474"/>
      <c r="R266" s="474"/>
      <c r="S266" s="474"/>
      <c r="T266" s="474"/>
      <c r="U266" s="474"/>
      <c r="V266" s="474"/>
      <c r="W266" s="474"/>
      <c r="X266" s="474"/>
      <c r="Y266" s="474"/>
      <c r="Z266" s="474"/>
      <c r="AA266" s="474"/>
      <c r="AB266" s="474"/>
      <c r="AC266" s="474"/>
      <c r="AD266" s="474"/>
      <c r="AE266" s="1"/>
    </row>
    <row r="267" spans="1:39" ht="36" customHeight="1">
      <c r="A267" s="44"/>
      <c r="B267" s="11"/>
      <c r="C267" s="474" t="s">
        <v>633</v>
      </c>
      <c r="D267" s="474"/>
      <c r="E267" s="474"/>
      <c r="F267" s="474"/>
      <c r="G267" s="474"/>
      <c r="H267" s="474"/>
      <c r="I267" s="474"/>
      <c r="J267" s="474"/>
      <c r="K267" s="474"/>
      <c r="L267" s="474"/>
      <c r="M267" s="474"/>
      <c r="N267" s="474"/>
      <c r="O267" s="474"/>
      <c r="P267" s="474"/>
      <c r="Q267" s="474"/>
      <c r="R267" s="474"/>
      <c r="S267" s="474"/>
      <c r="T267" s="474"/>
      <c r="U267" s="474"/>
      <c r="V267" s="474"/>
      <c r="W267" s="474"/>
      <c r="X267" s="474"/>
      <c r="Y267" s="474"/>
      <c r="Z267" s="474"/>
      <c r="AA267" s="474"/>
      <c r="AB267" s="474"/>
      <c r="AC267" s="474"/>
      <c r="AD267" s="474"/>
      <c r="AE267" s="1"/>
    </row>
    <row r="268" spans="1:39" ht="15" customHeight="1">
      <c r="A268" s="44"/>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
    </row>
    <row r="269" spans="1:39" ht="48" customHeight="1">
      <c r="A269" s="44"/>
      <c r="B269" s="11"/>
      <c r="C269" s="525" t="s">
        <v>239</v>
      </c>
      <c r="D269" s="526"/>
      <c r="E269" s="526"/>
      <c r="F269" s="526"/>
      <c r="G269" s="526"/>
      <c r="H269" s="526"/>
      <c r="I269" s="526"/>
      <c r="J269" s="526"/>
      <c r="K269" s="526"/>
      <c r="L269" s="526"/>
      <c r="M269" s="526"/>
      <c r="N269" s="526"/>
      <c r="O269" s="526"/>
      <c r="P269" s="526"/>
      <c r="Q269" s="526"/>
      <c r="R269" s="526"/>
      <c r="S269" s="526"/>
      <c r="T269" s="526"/>
      <c r="U269" s="526"/>
      <c r="V269" s="526"/>
      <c r="W269" s="526"/>
      <c r="X269" s="527"/>
      <c r="Y269" s="448" t="s">
        <v>225</v>
      </c>
      <c r="Z269" s="449"/>
      <c r="AA269" s="449"/>
      <c r="AB269" s="449"/>
      <c r="AC269" s="449"/>
      <c r="AD269" s="450"/>
      <c r="AE269" s="1"/>
      <c r="AG269" s="255" t="s">
        <v>731</v>
      </c>
      <c r="AH269" s="256" t="s">
        <v>733</v>
      </c>
      <c r="AI269" s="307" t="s">
        <v>5616</v>
      </c>
      <c r="AJ269" s="308" t="s">
        <v>5620</v>
      </c>
      <c r="AK269" s="300" t="s">
        <v>5616</v>
      </c>
      <c r="AL269" s="558" t="s">
        <v>5618</v>
      </c>
      <c r="AM269" s="538" t="s">
        <v>5617</v>
      </c>
    </row>
    <row r="270" spans="1:39" ht="15" customHeight="1">
      <c r="A270" s="44"/>
      <c r="B270" s="11"/>
      <c r="C270" s="153" t="s">
        <v>57</v>
      </c>
      <c r="D270" s="522" t="s">
        <v>240</v>
      </c>
      <c r="E270" s="523"/>
      <c r="F270" s="523"/>
      <c r="G270" s="523"/>
      <c r="H270" s="523"/>
      <c r="I270" s="523"/>
      <c r="J270" s="523"/>
      <c r="K270" s="523"/>
      <c r="L270" s="523"/>
      <c r="M270" s="523"/>
      <c r="N270" s="523"/>
      <c r="O270" s="523"/>
      <c r="P270" s="523"/>
      <c r="Q270" s="523"/>
      <c r="R270" s="523"/>
      <c r="S270" s="523"/>
      <c r="T270" s="523"/>
      <c r="U270" s="523"/>
      <c r="V270" s="523"/>
      <c r="W270" s="523"/>
      <c r="X270" s="524"/>
      <c r="Y270" s="531"/>
      <c r="Z270" s="531"/>
      <c r="AA270" s="531"/>
      <c r="AB270" s="531"/>
      <c r="AC270" s="531"/>
      <c r="AD270" s="531"/>
      <c r="AE270" s="1"/>
      <c r="AG270" s="182">
        <f>IF(AND(SUM($Y$171)=0,AG214=1,COUNTA(Y270:AD276)=0),0,IF(AND(SUM($Y$171)&gt;0,AG214=0,COUNTA(Y270:AD276)=7),0,1))</f>
        <v>0</v>
      </c>
      <c r="AH270" s="183">
        <f>COUNTIF(Y270:AD276,"NS")</f>
        <v>0</v>
      </c>
      <c r="AI270" s="225">
        <f>IF(OR(Y277="NS",$S$190="NS",$W$190="NS"),0,IF(AND(Y277="NA",$S$190="NA",$W$190="NA"),0,IF(Y277&gt;=SUM(S190:Z190),0,1)))</f>
        <v>0</v>
      </c>
      <c r="AJ270" s="302">
        <v>1</v>
      </c>
      <c r="AK270" s="222">
        <f>IF(OR(Y270="NS",$S$190="NS",$W$190="NS"),0,IF(AND(Y270="NA",$S$190="NA",$W$190="NA"),0,IF(Y270&lt;=SUM($S$190:$Z$190),0,1)))</f>
        <v>0</v>
      </c>
      <c r="AL270" s="558"/>
      <c r="AM270" s="538"/>
    </row>
    <row r="271" spans="1:39" ht="15" customHeight="1">
      <c r="A271" s="44"/>
      <c r="B271" s="11"/>
      <c r="C271" s="153" t="s">
        <v>58</v>
      </c>
      <c r="D271" s="522" t="s">
        <v>496</v>
      </c>
      <c r="E271" s="523"/>
      <c r="F271" s="523"/>
      <c r="G271" s="523"/>
      <c r="H271" s="523"/>
      <c r="I271" s="523"/>
      <c r="J271" s="523"/>
      <c r="K271" s="523"/>
      <c r="L271" s="523"/>
      <c r="M271" s="523"/>
      <c r="N271" s="523"/>
      <c r="O271" s="523"/>
      <c r="P271" s="523"/>
      <c r="Q271" s="523"/>
      <c r="R271" s="523"/>
      <c r="S271" s="523"/>
      <c r="T271" s="523"/>
      <c r="U271" s="523"/>
      <c r="V271" s="523"/>
      <c r="W271" s="523"/>
      <c r="X271" s="524"/>
      <c r="Y271" s="531"/>
      <c r="Z271" s="531"/>
      <c r="AA271" s="531"/>
      <c r="AB271" s="531"/>
      <c r="AC271" s="531"/>
      <c r="AD271" s="531"/>
      <c r="AE271" s="1"/>
      <c r="AH271" s="24"/>
      <c r="AJ271" s="303">
        <v>2</v>
      </c>
      <c r="AK271" s="224">
        <f t="shared" ref="AK271:AK275" si="24">IF(OR(Y271="NS",$S$59="NS",$W$59="NS"),0,IF(AND(Y271="NA",$S$59="NA",$W$59="NA"),0,IF(Y271&lt;=SUM($S$59:$Z$59),0,1)))</f>
        <v>0</v>
      </c>
      <c r="AL271" s="305">
        <f>IF(AND(SUM($Y$171)=0,COUNTA(Y270:AD276)&gt;0),1,0)</f>
        <v>0</v>
      </c>
      <c r="AM271" s="306">
        <f>IF(AND(SUM($S$190:$Z$190)=0,COUNTA(Y270:AD276)&gt;0),1,0)</f>
        <v>0</v>
      </c>
    </row>
    <row r="272" spans="1:39" ht="15" customHeight="1">
      <c r="A272" s="44"/>
      <c r="B272" s="11"/>
      <c r="C272" s="153" t="s">
        <v>59</v>
      </c>
      <c r="D272" s="522" t="s">
        <v>497</v>
      </c>
      <c r="E272" s="523"/>
      <c r="F272" s="523"/>
      <c r="G272" s="523"/>
      <c r="H272" s="523"/>
      <c r="I272" s="523"/>
      <c r="J272" s="523"/>
      <c r="K272" s="523"/>
      <c r="L272" s="523"/>
      <c r="M272" s="523"/>
      <c r="N272" s="523"/>
      <c r="O272" s="523"/>
      <c r="P272" s="523"/>
      <c r="Q272" s="523"/>
      <c r="R272" s="523"/>
      <c r="S272" s="523"/>
      <c r="T272" s="523"/>
      <c r="U272" s="523"/>
      <c r="V272" s="523"/>
      <c r="W272" s="523"/>
      <c r="X272" s="524"/>
      <c r="Y272" s="531"/>
      <c r="Z272" s="531"/>
      <c r="AA272" s="531"/>
      <c r="AB272" s="531"/>
      <c r="AC272" s="531"/>
      <c r="AD272" s="531"/>
      <c r="AE272" s="1"/>
      <c r="AH272" s="24"/>
      <c r="AJ272" s="302">
        <v>3</v>
      </c>
      <c r="AK272" s="222">
        <f t="shared" si="24"/>
        <v>0</v>
      </c>
    </row>
    <row r="273" spans="1:37" ht="15" customHeight="1">
      <c r="A273" s="44"/>
      <c r="B273" s="11"/>
      <c r="C273" s="71" t="s">
        <v>60</v>
      </c>
      <c r="D273" s="522" t="s">
        <v>498</v>
      </c>
      <c r="E273" s="523"/>
      <c r="F273" s="523"/>
      <c r="G273" s="523"/>
      <c r="H273" s="523"/>
      <c r="I273" s="523"/>
      <c r="J273" s="523"/>
      <c r="K273" s="523"/>
      <c r="L273" s="523"/>
      <c r="M273" s="523"/>
      <c r="N273" s="523"/>
      <c r="O273" s="523"/>
      <c r="P273" s="523"/>
      <c r="Q273" s="523"/>
      <c r="R273" s="523"/>
      <c r="S273" s="523"/>
      <c r="T273" s="523"/>
      <c r="U273" s="523"/>
      <c r="V273" s="523"/>
      <c r="W273" s="523"/>
      <c r="X273" s="524"/>
      <c r="Y273" s="531"/>
      <c r="Z273" s="531"/>
      <c r="AA273" s="531"/>
      <c r="AB273" s="531"/>
      <c r="AC273" s="531"/>
      <c r="AD273" s="531"/>
      <c r="AE273" s="1"/>
      <c r="AH273" s="24"/>
      <c r="AJ273" s="303">
        <v>4</v>
      </c>
      <c r="AK273" s="224">
        <f t="shared" si="24"/>
        <v>0</v>
      </c>
    </row>
    <row r="274" spans="1:37" ht="15" customHeight="1">
      <c r="A274" s="44"/>
      <c r="B274" s="11"/>
      <c r="C274" s="71" t="s">
        <v>61</v>
      </c>
      <c r="D274" s="522" t="s">
        <v>499</v>
      </c>
      <c r="E274" s="523"/>
      <c r="F274" s="523"/>
      <c r="G274" s="523"/>
      <c r="H274" s="523"/>
      <c r="I274" s="523"/>
      <c r="J274" s="523"/>
      <c r="K274" s="523"/>
      <c r="L274" s="523"/>
      <c r="M274" s="523"/>
      <c r="N274" s="523"/>
      <c r="O274" s="523"/>
      <c r="P274" s="523"/>
      <c r="Q274" s="523"/>
      <c r="R274" s="523"/>
      <c r="S274" s="523"/>
      <c r="T274" s="523"/>
      <c r="U274" s="523"/>
      <c r="V274" s="523"/>
      <c r="W274" s="523"/>
      <c r="X274" s="524"/>
      <c r="Y274" s="531"/>
      <c r="Z274" s="531"/>
      <c r="AA274" s="531"/>
      <c r="AB274" s="531"/>
      <c r="AC274" s="531"/>
      <c r="AD274" s="531"/>
      <c r="AE274" s="1"/>
      <c r="AH274" s="24"/>
      <c r="AJ274" s="302">
        <v>5</v>
      </c>
      <c r="AK274" s="222">
        <f t="shared" si="24"/>
        <v>0</v>
      </c>
    </row>
    <row r="275" spans="1:37" ht="15" customHeight="1">
      <c r="A275" s="44"/>
      <c r="B275" s="11"/>
      <c r="C275" s="71" t="s">
        <v>62</v>
      </c>
      <c r="D275" s="522" t="s">
        <v>241</v>
      </c>
      <c r="E275" s="523"/>
      <c r="F275" s="523"/>
      <c r="G275" s="523"/>
      <c r="H275" s="523"/>
      <c r="I275" s="523"/>
      <c r="J275" s="523"/>
      <c r="K275" s="523"/>
      <c r="L275" s="523"/>
      <c r="M275" s="523"/>
      <c r="N275" s="523"/>
      <c r="O275" s="523"/>
      <c r="P275" s="523"/>
      <c r="Q275" s="523"/>
      <c r="R275" s="523"/>
      <c r="S275" s="523"/>
      <c r="T275" s="523"/>
      <c r="U275" s="523"/>
      <c r="V275" s="523"/>
      <c r="W275" s="523"/>
      <c r="X275" s="524"/>
      <c r="Y275" s="531"/>
      <c r="Z275" s="531"/>
      <c r="AA275" s="531"/>
      <c r="AB275" s="531"/>
      <c r="AC275" s="531"/>
      <c r="AD275" s="531"/>
      <c r="AE275" s="1"/>
      <c r="AH275" s="24"/>
      <c r="AJ275" s="303">
        <v>6</v>
      </c>
      <c r="AK275" s="224">
        <f t="shared" si="24"/>
        <v>0</v>
      </c>
    </row>
    <row r="276" spans="1:37" ht="15" customHeight="1">
      <c r="A276" s="44"/>
      <c r="B276" s="11"/>
      <c r="C276" s="72" t="s">
        <v>63</v>
      </c>
      <c r="D276" s="522" t="s">
        <v>495</v>
      </c>
      <c r="E276" s="523"/>
      <c r="F276" s="523"/>
      <c r="G276" s="523"/>
      <c r="H276" s="523"/>
      <c r="I276" s="523"/>
      <c r="J276" s="523"/>
      <c r="K276" s="523"/>
      <c r="L276" s="523"/>
      <c r="M276" s="523"/>
      <c r="N276" s="523"/>
      <c r="O276" s="523"/>
      <c r="P276" s="523"/>
      <c r="Q276" s="523"/>
      <c r="R276" s="523"/>
      <c r="S276" s="523"/>
      <c r="T276" s="523"/>
      <c r="U276" s="523"/>
      <c r="V276" s="523"/>
      <c r="W276" s="523"/>
      <c r="X276" s="524"/>
      <c r="Y276" s="531"/>
      <c r="Z276" s="531"/>
      <c r="AA276" s="531"/>
      <c r="AB276" s="531"/>
      <c r="AC276" s="531"/>
      <c r="AD276" s="531"/>
      <c r="AE276" s="1"/>
      <c r="AH276" s="24"/>
      <c r="AJ276" s="302">
        <v>7</v>
      </c>
      <c r="AK276" s="222">
        <f>IF(OR(Y276="NS",$S$59="NS",$W$59="NS"),0,IF(AND(Y276="NA",$S$59="NA",$W$59="NA"),0,IF(Y276&lt;=SUM($S$59:$Z$59),0,1)))</f>
        <v>0</v>
      </c>
    </row>
    <row r="277" spans="1:37" ht="15" customHeight="1">
      <c r="A277" s="44"/>
      <c r="B277" s="11"/>
      <c r="C277" s="11"/>
      <c r="D277" s="11"/>
      <c r="E277" s="11"/>
      <c r="F277" s="11"/>
      <c r="G277" s="11"/>
      <c r="H277" s="11"/>
      <c r="I277" s="11"/>
      <c r="J277" s="11"/>
      <c r="K277" s="11"/>
      <c r="L277" s="11"/>
      <c r="M277" s="11"/>
      <c r="N277" s="11"/>
      <c r="O277" s="11"/>
      <c r="P277" s="11"/>
      <c r="Q277" s="11"/>
      <c r="R277" s="11"/>
      <c r="S277" s="11"/>
      <c r="T277" s="11"/>
      <c r="U277" s="11"/>
      <c r="V277" s="11"/>
      <c r="W277" s="69"/>
      <c r="X277" s="64" t="s">
        <v>188</v>
      </c>
      <c r="Y277" s="446">
        <f>IF(AND(SUM(Y270:AD276)=0,COUNTIF(Y270:AD276,"NS")&gt;0),"NS",
IF(AND(SUM(Y270:AD276)=0,COUNTIF(Y270:AD276,0)&gt;0),0,
IF(AND(SUM(Y270:AD276)=0,COUNTIF(Y270:AD276,"NA")&gt;0),"NA",
SUM(Y270:AD276))))</f>
        <v>0</v>
      </c>
      <c r="Z277" s="446"/>
      <c r="AA277" s="446"/>
      <c r="AB277" s="446"/>
      <c r="AC277" s="446"/>
      <c r="AD277" s="446"/>
      <c r="AE277" s="1"/>
      <c r="AH277" s="147"/>
      <c r="AK277" s="304">
        <f>SUM(AK270:AK276)</f>
        <v>0</v>
      </c>
    </row>
    <row r="278" spans="1:37" ht="15" customHeight="1">
      <c r="A278" s="44"/>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
    </row>
    <row r="279" spans="1:37" ht="24" customHeight="1">
      <c r="A279" s="54"/>
      <c r="C279" s="474" t="s">
        <v>189</v>
      </c>
      <c r="D279" s="474"/>
      <c r="E279" s="474"/>
      <c r="F279" s="474"/>
      <c r="G279" s="474"/>
      <c r="H279" s="474"/>
      <c r="I279" s="474"/>
      <c r="J279" s="474"/>
      <c r="K279" s="474"/>
      <c r="L279" s="474"/>
      <c r="M279" s="474"/>
      <c r="N279" s="474"/>
      <c r="O279" s="474"/>
      <c r="P279" s="474"/>
      <c r="Q279" s="474"/>
      <c r="R279" s="474"/>
      <c r="S279" s="474"/>
      <c r="T279" s="474"/>
      <c r="U279" s="474"/>
      <c r="V279" s="474"/>
      <c r="W279" s="474"/>
      <c r="X279" s="474"/>
      <c r="Y279" s="474"/>
      <c r="Z279" s="474"/>
      <c r="AA279" s="474"/>
      <c r="AB279" s="474"/>
      <c r="AC279" s="474"/>
      <c r="AD279" s="474"/>
      <c r="AE279" s="1"/>
    </row>
    <row r="280" spans="1:37" ht="60" customHeight="1">
      <c r="A280" s="54"/>
      <c r="C280" s="556"/>
      <c r="D280" s="557"/>
      <c r="E280" s="557"/>
      <c r="F280" s="557"/>
      <c r="G280" s="557"/>
      <c r="H280" s="557"/>
      <c r="I280" s="557"/>
      <c r="J280" s="557"/>
      <c r="K280" s="557"/>
      <c r="L280" s="557"/>
      <c r="M280" s="557"/>
      <c r="N280" s="557"/>
      <c r="O280" s="557"/>
      <c r="P280" s="557"/>
      <c r="Q280" s="557"/>
      <c r="R280" s="557"/>
      <c r="S280" s="557"/>
      <c r="T280" s="557"/>
      <c r="U280" s="557"/>
      <c r="V280" s="557"/>
      <c r="W280" s="557"/>
      <c r="X280" s="557"/>
      <c r="Y280" s="557"/>
      <c r="Z280" s="557"/>
      <c r="AA280" s="557"/>
      <c r="AB280" s="557"/>
      <c r="AC280" s="557"/>
      <c r="AD280" s="557"/>
      <c r="AE280" s="1"/>
    </row>
    <row r="281" spans="1:37" ht="15" customHeight="1">
      <c r="A281" s="44"/>
      <c r="B281" s="512" t="str">
        <f>IF(AG270&gt;0,"Favor de ingresar toda la información requerida en la pregunta y/o verifique que no tenga información en celdas sombreadas","")</f>
        <v/>
      </c>
      <c r="C281" s="512"/>
      <c r="D281" s="512"/>
      <c r="E281" s="512"/>
      <c r="F281" s="512"/>
      <c r="G281" s="512"/>
      <c r="H281" s="512"/>
      <c r="I281" s="512"/>
      <c r="J281" s="512"/>
      <c r="K281" s="512"/>
      <c r="L281" s="512"/>
      <c r="M281" s="512"/>
      <c r="N281" s="512"/>
      <c r="O281" s="512"/>
      <c r="P281" s="512"/>
      <c r="Q281" s="512"/>
      <c r="R281" s="512"/>
      <c r="S281" s="512"/>
      <c r="T281" s="512"/>
      <c r="U281" s="512"/>
      <c r="V281" s="512"/>
      <c r="W281" s="512"/>
      <c r="X281" s="512"/>
      <c r="Y281" s="512"/>
      <c r="Z281" s="512"/>
      <c r="AA281" s="512"/>
      <c r="AB281" s="512"/>
      <c r="AC281" s="512"/>
      <c r="AD281" s="512"/>
    </row>
    <row r="282" spans="1:37" ht="15" customHeight="1">
      <c r="A282" s="44"/>
      <c r="B282" s="511" t="str">
        <f>IF(AH270&gt;0,"Alerta: debido a que cuenta con registros NS, debe proporcionar una justificación en el area de comentarios al final de la pregunta","")</f>
        <v/>
      </c>
      <c r="C282" s="511"/>
      <c r="D282" s="511"/>
      <c r="E282" s="511"/>
      <c r="F282" s="511"/>
      <c r="G282" s="511"/>
      <c r="H282" s="511"/>
      <c r="I282" s="511"/>
      <c r="J282" s="511"/>
      <c r="K282" s="511"/>
      <c r="L282" s="511"/>
      <c r="M282" s="511"/>
      <c r="N282" s="511"/>
      <c r="O282" s="511"/>
      <c r="P282" s="511"/>
      <c r="Q282" s="511"/>
      <c r="R282" s="511"/>
      <c r="S282" s="511"/>
      <c r="T282" s="511"/>
      <c r="U282" s="511"/>
      <c r="V282" s="511"/>
      <c r="W282" s="511"/>
      <c r="X282" s="511"/>
      <c r="Y282" s="511"/>
      <c r="Z282" s="511"/>
      <c r="AA282" s="511"/>
      <c r="AB282" s="511"/>
      <c r="AC282" s="511"/>
      <c r="AD282" s="511"/>
    </row>
    <row r="283" spans="1:37" ht="15" customHeight="1">
      <c r="A283" s="44"/>
      <c r="B283" s="512" t="str">
        <f>IF(AI270&gt;0,"Favor de revisar la instrucción 2, ya que no se cumplen los criterios establecidos","")</f>
        <v/>
      </c>
      <c r="C283" s="512"/>
      <c r="D283" s="512"/>
      <c r="E283" s="512"/>
      <c r="F283" s="512"/>
      <c r="G283" s="512"/>
      <c r="H283" s="512"/>
      <c r="I283" s="512"/>
      <c r="J283" s="512"/>
      <c r="K283" s="512"/>
      <c r="L283" s="512"/>
      <c r="M283" s="512"/>
      <c r="N283" s="512"/>
      <c r="O283" s="512"/>
      <c r="P283" s="512"/>
      <c r="Q283" s="512"/>
      <c r="R283" s="512"/>
      <c r="S283" s="512"/>
      <c r="T283" s="512"/>
      <c r="U283" s="512"/>
      <c r="V283" s="512"/>
      <c r="W283" s="512"/>
      <c r="X283" s="512"/>
      <c r="Y283" s="512"/>
      <c r="Z283" s="512"/>
      <c r="AA283" s="512"/>
      <c r="AB283" s="512"/>
      <c r="AC283" s="512"/>
      <c r="AD283" s="512"/>
      <c r="AE283" s="147"/>
    </row>
    <row r="284" spans="1:37" ht="15" customHeight="1">
      <c r="A284" s="44"/>
      <c r="B284" s="511" t="str">
        <f>IF(AK277&gt;0,"Alerta: debe de proporcionar una justificación de acuerdo a lo establecido en la instrucción 3 ","")</f>
        <v/>
      </c>
      <c r="C284" s="511"/>
      <c r="D284" s="511"/>
      <c r="E284" s="511"/>
      <c r="F284" s="511"/>
      <c r="G284" s="511"/>
      <c r="H284" s="511"/>
      <c r="I284" s="511"/>
      <c r="J284" s="511"/>
      <c r="K284" s="511"/>
      <c r="L284" s="511"/>
      <c r="M284" s="511"/>
      <c r="N284" s="511"/>
      <c r="O284" s="511"/>
      <c r="P284" s="511"/>
      <c r="Q284" s="511"/>
      <c r="R284" s="511"/>
      <c r="S284" s="511"/>
      <c r="T284" s="511"/>
      <c r="U284" s="511"/>
      <c r="V284" s="511"/>
      <c r="W284" s="511"/>
      <c r="X284" s="511"/>
      <c r="Y284" s="511"/>
      <c r="Z284" s="511"/>
      <c r="AA284" s="511"/>
      <c r="AB284" s="511"/>
      <c r="AC284" s="511"/>
      <c r="AD284" s="511"/>
      <c r="AE284" s="511"/>
    </row>
    <row r="285" spans="1:37" ht="15" customHeight="1">
      <c r="A285" s="44"/>
      <c r="B285" s="135"/>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c r="AA285" s="135"/>
      <c r="AB285" s="135"/>
      <c r="AC285" s="135"/>
      <c r="AD285" s="135"/>
    </row>
    <row r="286" spans="1:37" ht="15" customHeight="1">
      <c r="A286" s="44"/>
      <c r="B286" s="135"/>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c r="AA286" s="135"/>
      <c r="AB286" s="135"/>
      <c r="AC286" s="135"/>
      <c r="AD286" s="135"/>
    </row>
    <row r="287" spans="1:37" ht="24" customHeight="1">
      <c r="A287" s="20" t="s">
        <v>246</v>
      </c>
      <c r="B287" s="620" t="s">
        <v>634</v>
      </c>
      <c r="C287" s="620"/>
      <c r="D287" s="620"/>
      <c r="E287" s="620"/>
      <c r="F287" s="620"/>
      <c r="G287" s="620"/>
      <c r="H287" s="620"/>
      <c r="I287" s="620"/>
      <c r="J287" s="620"/>
      <c r="K287" s="620"/>
      <c r="L287" s="620"/>
      <c r="M287" s="620"/>
      <c r="N287" s="620"/>
      <c r="O287" s="620"/>
      <c r="P287" s="620"/>
      <c r="Q287" s="620"/>
      <c r="R287" s="620"/>
      <c r="S287" s="620"/>
      <c r="T287" s="620"/>
      <c r="U287" s="620"/>
      <c r="V287" s="620"/>
      <c r="W287" s="620"/>
      <c r="X287" s="620"/>
      <c r="Y287" s="620"/>
      <c r="Z287" s="620"/>
      <c r="AA287" s="620"/>
      <c r="AB287" s="620"/>
      <c r="AC287" s="620"/>
      <c r="AD287" s="620"/>
      <c r="AE287" s="1"/>
    </row>
    <row r="288" spans="1:37" ht="24" customHeight="1">
      <c r="A288" s="20"/>
      <c r="B288" s="55"/>
      <c r="C288" s="474" t="s">
        <v>631</v>
      </c>
      <c r="D288" s="474"/>
      <c r="E288" s="474"/>
      <c r="F288" s="474"/>
      <c r="G288" s="474"/>
      <c r="H288" s="474"/>
      <c r="I288" s="474"/>
      <c r="J288" s="474"/>
      <c r="K288" s="474"/>
      <c r="L288" s="474"/>
      <c r="M288" s="474"/>
      <c r="N288" s="474"/>
      <c r="O288" s="474"/>
      <c r="P288" s="474"/>
      <c r="Q288" s="474"/>
      <c r="R288" s="474"/>
      <c r="S288" s="474"/>
      <c r="T288" s="474"/>
      <c r="U288" s="474"/>
      <c r="V288" s="474"/>
      <c r="W288" s="474"/>
      <c r="X288" s="474"/>
      <c r="Y288" s="474"/>
      <c r="Z288" s="474"/>
      <c r="AA288" s="474"/>
      <c r="AB288" s="474"/>
      <c r="AC288" s="474"/>
      <c r="AD288" s="474"/>
      <c r="AE288" s="1"/>
    </row>
    <row r="289" spans="1:46" ht="36" customHeight="1">
      <c r="A289" s="21"/>
      <c r="B289" s="13"/>
      <c r="C289" s="474" t="s">
        <v>635</v>
      </c>
      <c r="D289" s="474"/>
      <c r="E289" s="474"/>
      <c r="F289" s="474"/>
      <c r="G289" s="474"/>
      <c r="H289" s="474"/>
      <c r="I289" s="474"/>
      <c r="J289" s="474"/>
      <c r="K289" s="474"/>
      <c r="L289" s="474"/>
      <c r="M289" s="474"/>
      <c r="N289" s="474"/>
      <c r="O289" s="474"/>
      <c r="P289" s="474"/>
      <c r="Q289" s="474"/>
      <c r="R289" s="474"/>
      <c r="S289" s="474"/>
      <c r="T289" s="474"/>
      <c r="U289" s="474"/>
      <c r="V289" s="474"/>
      <c r="W289" s="474"/>
      <c r="X289" s="474"/>
      <c r="Y289" s="474"/>
      <c r="Z289" s="474"/>
      <c r="AA289" s="474"/>
      <c r="AB289" s="474"/>
      <c r="AC289" s="474"/>
      <c r="AD289" s="474"/>
      <c r="AE289" s="1"/>
    </row>
    <row r="290" spans="1:46" ht="48" customHeight="1">
      <c r="A290" s="21"/>
      <c r="B290" s="13"/>
      <c r="C290" s="474" t="s">
        <v>534</v>
      </c>
      <c r="D290" s="474"/>
      <c r="E290" s="474"/>
      <c r="F290" s="474"/>
      <c r="G290" s="474"/>
      <c r="H290" s="474"/>
      <c r="I290" s="474"/>
      <c r="J290" s="474"/>
      <c r="K290" s="474"/>
      <c r="L290" s="474"/>
      <c r="M290" s="474"/>
      <c r="N290" s="474"/>
      <c r="O290" s="474"/>
      <c r="P290" s="474"/>
      <c r="Q290" s="474"/>
      <c r="R290" s="474"/>
      <c r="S290" s="474"/>
      <c r="T290" s="474"/>
      <c r="U290" s="474"/>
      <c r="V290" s="474"/>
      <c r="W290" s="474"/>
      <c r="X290" s="474"/>
      <c r="Y290" s="474"/>
      <c r="Z290" s="474"/>
      <c r="AA290" s="474"/>
      <c r="AB290" s="474"/>
      <c r="AC290" s="474"/>
      <c r="AD290" s="474"/>
      <c r="AE290" s="1"/>
    </row>
    <row r="291" spans="1:46" ht="15" customHeight="1">
      <c r="A291" s="21"/>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
    </row>
    <row r="292" spans="1:46" ht="24" customHeight="1">
      <c r="A292" s="21"/>
      <c r="B292" s="13"/>
      <c r="C292" s="621" t="s">
        <v>224</v>
      </c>
      <c r="D292" s="622"/>
      <c r="E292" s="622"/>
      <c r="F292" s="622"/>
      <c r="G292" s="622"/>
      <c r="H292" s="622"/>
      <c r="I292" s="622"/>
      <c r="J292" s="622"/>
      <c r="K292" s="622"/>
      <c r="L292" s="622"/>
      <c r="M292" s="622"/>
      <c r="N292" s="623"/>
      <c r="O292" s="451" t="s">
        <v>243</v>
      </c>
      <c r="P292" s="451"/>
      <c r="Q292" s="451"/>
      <c r="R292" s="451"/>
      <c r="S292" s="451"/>
      <c r="T292" s="451"/>
      <c r="U292" s="451"/>
      <c r="V292" s="451"/>
      <c r="W292" s="451"/>
      <c r="X292" s="451"/>
      <c r="Y292" s="451"/>
      <c r="Z292" s="451"/>
      <c r="AA292" s="451"/>
      <c r="AB292" s="451"/>
      <c r="AC292" s="451"/>
      <c r="AD292" s="451"/>
      <c r="AE292" s="1"/>
    </row>
    <row r="293" spans="1:46" ht="108" customHeight="1">
      <c r="A293" s="21"/>
      <c r="B293" s="13"/>
      <c r="C293" s="624"/>
      <c r="D293" s="625"/>
      <c r="E293" s="625"/>
      <c r="F293" s="625"/>
      <c r="G293" s="625"/>
      <c r="H293" s="625"/>
      <c r="I293" s="625"/>
      <c r="J293" s="625"/>
      <c r="K293" s="625"/>
      <c r="L293" s="625"/>
      <c r="M293" s="625"/>
      <c r="N293" s="626"/>
      <c r="O293" s="451" t="s">
        <v>102</v>
      </c>
      <c r="P293" s="451"/>
      <c r="Q293" s="569" t="s">
        <v>240</v>
      </c>
      <c r="R293" s="569"/>
      <c r="S293" s="569" t="s">
        <v>496</v>
      </c>
      <c r="T293" s="569"/>
      <c r="U293" s="569" t="s">
        <v>497</v>
      </c>
      <c r="V293" s="569"/>
      <c r="W293" s="569" t="s">
        <v>498</v>
      </c>
      <c r="X293" s="569"/>
      <c r="Y293" s="569" t="s">
        <v>499</v>
      </c>
      <c r="Z293" s="569"/>
      <c r="AA293" s="569" t="s">
        <v>241</v>
      </c>
      <c r="AB293" s="569"/>
      <c r="AC293" s="569" t="s">
        <v>495</v>
      </c>
      <c r="AD293" s="569"/>
      <c r="AE293" s="1"/>
      <c r="AG293" s="255" t="s">
        <v>731</v>
      </c>
      <c r="AH293" s="42"/>
      <c r="AI293" s="299" t="s">
        <v>5621</v>
      </c>
      <c r="AJ293" s="300" t="s">
        <v>5622</v>
      </c>
      <c r="AL293" s="312" t="s">
        <v>5620</v>
      </c>
      <c r="AM293" s="313" t="s">
        <v>5630</v>
      </c>
      <c r="AN293" s="275" t="s">
        <v>5602</v>
      </c>
      <c r="AO293" s="276" t="s">
        <v>733</v>
      </c>
      <c r="AP293" s="277" t="s">
        <v>732</v>
      </c>
      <c r="AQ293" s="283" t="s">
        <v>734</v>
      </c>
      <c r="AR293" s="558" t="s">
        <v>5618</v>
      </c>
      <c r="AS293" s="538" t="s">
        <v>5617</v>
      </c>
      <c r="AT293" s="226" t="s">
        <v>733</v>
      </c>
    </row>
    <row r="294" spans="1:46" ht="36" customHeight="1">
      <c r="A294" s="21"/>
      <c r="B294" s="13"/>
      <c r="C294" s="151" t="s">
        <v>57</v>
      </c>
      <c r="D294" s="534" t="s">
        <v>226</v>
      </c>
      <c r="E294" s="563"/>
      <c r="F294" s="563"/>
      <c r="G294" s="563"/>
      <c r="H294" s="563"/>
      <c r="I294" s="563"/>
      <c r="J294" s="563"/>
      <c r="K294" s="563"/>
      <c r="L294" s="563"/>
      <c r="M294" s="563"/>
      <c r="N294" s="564"/>
      <c r="O294" s="531"/>
      <c r="P294" s="531"/>
      <c r="Q294" s="531"/>
      <c r="R294" s="531"/>
      <c r="S294" s="531"/>
      <c r="T294" s="531"/>
      <c r="U294" s="531"/>
      <c r="V294" s="531"/>
      <c r="W294" s="531"/>
      <c r="X294" s="531"/>
      <c r="Y294" s="531"/>
      <c r="Z294" s="531"/>
      <c r="AA294" s="531"/>
      <c r="AB294" s="531"/>
      <c r="AC294" s="531"/>
      <c r="AD294" s="531"/>
      <c r="AE294" s="1"/>
      <c r="AG294" s="182">
        <f>IF(AND(SUM(Y171)=0,COUNTA(O294:AD306)=0),0,IF(AND(SUM(Y171)&gt;0,AG214=1,COUNTA(O294:AD306)=0),0,IF(AND(SUM(Y171)&gt;0,AG214=0,COUNTA(O294:AD306)=104),0,1)))</f>
        <v>0</v>
      </c>
      <c r="AH294" s="24"/>
      <c r="AI294" s="302">
        <v>1</v>
      </c>
      <c r="AJ294" s="222">
        <f>IF(AND($O294="NS",$Y239="NS"),0,IF(AND($O294="NA",$Y239="NA"),0,IF($O294=$Y239,0,1)))</f>
        <v>0</v>
      </c>
      <c r="AL294" s="314" t="s">
        <v>5623</v>
      </c>
      <c r="AM294" s="309">
        <f>IF(OR(Q307="NS",Y270="NS"),0,IF(AND(Q307="NA",Y270="NA"),0,IF(Q307&gt;=Y270,0,1)))</f>
        <v>0</v>
      </c>
      <c r="AN294" s="279">
        <f>O294</f>
        <v>0</v>
      </c>
      <c r="AO294" s="280">
        <f>COUNTIF(Q294:AD294,"NS")</f>
        <v>0</v>
      </c>
      <c r="AP294" s="281">
        <f>SUM(Q294:AD294)</f>
        <v>0</v>
      </c>
      <c r="AQ294" s="282">
        <f>IF(OR(AND(AN294=0, AO294&gt;0),AND(AN294="NS", AP294&gt;0), AND(AN294="NS", AO294=0, AP294=0)), 1, IF(OR(AND(AN294&gt;0, AO294&gt;1,AN294&gt;AP294), AND(AN294="NS", AO294=2), AND(AN294="NS", AP294=0, AO294&gt;0), AN294=AP294), 0, 1))</f>
        <v>0</v>
      </c>
      <c r="AR294" s="558"/>
      <c r="AS294" s="538"/>
      <c r="AT294" s="316">
        <f>COUNTIF(O294:AD306,"NS")</f>
        <v>0</v>
      </c>
    </row>
    <row r="295" spans="1:46" ht="24" customHeight="1">
      <c r="A295" s="21"/>
      <c r="B295" s="13"/>
      <c r="C295" s="151" t="s">
        <v>58</v>
      </c>
      <c r="D295" s="534" t="s">
        <v>227</v>
      </c>
      <c r="E295" s="563"/>
      <c r="F295" s="563"/>
      <c r="G295" s="563"/>
      <c r="H295" s="563"/>
      <c r="I295" s="563"/>
      <c r="J295" s="563"/>
      <c r="K295" s="563"/>
      <c r="L295" s="563"/>
      <c r="M295" s="563"/>
      <c r="N295" s="564"/>
      <c r="O295" s="531"/>
      <c r="P295" s="531"/>
      <c r="Q295" s="531"/>
      <c r="R295" s="531"/>
      <c r="S295" s="531"/>
      <c r="T295" s="531"/>
      <c r="U295" s="531"/>
      <c r="V295" s="531"/>
      <c r="W295" s="531"/>
      <c r="X295" s="531"/>
      <c r="Y295" s="531"/>
      <c r="Z295" s="531"/>
      <c r="AA295" s="531"/>
      <c r="AB295" s="531"/>
      <c r="AC295" s="531"/>
      <c r="AD295" s="531"/>
      <c r="AE295" s="1"/>
      <c r="AH295" s="24"/>
      <c r="AI295" s="303">
        <v>2</v>
      </c>
      <c r="AJ295" s="224">
        <f>IF(AND($O295="NS",$Y240="NS"),0,IF(AND($O295="NA",$Y240="NA"),0,IF($O295=$Y240,0,1)))</f>
        <v>0</v>
      </c>
      <c r="AL295" s="315" t="s">
        <v>5624</v>
      </c>
      <c r="AM295" s="310">
        <f>IF(OR(S307="NS",Y271="NS"),0,IF(AND(S307="NA",Y271="NA"),0,IF(S307&gt;=Y271,0,1)))</f>
        <v>0</v>
      </c>
      <c r="AN295" s="279">
        <f t="shared" ref="AN295:AN306" si="25">O295</f>
        <v>0</v>
      </c>
      <c r="AO295" s="280">
        <f t="shared" ref="AO295:AO306" si="26">COUNTIF(Q295:AD295,"NS")</f>
        <v>0</v>
      </c>
      <c r="AP295" s="281">
        <f t="shared" ref="AP295:AP306" si="27">SUM(Q295:AD295)</f>
        <v>0</v>
      </c>
      <c r="AQ295" s="282">
        <f t="shared" ref="AQ295:AQ306" si="28">IF(OR(AND(AN295=0, AO295&gt;0),AND(AN295="NS", AP295&gt;0), AND(AN295="NS", AO295=0, AP295=0)), 1, IF(OR(AND(AN295&gt;0, AO295&gt;1,AN295&gt;AP295), AND(AN295="NS", AO295=2), AND(AN295="NS", AP295=0, AO295&gt;0), AN295=AP295), 0, 1))</f>
        <v>0</v>
      </c>
      <c r="AR295" s="298">
        <f>IF(AND(SUM($Y$171)=0,COUNTA(O294:AD306)&gt;0),1,0)</f>
        <v>0</v>
      </c>
      <c r="AS295" s="311">
        <f>IF(AND(SUM($S$190:$Z$190)=0,COUNTA(O294:AD306)&gt;0),1,0)</f>
        <v>0</v>
      </c>
    </row>
    <row r="296" spans="1:46" ht="72" customHeight="1">
      <c r="A296" s="21"/>
      <c r="B296" s="13"/>
      <c r="C296" s="151" t="s">
        <v>59</v>
      </c>
      <c r="D296" s="534" t="s">
        <v>228</v>
      </c>
      <c r="E296" s="563"/>
      <c r="F296" s="563"/>
      <c r="G296" s="563"/>
      <c r="H296" s="563"/>
      <c r="I296" s="563"/>
      <c r="J296" s="563"/>
      <c r="K296" s="563"/>
      <c r="L296" s="563"/>
      <c r="M296" s="563"/>
      <c r="N296" s="564"/>
      <c r="O296" s="531"/>
      <c r="P296" s="531"/>
      <c r="Q296" s="531"/>
      <c r="R296" s="531"/>
      <c r="S296" s="531"/>
      <c r="T296" s="531"/>
      <c r="U296" s="531"/>
      <c r="V296" s="531"/>
      <c r="W296" s="531"/>
      <c r="X296" s="531"/>
      <c r="Y296" s="531"/>
      <c r="Z296" s="531"/>
      <c r="AA296" s="531"/>
      <c r="AB296" s="531"/>
      <c r="AC296" s="531"/>
      <c r="AD296" s="531"/>
      <c r="AE296" s="1"/>
      <c r="AH296" s="24"/>
      <c r="AI296" s="302">
        <v>3</v>
      </c>
      <c r="AJ296" s="222">
        <f t="shared" ref="AJ296:AJ305" si="29">IF(AND($O296="NS",$Y241="NS"),0,IF(AND($O296="NA",$Y241="NA"),0,IF($O296=$Y241,0,1)))</f>
        <v>0</v>
      </c>
      <c r="AL296" s="314" t="s">
        <v>5625</v>
      </c>
      <c r="AM296" s="309">
        <f>IF(OR(U307="NS",Y272="NS"),0,IF(AND(U307="NA",Y272="NA"),0,IF(U307&gt;=Y272,0,1)))</f>
        <v>0</v>
      </c>
      <c r="AN296" s="279">
        <f t="shared" si="25"/>
        <v>0</v>
      </c>
      <c r="AO296" s="280">
        <f t="shared" si="26"/>
        <v>0</v>
      </c>
      <c r="AP296" s="281">
        <f t="shared" si="27"/>
        <v>0</v>
      </c>
      <c r="AQ296" s="282">
        <f t="shared" si="28"/>
        <v>0</v>
      </c>
    </row>
    <row r="297" spans="1:46" ht="132" customHeight="1">
      <c r="A297" s="21"/>
      <c r="B297" s="13"/>
      <c r="C297" s="119" t="s">
        <v>60</v>
      </c>
      <c r="D297" s="534" t="s">
        <v>229</v>
      </c>
      <c r="E297" s="563"/>
      <c r="F297" s="563"/>
      <c r="G297" s="563"/>
      <c r="H297" s="563"/>
      <c r="I297" s="563"/>
      <c r="J297" s="563"/>
      <c r="K297" s="563"/>
      <c r="L297" s="563"/>
      <c r="M297" s="563"/>
      <c r="N297" s="564"/>
      <c r="O297" s="531"/>
      <c r="P297" s="531"/>
      <c r="Q297" s="531"/>
      <c r="R297" s="531"/>
      <c r="S297" s="531"/>
      <c r="T297" s="531"/>
      <c r="U297" s="531"/>
      <c r="V297" s="531"/>
      <c r="W297" s="531"/>
      <c r="X297" s="531"/>
      <c r="Y297" s="531"/>
      <c r="Z297" s="531"/>
      <c r="AA297" s="531"/>
      <c r="AB297" s="531"/>
      <c r="AC297" s="531"/>
      <c r="AD297" s="531"/>
      <c r="AE297" s="1"/>
      <c r="AH297" s="24"/>
      <c r="AI297" s="303">
        <v>4</v>
      </c>
      <c r="AJ297" s="224">
        <f t="shared" si="29"/>
        <v>0</v>
      </c>
      <c r="AL297" s="315" t="s">
        <v>5626</v>
      </c>
      <c r="AM297" s="310">
        <f>IF(OR(W307="NS",Y273="NS"),0,IF(AND(W307="NA",Y273="NA"),0,IF(W307&gt;=Y273,0,1)))</f>
        <v>0</v>
      </c>
      <c r="AN297" s="279">
        <f t="shared" si="25"/>
        <v>0</v>
      </c>
      <c r="AO297" s="280">
        <f t="shared" si="26"/>
        <v>0</v>
      </c>
      <c r="AP297" s="281">
        <f t="shared" si="27"/>
        <v>0</v>
      </c>
      <c r="AQ297" s="282">
        <f t="shared" si="28"/>
        <v>0</v>
      </c>
    </row>
    <row r="298" spans="1:46" ht="24" customHeight="1">
      <c r="A298" s="21"/>
      <c r="B298" s="13"/>
      <c r="C298" s="119" t="s">
        <v>61</v>
      </c>
      <c r="D298" s="534" t="s">
        <v>230</v>
      </c>
      <c r="E298" s="563"/>
      <c r="F298" s="563"/>
      <c r="G298" s="563"/>
      <c r="H298" s="563"/>
      <c r="I298" s="563"/>
      <c r="J298" s="563"/>
      <c r="K298" s="563"/>
      <c r="L298" s="563"/>
      <c r="M298" s="563"/>
      <c r="N298" s="564"/>
      <c r="O298" s="531"/>
      <c r="P298" s="531"/>
      <c r="Q298" s="531"/>
      <c r="R298" s="531"/>
      <c r="S298" s="531"/>
      <c r="T298" s="531"/>
      <c r="U298" s="531"/>
      <c r="V298" s="531"/>
      <c r="W298" s="531"/>
      <c r="X298" s="531"/>
      <c r="Y298" s="531"/>
      <c r="Z298" s="531"/>
      <c r="AA298" s="531"/>
      <c r="AB298" s="531"/>
      <c r="AC298" s="531"/>
      <c r="AD298" s="531"/>
      <c r="AE298" s="1"/>
      <c r="AH298" s="24"/>
      <c r="AI298" s="302">
        <v>5</v>
      </c>
      <c r="AJ298" s="222">
        <f t="shared" si="29"/>
        <v>0</v>
      </c>
      <c r="AL298" s="314" t="s">
        <v>5627</v>
      </c>
      <c r="AM298" s="309">
        <f>IF(OR(Y307="NS",Y274="NS"),0,IF(AND(Y307="NA",Y274="NA"),0,IF(Y307&gt;=Y274,0,1)))</f>
        <v>0</v>
      </c>
      <c r="AN298" s="279">
        <f t="shared" si="25"/>
        <v>0</v>
      </c>
      <c r="AO298" s="280">
        <f t="shared" si="26"/>
        <v>0</v>
      </c>
      <c r="AP298" s="281">
        <f t="shared" si="27"/>
        <v>0</v>
      </c>
      <c r="AQ298" s="282">
        <f t="shared" si="28"/>
        <v>0</v>
      </c>
    </row>
    <row r="299" spans="1:46" ht="36" customHeight="1">
      <c r="A299" s="21"/>
      <c r="B299" s="13"/>
      <c r="C299" s="119" t="s">
        <v>62</v>
      </c>
      <c r="D299" s="534" t="s">
        <v>231</v>
      </c>
      <c r="E299" s="563"/>
      <c r="F299" s="563"/>
      <c r="G299" s="563"/>
      <c r="H299" s="563"/>
      <c r="I299" s="563"/>
      <c r="J299" s="563"/>
      <c r="K299" s="563"/>
      <c r="L299" s="563"/>
      <c r="M299" s="563"/>
      <c r="N299" s="564"/>
      <c r="O299" s="531"/>
      <c r="P299" s="531"/>
      <c r="Q299" s="531"/>
      <c r="R299" s="531"/>
      <c r="S299" s="531"/>
      <c r="T299" s="531"/>
      <c r="U299" s="531"/>
      <c r="V299" s="531"/>
      <c r="W299" s="531"/>
      <c r="X299" s="531"/>
      <c r="Y299" s="531"/>
      <c r="Z299" s="531"/>
      <c r="AA299" s="531"/>
      <c r="AB299" s="531"/>
      <c r="AC299" s="531"/>
      <c r="AD299" s="531"/>
      <c r="AE299" s="1"/>
      <c r="AH299" s="24"/>
      <c r="AI299" s="303">
        <v>6</v>
      </c>
      <c r="AJ299" s="224">
        <f t="shared" si="29"/>
        <v>0</v>
      </c>
      <c r="AL299" s="315" t="s">
        <v>5628</v>
      </c>
      <c r="AM299" s="310">
        <f>IF(OR(AA307="NS",Y275="NS"),0,IF(AND(AA307="NA",Y275="NA"),0,IF(AA307&gt;=Y275,0,1)))</f>
        <v>0</v>
      </c>
      <c r="AN299" s="279">
        <f t="shared" si="25"/>
        <v>0</v>
      </c>
      <c r="AO299" s="280">
        <f t="shared" si="26"/>
        <v>0</v>
      </c>
      <c r="AP299" s="281">
        <f t="shared" si="27"/>
        <v>0</v>
      </c>
      <c r="AQ299" s="282">
        <f t="shared" si="28"/>
        <v>0</v>
      </c>
    </row>
    <row r="300" spans="1:46" ht="24" customHeight="1">
      <c r="A300" s="21"/>
      <c r="B300" s="13"/>
      <c r="C300" s="119" t="s">
        <v>63</v>
      </c>
      <c r="D300" s="534" t="s">
        <v>232</v>
      </c>
      <c r="E300" s="563"/>
      <c r="F300" s="563"/>
      <c r="G300" s="563"/>
      <c r="H300" s="563"/>
      <c r="I300" s="563"/>
      <c r="J300" s="563"/>
      <c r="K300" s="563"/>
      <c r="L300" s="563"/>
      <c r="M300" s="563"/>
      <c r="N300" s="564"/>
      <c r="O300" s="531"/>
      <c r="P300" s="531"/>
      <c r="Q300" s="531"/>
      <c r="R300" s="531"/>
      <c r="S300" s="531"/>
      <c r="T300" s="531"/>
      <c r="U300" s="531"/>
      <c r="V300" s="531"/>
      <c r="W300" s="531"/>
      <c r="X300" s="531"/>
      <c r="Y300" s="531"/>
      <c r="Z300" s="531"/>
      <c r="AA300" s="531"/>
      <c r="AB300" s="531"/>
      <c r="AC300" s="531"/>
      <c r="AD300" s="531"/>
      <c r="AE300" s="1"/>
      <c r="AH300" s="24"/>
      <c r="AI300" s="302">
        <v>7</v>
      </c>
      <c r="AJ300" s="222">
        <f t="shared" si="29"/>
        <v>0</v>
      </c>
      <c r="AL300" s="314" t="s">
        <v>5629</v>
      </c>
      <c r="AM300" s="309">
        <f>IF(OR(AC307="NS",Y276="NS"),0,IF(AND(AC307="NA",Y276="NA"),0,IF(AC307&gt;=Y276,0,1)))</f>
        <v>0</v>
      </c>
      <c r="AN300" s="279">
        <f t="shared" si="25"/>
        <v>0</v>
      </c>
      <c r="AO300" s="280">
        <f t="shared" si="26"/>
        <v>0</v>
      </c>
      <c r="AP300" s="281">
        <f t="shared" si="27"/>
        <v>0</v>
      </c>
      <c r="AQ300" s="282">
        <f t="shared" si="28"/>
        <v>0</v>
      </c>
    </row>
    <row r="301" spans="1:46" ht="60" customHeight="1">
      <c r="A301" s="21"/>
      <c r="B301" s="13"/>
      <c r="C301" s="119" t="s">
        <v>64</v>
      </c>
      <c r="D301" s="534" t="s">
        <v>233</v>
      </c>
      <c r="E301" s="563"/>
      <c r="F301" s="563"/>
      <c r="G301" s="563"/>
      <c r="H301" s="563"/>
      <c r="I301" s="563"/>
      <c r="J301" s="563"/>
      <c r="K301" s="563"/>
      <c r="L301" s="563"/>
      <c r="M301" s="563"/>
      <c r="N301" s="564"/>
      <c r="O301" s="531"/>
      <c r="P301" s="531"/>
      <c r="Q301" s="531"/>
      <c r="R301" s="531"/>
      <c r="S301" s="531"/>
      <c r="T301" s="531"/>
      <c r="U301" s="531"/>
      <c r="V301" s="531"/>
      <c r="W301" s="531"/>
      <c r="X301" s="531"/>
      <c r="Y301" s="531"/>
      <c r="Z301" s="531"/>
      <c r="AA301" s="531"/>
      <c r="AB301" s="531"/>
      <c r="AC301" s="531"/>
      <c r="AD301" s="531"/>
      <c r="AE301" s="1"/>
      <c r="AH301" s="24"/>
      <c r="AI301" s="303">
        <v>8</v>
      </c>
      <c r="AJ301" s="224">
        <f t="shared" si="29"/>
        <v>0</v>
      </c>
      <c r="AM301" s="313">
        <f>SUM(AM294:AM300)</f>
        <v>0</v>
      </c>
      <c r="AN301" s="279">
        <f t="shared" si="25"/>
        <v>0</v>
      </c>
      <c r="AO301" s="280">
        <f t="shared" si="26"/>
        <v>0</v>
      </c>
      <c r="AP301" s="281">
        <f t="shared" si="27"/>
        <v>0</v>
      </c>
      <c r="AQ301" s="282">
        <f t="shared" si="28"/>
        <v>0</v>
      </c>
    </row>
    <row r="302" spans="1:46" ht="48" customHeight="1">
      <c r="A302" s="21"/>
      <c r="B302" s="13"/>
      <c r="C302" s="119" t="s">
        <v>65</v>
      </c>
      <c r="D302" s="534" t="s">
        <v>234</v>
      </c>
      <c r="E302" s="563"/>
      <c r="F302" s="563"/>
      <c r="G302" s="563"/>
      <c r="H302" s="563"/>
      <c r="I302" s="563"/>
      <c r="J302" s="563"/>
      <c r="K302" s="563"/>
      <c r="L302" s="563"/>
      <c r="M302" s="563"/>
      <c r="N302" s="564"/>
      <c r="O302" s="531"/>
      <c r="P302" s="531"/>
      <c r="Q302" s="531"/>
      <c r="R302" s="531"/>
      <c r="S302" s="531"/>
      <c r="T302" s="531"/>
      <c r="U302" s="531"/>
      <c r="V302" s="531"/>
      <c r="W302" s="531"/>
      <c r="X302" s="531"/>
      <c r="Y302" s="531"/>
      <c r="Z302" s="531"/>
      <c r="AA302" s="531"/>
      <c r="AB302" s="531"/>
      <c r="AC302" s="531"/>
      <c r="AD302" s="531"/>
      <c r="AE302" s="1"/>
      <c r="AH302" s="24"/>
      <c r="AI302" s="302">
        <v>9</v>
      </c>
      <c r="AJ302" s="222">
        <f t="shared" si="29"/>
        <v>0</v>
      </c>
      <c r="AN302" s="279">
        <f t="shared" si="25"/>
        <v>0</v>
      </c>
      <c r="AO302" s="280">
        <f t="shared" si="26"/>
        <v>0</v>
      </c>
      <c r="AP302" s="281">
        <f t="shared" si="27"/>
        <v>0</v>
      </c>
      <c r="AQ302" s="282">
        <f t="shared" si="28"/>
        <v>0</v>
      </c>
    </row>
    <row r="303" spans="1:46" ht="15" customHeight="1">
      <c r="A303" s="21"/>
      <c r="B303" s="13"/>
      <c r="C303" s="119" t="s">
        <v>66</v>
      </c>
      <c r="D303" s="534" t="s">
        <v>235</v>
      </c>
      <c r="E303" s="563"/>
      <c r="F303" s="563"/>
      <c r="G303" s="563"/>
      <c r="H303" s="563"/>
      <c r="I303" s="563"/>
      <c r="J303" s="563"/>
      <c r="K303" s="563"/>
      <c r="L303" s="563"/>
      <c r="M303" s="563"/>
      <c r="N303" s="564"/>
      <c r="O303" s="531"/>
      <c r="P303" s="531"/>
      <c r="Q303" s="531"/>
      <c r="R303" s="531"/>
      <c r="S303" s="531"/>
      <c r="T303" s="531"/>
      <c r="U303" s="531"/>
      <c r="V303" s="531"/>
      <c r="W303" s="531"/>
      <c r="X303" s="531"/>
      <c r="Y303" s="531"/>
      <c r="Z303" s="531"/>
      <c r="AA303" s="531"/>
      <c r="AB303" s="531"/>
      <c r="AC303" s="531"/>
      <c r="AD303" s="531"/>
      <c r="AE303" s="1"/>
      <c r="AH303" s="24"/>
      <c r="AI303" s="303">
        <v>10</v>
      </c>
      <c r="AJ303" s="224">
        <f t="shared" si="29"/>
        <v>0</v>
      </c>
      <c r="AN303" s="279">
        <f t="shared" si="25"/>
        <v>0</v>
      </c>
      <c r="AO303" s="280">
        <f t="shared" si="26"/>
        <v>0</v>
      </c>
      <c r="AP303" s="281">
        <f t="shared" si="27"/>
        <v>0</v>
      </c>
      <c r="AQ303" s="282">
        <f t="shared" si="28"/>
        <v>0</v>
      </c>
    </row>
    <row r="304" spans="1:46" ht="48" customHeight="1">
      <c r="A304" s="21"/>
      <c r="B304" s="13"/>
      <c r="C304" s="119" t="s">
        <v>67</v>
      </c>
      <c r="D304" s="534" t="s">
        <v>236</v>
      </c>
      <c r="E304" s="563"/>
      <c r="F304" s="563"/>
      <c r="G304" s="563"/>
      <c r="H304" s="563"/>
      <c r="I304" s="563"/>
      <c r="J304" s="563"/>
      <c r="K304" s="563"/>
      <c r="L304" s="563"/>
      <c r="M304" s="563"/>
      <c r="N304" s="564"/>
      <c r="O304" s="531"/>
      <c r="P304" s="531"/>
      <c r="Q304" s="531"/>
      <c r="R304" s="531"/>
      <c r="S304" s="531"/>
      <c r="T304" s="531"/>
      <c r="U304" s="531"/>
      <c r="V304" s="531"/>
      <c r="W304" s="531"/>
      <c r="X304" s="531"/>
      <c r="Y304" s="531"/>
      <c r="Z304" s="531"/>
      <c r="AA304" s="531"/>
      <c r="AB304" s="531"/>
      <c r="AC304" s="531"/>
      <c r="AD304" s="531"/>
      <c r="AE304" s="1"/>
      <c r="AH304" s="24"/>
      <c r="AI304" s="302">
        <v>11</v>
      </c>
      <c r="AJ304" s="222">
        <f t="shared" si="29"/>
        <v>0</v>
      </c>
      <c r="AN304" s="279">
        <f t="shared" si="25"/>
        <v>0</v>
      </c>
      <c r="AO304" s="280">
        <f t="shared" si="26"/>
        <v>0</v>
      </c>
      <c r="AP304" s="281">
        <f t="shared" si="27"/>
        <v>0</v>
      </c>
      <c r="AQ304" s="282">
        <f t="shared" si="28"/>
        <v>0</v>
      </c>
    </row>
    <row r="305" spans="1:43" ht="36" customHeight="1">
      <c r="A305" s="21"/>
      <c r="B305" s="13"/>
      <c r="C305" s="119" t="s">
        <v>68</v>
      </c>
      <c r="D305" s="534" t="s">
        <v>237</v>
      </c>
      <c r="E305" s="563"/>
      <c r="F305" s="563"/>
      <c r="G305" s="563"/>
      <c r="H305" s="563"/>
      <c r="I305" s="563"/>
      <c r="J305" s="563"/>
      <c r="K305" s="563"/>
      <c r="L305" s="563"/>
      <c r="M305" s="563"/>
      <c r="N305" s="564"/>
      <c r="O305" s="531"/>
      <c r="P305" s="531"/>
      <c r="Q305" s="531"/>
      <c r="R305" s="531"/>
      <c r="S305" s="531"/>
      <c r="T305" s="531"/>
      <c r="U305" s="531"/>
      <c r="V305" s="531"/>
      <c r="W305" s="531"/>
      <c r="X305" s="531"/>
      <c r="Y305" s="531"/>
      <c r="Z305" s="531"/>
      <c r="AA305" s="531"/>
      <c r="AB305" s="531"/>
      <c r="AC305" s="531"/>
      <c r="AD305" s="531"/>
      <c r="AE305" s="1"/>
      <c r="AH305" s="24"/>
      <c r="AI305" s="303">
        <v>12</v>
      </c>
      <c r="AJ305" s="224">
        <f t="shared" si="29"/>
        <v>0</v>
      </c>
      <c r="AN305" s="279">
        <f t="shared" si="25"/>
        <v>0</v>
      </c>
      <c r="AO305" s="280">
        <f t="shared" si="26"/>
        <v>0</v>
      </c>
      <c r="AP305" s="281">
        <f t="shared" si="27"/>
        <v>0</v>
      </c>
      <c r="AQ305" s="282">
        <f t="shared" si="28"/>
        <v>0</v>
      </c>
    </row>
    <row r="306" spans="1:43" ht="15" customHeight="1">
      <c r="A306" s="21"/>
      <c r="B306" s="13"/>
      <c r="C306" s="15" t="s">
        <v>69</v>
      </c>
      <c r="D306" s="534" t="s">
        <v>244</v>
      </c>
      <c r="E306" s="563"/>
      <c r="F306" s="563"/>
      <c r="G306" s="563"/>
      <c r="H306" s="563"/>
      <c r="I306" s="563"/>
      <c r="J306" s="563"/>
      <c r="K306" s="563"/>
      <c r="L306" s="563"/>
      <c r="M306" s="563"/>
      <c r="N306" s="564"/>
      <c r="O306" s="531"/>
      <c r="P306" s="531"/>
      <c r="Q306" s="531"/>
      <c r="R306" s="531"/>
      <c r="S306" s="531"/>
      <c r="T306" s="531"/>
      <c r="U306" s="531"/>
      <c r="V306" s="531"/>
      <c r="W306" s="531"/>
      <c r="X306" s="531"/>
      <c r="Y306" s="531"/>
      <c r="Z306" s="531"/>
      <c r="AA306" s="531"/>
      <c r="AB306" s="531"/>
      <c r="AC306" s="531"/>
      <c r="AD306" s="531"/>
      <c r="AE306" s="1"/>
      <c r="AH306" s="24"/>
      <c r="AI306" s="302">
        <v>13</v>
      </c>
      <c r="AJ306" s="222">
        <f>IF(AND($O306="NS",$Y251="NS"),0,IF(AND($O306="NA",$Y251="NA"),0,IF($O306=$Y251,0,1)))</f>
        <v>0</v>
      </c>
      <c r="AN306" s="279">
        <f t="shared" si="25"/>
        <v>0</v>
      </c>
      <c r="AO306" s="280">
        <f t="shared" si="26"/>
        <v>0</v>
      </c>
      <c r="AP306" s="281">
        <f t="shared" si="27"/>
        <v>0</v>
      </c>
      <c r="AQ306" s="282">
        <f t="shared" si="28"/>
        <v>0</v>
      </c>
    </row>
    <row r="307" spans="1:43" ht="15" customHeight="1">
      <c r="A307" s="21"/>
      <c r="B307" s="13"/>
      <c r="C307" s="13"/>
      <c r="D307" s="13"/>
      <c r="E307" s="13"/>
      <c r="F307" s="13"/>
      <c r="G307" s="13"/>
      <c r="H307" s="13"/>
      <c r="I307" s="13"/>
      <c r="J307" s="13"/>
      <c r="K307" s="13"/>
      <c r="L307" s="13"/>
      <c r="M307" s="13"/>
      <c r="N307" s="64" t="s">
        <v>188</v>
      </c>
      <c r="O307" s="446">
        <f>IF(AND(SUM(O294:P306)=0,COUNTIF(O294:P306,"NS")&gt;0),"NS",
IF(AND(SUM(O294:P306)=0,COUNTIF(O294:P306,0)&gt;0),0,
IF(AND(SUM(O294:P306)=0,COUNTIF(O294:P306,"NA")&gt;0),"NA",
SUM(O294:P306))))</f>
        <v>0</v>
      </c>
      <c r="P307" s="446"/>
      <c r="Q307" s="446">
        <f t="shared" ref="Q307" si="30">IF(AND(SUM(Q294:R306)=0,COUNTIF(Q294:R306,"NS")&gt;0),"NS",
IF(AND(SUM(Q294:R306)=0,COUNTIF(Q294:R306,0)&gt;0),0,
IF(AND(SUM(Q294:R306)=0,COUNTIF(Q294:R306,"NA")&gt;0),"NA",
SUM(Q294:R306))))</f>
        <v>0</v>
      </c>
      <c r="R307" s="446"/>
      <c r="S307" s="446">
        <f t="shared" ref="S307" si="31">IF(AND(SUM(S294:T306)=0,COUNTIF(S294:T306,"NS")&gt;0),"NS",
IF(AND(SUM(S294:T306)=0,COUNTIF(S294:T306,0)&gt;0),0,
IF(AND(SUM(S294:T306)=0,COUNTIF(S294:T306,"NA")&gt;0),"NA",
SUM(S294:T306))))</f>
        <v>0</v>
      </c>
      <c r="T307" s="446"/>
      <c r="U307" s="446">
        <f t="shared" ref="U307" si="32">IF(AND(SUM(U294:V306)=0,COUNTIF(U294:V306,"NS")&gt;0),"NS",
IF(AND(SUM(U294:V306)=0,COUNTIF(U294:V306,0)&gt;0),0,
IF(AND(SUM(U294:V306)=0,COUNTIF(U294:V306,"NA")&gt;0),"NA",
SUM(U294:V306))))</f>
        <v>0</v>
      </c>
      <c r="V307" s="446"/>
      <c r="W307" s="446">
        <f t="shared" ref="W307" si="33">IF(AND(SUM(W294:X306)=0,COUNTIF(W294:X306,"NS")&gt;0),"NS",
IF(AND(SUM(W294:X306)=0,COUNTIF(W294:X306,0)&gt;0),0,
IF(AND(SUM(W294:X306)=0,COUNTIF(W294:X306,"NA")&gt;0),"NA",
SUM(W294:X306))))</f>
        <v>0</v>
      </c>
      <c r="X307" s="446"/>
      <c r="Y307" s="446">
        <f t="shared" ref="Y307" si="34">IF(AND(SUM(Y294:Z306)=0,COUNTIF(Y294:Z306,"NS")&gt;0),"NS",
IF(AND(SUM(Y294:Z306)=0,COUNTIF(Y294:Z306,0)&gt;0),0,
IF(AND(SUM(Y294:Z306)=0,COUNTIF(Y294:Z306,"NA")&gt;0),"NA",
SUM(Y294:Z306))))</f>
        <v>0</v>
      </c>
      <c r="Z307" s="446"/>
      <c r="AA307" s="446">
        <f t="shared" ref="AA307" si="35">IF(AND(SUM(AA294:AB306)=0,COUNTIF(AA294:AB306,"NS")&gt;0),"NS",
IF(AND(SUM(AA294:AB306)=0,COUNTIF(AA294:AB306,0)&gt;0),0,
IF(AND(SUM(AA294:AB306)=0,COUNTIF(AA294:AB306,"NA")&gt;0),"NA",
SUM(AA294:AB306))))</f>
        <v>0</v>
      </c>
      <c r="AB307" s="446"/>
      <c r="AC307" s="446">
        <f>IF(AND(SUM(AC294:AD306)=0,COUNTIF(AC294:AD306,"NS")&gt;0),"NS",
IF(AND(SUM(AC294:AD306)=0,COUNTIF(AC294:AD306,0)&gt;0),0,
IF(AND(SUM(AC294:AD306)=0,COUNTIF(AC294:AD306,"NA")&gt;0),"NA",
SUM(AC294:AD306))))</f>
        <v>0</v>
      </c>
      <c r="AD307" s="446"/>
      <c r="AE307" s="1"/>
      <c r="AH307" s="147"/>
      <c r="AJ307" s="304">
        <f>SUM(AJ294:AJ306)</f>
        <v>0</v>
      </c>
      <c r="AO307" s="42"/>
      <c r="AP307" s="42"/>
      <c r="AQ307" s="278">
        <f>SUM(AQ294:AQ306)</f>
        <v>0</v>
      </c>
    </row>
    <row r="308" spans="1:43" ht="15" customHeight="1">
      <c r="A308" s="21"/>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
    </row>
    <row r="309" spans="1:43" ht="24" customHeight="1">
      <c r="A309" s="54"/>
      <c r="C309" s="474" t="s">
        <v>189</v>
      </c>
      <c r="D309" s="474"/>
      <c r="E309" s="474"/>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1"/>
    </row>
    <row r="310" spans="1:43" ht="60" customHeight="1">
      <c r="A310" s="54"/>
      <c r="C310" s="556"/>
      <c r="D310" s="557"/>
      <c r="E310" s="557"/>
      <c r="F310" s="557"/>
      <c r="G310" s="557"/>
      <c r="H310" s="557"/>
      <c r="I310" s="557"/>
      <c r="J310" s="557"/>
      <c r="K310" s="557"/>
      <c r="L310" s="557"/>
      <c r="M310" s="557"/>
      <c r="N310" s="557"/>
      <c r="O310" s="557"/>
      <c r="P310" s="557"/>
      <c r="Q310" s="557"/>
      <c r="R310" s="557"/>
      <c r="S310" s="557"/>
      <c r="T310" s="557"/>
      <c r="U310" s="557"/>
      <c r="V310" s="557"/>
      <c r="W310" s="557"/>
      <c r="X310" s="557"/>
      <c r="Y310" s="557"/>
      <c r="Z310" s="557"/>
      <c r="AA310" s="557"/>
      <c r="AB310" s="557"/>
      <c r="AC310" s="557"/>
      <c r="AD310" s="557"/>
      <c r="AE310" s="1"/>
    </row>
    <row r="311" spans="1:43" ht="15" customHeight="1">
      <c r="A311" s="21"/>
      <c r="B311" s="512" t="str">
        <f>IF(AG294&gt;0,"Favor de ingresar toda la información requerida en la pregunta y/o verifique que no tenga información en celdas sombreadas","")</f>
        <v/>
      </c>
      <c r="C311" s="512"/>
      <c r="D311" s="512"/>
      <c r="E311" s="512"/>
      <c r="F311" s="512"/>
      <c r="G311" s="512"/>
      <c r="H311" s="512"/>
      <c r="I311" s="512"/>
      <c r="J311" s="512"/>
      <c r="K311" s="512"/>
      <c r="L311" s="512"/>
      <c r="M311" s="512"/>
      <c r="N311" s="512"/>
      <c r="O311" s="512"/>
      <c r="P311" s="512"/>
      <c r="Q311" s="512"/>
      <c r="R311" s="512"/>
      <c r="S311" s="512"/>
      <c r="T311" s="512"/>
      <c r="U311" s="512"/>
      <c r="V311" s="512"/>
      <c r="W311" s="512"/>
      <c r="X311" s="512"/>
      <c r="Y311" s="512"/>
      <c r="Z311" s="512"/>
      <c r="AA311" s="512"/>
      <c r="AB311" s="512"/>
      <c r="AC311" s="512"/>
      <c r="AD311" s="512"/>
    </row>
    <row r="312" spans="1:43" ht="15" customHeight="1">
      <c r="A312" s="21"/>
      <c r="B312" s="511" t="str">
        <f>IF(AT294&gt;0,"Alerta: debido a que cuenta con registros NS, debe proporcionar una justificación en el area de comentarios al final de la pregunta","")</f>
        <v/>
      </c>
      <c r="C312" s="511"/>
      <c r="D312" s="511"/>
      <c r="E312" s="511"/>
      <c r="F312" s="511"/>
      <c r="G312" s="511"/>
      <c r="H312" s="511"/>
      <c r="I312" s="511"/>
      <c r="J312" s="511"/>
      <c r="K312" s="511"/>
      <c r="L312" s="511"/>
      <c r="M312" s="511"/>
      <c r="N312" s="511"/>
      <c r="O312" s="511"/>
      <c r="P312" s="511"/>
      <c r="Q312" s="511"/>
      <c r="R312" s="511"/>
      <c r="S312" s="511"/>
      <c r="T312" s="511"/>
      <c r="U312" s="511"/>
      <c r="V312" s="511"/>
      <c r="W312" s="511"/>
      <c r="X312" s="511"/>
      <c r="Y312" s="511"/>
      <c r="Z312" s="511"/>
      <c r="AA312" s="511"/>
      <c r="AB312" s="511"/>
      <c r="AC312" s="511"/>
      <c r="AD312" s="511"/>
    </row>
    <row r="313" spans="1:43" ht="15" customHeight="1">
      <c r="A313" s="21"/>
      <c r="B313" s="511" t="str">
        <f>IF(AJ307&gt;0,"Alerta: debe de proporcionar una justificación de acuerdo a lo establecido en la instrucción 2 ","")</f>
        <v/>
      </c>
      <c r="C313" s="511"/>
      <c r="D313" s="511"/>
      <c r="E313" s="511"/>
      <c r="F313" s="511"/>
      <c r="G313" s="511"/>
      <c r="H313" s="511"/>
      <c r="I313" s="511"/>
      <c r="J313" s="511"/>
      <c r="K313" s="511"/>
      <c r="L313" s="511"/>
      <c r="M313" s="511"/>
      <c r="N313" s="511"/>
      <c r="O313" s="511"/>
      <c r="P313" s="511"/>
      <c r="Q313" s="511"/>
      <c r="R313" s="511"/>
      <c r="S313" s="511"/>
      <c r="T313" s="511"/>
      <c r="U313" s="511"/>
      <c r="V313" s="511"/>
      <c r="W313" s="511"/>
      <c r="X313" s="511"/>
      <c r="Y313" s="511"/>
      <c r="Z313" s="511"/>
      <c r="AA313" s="511"/>
      <c r="AB313" s="511"/>
      <c r="AC313" s="511"/>
      <c r="AD313" s="511"/>
      <c r="AE313" s="511"/>
    </row>
    <row r="314" spans="1:43" ht="15" customHeight="1">
      <c r="A314" s="21"/>
      <c r="B314" s="511" t="str">
        <f>IF(AM301&gt;0,"Alerta: debe de proporcionar una justificación de acuerdo a lo establecido en la instrucción 3 ","")</f>
        <v/>
      </c>
      <c r="C314" s="511"/>
      <c r="D314" s="511"/>
      <c r="E314" s="511"/>
      <c r="F314" s="511"/>
      <c r="G314" s="511"/>
      <c r="H314" s="511"/>
      <c r="I314" s="511"/>
      <c r="J314" s="511"/>
      <c r="K314" s="511"/>
      <c r="L314" s="511"/>
      <c r="M314" s="511"/>
      <c r="N314" s="511"/>
      <c r="O314" s="511"/>
      <c r="P314" s="511"/>
      <c r="Q314" s="511"/>
      <c r="R314" s="511"/>
      <c r="S314" s="511"/>
      <c r="T314" s="511"/>
      <c r="U314" s="511"/>
      <c r="V314" s="511"/>
      <c r="W314" s="511"/>
      <c r="X314" s="511"/>
      <c r="Y314" s="511"/>
      <c r="Z314" s="511"/>
      <c r="AA314" s="511"/>
      <c r="AB314" s="511"/>
      <c r="AC314" s="511"/>
      <c r="AD314" s="511"/>
      <c r="AE314" s="511"/>
    </row>
    <row r="315" spans="1:43" ht="15" customHeight="1">
      <c r="A315" s="21"/>
      <c r="B315" s="513" t="str">
        <f>IF(AQ307&gt;0,"Favor de revisar la suma y consistencia de totales y/o subtotales por filas (numéricos y NS)","")</f>
        <v/>
      </c>
      <c r="C315" s="513"/>
      <c r="D315" s="513"/>
      <c r="E315" s="513"/>
      <c r="F315" s="513"/>
      <c r="G315" s="513"/>
      <c r="H315" s="513"/>
      <c r="I315" s="513"/>
      <c r="J315" s="513"/>
      <c r="K315" s="513"/>
      <c r="L315" s="513"/>
      <c r="M315" s="513"/>
      <c r="N315" s="513"/>
      <c r="O315" s="513"/>
      <c r="P315" s="513"/>
      <c r="Q315" s="513"/>
      <c r="R315" s="513"/>
      <c r="S315" s="513"/>
      <c r="T315" s="513"/>
      <c r="U315" s="513"/>
      <c r="V315" s="513"/>
      <c r="W315" s="513"/>
      <c r="X315" s="513"/>
      <c r="Y315" s="513"/>
      <c r="Z315" s="513"/>
      <c r="AA315" s="513"/>
      <c r="AB315" s="513"/>
      <c r="AC315" s="513"/>
      <c r="AD315" s="513"/>
    </row>
    <row r="316" spans="1:43" ht="15" customHeight="1" thickBot="1">
      <c r="A316" s="21"/>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row>
    <row r="317" spans="1:43" ht="15" customHeight="1" thickBot="1">
      <c r="A317" s="73" t="s">
        <v>96</v>
      </c>
      <c r="B317" s="586" t="s">
        <v>245</v>
      </c>
      <c r="C317" s="689"/>
      <c r="D317" s="689"/>
      <c r="E317" s="689"/>
      <c r="F317" s="689"/>
      <c r="G317" s="689"/>
      <c r="H317" s="689"/>
      <c r="I317" s="689"/>
      <c r="J317" s="689"/>
      <c r="K317" s="689"/>
      <c r="L317" s="689"/>
      <c r="M317" s="689"/>
      <c r="N317" s="689"/>
      <c r="O317" s="689"/>
      <c r="P317" s="689"/>
      <c r="Q317" s="689"/>
      <c r="R317" s="689"/>
      <c r="S317" s="689"/>
      <c r="T317" s="689"/>
      <c r="U317" s="689"/>
      <c r="V317" s="689"/>
      <c r="W317" s="689"/>
      <c r="X317" s="689"/>
      <c r="Y317" s="689"/>
      <c r="Z317" s="689"/>
      <c r="AA317" s="689"/>
      <c r="AB317" s="689"/>
      <c r="AC317" s="689"/>
      <c r="AD317" s="690"/>
      <c r="AE317" s="1"/>
    </row>
    <row r="318" spans="1:43" ht="15" customHeight="1">
      <c r="A318" s="21"/>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
    </row>
    <row r="319" spans="1:43" ht="24" customHeight="1">
      <c r="A319" s="20" t="s">
        <v>261</v>
      </c>
      <c r="B319" s="571" t="s">
        <v>387</v>
      </c>
      <c r="C319" s="571"/>
      <c r="D319" s="571"/>
      <c r="E319" s="571"/>
      <c r="F319" s="571"/>
      <c r="G319" s="571"/>
      <c r="H319" s="571"/>
      <c r="I319" s="571"/>
      <c r="J319" s="571"/>
      <c r="K319" s="571"/>
      <c r="L319" s="571"/>
      <c r="M319" s="571"/>
      <c r="N319" s="571"/>
      <c r="O319" s="571"/>
      <c r="P319" s="571"/>
      <c r="Q319" s="571"/>
      <c r="R319" s="571"/>
      <c r="S319" s="571"/>
      <c r="T319" s="571"/>
      <c r="U319" s="571"/>
      <c r="V319" s="571"/>
      <c r="W319" s="571"/>
      <c r="X319" s="571"/>
      <c r="Y319" s="571"/>
      <c r="Z319" s="571"/>
      <c r="AA319" s="571"/>
      <c r="AB319" s="571"/>
      <c r="AC319" s="571"/>
      <c r="AD319" s="571"/>
      <c r="AE319" s="1"/>
    </row>
    <row r="320" spans="1:43" ht="24" customHeight="1">
      <c r="A320" s="44"/>
      <c r="B320" s="11"/>
      <c r="C320" s="572" t="s">
        <v>247</v>
      </c>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1"/>
    </row>
    <row r="321" spans="1:37" ht="24" customHeight="1">
      <c r="A321" s="44"/>
      <c r="B321" s="11"/>
      <c r="C321" s="572" t="s">
        <v>248</v>
      </c>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1"/>
    </row>
    <row r="322" spans="1:37" ht="15" customHeight="1">
      <c r="A322" s="21"/>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
      <c r="AI322" s="559"/>
    </row>
    <row r="323" spans="1:37" ht="36" customHeight="1">
      <c r="A323" s="44"/>
      <c r="B323" s="11"/>
      <c r="C323" s="448" t="s">
        <v>249</v>
      </c>
      <c r="D323" s="449"/>
      <c r="E323" s="449"/>
      <c r="F323" s="449"/>
      <c r="G323" s="449"/>
      <c r="H323" s="449"/>
      <c r="I323" s="449"/>
      <c r="J323" s="449"/>
      <c r="K323" s="449"/>
      <c r="L323" s="449"/>
      <c r="M323" s="449"/>
      <c r="N323" s="449"/>
      <c r="O323" s="449"/>
      <c r="P323" s="449"/>
      <c r="Q323" s="449"/>
      <c r="R323" s="449"/>
      <c r="S323" s="449"/>
      <c r="T323" s="449"/>
      <c r="U323" s="449"/>
      <c r="V323" s="449"/>
      <c r="W323" s="449"/>
      <c r="X323" s="450"/>
      <c r="Y323" s="448" t="s">
        <v>250</v>
      </c>
      <c r="Z323" s="449"/>
      <c r="AA323" s="449"/>
      <c r="AB323" s="449"/>
      <c r="AC323" s="449"/>
      <c r="AD323" s="450"/>
      <c r="AE323" s="1"/>
      <c r="AG323" s="317" t="s">
        <v>731</v>
      </c>
      <c r="AH323" s="318" t="s">
        <v>733</v>
      </c>
      <c r="AI323" s="559"/>
      <c r="AJ323" s="319" t="s">
        <v>5631</v>
      </c>
      <c r="AK323" s="320" t="s">
        <v>5632</v>
      </c>
    </row>
    <row r="324" spans="1:37" ht="15" customHeight="1">
      <c r="A324" s="44"/>
      <c r="B324" s="11"/>
      <c r="C324" s="70" t="s">
        <v>57</v>
      </c>
      <c r="D324" s="546" t="s">
        <v>251</v>
      </c>
      <c r="E324" s="535"/>
      <c r="F324" s="535"/>
      <c r="G324" s="535"/>
      <c r="H324" s="535"/>
      <c r="I324" s="535"/>
      <c r="J324" s="535"/>
      <c r="K324" s="535"/>
      <c r="L324" s="535"/>
      <c r="M324" s="535"/>
      <c r="N324" s="535"/>
      <c r="O324" s="535"/>
      <c r="P324" s="535"/>
      <c r="Q324" s="535"/>
      <c r="R324" s="535"/>
      <c r="S324" s="535"/>
      <c r="T324" s="535"/>
      <c r="U324" s="535"/>
      <c r="V324" s="535"/>
      <c r="W324" s="535"/>
      <c r="X324" s="536"/>
      <c r="Y324" s="531"/>
      <c r="Z324" s="531"/>
      <c r="AA324" s="531"/>
      <c r="AB324" s="531"/>
      <c r="AC324" s="531"/>
      <c r="AD324" s="531"/>
      <c r="AE324" s="1"/>
      <c r="AG324" s="182">
        <f>IF(COUNTA(Y324:AD328)=0,0,IF(COUNTA(Y324:AD328)=5,0,1))</f>
        <v>0</v>
      </c>
      <c r="AH324" s="226">
        <f>COUNTIF(Y324:AD328,"NS")</f>
        <v>0</v>
      </c>
      <c r="AJ324" s="223">
        <f>IF(SUM(Y326)&gt;0,1,0)</f>
        <v>0</v>
      </c>
      <c r="AK324" s="227">
        <f>IF(SUM(Y328)&gt;0,1,0)</f>
        <v>0</v>
      </c>
    </row>
    <row r="325" spans="1:37" ht="15" customHeight="1">
      <c r="A325" s="44"/>
      <c r="B325" s="11"/>
      <c r="C325" s="70" t="s">
        <v>58</v>
      </c>
      <c r="D325" s="546" t="s">
        <v>252</v>
      </c>
      <c r="E325" s="535"/>
      <c r="F325" s="535"/>
      <c r="G325" s="535"/>
      <c r="H325" s="535"/>
      <c r="I325" s="535"/>
      <c r="J325" s="535"/>
      <c r="K325" s="535"/>
      <c r="L325" s="535"/>
      <c r="M325" s="535"/>
      <c r="N325" s="535"/>
      <c r="O325" s="535"/>
      <c r="P325" s="535"/>
      <c r="Q325" s="535"/>
      <c r="R325" s="535"/>
      <c r="S325" s="535"/>
      <c r="T325" s="535"/>
      <c r="U325" s="535"/>
      <c r="V325" s="535"/>
      <c r="W325" s="535"/>
      <c r="X325" s="536"/>
      <c r="Y325" s="531"/>
      <c r="Z325" s="531"/>
      <c r="AA325" s="531"/>
      <c r="AB325" s="531"/>
      <c r="AC325" s="531"/>
      <c r="AD325" s="531"/>
      <c r="AE325" s="1"/>
    </row>
    <row r="326" spans="1:37" ht="24" customHeight="1">
      <c r="A326" s="75"/>
      <c r="B326" s="76"/>
      <c r="C326" s="70" t="s">
        <v>59</v>
      </c>
      <c r="D326" s="546" t="s">
        <v>253</v>
      </c>
      <c r="E326" s="535"/>
      <c r="F326" s="535"/>
      <c r="G326" s="535"/>
      <c r="H326" s="535"/>
      <c r="I326" s="535"/>
      <c r="J326" s="535"/>
      <c r="K326" s="535"/>
      <c r="L326" s="535"/>
      <c r="M326" s="535"/>
      <c r="N326" s="535"/>
      <c r="O326" s="535"/>
      <c r="P326" s="535"/>
      <c r="Q326" s="535"/>
      <c r="R326" s="535"/>
      <c r="S326" s="535"/>
      <c r="T326" s="535"/>
      <c r="U326" s="535"/>
      <c r="V326" s="535"/>
      <c r="W326" s="535"/>
      <c r="X326" s="536"/>
      <c r="Y326" s="531"/>
      <c r="Z326" s="531"/>
      <c r="AA326" s="531"/>
      <c r="AB326" s="531"/>
      <c r="AC326" s="531"/>
      <c r="AD326" s="531"/>
      <c r="AE326" s="1"/>
    </row>
    <row r="327" spans="1:37" ht="15" customHeight="1">
      <c r="A327" s="75"/>
      <c r="B327" s="76"/>
      <c r="C327" s="71" t="s">
        <v>60</v>
      </c>
      <c r="D327" s="546" t="s">
        <v>254</v>
      </c>
      <c r="E327" s="535"/>
      <c r="F327" s="535"/>
      <c r="G327" s="535"/>
      <c r="H327" s="535"/>
      <c r="I327" s="535"/>
      <c r="J327" s="535"/>
      <c r="K327" s="535"/>
      <c r="L327" s="535"/>
      <c r="M327" s="535"/>
      <c r="N327" s="535"/>
      <c r="O327" s="535"/>
      <c r="P327" s="535"/>
      <c r="Q327" s="535"/>
      <c r="R327" s="535"/>
      <c r="S327" s="535"/>
      <c r="T327" s="535"/>
      <c r="U327" s="535"/>
      <c r="V327" s="535"/>
      <c r="W327" s="535"/>
      <c r="X327" s="536"/>
      <c r="Y327" s="531"/>
      <c r="Z327" s="531"/>
      <c r="AA327" s="531"/>
      <c r="AB327" s="531"/>
      <c r="AC327" s="531"/>
      <c r="AD327" s="531"/>
      <c r="AE327" s="1"/>
    </row>
    <row r="328" spans="1:37" ht="15" customHeight="1">
      <c r="A328" s="75"/>
      <c r="B328" s="76"/>
      <c r="C328" s="72" t="s">
        <v>61</v>
      </c>
      <c r="D328" s="546" t="s">
        <v>255</v>
      </c>
      <c r="E328" s="535"/>
      <c r="F328" s="535"/>
      <c r="G328" s="535"/>
      <c r="H328" s="535"/>
      <c r="I328" s="535"/>
      <c r="J328" s="535"/>
      <c r="K328" s="535"/>
      <c r="L328" s="535"/>
      <c r="M328" s="535"/>
      <c r="N328" s="535"/>
      <c r="O328" s="535"/>
      <c r="P328" s="535"/>
      <c r="Q328" s="535"/>
      <c r="R328" s="535"/>
      <c r="S328" s="535"/>
      <c r="T328" s="535"/>
      <c r="U328" s="535"/>
      <c r="V328" s="535"/>
      <c r="W328" s="535"/>
      <c r="X328" s="536"/>
      <c r="Y328" s="531"/>
      <c r="Z328" s="531"/>
      <c r="AA328" s="531"/>
      <c r="AB328" s="531"/>
      <c r="AC328" s="531"/>
      <c r="AD328" s="531"/>
      <c r="AE328" s="1"/>
    </row>
    <row r="329" spans="1:37" ht="15" customHeight="1">
      <c r="A329" s="44"/>
      <c r="B329" s="11"/>
      <c r="C329" s="13"/>
      <c r="D329" s="13"/>
      <c r="E329" s="13"/>
      <c r="F329" s="13"/>
      <c r="G329" s="13"/>
      <c r="H329" s="13"/>
      <c r="I329" s="13"/>
      <c r="J329" s="42"/>
      <c r="K329" s="13"/>
      <c r="L329" s="13"/>
      <c r="M329" s="13"/>
      <c r="N329" s="13"/>
      <c r="O329" s="13"/>
      <c r="P329" s="13"/>
      <c r="Q329" s="13"/>
      <c r="R329" s="13"/>
      <c r="S329" s="13"/>
      <c r="T329" s="13"/>
      <c r="U329" s="13"/>
      <c r="V329" s="13"/>
      <c r="W329" s="69"/>
      <c r="X329" s="64" t="s">
        <v>188</v>
      </c>
      <c r="Y329" s="446">
        <f>IF(AND(SUM(Y324:AD328)=0,COUNTIF(Y324:AD328,"NS")&gt;0),"NS",
IF(AND(SUM(Y324:AD328)=0,COUNTIF(Y324:AD328,0)&gt;0),0,
IF(AND(SUM(Y324:AD328)=0,COUNTIF(Y324:AD328,"NA")&gt;0),"NA",
SUM(Y324:AD328))))</f>
        <v>0</v>
      </c>
      <c r="Z329" s="446"/>
      <c r="AA329" s="446"/>
      <c r="AB329" s="446"/>
      <c r="AC329" s="446"/>
      <c r="AD329" s="446"/>
      <c r="AE329" s="1"/>
    </row>
    <row r="330" spans="1:37" ht="15" customHeight="1">
      <c r="A330" s="44"/>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
    </row>
    <row r="331" spans="1:37" ht="45" customHeight="1">
      <c r="A331" s="44"/>
      <c r="B331" s="24"/>
      <c r="C331" s="618" t="s">
        <v>256</v>
      </c>
      <c r="D331" s="618"/>
      <c r="E331" s="618"/>
      <c r="F331" s="619"/>
      <c r="G331" s="579"/>
      <c r="H331" s="461"/>
      <c r="I331" s="461"/>
      <c r="J331" s="461"/>
      <c r="K331" s="461"/>
      <c r="L331" s="461"/>
      <c r="M331" s="461"/>
      <c r="N331" s="461"/>
      <c r="O331" s="461"/>
      <c r="P331" s="461"/>
      <c r="Q331" s="461"/>
      <c r="R331" s="461"/>
      <c r="S331" s="461"/>
      <c r="T331" s="461"/>
      <c r="U331" s="461"/>
      <c r="V331" s="461"/>
      <c r="W331" s="461"/>
      <c r="X331" s="461"/>
      <c r="Y331" s="461"/>
      <c r="Z331" s="461"/>
      <c r="AA331" s="461"/>
      <c r="AB331" s="461"/>
      <c r="AC331" s="461"/>
      <c r="AD331" s="580"/>
      <c r="AE331" s="1"/>
    </row>
    <row r="332" spans="1:37" ht="15" customHeight="1">
      <c r="A332" s="44"/>
      <c r="B332" s="512" t="str">
        <f>IF(AND(AJ324&gt;0,G331=""),"Debido a que cuenta con algún valor numérico mayor a cero en el numeral 3, debe anotar el nombre de dicha(s) autoridad(es) competente","")</f>
        <v/>
      </c>
      <c r="C332" s="512"/>
      <c r="D332" s="512"/>
      <c r="E332" s="512"/>
      <c r="F332" s="512"/>
      <c r="G332" s="512"/>
      <c r="H332" s="512"/>
      <c r="I332" s="512"/>
      <c r="J332" s="512"/>
      <c r="K332" s="512"/>
      <c r="L332" s="512"/>
      <c r="M332" s="512"/>
      <c r="N332" s="512"/>
      <c r="O332" s="512"/>
      <c r="P332" s="512"/>
      <c r="Q332" s="512"/>
      <c r="R332" s="512"/>
      <c r="S332" s="512"/>
      <c r="T332" s="512"/>
      <c r="U332" s="512"/>
      <c r="V332" s="512"/>
      <c r="W332" s="512"/>
      <c r="X332" s="512"/>
      <c r="Y332" s="512"/>
      <c r="Z332" s="512"/>
      <c r="AA332" s="512"/>
      <c r="AB332" s="512"/>
      <c r="AC332" s="512"/>
      <c r="AD332" s="512"/>
      <c r="AE332" s="512"/>
    </row>
    <row r="333" spans="1:37" ht="45" customHeight="1">
      <c r="A333" s="44"/>
      <c r="B333" s="24"/>
      <c r="C333" s="618" t="s">
        <v>257</v>
      </c>
      <c r="D333" s="618"/>
      <c r="E333" s="618"/>
      <c r="F333" s="619"/>
      <c r="G333" s="579"/>
      <c r="H333" s="461"/>
      <c r="I333" s="461"/>
      <c r="J333" s="461"/>
      <c r="K333" s="461"/>
      <c r="L333" s="461"/>
      <c r="M333" s="461"/>
      <c r="N333" s="461"/>
      <c r="O333" s="461"/>
      <c r="P333" s="461"/>
      <c r="Q333" s="461"/>
      <c r="R333" s="461"/>
      <c r="S333" s="461"/>
      <c r="T333" s="461"/>
      <c r="U333" s="461"/>
      <c r="V333" s="461"/>
      <c r="W333" s="461"/>
      <c r="X333" s="461"/>
      <c r="Y333" s="461"/>
      <c r="Z333" s="461"/>
      <c r="AA333" s="461"/>
      <c r="AB333" s="461"/>
      <c r="AC333" s="461"/>
      <c r="AD333" s="580"/>
      <c r="AE333" s="1"/>
    </row>
    <row r="334" spans="1:37" ht="15" customHeight="1">
      <c r="A334" s="21"/>
      <c r="B334" s="512" t="str">
        <f>IF(AND(AK324&gt;0,G333=""),"Debido a que cuenta con algún valor numérico mayor a cero en el numeral 5, debe anotar el nombre de dicha(s) causa(s)","")</f>
        <v/>
      </c>
      <c r="C334" s="512"/>
      <c r="D334" s="512"/>
      <c r="E334" s="512"/>
      <c r="F334" s="512"/>
      <c r="G334" s="512"/>
      <c r="H334" s="512"/>
      <c r="I334" s="512"/>
      <c r="J334" s="512"/>
      <c r="K334" s="512"/>
      <c r="L334" s="512"/>
      <c r="M334" s="512"/>
      <c r="N334" s="512"/>
      <c r="O334" s="512"/>
      <c r="P334" s="512"/>
      <c r="Q334" s="512"/>
      <c r="R334" s="512"/>
      <c r="S334" s="512"/>
      <c r="T334" s="512"/>
      <c r="U334" s="512"/>
      <c r="V334" s="512"/>
      <c r="W334" s="512"/>
      <c r="X334" s="512"/>
      <c r="Y334" s="512"/>
      <c r="Z334" s="512"/>
      <c r="AA334" s="512"/>
      <c r="AB334" s="512"/>
      <c r="AC334" s="512"/>
      <c r="AD334" s="512"/>
      <c r="AE334" s="512"/>
    </row>
    <row r="335" spans="1:37" ht="24" customHeight="1">
      <c r="A335" s="54"/>
      <c r="C335" s="474" t="s">
        <v>189</v>
      </c>
      <c r="D335" s="474"/>
      <c r="E335" s="474"/>
      <c r="F335" s="474"/>
      <c r="G335" s="474"/>
      <c r="H335" s="474"/>
      <c r="I335" s="474"/>
      <c r="J335" s="474"/>
      <c r="K335" s="474"/>
      <c r="L335" s="474"/>
      <c r="M335" s="474"/>
      <c r="N335" s="474"/>
      <c r="O335" s="474"/>
      <c r="P335" s="474"/>
      <c r="Q335" s="474"/>
      <c r="R335" s="474"/>
      <c r="S335" s="474"/>
      <c r="T335" s="474"/>
      <c r="U335" s="474"/>
      <c r="V335" s="474"/>
      <c r="W335" s="474"/>
      <c r="X335" s="474"/>
      <c r="Y335" s="474"/>
      <c r="Z335" s="474"/>
      <c r="AA335" s="474"/>
      <c r="AB335" s="474"/>
      <c r="AC335" s="474"/>
      <c r="AD335" s="474"/>
      <c r="AE335" s="1"/>
    </row>
    <row r="336" spans="1:37" ht="60" customHeight="1">
      <c r="A336" s="54"/>
      <c r="C336" s="556"/>
      <c r="D336" s="557"/>
      <c r="E336" s="557"/>
      <c r="F336" s="557"/>
      <c r="G336" s="557"/>
      <c r="H336" s="557"/>
      <c r="I336" s="557"/>
      <c r="J336" s="557"/>
      <c r="K336" s="557"/>
      <c r="L336" s="557"/>
      <c r="M336" s="557"/>
      <c r="N336" s="557"/>
      <c r="O336" s="557"/>
      <c r="P336" s="557"/>
      <c r="Q336" s="557"/>
      <c r="R336" s="557"/>
      <c r="S336" s="557"/>
      <c r="T336" s="557"/>
      <c r="U336" s="557"/>
      <c r="V336" s="557"/>
      <c r="W336" s="557"/>
      <c r="X336" s="557"/>
      <c r="Y336" s="557"/>
      <c r="Z336" s="557"/>
      <c r="AA336" s="557"/>
      <c r="AB336" s="557"/>
      <c r="AC336" s="557"/>
      <c r="AD336" s="557"/>
      <c r="AE336" s="1"/>
    </row>
    <row r="337" spans="1:31" ht="15" customHeight="1">
      <c r="A337" s="67"/>
      <c r="B337" s="512" t="str">
        <f>IF(AG324&gt;0,"Favor de ingresar toda la información requerida en la pregunta y/o verifique que no tenga información en celdas sombreadas","")</f>
        <v/>
      </c>
      <c r="C337" s="512"/>
      <c r="D337" s="512"/>
      <c r="E337" s="512"/>
      <c r="F337" s="512"/>
      <c r="G337" s="512"/>
      <c r="H337" s="512"/>
      <c r="I337" s="512"/>
      <c r="J337" s="512"/>
      <c r="K337" s="512"/>
      <c r="L337" s="512"/>
      <c r="M337" s="512"/>
      <c r="N337" s="512"/>
      <c r="O337" s="512"/>
      <c r="P337" s="512"/>
      <c r="Q337" s="512"/>
      <c r="R337" s="512"/>
      <c r="S337" s="512"/>
      <c r="T337" s="512"/>
      <c r="U337" s="512"/>
      <c r="V337" s="512"/>
      <c r="W337" s="512"/>
      <c r="X337" s="512"/>
      <c r="Y337" s="512"/>
      <c r="Z337" s="512"/>
      <c r="AA337" s="512"/>
      <c r="AB337" s="512"/>
      <c r="AC337" s="512"/>
      <c r="AD337" s="512"/>
      <c r="AE337" s="1"/>
    </row>
    <row r="338" spans="1:31" ht="15" customHeight="1">
      <c r="A338" s="67"/>
      <c r="B338" s="511" t="str">
        <f>IF(AH324&gt;0,"Alerta: debido a que cuenta con registros NS, debe proporcionar una justificación en el area de comentarios al final de la pregunta","")</f>
        <v/>
      </c>
      <c r="C338" s="511"/>
      <c r="D338" s="511"/>
      <c r="E338" s="511"/>
      <c r="F338" s="511"/>
      <c r="G338" s="511"/>
      <c r="H338" s="511"/>
      <c r="I338" s="511"/>
      <c r="J338" s="511"/>
      <c r="K338" s="511"/>
      <c r="L338" s="511"/>
      <c r="M338" s="511"/>
      <c r="N338" s="511"/>
      <c r="O338" s="511"/>
      <c r="P338" s="511"/>
      <c r="Q338" s="511"/>
      <c r="R338" s="511"/>
      <c r="S338" s="511"/>
      <c r="T338" s="511"/>
      <c r="U338" s="511"/>
      <c r="V338" s="511"/>
      <c r="W338" s="511"/>
      <c r="X338" s="511"/>
      <c r="Y338" s="511"/>
      <c r="Z338" s="511"/>
      <c r="AA338" s="511"/>
      <c r="AB338" s="511"/>
      <c r="AC338" s="511"/>
      <c r="AD338" s="511"/>
      <c r="AE338" s="1"/>
    </row>
    <row r="339" spans="1:31" ht="15" customHeight="1">
      <c r="A339" s="67"/>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1"/>
    </row>
    <row r="340" spans="1:31" ht="15" customHeight="1">
      <c r="A340" s="67"/>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c r="AE340" s="1"/>
    </row>
    <row r="341" spans="1:31" ht="15" customHeight="1">
      <c r="A341" s="67"/>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c r="AE341" s="1"/>
    </row>
    <row r="342" spans="1:31" ht="15" customHeight="1" thickBot="1">
      <c r="A342" s="67"/>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c r="AE342" s="1"/>
    </row>
    <row r="343" spans="1:31" ht="15" customHeight="1" thickBot="1">
      <c r="A343" s="73" t="s">
        <v>96</v>
      </c>
      <c r="B343" s="631" t="s">
        <v>258</v>
      </c>
      <c r="C343" s="632"/>
      <c r="D343" s="632"/>
      <c r="E343" s="632"/>
      <c r="F343" s="632"/>
      <c r="G343" s="632"/>
      <c r="H343" s="632"/>
      <c r="I343" s="632"/>
      <c r="J343" s="632"/>
      <c r="K343" s="632"/>
      <c r="L343" s="632"/>
      <c r="M343" s="632"/>
      <c r="N343" s="632"/>
      <c r="O343" s="632"/>
      <c r="P343" s="632"/>
      <c r="Q343" s="632"/>
      <c r="R343" s="632"/>
      <c r="S343" s="632"/>
      <c r="T343" s="632"/>
      <c r="U343" s="632"/>
      <c r="V343" s="632"/>
      <c r="W343" s="632"/>
      <c r="X343" s="632"/>
      <c r="Y343" s="632"/>
      <c r="Z343" s="632"/>
      <c r="AA343" s="632"/>
      <c r="AB343" s="632"/>
      <c r="AC343" s="632"/>
      <c r="AD343" s="633"/>
      <c r="AE343" s="1"/>
    </row>
    <row r="344" spans="1:31" ht="15" customHeight="1">
      <c r="A344" s="44"/>
      <c r="B344" s="634" t="s">
        <v>99</v>
      </c>
      <c r="C344" s="635"/>
      <c r="D344" s="635"/>
      <c r="E344" s="635"/>
      <c r="F344" s="635"/>
      <c r="G344" s="635"/>
      <c r="H344" s="635"/>
      <c r="I344" s="635"/>
      <c r="J344" s="635"/>
      <c r="K344" s="635"/>
      <c r="L344" s="635"/>
      <c r="M344" s="635"/>
      <c r="N344" s="635"/>
      <c r="O344" s="635"/>
      <c r="P344" s="635"/>
      <c r="Q344" s="635"/>
      <c r="R344" s="635"/>
      <c r="S344" s="635"/>
      <c r="T344" s="635"/>
      <c r="U344" s="635"/>
      <c r="V344" s="635"/>
      <c r="W344" s="635"/>
      <c r="X344" s="635"/>
      <c r="Y344" s="635"/>
      <c r="Z344" s="635"/>
      <c r="AA344" s="635"/>
      <c r="AB344" s="635"/>
      <c r="AC344" s="635"/>
      <c r="AD344" s="636"/>
      <c r="AE344" s="1"/>
    </row>
    <row r="345" spans="1:31" ht="24" customHeight="1">
      <c r="A345" s="44"/>
      <c r="B345" s="50"/>
      <c r="C345" s="572" t="s">
        <v>535</v>
      </c>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83"/>
      <c r="AE345" s="1"/>
    </row>
    <row r="346" spans="1:31" ht="36" customHeight="1">
      <c r="A346" s="44"/>
      <c r="B346" s="77"/>
      <c r="C346" s="532" t="s">
        <v>536</v>
      </c>
      <c r="D346" s="532"/>
      <c r="E346" s="532"/>
      <c r="F346" s="532"/>
      <c r="G346" s="532"/>
      <c r="H346" s="532"/>
      <c r="I346" s="532"/>
      <c r="J346" s="532"/>
      <c r="K346" s="532"/>
      <c r="L346" s="532"/>
      <c r="M346" s="532"/>
      <c r="N346" s="532"/>
      <c r="O346" s="532"/>
      <c r="P346" s="532"/>
      <c r="Q346" s="532"/>
      <c r="R346" s="532"/>
      <c r="S346" s="532"/>
      <c r="T346" s="532"/>
      <c r="U346" s="532"/>
      <c r="V346" s="532"/>
      <c r="W346" s="532"/>
      <c r="X346" s="532"/>
      <c r="Y346" s="532"/>
      <c r="Z346" s="532"/>
      <c r="AA346" s="532"/>
      <c r="AB346" s="532"/>
      <c r="AC346" s="532"/>
      <c r="AD346" s="592"/>
      <c r="AE346" s="1"/>
    </row>
    <row r="347" spans="1:31" ht="15" customHeight="1" thickBot="1">
      <c r="A347" s="44"/>
      <c r="B347" s="78"/>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c r="AA347" s="78"/>
      <c r="AB347" s="78"/>
      <c r="AC347" s="78"/>
      <c r="AD347" s="78"/>
      <c r="AE347" s="1"/>
    </row>
    <row r="348" spans="1:31" ht="15" customHeight="1" thickBot="1">
      <c r="A348" s="73" t="s">
        <v>96</v>
      </c>
      <c r="B348" s="637" t="s">
        <v>259</v>
      </c>
      <c r="C348" s="638"/>
      <c r="D348" s="638"/>
      <c r="E348" s="638"/>
      <c r="F348" s="638"/>
      <c r="G348" s="638"/>
      <c r="H348" s="638"/>
      <c r="I348" s="638"/>
      <c r="J348" s="638"/>
      <c r="K348" s="638"/>
      <c r="L348" s="638"/>
      <c r="M348" s="638"/>
      <c r="N348" s="638"/>
      <c r="O348" s="638"/>
      <c r="P348" s="638"/>
      <c r="Q348" s="638"/>
      <c r="R348" s="638"/>
      <c r="S348" s="638"/>
      <c r="T348" s="638"/>
      <c r="U348" s="638"/>
      <c r="V348" s="638"/>
      <c r="W348" s="638"/>
      <c r="X348" s="638"/>
      <c r="Y348" s="638"/>
      <c r="Z348" s="638"/>
      <c r="AA348" s="638"/>
      <c r="AB348" s="638"/>
      <c r="AC348" s="638"/>
      <c r="AD348" s="639"/>
      <c r="AE348" s="1"/>
    </row>
    <row r="349" spans="1:31" ht="15" customHeight="1">
      <c r="A349" s="21"/>
      <c r="B349" s="627" t="s">
        <v>260</v>
      </c>
      <c r="C349" s="628"/>
      <c r="D349" s="628"/>
      <c r="E349" s="628"/>
      <c r="F349" s="628"/>
      <c r="G349" s="628"/>
      <c r="H349" s="628"/>
      <c r="I349" s="628"/>
      <c r="J349" s="628"/>
      <c r="K349" s="628"/>
      <c r="L349" s="628"/>
      <c r="M349" s="628"/>
      <c r="N349" s="628"/>
      <c r="O349" s="628"/>
      <c r="P349" s="628"/>
      <c r="Q349" s="628"/>
      <c r="R349" s="628"/>
      <c r="S349" s="628"/>
      <c r="T349" s="628"/>
      <c r="U349" s="628"/>
      <c r="V349" s="628"/>
      <c r="W349" s="628"/>
      <c r="X349" s="628"/>
      <c r="Y349" s="628"/>
      <c r="Z349" s="628"/>
      <c r="AA349" s="628"/>
      <c r="AB349" s="628"/>
      <c r="AC349" s="628"/>
      <c r="AD349" s="629"/>
      <c r="AE349" s="1"/>
    </row>
    <row r="350" spans="1:31" ht="36" customHeight="1">
      <c r="A350" s="21"/>
      <c r="B350" s="79"/>
      <c r="C350" s="532" t="s">
        <v>429</v>
      </c>
      <c r="D350" s="602"/>
      <c r="E350" s="602"/>
      <c r="F350" s="602"/>
      <c r="G350" s="602"/>
      <c r="H350" s="602"/>
      <c r="I350" s="602"/>
      <c r="J350" s="602"/>
      <c r="K350" s="602"/>
      <c r="L350" s="602"/>
      <c r="M350" s="602"/>
      <c r="N350" s="602"/>
      <c r="O350" s="602"/>
      <c r="P350" s="602"/>
      <c r="Q350" s="602"/>
      <c r="R350" s="602"/>
      <c r="S350" s="602"/>
      <c r="T350" s="602"/>
      <c r="U350" s="602"/>
      <c r="V350" s="602"/>
      <c r="W350" s="602"/>
      <c r="X350" s="602"/>
      <c r="Y350" s="602"/>
      <c r="Z350" s="602"/>
      <c r="AA350" s="602"/>
      <c r="AB350" s="602"/>
      <c r="AC350" s="602"/>
      <c r="AD350" s="603"/>
      <c r="AE350" s="1"/>
    </row>
    <row r="351" spans="1:31" ht="15" customHeight="1">
      <c r="A351" s="21"/>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
    </row>
    <row r="352" spans="1:31" ht="36" customHeight="1">
      <c r="A352" s="52" t="s">
        <v>279</v>
      </c>
      <c r="B352" s="630" t="s">
        <v>637</v>
      </c>
      <c r="C352" s="630"/>
      <c r="D352" s="630"/>
      <c r="E352" s="630"/>
      <c r="F352" s="630"/>
      <c r="G352" s="630"/>
      <c r="H352" s="630"/>
      <c r="I352" s="630"/>
      <c r="J352" s="630"/>
      <c r="K352" s="630"/>
      <c r="L352" s="630"/>
      <c r="M352" s="630"/>
      <c r="N352" s="630"/>
      <c r="O352" s="630"/>
      <c r="P352" s="630"/>
      <c r="Q352" s="630"/>
      <c r="R352" s="630"/>
      <c r="S352" s="630"/>
      <c r="T352" s="630"/>
      <c r="U352" s="630"/>
      <c r="V352" s="630"/>
      <c r="W352" s="630"/>
      <c r="X352" s="630"/>
      <c r="Y352" s="630"/>
      <c r="Z352" s="630"/>
      <c r="AA352" s="630"/>
      <c r="AB352" s="630"/>
      <c r="AC352" s="630"/>
      <c r="AD352" s="630"/>
      <c r="AE352" s="1"/>
    </row>
    <row r="353" spans="1:36" ht="24" customHeight="1">
      <c r="A353" s="21"/>
      <c r="B353" s="80"/>
      <c r="C353" s="581" t="s">
        <v>657</v>
      </c>
      <c r="D353" s="581"/>
      <c r="E353" s="581"/>
      <c r="F353" s="581"/>
      <c r="G353" s="581"/>
      <c r="H353" s="581"/>
      <c r="I353" s="581"/>
      <c r="J353" s="581"/>
      <c r="K353" s="581"/>
      <c r="L353" s="581"/>
      <c r="M353" s="581"/>
      <c r="N353" s="581"/>
      <c r="O353" s="581"/>
      <c r="P353" s="581"/>
      <c r="Q353" s="581"/>
      <c r="R353" s="581"/>
      <c r="S353" s="581"/>
      <c r="T353" s="581"/>
      <c r="U353" s="581"/>
      <c r="V353" s="581"/>
      <c r="W353" s="581"/>
      <c r="X353" s="581"/>
      <c r="Y353" s="581"/>
      <c r="Z353" s="581"/>
      <c r="AA353" s="581"/>
      <c r="AB353" s="581"/>
      <c r="AC353" s="581"/>
      <c r="AD353" s="581"/>
      <c r="AE353" s="1"/>
    </row>
    <row r="354" spans="1:36" ht="24" customHeight="1">
      <c r="A354" s="21"/>
      <c r="B354" s="80"/>
      <c r="C354" s="474" t="s">
        <v>638</v>
      </c>
      <c r="D354" s="474"/>
      <c r="E354" s="474"/>
      <c r="F354" s="474"/>
      <c r="G354" s="474"/>
      <c r="H354" s="474"/>
      <c r="I354" s="474"/>
      <c r="J354" s="474"/>
      <c r="K354" s="474"/>
      <c r="L354" s="474"/>
      <c r="M354" s="474"/>
      <c r="N354" s="474"/>
      <c r="O354" s="474"/>
      <c r="P354" s="474"/>
      <c r="Q354" s="474"/>
      <c r="R354" s="474"/>
      <c r="S354" s="474"/>
      <c r="T354" s="474"/>
      <c r="U354" s="474"/>
      <c r="V354" s="474"/>
      <c r="W354" s="474"/>
      <c r="X354" s="474"/>
      <c r="Y354" s="474"/>
      <c r="Z354" s="474"/>
      <c r="AA354" s="474"/>
      <c r="AB354" s="474"/>
      <c r="AC354" s="474"/>
      <c r="AD354" s="474"/>
      <c r="AE354" s="1"/>
    </row>
    <row r="355" spans="1:36" ht="24" customHeight="1">
      <c r="A355" s="21"/>
      <c r="B355" s="80"/>
      <c r="C355" s="474" t="s">
        <v>639</v>
      </c>
      <c r="D355" s="474"/>
      <c r="E355" s="474"/>
      <c r="F355" s="474"/>
      <c r="G355" s="474"/>
      <c r="H355" s="474"/>
      <c r="I355" s="474"/>
      <c r="J355" s="474"/>
      <c r="K355" s="474"/>
      <c r="L355" s="474"/>
      <c r="M355" s="474"/>
      <c r="N355" s="474"/>
      <c r="O355" s="474"/>
      <c r="P355" s="474"/>
      <c r="Q355" s="474"/>
      <c r="R355" s="474"/>
      <c r="S355" s="474"/>
      <c r="T355" s="474"/>
      <c r="U355" s="474"/>
      <c r="V355" s="474"/>
      <c r="W355" s="474"/>
      <c r="X355" s="474"/>
      <c r="Y355" s="474"/>
      <c r="Z355" s="474"/>
      <c r="AA355" s="474"/>
      <c r="AB355" s="474"/>
      <c r="AC355" s="474"/>
      <c r="AD355" s="474"/>
      <c r="AE355" s="1"/>
    </row>
    <row r="356" spans="1:36" ht="15" customHeight="1">
      <c r="A356" s="21"/>
      <c r="B356" s="80"/>
      <c r="C356" s="174"/>
      <c r="D356" s="174"/>
      <c r="E356" s="174"/>
      <c r="F356" s="174"/>
      <c r="G356" s="174"/>
      <c r="H356" s="174"/>
      <c r="I356" s="174"/>
      <c r="J356" s="174"/>
      <c r="K356" s="174"/>
      <c r="L356" s="174"/>
      <c r="M356" s="174"/>
      <c r="N356" s="174"/>
      <c r="O356" s="174"/>
      <c r="P356" s="174"/>
      <c r="Q356" s="174"/>
      <c r="R356" s="174"/>
      <c r="S356" s="174"/>
      <c r="T356" s="174"/>
      <c r="U356" s="174"/>
      <c r="V356" s="174"/>
      <c r="W356" s="174"/>
      <c r="X356" s="174"/>
      <c r="Y356" s="174"/>
      <c r="Z356" s="174"/>
      <c r="AA356" s="174"/>
      <c r="AB356" s="174"/>
      <c r="AC356" s="174"/>
      <c r="AD356" s="174"/>
      <c r="AE356" s="1"/>
    </row>
    <row r="357" spans="1:36" ht="36" customHeight="1">
      <c r="A357" s="44"/>
      <c r="B357" s="24"/>
      <c r="C357" s="644" t="s">
        <v>101</v>
      </c>
      <c r="D357" s="645"/>
      <c r="E357" s="525" t="s">
        <v>640</v>
      </c>
      <c r="F357" s="526"/>
      <c r="G357" s="526"/>
      <c r="H357" s="526"/>
      <c r="I357" s="526"/>
      <c r="J357" s="526"/>
      <c r="K357" s="526"/>
      <c r="L357" s="526"/>
      <c r="M357" s="526"/>
      <c r="N357" s="526"/>
      <c r="O357" s="526"/>
      <c r="P357" s="526"/>
      <c r="Q357" s="527"/>
      <c r="R357" s="525" t="s">
        <v>641</v>
      </c>
      <c r="S357" s="526"/>
      <c r="T357" s="526"/>
      <c r="U357" s="526"/>
      <c r="V357" s="526"/>
      <c r="W357" s="526"/>
      <c r="X357" s="526"/>
      <c r="Y357" s="526"/>
      <c r="Z357" s="526"/>
      <c r="AA357" s="526"/>
      <c r="AB357" s="526"/>
      <c r="AC357" s="526"/>
      <c r="AD357" s="527"/>
      <c r="AE357" s="1"/>
    </row>
    <row r="358" spans="1:36" ht="15" customHeight="1">
      <c r="A358" s="44"/>
      <c r="B358" s="24"/>
      <c r="C358" s="646"/>
      <c r="D358" s="647"/>
      <c r="E358" s="641" t="s">
        <v>57</v>
      </c>
      <c r="F358" s="641" t="s">
        <v>58</v>
      </c>
      <c r="G358" s="643" t="s">
        <v>59</v>
      </c>
      <c r="H358" s="643"/>
      <c r="I358" s="643"/>
      <c r="J358" s="641" t="s">
        <v>60</v>
      </c>
      <c r="K358" s="641" t="s">
        <v>61</v>
      </c>
      <c r="L358" s="641" t="s">
        <v>62</v>
      </c>
      <c r="M358" s="641" t="s">
        <v>63</v>
      </c>
      <c r="N358" s="641" t="s">
        <v>64</v>
      </c>
      <c r="O358" s="641" t="s">
        <v>65</v>
      </c>
      <c r="P358" s="641" t="s">
        <v>66</v>
      </c>
      <c r="Q358" s="642" t="s">
        <v>67</v>
      </c>
      <c r="R358" s="641" t="s">
        <v>57</v>
      </c>
      <c r="S358" s="641" t="s">
        <v>58</v>
      </c>
      <c r="T358" s="643" t="s">
        <v>59</v>
      </c>
      <c r="U358" s="643"/>
      <c r="V358" s="643"/>
      <c r="W358" s="641" t="s">
        <v>60</v>
      </c>
      <c r="X358" s="641" t="s">
        <v>61</v>
      </c>
      <c r="Y358" s="641" t="s">
        <v>62</v>
      </c>
      <c r="Z358" s="641" t="s">
        <v>63</v>
      </c>
      <c r="AA358" s="641" t="s">
        <v>64</v>
      </c>
      <c r="AB358" s="641" t="s">
        <v>65</v>
      </c>
      <c r="AC358" s="641" t="s">
        <v>66</v>
      </c>
      <c r="AD358" s="642" t="s">
        <v>67</v>
      </c>
      <c r="AE358" s="1"/>
    </row>
    <row r="359" spans="1:36" ht="15" customHeight="1">
      <c r="A359" s="44"/>
      <c r="B359" s="24"/>
      <c r="C359" s="648"/>
      <c r="D359" s="649"/>
      <c r="E359" s="641"/>
      <c r="F359" s="641"/>
      <c r="G359" s="15" t="s">
        <v>262</v>
      </c>
      <c r="H359" s="15" t="s">
        <v>263</v>
      </c>
      <c r="I359" s="15" t="s">
        <v>264</v>
      </c>
      <c r="J359" s="641"/>
      <c r="K359" s="641"/>
      <c r="L359" s="641"/>
      <c r="M359" s="641"/>
      <c r="N359" s="641"/>
      <c r="O359" s="641"/>
      <c r="P359" s="641"/>
      <c r="Q359" s="643"/>
      <c r="R359" s="641"/>
      <c r="S359" s="641"/>
      <c r="T359" s="15" t="s">
        <v>262</v>
      </c>
      <c r="U359" s="15" t="s">
        <v>263</v>
      </c>
      <c r="V359" s="15" t="s">
        <v>264</v>
      </c>
      <c r="W359" s="641"/>
      <c r="X359" s="641"/>
      <c r="Y359" s="641"/>
      <c r="Z359" s="641"/>
      <c r="AA359" s="641"/>
      <c r="AB359" s="641"/>
      <c r="AC359" s="641"/>
      <c r="AD359" s="643"/>
      <c r="AE359" s="1"/>
      <c r="AG359" s="255" t="s">
        <v>731</v>
      </c>
      <c r="AH359" s="316" t="s">
        <v>733</v>
      </c>
      <c r="AI359" s="267" t="s">
        <v>5633</v>
      </c>
      <c r="AJ359" s="321" t="s">
        <v>5610</v>
      </c>
    </row>
    <row r="360" spans="1:36" ht="15" customHeight="1">
      <c r="A360" s="44"/>
      <c r="B360" s="24"/>
      <c r="C360" s="70" t="s">
        <v>57</v>
      </c>
      <c r="D360" s="428"/>
      <c r="E360" s="248"/>
      <c r="F360" s="248"/>
      <c r="G360" s="248"/>
      <c r="H360" s="248"/>
      <c r="I360" s="248"/>
      <c r="J360" s="248"/>
      <c r="K360" s="248"/>
      <c r="L360" s="248"/>
      <c r="M360" s="248"/>
      <c r="N360" s="248"/>
      <c r="O360" s="248"/>
      <c r="P360" s="248"/>
      <c r="Q360" s="248"/>
      <c r="R360" s="248"/>
      <c r="S360" s="248"/>
      <c r="T360" s="248"/>
      <c r="U360" s="248"/>
      <c r="V360" s="248"/>
      <c r="W360" s="248"/>
      <c r="X360" s="248"/>
      <c r="Y360" s="248"/>
      <c r="Z360" s="248"/>
      <c r="AA360" s="248"/>
      <c r="AB360" s="248"/>
      <c r="AC360" s="248"/>
      <c r="AD360" s="248"/>
      <c r="AE360" s="1"/>
      <c r="AG360" s="182">
        <f>IF(AND(COUNTBLANK(D360)=1,COUNTA(E360:AD360)=0),0,IF(AND(COUNTBLANK(D360)=0,COUNTA(E360:AD360)=26),0,1))</f>
        <v>0</v>
      </c>
      <c r="AH360" s="226">
        <f>COUNTIF(D360:AD479,"NS")</f>
        <v>0</v>
      </c>
      <c r="AI360" s="214">
        <f>IF(OR(SUM(I360:I479)&gt;0,SUM(V360:V479)&gt;0),1,0)</f>
        <v>0</v>
      </c>
      <c r="AJ360" s="228">
        <f>IF(OR(SUM(P360:P479)&gt;0,SUM(AC360:AC479)&gt;0),1,0)</f>
        <v>0</v>
      </c>
    </row>
    <row r="361" spans="1:36" ht="15" customHeight="1">
      <c r="A361" s="44"/>
      <c r="B361" s="24"/>
      <c r="C361" s="59" t="s">
        <v>58</v>
      </c>
      <c r="D361" s="428"/>
      <c r="E361" s="248"/>
      <c r="F361" s="248"/>
      <c r="G361" s="248"/>
      <c r="H361" s="248"/>
      <c r="I361" s="248"/>
      <c r="J361" s="248"/>
      <c r="K361" s="248"/>
      <c r="L361" s="248"/>
      <c r="M361" s="248"/>
      <c r="N361" s="248"/>
      <c r="O361" s="248"/>
      <c r="P361" s="248"/>
      <c r="Q361" s="248"/>
      <c r="R361" s="248"/>
      <c r="S361" s="248"/>
      <c r="T361" s="248"/>
      <c r="U361" s="248"/>
      <c r="V361" s="248"/>
      <c r="W361" s="248"/>
      <c r="X361" s="248"/>
      <c r="Y361" s="248"/>
      <c r="Z361" s="248"/>
      <c r="AA361" s="248"/>
      <c r="AB361" s="248"/>
      <c r="AC361" s="248"/>
      <c r="AD361" s="248"/>
      <c r="AE361" s="1"/>
      <c r="AG361" s="182">
        <f t="shared" ref="AG361:AG424" si="36">IF(AND(COUNTBLANK(D361)=1,COUNTA(E361:AD361)=0),0,IF(AND(COUNTBLANK(D361)=0,COUNTA(E361:AD361)=26),0,1))</f>
        <v>0</v>
      </c>
      <c r="AH361" s="24"/>
    </row>
    <row r="362" spans="1:36" ht="15" customHeight="1">
      <c r="A362" s="44"/>
      <c r="B362" s="24"/>
      <c r="C362" s="60" t="s">
        <v>59</v>
      </c>
      <c r="D362" s="428"/>
      <c r="E362" s="248"/>
      <c r="F362" s="248"/>
      <c r="G362" s="248"/>
      <c r="H362" s="248"/>
      <c r="I362" s="248"/>
      <c r="J362" s="248"/>
      <c r="K362" s="248"/>
      <c r="L362" s="248"/>
      <c r="M362" s="248"/>
      <c r="N362" s="248"/>
      <c r="O362" s="248"/>
      <c r="P362" s="248"/>
      <c r="Q362" s="248"/>
      <c r="R362" s="248"/>
      <c r="S362" s="248"/>
      <c r="T362" s="248"/>
      <c r="U362" s="248"/>
      <c r="V362" s="248"/>
      <c r="W362" s="248"/>
      <c r="X362" s="248"/>
      <c r="Y362" s="248"/>
      <c r="Z362" s="248"/>
      <c r="AA362" s="248"/>
      <c r="AB362" s="248"/>
      <c r="AC362" s="248"/>
      <c r="AD362" s="248"/>
      <c r="AE362" s="1"/>
      <c r="AG362" s="182">
        <f t="shared" si="36"/>
        <v>0</v>
      </c>
      <c r="AH362" s="24"/>
    </row>
    <row r="363" spans="1:36" ht="15" customHeight="1">
      <c r="A363" s="44"/>
      <c r="B363" s="24"/>
      <c r="C363" s="60" t="s">
        <v>60</v>
      </c>
      <c r="D363" s="428"/>
      <c r="E363" s="248"/>
      <c r="F363" s="248"/>
      <c r="G363" s="248"/>
      <c r="H363" s="248"/>
      <c r="I363" s="248"/>
      <c r="J363" s="248"/>
      <c r="K363" s="248"/>
      <c r="L363" s="248"/>
      <c r="M363" s="248"/>
      <c r="N363" s="248"/>
      <c r="O363" s="248"/>
      <c r="P363" s="248"/>
      <c r="Q363" s="248"/>
      <c r="R363" s="248"/>
      <c r="S363" s="248"/>
      <c r="T363" s="248"/>
      <c r="U363" s="248"/>
      <c r="V363" s="248"/>
      <c r="W363" s="248"/>
      <c r="X363" s="248"/>
      <c r="Y363" s="248"/>
      <c r="Z363" s="248"/>
      <c r="AA363" s="248"/>
      <c r="AB363" s="248"/>
      <c r="AC363" s="248"/>
      <c r="AD363" s="248"/>
      <c r="AE363" s="1"/>
      <c r="AG363" s="182">
        <f t="shared" si="36"/>
        <v>0</v>
      </c>
      <c r="AH363" s="24"/>
    </row>
    <row r="364" spans="1:36" ht="15" customHeight="1">
      <c r="A364" s="44"/>
      <c r="B364" s="24"/>
      <c r="C364" s="60" t="s">
        <v>61</v>
      </c>
      <c r="D364" s="428"/>
      <c r="E364" s="248"/>
      <c r="F364" s="248"/>
      <c r="G364" s="248"/>
      <c r="H364" s="248"/>
      <c r="I364" s="248"/>
      <c r="J364" s="248"/>
      <c r="K364" s="248"/>
      <c r="L364" s="248"/>
      <c r="M364" s="248"/>
      <c r="N364" s="248"/>
      <c r="O364" s="248"/>
      <c r="P364" s="248"/>
      <c r="Q364" s="248"/>
      <c r="R364" s="248"/>
      <c r="S364" s="248"/>
      <c r="T364" s="248"/>
      <c r="U364" s="248"/>
      <c r="V364" s="248"/>
      <c r="W364" s="248"/>
      <c r="X364" s="248"/>
      <c r="Y364" s="248"/>
      <c r="Z364" s="248"/>
      <c r="AA364" s="248"/>
      <c r="AB364" s="248"/>
      <c r="AC364" s="248"/>
      <c r="AD364" s="248"/>
      <c r="AE364" s="1"/>
      <c r="AG364" s="182">
        <f t="shared" si="36"/>
        <v>0</v>
      </c>
      <c r="AH364" s="24"/>
    </row>
    <row r="365" spans="1:36" ht="15" customHeight="1">
      <c r="A365" s="44"/>
      <c r="B365" s="24"/>
      <c r="C365" s="60" t="s">
        <v>62</v>
      </c>
      <c r="D365" s="428"/>
      <c r="E365" s="248"/>
      <c r="F365" s="248"/>
      <c r="G365" s="248"/>
      <c r="H365" s="248"/>
      <c r="I365" s="248"/>
      <c r="J365" s="248"/>
      <c r="K365" s="248"/>
      <c r="L365" s="248"/>
      <c r="M365" s="248"/>
      <c r="N365" s="248"/>
      <c r="O365" s="248"/>
      <c r="P365" s="248"/>
      <c r="Q365" s="248"/>
      <c r="R365" s="248"/>
      <c r="S365" s="248"/>
      <c r="T365" s="248"/>
      <c r="U365" s="248"/>
      <c r="V365" s="248"/>
      <c r="W365" s="248"/>
      <c r="X365" s="248"/>
      <c r="Y365" s="248"/>
      <c r="Z365" s="248"/>
      <c r="AA365" s="248"/>
      <c r="AB365" s="248"/>
      <c r="AC365" s="248"/>
      <c r="AD365" s="248"/>
      <c r="AE365" s="1"/>
      <c r="AG365" s="182">
        <f t="shared" si="36"/>
        <v>0</v>
      </c>
      <c r="AH365" s="24"/>
    </row>
    <row r="366" spans="1:36" ht="15" customHeight="1">
      <c r="A366" s="44"/>
      <c r="B366" s="24"/>
      <c r="C366" s="60" t="s">
        <v>63</v>
      </c>
      <c r="D366" s="428"/>
      <c r="E366" s="248"/>
      <c r="F366" s="248"/>
      <c r="G366" s="248"/>
      <c r="H366" s="248"/>
      <c r="I366" s="248"/>
      <c r="J366" s="248"/>
      <c r="K366" s="248"/>
      <c r="L366" s="248"/>
      <c r="M366" s="248"/>
      <c r="N366" s="248"/>
      <c r="O366" s="248"/>
      <c r="P366" s="248"/>
      <c r="Q366" s="248"/>
      <c r="R366" s="248"/>
      <c r="S366" s="248"/>
      <c r="T366" s="248"/>
      <c r="U366" s="248"/>
      <c r="V366" s="248"/>
      <c r="W366" s="248"/>
      <c r="X366" s="248"/>
      <c r="Y366" s="248"/>
      <c r="Z366" s="248"/>
      <c r="AA366" s="248"/>
      <c r="AB366" s="248"/>
      <c r="AC366" s="248"/>
      <c r="AD366" s="248"/>
      <c r="AE366" s="1"/>
      <c r="AG366" s="182">
        <f t="shared" si="36"/>
        <v>0</v>
      </c>
      <c r="AH366" s="24"/>
    </row>
    <row r="367" spans="1:36" ht="15" customHeight="1">
      <c r="A367" s="44"/>
      <c r="B367" s="24"/>
      <c r="C367" s="60" t="s">
        <v>64</v>
      </c>
      <c r="D367" s="428"/>
      <c r="E367" s="248"/>
      <c r="F367" s="248"/>
      <c r="G367" s="248"/>
      <c r="H367" s="248"/>
      <c r="I367" s="248"/>
      <c r="J367" s="248"/>
      <c r="K367" s="248"/>
      <c r="L367" s="248"/>
      <c r="M367" s="248"/>
      <c r="N367" s="248"/>
      <c r="O367" s="248"/>
      <c r="P367" s="248"/>
      <c r="Q367" s="248"/>
      <c r="R367" s="248"/>
      <c r="S367" s="248"/>
      <c r="T367" s="248"/>
      <c r="U367" s="248"/>
      <c r="V367" s="248"/>
      <c r="W367" s="248"/>
      <c r="X367" s="248"/>
      <c r="Y367" s="248"/>
      <c r="Z367" s="248"/>
      <c r="AA367" s="248"/>
      <c r="AB367" s="248"/>
      <c r="AC367" s="248"/>
      <c r="AD367" s="248"/>
      <c r="AE367" s="1"/>
      <c r="AG367" s="182">
        <f t="shared" si="36"/>
        <v>0</v>
      </c>
      <c r="AH367" s="24"/>
    </row>
    <row r="368" spans="1:36" ht="15" customHeight="1">
      <c r="A368" s="44"/>
      <c r="B368" s="24"/>
      <c r="C368" s="60" t="s">
        <v>65</v>
      </c>
      <c r="D368" s="428"/>
      <c r="E368" s="248"/>
      <c r="F368" s="248"/>
      <c r="G368" s="248"/>
      <c r="H368" s="248"/>
      <c r="I368" s="248"/>
      <c r="J368" s="248"/>
      <c r="K368" s="248"/>
      <c r="L368" s="248"/>
      <c r="M368" s="248"/>
      <c r="N368" s="248"/>
      <c r="O368" s="248"/>
      <c r="P368" s="248"/>
      <c r="Q368" s="248"/>
      <c r="R368" s="248"/>
      <c r="S368" s="248"/>
      <c r="T368" s="248"/>
      <c r="U368" s="248"/>
      <c r="V368" s="248"/>
      <c r="W368" s="248"/>
      <c r="X368" s="248"/>
      <c r="Y368" s="248"/>
      <c r="Z368" s="248"/>
      <c r="AA368" s="248"/>
      <c r="AB368" s="248"/>
      <c r="AC368" s="248"/>
      <c r="AD368" s="248"/>
      <c r="AE368" s="1"/>
      <c r="AG368" s="182">
        <f t="shared" si="36"/>
        <v>0</v>
      </c>
      <c r="AH368" s="24"/>
    </row>
    <row r="369" spans="1:34" ht="15" customHeight="1">
      <c r="A369" s="44"/>
      <c r="B369" s="24"/>
      <c r="C369" s="60" t="s">
        <v>66</v>
      </c>
      <c r="D369" s="428"/>
      <c r="E369" s="248"/>
      <c r="F369" s="248"/>
      <c r="G369" s="248"/>
      <c r="H369" s="248"/>
      <c r="I369" s="248"/>
      <c r="J369" s="248"/>
      <c r="K369" s="248"/>
      <c r="L369" s="248"/>
      <c r="M369" s="248"/>
      <c r="N369" s="248"/>
      <c r="O369" s="248"/>
      <c r="P369" s="248"/>
      <c r="Q369" s="248"/>
      <c r="R369" s="248"/>
      <c r="S369" s="248"/>
      <c r="T369" s="248"/>
      <c r="U369" s="248"/>
      <c r="V369" s="248"/>
      <c r="W369" s="248"/>
      <c r="X369" s="248"/>
      <c r="Y369" s="248"/>
      <c r="Z369" s="248"/>
      <c r="AA369" s="248"/>
      <c r="AB369" s="248"/>
      <c r="AC369" s="248"/>
      <c r="AD369" s="248"/>
      <c r="AE369" s="1"/>
      <c r="AG369" s="182">
        <f t="shared" si="36"/>
        <v>0</v>
      </c>
      <c r="AH369" s="24"/>
    </row>
    <row r="370" spans="1:34" ht="15" customHeight="1">
      <c r="A370" s="44"/>
      <c r="B370" s="24"/>
      <c r="C370" s="60" t="s">
        <v>67</v>
      </c>
      <c r="D370" s="428"/>
      <c r="E370" s="248"/>
      <c r="F370" s="248"/>
      <c r="G370" s="248"/>
      <c r="H370" s="248"/>
      <c r="I370" s="248"/>
      <c r="J370" s="248"/>
      <c r="K370" s="248"/>
      <c r="L370" s="248"/>
      <c r="M370" s="248"/>
      <c r="N370" s="248"/>
      <c r="O370" s="248"/>
      <c r="P370" s="248"/>
      <c r="Q370" s="248"/>
      <c r="R370" s="248"/>
      <c r="S370" s="248"/>
      <c r="T370" s="248"/>
      <c r="U370" s="248"/>
      <c r="V370" s="248"/>
      <c r="W370" s="248"/>
      <c r="X370" s="248"/>
      <c r="Y370" s="248"/>
      <c r="Z370" s="248"/>
      <c r="AA370" s="248"/>
      <c r="AB370" s="248"/>
      <c r="AC370" s="248"/>
      <c r="AD370" s="248"/>
      <c r="AE370" s="1"/>
      <c r="AG370" s="182">
        <f t="shared" si="36"/>
        <v>0</v>
      </c>
      <c r="AH370" s="24"/>
    </row>
    <row r="371" spans="1:34" ht="15" customHeight="1">
      <c r="A371" s="44"/>
      <c r="B371" s="24"/>
      <c r="C371" s="60" t="s">
        <v>68</v>
      </c>
      <c r="D371" s="428"/>
      <c r="E371" s="248"/>
      <c r="F371" s="248"/>
      <c r="G371" s="248"/>
      <c r="H371" s="248"/>
      <c r="I371" s="248"/>
      <c r="J371" s="248"/>
      <c r="K371" s="248"/>
      <c r="L371" s="248"/>
      <c r="M371" s="248"/>
      <c r="N371" s="248"/>
      <c r="O371" s="248"/>
      <c r="P371" s="248"/>
      <c r="Q371" s="248"/>
      <c r="R371" s="248"/>
      <c r="S371" s="248"/>
      <c r="T371" s="248"/>
      <c r="U371" s="248"/>
      <c r="V371" s="248"/>
      <c r="W371" s="248"/>
      <c r="X371" s="248"/>
      <c r="Y371" s="248"/>
      <c r="Z371" s="248"/>
      <c r="AA371" s="248"/>
      <c r="AB371" s="248"/>
      <c r="AC371" s="248"/>
      <c r="AD371" s="248"/>
      <c r="AE371" s="1"/>
      <c r="AG371" s="182">
        <f t="shared" si="36"/>
        <v>0</v>
      </c>
      <c r="AH371" s="24"/>
    </row>
    <row r="372" spans="1:34" ht="15" customHeight="1">
      <c r="A372" s="44"/>
      <c r="B372" s="24"/>
      <c r="C372" s="60" t="s">
        <v>69</v>
      </c>
      <c r="D372" s="428"/>
      <c r="E372" s="248"/>
      <c r="F372" s="248"/>
      <c r="G372" s="248"/>
      <c r="H372" s="248"/>
      <c r="I372" s="248"/>
      <c r="J372" s="248"/>
      <c r="K372" s="248"/>
      <c r="L372" s="248"/>
      <c r="M372" s="248"/>
      <c r="N372" s="248"/>
      <c r="O372" s="248"/>
      <c r="P372" s="248"/>
      <c r="Q372" s="248"/>
      <c r="R372" s="248"/>
      <c r="S372" s="248"/>
      <c r="T372" s="248"/>
      <c r="U372" s="248"/>
      <c r="V372" s="248"/>
      <c r="W372" s="248"/>
      <c r="X372" s="248"/>
      <c r="Y372" s="248"/>
      <c r="Z372" s="248"/>
      <c r="AA372" s="248"/>
      <c r="AB372" s="248"/>
      <c r="AC372" s="248"/>
      <c r="AD372" s="248"/>
      <c r="AE372" s="1"/>
      <c r="AG372" s="182">
        <f t="shared" si="36"/>
        <v>0</v>
      </c>
      <c r="AH372" s="24"/>
    </row>
    <row r="373" spans="1:34" ht="15" customHeight="1">
      <c r="A373" s="44"/>
      <c r="B373" s="24"/>
      <c r="C373" s="60" t="s">
        <v>70</v>
      </c>
      <c r="D373" s="428"/>
      <c r="E373" s="248"/>
      <c r="F373" s="248"/>
      <c r="G373" s="248"/>
      <c r="H373" s="248"/>
      <c r="I373" s="248"/>
      <c r="J373" s="248"/>
      <c r="K373" s="248"/>
      <c r="L373" s="248"/>
      <c r="M373" s="248"/>
      <c r="N373" s="248"/>
      <c r="O373" s="248"/>
      <c r="P373" s="248"/>
      <c r="Q373" s="248"/>
      <c r="R373" s="248"/>
      <c r="S373" s="248"/>
      <c r="T373" s="248"/>
      <c r="U373" s="248"/>
      <c r="V373" s="248"/>
      <c r="W373" s="248"/>
      <c r="X373" s="248"/>
      <c r="Y373" s="248"/>
      <c r="Z373" s="248"/>
      <c r="AA373" s="248"/>
      <c r="AB373" s="248"/>
      <c r="AC373" s="248"/>
      <c r="AD373" s="248"/>
      <c r="AE373" s="1"/>
      <c r="AG373" s="182">
        <f t="shared" si="36"/>
        <v>0</v>
      </c>
      <c r="AH373" s="24"/>
    </row>
    <row r="374" spans="1:34" ht="15" customHeight="1">
      <c r="A374" s="44"/>
      <c r="B374" s="24"/>
      <c r="C374" s="60" t="s">
        <v>71</v>
      </c>
      <c r="D374" s="428"/>
      <c r="E374" s="248"/>
      <c r="F374" s="248"/>
      <c r="G374" s="248"/>
      <c r="H374" s="248"/>
      <c r="I374" s="248"/>
      <c r="J374" s="248"/>
      <c r="K374" s="248"/>
      <c r="L374" s="248"/>
      <c r="M374" s="248"/>
      <c r="N374" s="248"/>
      <c r="O374" s="248"/>
      <c r="P374" s="248"/>
      <c r="Q374" s="248"/>
      <c r="R374" s="248"/>
      <c r="S374" s="248"/>
      <c r="T374" s="248"/>
      <c r="U374" s="248"/>
      <c r="V374" s="248"/>
      <c r="W374" s="248"/>
      <c r="X374" s="248"/>
      <c r="Y374" s="248"/>
      <c r="Z374" s="248"/>
      <c r="AA374" s="248"/>
      <c r="AB374" s="248"/>
      <c r="AC374" s="248"/>
      <c r="AD374" s="248"/>
      <c r="AE374" s="1"/>
      <c r="AG374" s="182">
        <f t="shared" si="36"/>
        <v>0</v>
      </c>
      <c r="AH374" s="24"/>
    </row>
    <row r="375" spans="1:34" ht="15" customHeight="1">
      <c r="A375" s="44"/>
      <c r="B375" s="24"/>
      <c r="C375" s="60" t="s">
        <v>72</v>
      </c>
      <c r="D375" s="428"/>
      <c r="E375" s="248"/>
      <c r="F375" s="248"/>
      <c r="G375" s="248"/>
      <c r="H375" s="248"/>
      <c r="I375" s="248"/>
      <c r="J375" s="248"/>
      <c r="K375" s="248"/>
      <c r="L375" s="248"/>
      <c r="M375" s="248"/>
      <c r="N375" s="248"/>
      <c r="O375" s="248"/>
      <c r="P375" s="248"/>
      <c r="Q375" s="248"/>
      <c r="R375" s="248"/>
      <c r="S375" s="248"/>
      <c r="T375" s="248"/>
      <c r="U375" s="248"/>
      <c r="V375" s="248"/>
      <c r="W375" s="248"/>
      <c r="X375" s="248"/>
      <c r="Y375" s="248"/>
      <c r="Z375" s="248"/>
      <c r="AA375" s="248"/>
      <c r="AB375" s="248"/>
      <c r="AC375" s="248"/>
      <c r="AD375" s="248"/>
      <c r="AE375" s="1"/>
      <c r="AG375" s="182">
        <f t="shared" si="36"/>
        <v>0</v>
      </c>
      <c r="AH375" s="24"/>
    </row>
    <row r="376" spans="1:34" ht="15" customHeight="1">
      <c r="A376" s="44"/>
      <c r="B376" s="24"/>
      <c r="C376" s="60" t="s">
        <v>73</v>
      </c>
      <c r="D376" s="428"/>
      <c r="E376" s="248"/>
      <c r="F376" s="248"/>
      <c r="G376" s="248"/>
      <c r="H376" s="248"/>
      <c r="I376" s="248"/>
      <c r="J376" s="248"/>
      <c r="K376" s="248"/>
      <c r="L376" s="248"/>
      <c r="M376" s="248"/>
      <c r="N376" s="248"/>
      <c r="O376" s="248"/>
      <c r="P376" s="248"/>
      <c r="Q376" s="248"/>
      <c r="R376" s="248"/>
      <c r="S376" s="248"/>
      <c r="T376" s="248"/>
      <c r="U376" s="248"/>
      <c r="V376" s="248"/>
      <c r="W376" s="248"/>
      <c r="X376" s="248"/>
      <c r="Y376" s="248"/>
      <c r="Z376" s="248"/>
      <c r="AA376" s="248"/>
      <c r="AB376" s="248"/>
      <c r="AC376" s="248"/>
      <c r="AD376" s="248"/>
      <c r="AE376" s="1"/>
      <c r="AG376" s="182">
        <f t="shared" si="36"/>
        <v>0</v>
      </c>
      <c r="AH376" s="24"/>
    </row>
    <row r="377" spans="1:34" ht="15" customHeight="1">
      <c r="A377" s="44"/>
      <c r="B377" s="24"/>
      <c r="C377" s="60" t="s">
        <v>74</v>
      </c>
      <c r="D377" s="428"/>
      <c r="E377" s="248"/>
      <c r="F377" s="248"/>
      <c r="G377" s="248"/>
      <c r="H377" s="248"/>
      <c r="I377" s="248"/>
      <c r="J377" s="248"/>
      <c r="K377" s="248"/>
      <c r="L377" s="248"/>
      <c r="M377" s="248"/>
      <c r="N377" s="248"/>
      <c r="O377" s="248"/>
      <c r="P377" s="248"/>
      <c r="Q377" s="248"/>
      <c r="R377" s="248"/>
      <c r="S377" s="248"/>
      <c r="T377" s="248"/>
      <c r="U377" s="248"/>
      <c r="V377" s="248"/>
      <c r="W377" s="248"/>
      <c r="X377" s="248"/>
      <c r="Y377" s="248"/>
      <c r="Z377" s="248"/>
      <c r="AA377" s="248"/>
      <c r="AB377" s="248"/>
      <c r="AC377" s="248"/>
      <c r="AD377" s="248"/>
      <c r="AE377" s="1"/>
      <c r="AG377" s="182">
        <f t="shared" si="36"/>
        <v>0</v>
      </c>
      <c r="AH377" s="24"/>
    </row>
    <row r="378" spans="1:34" ht="15" customHeight="1">
      <c r="A378" s="44"/>
      <c r="B378" s="24"/>
      <c r="C378" s="60" t="s">
        <v>75</v>
      </c>
      <c r="D378" s="428"/>
      <c r="E378" s="248"/>
      <c r="F378" s="248"/>
      <c r="G378" s="248"/>
      <c r="H378" s="248"/>
      <c r="I378" s="248"/>
      <c r="J378" s="248"/>
      <c r="K378" s="248"/>
      <c r="L378" s="248"/>
      <c r="M378" s="248"/>
      <c r="N378" s="248"/>
      <c r="O378" s="248"/>
      <c r="P378" s="248"/>
      <c r="Q378" s="248"/>
      <c r="R378" s="248"/>
      <c r="S378" s="248"/>
      <c r="T378" s="248"/>
      <c r="U378" s="248"/>
      <c r="V378" s="248"/>
      <c r="W378" s="248"/>
      <c r="X378" s="248"/>
      <c r="Y378" s="248"/>
      <c r="Z378" s="248"/>
      <c r="AA378" s="248"/>
      <c r="AB378" s="248"/>
      <c r="AC378" s="248"/>
      <c r="AD378" s="248"/>
      <c r="AE378" s="1"/>
      <c r="AG378" s="182">
        <f t="shared" si="36"/>
        <v>0</v>
      </c>
      <c r="AH378" s="24"/>
    </row>
    <row r="379" spans="1:34" ht="15" customHeight="1">
      <c r="A379" s="44"/>
      <c r="B379" s="24"/>
      <c r="C379" s="60" t="s">
        <v>76</v>
      </c>
      <c r="D379" s="428"/>
      <c r="E379" s="248"/>
      <c r="F379" s="248"/>
      <c r="G379" s="248"/>
      <c r="H379" s="248"/>
      <c r="I379" s="248"/>
      <c r="J379" s="248"/>
      <c r="K379" s="248"/>
      <c r="L379" s="248"/>
      <c r="M379" s="248"/>
      <c r="N379" s="248"/>
      <c r="O379" s="248"/>
      <c r="P379" s="248"/>
      <c r="Q379" s="248"/>
      <c r="R379" s="248"/>
      <c r="S379" s="248"/>
      <c r="T379" s="248"/>
      <c r="U379" s="248"/>
      <c r="V379" s="248"/>
      <c r="W379" s="248"/>
      <c r="X379" s="248"/>
      <c r="Y379" s="248"/>
      <c r="Z379" s="248"/>
      <c r="AA379" s="248"/>
      <c r="AB379" s="248"/>
      <c r="AC379" s="248"/>
      <c r="AD379" s="248"/>
      <c r="AE379" s="1"/>
      <c r="AG379" s="182">
        <f t="shared" si="36"/>
        <v>0</v>
      </c>
      <c r="AH379" s="24"/>
    </row>
    <row r="380" spans="1:34" ht="15" customHeight="1">
      <c r="A380" s="44"/>
      <c r="B380" s="24"/>
      <c r="C380" s="60" t="s">
        <v>77</v>
      </c>
      <c r="D380" s="428"/>
      <c r="E380" s="248"/>
      <c r="F380" s="248"/>
      <c r="G380" s="248"/>
      <c r="H380" s="248"/>
      <c r="I380" s="248"/>
      <c r="J380" s="248"/>
      <c r="K380" s="248"/>
      <c r="L380" s="248"/>
      <c r="M380" s="248"/>
      <c r="N380" s="248"/>
      <c r="O380" s="248"/>
      <c r="P380" s="248"/>
      <c r="Q380" s="248"/>
      <c r="R380" s="248"/>
      <c r="S380" s="248"/>
      <c r="T380" s="248"/>
      <c r="U380" s="248"/>
      <c r="V380" s="248"/>
      <c r="W380" s="248"/>
      <c r="X380" s="248"/>
      <c r="Y380" s="248"/>
      <c r="Z380" s="248"/>
      <c r="AA380" s="248"/>
      <c r="AB380" s="248"/>
      <c r="AC380" s="248"/>
      <c r="AD380" s="248"/>
      <c r="AE380" s="1"/>
      <c r="AG380" s="182">
        <f t="shared" si="36"/>
        <v>0</v>
      </c>
      <c r="AH380" s="24"/>
    </row>
    <row r="381" spans="1:34" ht="15" customHeight="1">
      <c r="A381" s="44"/>
      <c r="B381" s="24"/>
      <c r="C381" s="60" t="s">
        <v>78</v>
      </c>
      <c r="D381" s="428"/>
      <c r="E381" s="248"/>
      <c r="F381" s="248"/>
      <c r="G381" s="248"/>
      <c r="H381" s="248"/>
      <c r="I381" s="248"/>
      <c r="J381" s="248"/>
      <c r="K381" s="248"/>
      <c r="L381" s="248"/>
      <c r="M381" s="248"/>
      <c r="N381" s="248"/>
      <c r="O381" s="248"/>
      <c r="P381" s="248"/>
      <c r="Q381" s="248"/>
      <c r="R381" s="248"/>
      <c r="S381" s="248"/>
      <c r="T381" s="248"/>
      <c r="U381" s="248"/>
      <c r="V381" s="248"/>
      <c r="W381" s="248"/>
      <c r="X381" s="248"/>
      <c r="Y381" s="248"/>
      <c r="Z381" s="248"/>
      <c r="AA381" s="248"/>
      <c r="AB381" s="248"/>
      <c r="AC381" s="248"/>
      <c r="AD381" s="248"/>
      <c r="AE381" s="1"/>
      <c r="AG381" s="182">
        <f t="shared" si="36"/>
        <v>0</v>
      </c>
      <c r="AH381" s="24"/>
    </row>
    <row r="382" spans="1:34" ht="15" customHeight="1">
      <c r="A382" s="44"/>
      <c r="B382" s="24"/>
      <c r="C382" s="60" t="s">
        <v>79</v>
      </c>
      <c r="D382" s="428"/>
      <c r="E382" s="248"/>
      <c r="F382" s="248"/>
      <c r="G382" s="248"/>
      <c r="H382" s="248"/>
      <c r="I382" s="248"/>
      <c r="J382" s="248"/>
      <c r="K382" s="248"/>
      <c r="L382" s="248"/>
      <c r="M382" s="248"/>
      <c r="N382" s="248"/>
      <c r="O382" s="248"/>
      <c r="P382" s="248"/>
      <c r="Q382" s="248"/>
      <c r="R382" s="248"/>
      <c r="S382" s="248"/>
      <c r="T382" s="248"/>
      <c r="U382" s="248"/>
      <c r="V382" s="248"/>
      <c r="W382" s="248"/>
      <c r="X382" s="248"/>
      <c r="Y382" s="248"/>
      <c r="Z382" s="248"/>
      <c r="AA382" s="248"/>
      <c r="AB382" s="248"/>
      <c r="AC382" s="248"/>
      <c r="AD382" s="248"/>
      <c r="AE382" s="1"/>
      <c r="AG382" s="182">
        <f t="shared" si="36"/>
        <v>0</v>
      </c>
      <c r="AH382" s="24"/>
    </row>
    <row r="383" spans="1:34" ht="15" customHeight="1">
      <c r="A383" s="44"/>
      <c r="B383" s="24"/>
      <c r="C383" s="60" t="s">
        <v>80</v>
      </c>
      <c r="D383" s="428"/>
      <c r="E383" s="248"/>
      <c r="F383" s="248"/>
      <c r="G383" s="248"/>
      <c r="H383" s="248"/>
      <c r="I383" s="248"/>
      <c r="J383" s="248"/>
      <c r="K383" s="248"/>
      <c r="L383" s="248"/>
      <c r="M383" s="248"/>
      <c r="N383" s="248"/>
      <c r="O383" s="248"/>
      <c r="P383" s="248"/>
      <c r="Q383" s="248"/>
      <c r="R383" s="248"/>
      <c r="S383" s="248"/>
      <c r="T383" s="248"/>
      <c r="U383" s="248"/>
      <c r="V383" s="248"/>
      <c r="W383" s="248"/>
      <c r="X383" s="248"/>
      <c r="Y383" s="248"/>
      <c r="Z383" s="248"/>
      <c r="AA383" s="248"/>
      <c r="AB383" s="248"/>
      <c r="AC383" s="248"/>
      <c r="AD383" s="248"/>
      <c r="AE383" s="1"/>
      <c r="AG383" s="182">
        <f t="shared" si="36"/>
        <v>0</v>
      </c>
      <c r="AH383" s="24"/>
    </row>
    <row r="384" spans="1:34" ht="15" customHeight="1">
      <c r="A384" s="44"/>
      <c r="B384" s="24"/>
      <c r="C384" s="60" t="s">
        <v>81</v>
      </c>
      <c r="D384" s="428"/>
      <c r="E384" s="248"/>
      <c r="F384" s="248"/>
      <c r="G384" s="248"/>
      <c r="H384" s="248"/>
      <c r="I384" s="248"/>
      <c r="J384" s="248"/>
      <c r="K384" s="248"/>
      <c r="L384" s="248"/>
      <c r="M384" s="248"/>
      <c r="N384" s="248"/>
      <c r="O384" s="248"/>
      <c r="P384" s="248"/>
      <c r="Q384" s="248"/>
      <c r="R384" s="248"/>
      <c r="S384" s="248"/>
      <c r="T384" s="248"/>
      <c r="U384" s="248"/>
      <c r="V384" s="248"/>
      <c r="W384" s="248"/>
      <c r="X384" s="248"/>
      <c r="Y384" s="248"/>
      <c r="Z384" s="248"/>
      <c r="AA384" s="248"/>
      <c r="AB384" s="248"/>
      <c r="AC384" s="248"/>
      <c r="AD384" s="248"/>
      <c r="AE384" s="1"/>
      <c r="AG384" s="182">
        <f t="shared" si="36"/>
        <v>0</v>
      </c>
      <c r="AH384" s="24"/>
    </row>
    <row r="385" spans="1:34" ht="15" customHeight="1">
      <c r="A385" s="44"/>
      <c r="B385" s="24"/>
      <c r="C385" s="60" t="s">
        <v>82</v>
      </c>
      <c r="D385" s="428"/>
      <c r="E385" s="248"/>
      <c r="F385" s="248"/>
      <c r="G385" s="248"/>
      <c r="H385" s="248"/>
      <c r="I385" s="248"/>
      <c r="J385" s="248"/>
      <c r="K385" s="248"/>
      <c r="L385" s="248"/>
      <c r="M385" s="248"/>
      <c r="N385" s="248"/>
      <c r="O385" s="248"/>
      <c r="P385" s="248"/>
      <c r="Q385" s="248"/>
      <c r="R385" s="248"/>
      <c r="S385" s="248"/>
      <c r="T385" s="248"/>
      <c r="U385" s="248"/>
      <c r="V385" s="248"/>
      <c r="W385" s="248"/>
      <c r="X385" s="248"/>
      <c r="Y385" s="248"/>
      <c r="Z385" s="248"/>
      <c r="AA385" s="248"/>
      <c r="AB385" s="248"/>
      <c r="AC385" s="248"/>
      <c r="AD385" s="248"/>
      <c r="AE385" s="1"/>
      <c r="AG385" s="182">
        <f t="shared" si="36"/>
        <v>0</v>
      </c>
      <c r="AH385" s="24"/>
    </row>
    <row r="386" spans="1:34" ht="15" customHeight="1">
      <c r="A386" s="44"/>
      <c r="B386" s="24"/>
      <c r="C386" s="60" t="s">
        <v>83</v>
      </c>
      <c r="D386" s="428"/>
      <c r="E386" s="248"/>
      <c r="F386" s="248"/>
      <c r="G386" s="248"/>
      <c r="H386" s="248"/>
      <c r="I386" s="248"/>
      <c r="J386" s="248"/>
      <c r="K386" s="248"/>
      <c r="L386" s="248"/>
      <c r="M386" s="248"/>
      <c r="N386" s="248"/>
      <c r="O386" s="248"/>
      <c r="P386" s="248"/>
      <c r="Q386" s="248"/>
      <c r="R386" s="248"/>
      <c r="S386" s="248"/>
      <c r="T386" s="248"/>
      <c r="U386" s="248"/>
      <c r="V386" s="248"/>
      <c r="W386" s="248"/>
      <c r="X386" s="248"/>
      <c r="Y386" s="248"/>
      <c r="Z386" s="248"/>
      <c r="AA386" s="248"/>
      <c r="AB386" s="248"/>
      <c r="AC386" s="248"/>
      <c r="AD386" s="248"/>
      <c r="AE386" s="1"/>
      <c r="AG386" s="182">
        <f t="shared" si="36"/>
        <v>0</v>
      </c>
      <c r="AH386" s="24"/>
    </row>
    <row r="387" spans="1:34" ht="15" customHeight="1">
      <c r="A387" s="44"/>
      <c r="B387" s="24"/>
      <c r="C387" s="60" t="s">
        <v>84</v>
      </c>
      <c r="D387" s="428"/>
      <c r="E387" s="248"/>
      <c r="F387" s="248"/>
      <c r="G387" s="248"/>
      <c r="H387" s="248"/>
      <c r="I387" s="248"/>
      <c r="J387" s="248"/>
      <c r="K387" s="248"/>
      <c r="L387" s="248"/>
      <c r="M387" s="248"/>
      <c r="N387" s="248"/>
      <c r="O387" s="248"/>
      <c r="P387" s="248"/>
      <c r="Q387" s="248"/>
      <c r="R387" s="248"/>
      <c r="S387" s="248"/>
      <c r="T387" s="248"/>
      <c r="U387" s="248"/>
      <c r="V387" s="248"/>
      <c r="W387" s="248"/>
      <c r="X387" s="248"/>
      <c r="Y387" s="248"/>
      <c r="Z387" s="248"/>
      <c r="AA387" s="248"/>
      <c r="AB387" s="248"/>
      <c r="AC387" s="248"/>
      <c r="AD387" s="248"/>
      <c r="AE387" s="1"/>
      <c r="AG387" s="182">
        <f t="shared" si="36"/>
        <v>0</v>
      </c>
      <c r="AH387" s="24"/>
    </row>
    <row r="388" spans="1:34" ht="15" customHeight="1">
      <c r="A388" s="44"/>
      <c r="B388" s="24"/>
      <c r="C388" s="60" t="s">
        <v>85</v>
      </c>
      <c r="D388" s="428"/>
      <c r="E388" s="248"/>
      <c r="F388" s="248"/>
      <c r="G388" s="248"/>
      <c r="H388" s="248"/>
      <c r="I388" s="248"/>
      <c r="J388" s="248"/>
      <c r="K388" s="248"/>
      <c r="L388" s="248"/>
      <c r="M388" s="248"/>
      <c r="N388" s="248"/>
      <c r="O388" s="248"/>
      <c r="P388" s="248"/>
      <c r="Q388" s="248"/>
      <c r="R388" s="248"/>
      <c r="S388" s="248"/>
      <c r="T388" s="248"/>
      <c r="U388" s="248"/>
      <c r="V388" s="248"/>
      <c r="W388" s="248"/>
      <c r="X388" s="248"/>
      <c r="Y388" s="248"/>
      <c r="Z388" s="248"/>
      <c r="AA388" s="248"/>
      <c r="AB388" s="248"/>
      <c r="AC388" s="248"/>
      <c r="AD388" s="248"/>
      <c r="AE388" s="1"/>
      <c r="AG388" s="182">
        <f t="shared" si="36"/>
        <v>0</v>
      </c>
      <c r="AH388" s="24"/>
    </row>
    <row r="389" spans="1:34" ht="15" customHeight="1">
      <c r="A389" s="44"/>
      <c r="B389" s="24"/>
      <c r="C389" s="60" t="s">
        <v>86</v>
      </c>
      <c r="D389" s="428"/>
      <c r="E389" s="248"/>
      <c r="F389" s="248"/>
      <c r="G389" s="248"/>
      <c r="H389" s="248"/>
      <c r="I389" s="248"/>
      <c r="J389" s="248"/>
      <c r="K389" s="248"/>
      <c r="L389" s="248"/>
      <c r="M389" s="248"/>
      <c r="N389" s="248"/>
      <c r="O389" s="248"/>
      <c r="P389" s="248"/>
      <c r="Q389" s="248"/>
      <c r="R389" s="248"/>
      <c r="S389" s="248"/>
      <c r="T389" s="248"/>
      <c r="U389" s="248"/>
      <c r="V389" s="248"/>
      <c r="W389" s="248"/>
      <c r="X389" s="248"/>
      <c r="Y389" s="248"/>
      <c r="Z389" s="248"/>
      <c r="AA389" s="248"/>
      <c r="AB389" s="248"/>
      <c r="AC389" s="248"/>
      <c r="AD389" s="248"/>
      <c r="AE389" s="1"/>
      <c r="AG389" s="182">
        <f t="shared" si="36"/>
        <v>0</v>
      </c>
      <c r="AH389" s="24"/>
    </row>
    <row r="390" spans="1:34" ht="15" customHeight="1">
      <c r="A390" s="44"/>
      <c r="B390" s="24"/>
      <c r="C390" s="60" t="s">
        <v>87</v>
      </c>
      <c r="D390" s="428"/>
      <c r="E390" s="248"/>
      <c r="F390" s="248"/>
      <c r="G390" s="248"/>
      <c r="H390" s="248"/>
      <c r="I390" s="248"/>
      <c r="J390" s="248"/>
      <c r="K390" s="248"/>
      <c r="L390" s="248"/>
      <c r="M390" s="248"/>
      <c r="N390" s="248"/>
      <c r="O390" s="248"/>
      <c r="P390" s="248"/>
      <c r="Q390" s="248"/>
      <c r="R390" s="248"/>
      <c r="S390" s="248"/>
      <c r="T390" s="248"/>
      <c r="U390" s="248"/>
      <c r="V390" s="248"/>
      <c r="W390" s="248"/>
      <c r="X390" s="248"/>
      <c r="Y390" s="248"/>
      <c r="Z390" s="248"/>
      <c r="AA390" s="248"/>
      <c r="AB390" s="248"/>
      <c r="AC390" s="248"/>
      <c r="AD390" s="248"/>
      <c r="AE390" s="1"/>
      <c r="AG390" s="182">
        <f t="shared" si="36"/>
        <v>0</v>
      </c>
      <c r="AH390" s="24"/>
    </row>
    <row r="391" spans="1:34" ht="15" customHeight="1">
      <c r="A391" s="44"/>
      <c r="B391" s="24"/>
      <c r="C391" s="60" t="s">
        <v>88</v>
      </c>
      <c r="D391" s="428"/>
      <c r="E391" s="248"/>
      <c r="F391" s="248"/>
      <c r="G391" s="248"/>
      <c r="H391" s="248"/>
      <c r="I391" s="248"/>
      <c r="J391" s="248"/>
      <c r="K391" s="248"/>
      <c r="L391" s="248"/>
      <c r="M391" s="248"/>
      <c r="N391" s="248"/>
      <c r="O391" s="248"/>
      <c r="P391" s="248"/>
      <c r="Q391" s="248"/>
      <c r="R391" s="248"/>
      <c r="S391" s="248"/>
      <c r="T391" s="248"/>
      <c r="U391" s="248"/>
      <c r="V391" s="248"/>
      <c r="W391" s="248"/>
      <c r="X391" s="248"/>
      <c r="Y391" s="248"/>
      <c r="Z391" s="248"/>
      <c r="AA391" s="248"/>
      <c r="AB391" s="248"/>
      <c r="AC391" s="248"/>
      <c r="AD391" s="248"/>
      <c r="AE391" s="1"/>
      <c r="AG391" s="182">
        <f t="shared" si="36"/>
        <v>0</v>
      </c>
      <c r="AH391" s="24"/>
    </row>
    <row r="392" spans="1:34" ht="15" customHeight="1">
      <c r="A392" s="44"/>
      <c r="B392" s="24"/>
      <c r="C392" s="60" t="s">
        <v>89</v>
      </c>
      <c r="D392" s="428"/>
      <c r="E392" s="248"/>
      <c r="F392" s="248"/>
      <c r="G392" s="248"/>
      <c r="H392" s="248"/>
      <c r="I392" s="248"/>
      <c r="J392" s="248"/>
      <c r="K392" s="248"/>
      <c r="L392" s="248"/>
      <c r="M392" s="248"/>
      <c r="N392" s="248"/>
      <c r="O392" s="248"/>
      <c r="P392" s="248"/>
      <c r="Q392" s="248"/>
      <c r="R392" s="248"/>
      <c r="S392" s="248"/>
      <c r="T392" s="248"/>
      <c r="U392" s="248"/>
      <c r="V392" s="248"/>
      <c r="W392" s="248"/>
      <c r="X392" s="248"/>
      <c r="Y392" s="248"/>
      <c r="Z392" s="248"/>
      <c r="AA392" s="248"/>
      <c r="AB392" s="248"/>
      <c r="AC392" s="248"/>
      <c r="AD392" s="248"/>
      <c r="AE392" s="1"/>
      <c r="AG392" s="182">
        <f t="shared" si="36"/>
        <v>0</v>
      </c>
      <c r="AH392" s="24"/>
    </row>
    <row r="393" spans="1:34" ht="15" customHeight="1">
      <c r="A393" s="44"/>
      <c r="B393" s="24"/>
      <c r="C393" s="60" t="s">
        <v>90</v>
      </c>
      <c r="D393" s="428"/>
      <c r="E393" s="248"/>
      <c r="F393" s="248"/>
      <c r="G393" s="248"/>
      <c r="H393" s="248"/>
      <c r="I393" s="248"/>
      <c r="J393" s="248"/>
      <c r="K393" s="248"/>
      <c r="L393" s="248"/>
      <c r="M393" s="248"/>
      <c r="N393" s="248"/>
      <c r="O393" s="248"/>
      <c r="P393" s="248"/>
      <c r="Q393" s="248"/>
      <c r="R393" s="248"/>
      <c r="S393" s="248"/>
      <c r="T393" s="248"/>
      <c r="U393" s="248"/>
      <c r="V393" s="248"/>
      <c r="W393" s="248"/>
      <c r="X393" s="248"/>
      <c r="Y393" s="248"/>
      <c r="Z393" s="248"/>
      <c r="AA393" s="248"/>
      <c r="AB393" s="248"/>
      <c r="AC393" s="248"/>
      <c r="AD393" s="248"/>
      <c r="AE393" s="1"/>
      <c r="AG393" s="182">
        <f t="shared" si="36"/>
        <v>0</v>
      </c>
      <c r="AH393" s="24"/>
    </row>
    <row r="394" spans="1:34" ht="15" customHeight="1">
      <c r="A394" s="44"/>
      <c r="B394" s="24"/>
      <c r="C394" s="60" t="s">
        <v>91</v>
      </c>
      <c r="D394" s="428"/>
      <c r="E394" s="248"/>
      <c r="F394" s="248"/>
      <c r="G394" s="248"/>
      <c r="H394" s="248"/>
      <c r="I394" s="248"/>
      <c r="J394" s="248"/>
      <c r="K394" s="248"/>
      <c r="L394" s="248"/>
      <c r="M394" s="248"/>
      <c r="N394" s="248"/>
      <c r="O394" s="248"/>
      <c r="P394" s="248"/>
      <c r="Q394" s="248"/>
      <c r="R394" s="248"/>
      <c r="S394" s="248"/>
      <c r="T394" s="248"/>
      <c r="U394" s="248"/>
      <c r="V394" s="248"/>
      <c r="W394" s="248"/>
      <c r="X394" s="248"/>
      <c r="Y394" s="248"/>
      <c r="Z394" s="248"/>
      <c r="AA394" s="248"/>
      <c r="AB394" s="248"/>
      <c r="AC394" s="248"/>
      <c r="AD394" s="248"/>
      <c r="AE394" s="1"/>
      <c r="AG394" s="182">
        <f t="shared" si="36"/>
        <v>0</v>
      </c>
      <c r="AH394" s="24"/>
    </row>
    <row r="395" spans="1:34" ht="15" customHeight="1">
      <c r="A395" s="44"/>
      <c r="B395" s="24"/>
      <c r="C395" s="60" t="s">
        <v>103</v>
      </c>
      <c r="D395" s="428"/>
      <c r="E395" s="248"/>
      <c r="F395" s="248"/>
      <c r="G395" s="248"/>
      <c r="H395" s="248"/>
      <c r="I395" s="248"/>
      <c r="J395" s="248"/>
      <c r="K395" s="248"/>
      <c r="L395" s="248"/>
      <c r="M395" s="248"/>
      <c r="N395" s="248"/>
      <c r="O395" s="248"/>
      <c r="P395" s="248"/>
      <c r="Q395" s="248"/>
      <c r="R395" s="248"/>
      <c r="S395" s="248"/>
      <c r="T395" s="248"/>
      <c r="U395" s="248"/>
      <c r="V395" s="248"/>
      <c r="W395" s="248"/>
      <c r="X395" s="248"/>
      <c r="Y395" s="248"/>
      <c r="Z395" s="248"/>
      <c r="AA395" s="248"/>
      <c r="AB395" s="248"/>
      <c r="AC395" s="248"/>
      <c r="AD395" s="248"/>
      <c r="AE395" s="1"/>
      <c r="AG395" s="182">
        <f t="shared" si="36"/>
        <v>0</v>
      </c>
      <c r="AH395" s="24"/>
    </row>
    <row r="396" spans="1:34" ht="15" customHeight="1">
      <c r="A396" s="44"/>
      <c r="B396" s="24"/>
      <c r="C396" s="60" t="s">
        <v>104</v>
      </c>
      <c r="D396" s="428"/>
      <c r="E396" s="248"/>
      <c r="F396" s="248"/>
      <c r="G396" s="248"/>
      <c r="H396" s="248"/>
      <c r="I396" s="248"/>
      <c r="J396" s="248"/>
      <c r="K396" s="248"/>
      <c r="L396" s="248"/>
      <c r="M396" s="248"/>
      <c r="N396" s="248"/>
      <c r="O396" s="248"/>
      <c r="P396" s="248"/>
      <c r="Q396" s="248"/>
      <c r="R396" s="248"/>
      <c r="S396" s="248"/>
      <c r="T396" s="248"/>
      <c r="U396" s="248"/>
      <c r="V396" s="248"/>
      <c r="W396" s="248"/>
      <c r="X396" s="248"/>
      <c r="Y396" s="248"/>
      <c r="Z396" s="248"/>
      <c r="AA396" s="248"/>
      <c r="AB396" s="248"/>
      <c r="AC396" s="248"/>
      <c r="AD396" s="248"/>
      <c r="AE396" s="1"/>
      <c r="AG396" s="182">
        <f t="shared" si="36"/>
        <v>0</v>
      </c>
      <c r="AH396" s="24"/>
    </row>
    <row r="397" spans="1:34" ht="15" customHeight="1">
      <c r="A397" s="44"/>
      <c r="B397" s="24"/>
      <c r="C397" s="60" t="s">
        <v>105</v>
      </c>
      <c r="D397" s="428"/>
      <c r="E397" s="248"/>
      <c r="F397" s="248"/>
      <c r="G397" s="248"/>
      <c r="H397" s="248"/>
      <c r="I397" s="248"/>
      <c r="J397" s="248"/>
      <c r="K397" s="248"/>
      <c r="L397" s="248"/>
      <c r="M397" s="248"/>
      <c r="N397" s="248"/>
      <c r="O397" s="248"/>
      <c r="P397" s="248"/>
      <c r="Q397" s="248"/>
      <c r="R397" s="248"/>
      <c r="S397" s="248"/>
      <c r="T397" s="248"/>
      <c r="U397" s="248"/>
      <c r="V397" s="248"/>
      <c r="W397" s="248"/>
      <c r="X397" s="248"/>
      <c r="Y397" s="248"/>
      <c r="Z397" s="248"/>
      <c r="AA397" s="248"/>
      <c r="AB397" s="248"/>
      <c r="AC397" s="248"/>
      <c r="AD397" s="248"/>
      <c r="AE397" s="1"/>
      <c r="AG397" s="182">
        <f t="shared" si="36"/>
        <v>0</v>
      </c>
      <c r="AH397" s="24"/>
    </row>
    <row r="398" spans="1:34" ht="15" customHeight="1">
      <c r="A398" s="44"/>
      <c r="B398" s="24"/>
      <c r="C398" s="60" t="s">
        <v>106</v>
      </c>
      <c r="D398" s="428"/>
      <c r="E398" s="248"/>
      <c r="F398" s="248"/>
      <c r="G398" s="248"/>
      <c r="H398" s="248"/>
      <c r="I398" s="248"/>
      <c r="J398" s="248"/>
      <c r="K398" s="248"/>
      <c r="L398" s="248"/>
      <c r="M398" s="248"/>
      <c r="N398" s="248"/>
      <c r="O398" s="248"/>
      <c r="P398" s="248"/>
      <c r="Q398" s="248"/>
      <c r="R398" s="248"/>
      <c r="S398" s="248"/>
      <c r="T398" s="248"/>
      <c r="U398" s="248"/>
      <c r="V398" s="248"/>
      <c r="W398" s="248"/>
      <c r="X398" s="248"/>
      <c r="Y398" s="248"/>
      <c r="Z398" s="248"/>
      <c r="AA398" s="248"/>
      <c r="AB398" s="248"/>
      <c r="AC398" s="248"/>
      <c r="AD398" s="248"/>
      <c r="AE398" s="1"/>
      <c r="AG398" s="182">
        <f t="shared" si="36"/>
        <v>0</v>
      </c>
      <c r="AH398" s="24"/>
    </row>
    <row r="399" spans="1:34" ht="15" customHeight="1">
      <c r="A399" s="44"/>
      <c r="B399" s="24"/>
      <c r="C399" s="60" t="s">
        <v>107</v>
      </c>
      <c r="D399" s="428"/>
      <c r="E399" s="248"/>
      <c r="F399" s="248"/>
      <c r="G399" s="248"/>
      <c r="H399" s="248"/>
      <c r="I399" s="248"/>
      <c r="J399" s="248"/>
      <c r="K399" s="248"/>
      <c r="L399" s="248"/>
      <c r="M399" s="248"/>
      <c r="N399" s="248"/>
      <c r="O399" s="248"/>
      <c r="P399" s="248"/>
      <c r="Q399" s="248"/>
      <c r="R399" s="248"/>
      <c r="S399" s="248"/>
      <c r="T399" s="248"/>
      <c r="U399" s="248"/>
      <c r="V399" s="248"/>
      <c r="W399" s="248"/>
      <c r="X399" s="248"/>
      <c r="Y399" s="248"/>
      <c r="Z399" s="248"/>
      <c r="AA399" s="248"/>
      <c r="AB399" s="248"/>
      <c r="AC399" s="248"/>
      <c r="AD399" s="248"/>
      <c r="AE399" s="1"/>
      <c r="AG399" s="182">
        <f t="shared" si="36"/>
        <v>0</v>
      </c>
      <c r="AH399" s="24"/>
    </row>
    <row r="400" spans="1:34" ht="15" customHeight="1">
      <c r="A400" s="44"/>
      <c r="B400" s="24"/>
      <c r="C400" s="60" t="s">
        <v>108</v>
      </c>
      <c r="D400" s="428"/>
      <c r="E400" s="248"/>
      <c r="F400" s="248"/>
      <c r="G400" s="248"/>
      <c r="H400" s="248"/>
      <c r="I400" s="248"/>
      <c r="J400" s="248"/>
      <c r="K400" s="248"/>
      <c r="L400" s="248"/>
      <c r="M400" s="248"/>
      <c r="N400" s="248"/>
      <c r="O400" s="248"/>
      <c r="P400" s="248"/>
      <c r="Q400" s="248"/>
      <c r="R400" s="248"/>
      <c r="S400" s="248"/>
      <c r="T400" s="248"/>
      <c r="U400" s="248"/>
      <c r="V400" s="248"/>
      <c r="W400" s="248"/>
      <c r="X400" s="248"/>
      <c r="Y400" s="248"/>
      <c r="Z400" s="248"/>
      <c r="AA400" s="248"/>
      <c r="AB400" s="248"/>
      <c r="AC400" s="248"/>
      <c r="AD400" s="248"/>
      <c r="AE400" s="1"/>
      <c r="AG400" s="182">
        <f t="shared" si="36"/>
        <v>0</v>
      </c>
      <c r="AH400" s="24"/>
    </row>
    <row r="401" spans="1:34" ht="15" customHeight="1">
      <c r="A401" s="44"/>
      <c r="B401" s="24"/>
      <c r="C401" s="60" t="s">
        <v>109</v>
      </c>
      <c r="D401" s="428"/>
      <c r="E401" s="248"/>
      <c r="F401" s="248"/>
      <c r="G401" s="248"/>
      <c r="H401" s="248"/>
      <c r="I401" s="248"/>
      <c r="J401" s="248"/>
      <c r="K401" s="248"/>
      <c r="L401" s="248"/>
      <c r="M401" s="248"/>
      <c r="N401" s="248"/>
      <c r="O401" s="248"/>
      <c r="P401" s="248"/>
      <c r="Q401" s="248"/>
      <c r="R401" s="248"/>
      <c r="S401" s="248"/>
      <c r="T401" s="248"/>
      <c r="U401" s="248"/>
      <c r="V401" s="248"/>
      <c r="W401" s="248"/>
      <c r="X401" s="248"/>
      <c r="Y401" s="248"/>
      <c r="Z401" s="248"/>
      <c r="AA401" s="248"/>
      <c r="AB401" s="248"/>
      <c r="AC401" s="248"/>
      <c r="AD401" s="248"/>
      <c r="AE401" s="1"/>
      <c r="AG401" s="182">
        <f t="shared" si="36"/>
        <v>0</v>
      </c>
      <c r="AH401" s="24"/>
    </row>
    <row r="402" spans="1:34" ht="15" customHeight="1">
      <c r="A402" s="44"/>
      <c r="B402" s="24"/>
      <c r="C402" s="60" t="s">
        <v>110</v>
      </c>
      <c r="D402" s="428"/>
      <c r="E402" s="248"/>
      <c r="F402" s="248"/>
      <c r="G402" s="248"/>
      <c r="H402" s="248"/>
      <c r="I402" s="248"/>
      <c r="J402" s="248"/>
      <c r="K402" s="248"/>
      <c r="L402" s="248"/>
      <c r="M402" s="248"/>
      <c r="N402" s="248"/>
      <c r="O402" s="248"/>
      <c r="P402" s="248"/>
      <c r="Q402" s="248"/>
      <c r="R402" s="248"/>
      <c r="S402" s="248"/>
      <c r="T402" s="248"/>
      <c r="U402" s="248"/>
      <c r="V402" s="248"/>
      <c r="W402" s="248"/>
      <c r="X402" s="248"/>
      <c r="Y402" s="248"/>
      <c r="Z402" s="248"/>
      <c r="AA402" s="248"/>
      <c r="AB402" s="248"/>
      <c r="AC402" s="248"/>
      <c r="AD402" s="248"/>
      <c r="AE402" s="1"/>
      <c r="AG402" s="182">
        <f t="shared" si="36"/>
        <v>0</v>
      </c>
      <c r="AH402" s="24"/>
    </row>
    <row r="403" spans="1:34" ht="15" customHeight="1">
      <c r="A403" s="44"/>
      <c r="B403" s="24"/>
      <c r="C403" s="60" t="s">
        <v>111</v>
      </c>
      <c r="D403" s="428"/>
      <c r="E403" s="248"/>
      <c r="F403" s="248"/>
      <c r="G403" s="248"/>
      <c r="H403" s="248"/>
      <c r="I403" s="248"/>
      <c r="J403" s="248"/>
      <c r="K403" s="248"/>
      <c r="L403" s="248"/>
      <c r="M403" s="248"/>
      <c r="N403" s="248"/>
      <c r="O403" s="248"/>
      <c r="P403" s="248"/>
      <c r="Q403" s="248"/>
      <c r="R403" s="248"/>
      <c r="S403" s="248"/>
      <c r="T403" s="248"/>
      <c r="U403" s="248"/>
      <c r="V403" s="248"/>
      <c r="W403" s="248"/>
      <c r="X403" s="248"/>
      <c r="Y403" s="248"/>
      <c r="Z403" s="248"/>
      <c r="AA403" s="248"/>
      <c r="AB403" s="248"/>
      <c r="AC403" s="248"/>
      <c r="AD403" s="248"/>
      <c r="AE403" s="1"/>
      <c r="AG403" s="182">
        <f t="shared" si="36"/>
        <v>0</v>
      </c>
      <c r="AH403" s="24"/>
    </row>
    <row r="404" spans="1:34" ht="15" customHeight="1">
      <c r="A404" s="44"/>
      <c r="B404" s="24"/>
      <c r="C404" s="60" t="s">
        <v>112</v>
      </c>
      <c r="D404" s="428"/>
      <c r="E404" s="248"/>
      <c r="F404" s="248"/>
      <c r="G404" s="248"/>
      <c r="H404" s="248"/>
      <c r="I404" s="248"/>
      <c r="J404" s="248"/>
      <c r="K404" s="248"/>
      <c r="L404" s="248"/>
      <c r="M404" s="248"/>
      <c r="N404" s="248"/>
      <c r="O404" s="248"/>
      <c r="P404" s="248"/>
      <c r="Q404" s="248"/>
      <c r="R404" s="248"/>
      <c r="S404" s="248"/>
      <c r="T404" s="248"/>
      <c r="U404" s="248"/>
      <c r="V404" s="248"/>
      <c r="W404" s="248"/>
      <c r="X404" s="248"/>
      <c r="Y404" s="248"/>
      <c r="Z404" s="248"/>
      <c r="AA404" s="248"/>
      <c r="AB404" s="248"/>
      <c r="AC404" s="248"/>
      <c r="AD404" s="248"/>
      <c r="AE404" s="1"/>
      <c r="AG404" s="182">
        <f t="shared" si="36"/>
        <v>0</v>
      </c>
      <c r="AH404" s="24"/>
    </row>
    <row r="405" spans="1:34" ht="15" customHeight="1">
      <c r="A405" s="44"/>
      <c r="B405" s="24"/>
      <c r="C405" s="60" t="s">
        <v>113</v>
      </c>
      <c r="D405" s="428"/>
      <c r="E405" s="248"/>
      <c r="F405" s="248"/>
      <c r="G405" s="248"/>
      <c r="H405" s="248"/>
      <c r="I405" s="248"/>
      <c r="J405" s="248"/>
      <c r="K405" s="248"/>
      <c r="L405" s="248"/>
      <c r="M405" s="248"/>
      <c r="N405" s="248"/>
      <c r="O405" s="248"/>
      <c r="P405" s="248"/>
      <c r="Q405" s="248"/>
      <c r="R405" s="248"/>
      <c r="S405" s="248"/>
      <c r="T405" s="248"/>
      <c r="U405" s="248"/>
      <c r="V405" s="248"/>
      <c r="W405" s="248"/>
      <c r="X405" s="248"/>
      <c r="Y405" s="248"/>
      <c r="Z405" s="248"/>
      <c r="AA405" s="248"/>
      <c r="AB405" s="248"/>
      <c r="AC405" s="248"/>
      <c r="AD405" s="248"/>
      <c r="AE405" s="1"/>
      <c r="AG405" s="182">
        <f t="shared" si="36"/>
        <v>0</v>
      </c>
      <c r="AH405" s="24"/>
    </row>
    <row r="406" spans="1:34" ht="15" customHeight="1">
      <c r="A406" s="44"/>
      <c r="B406" s="24"/>
      <c r="C406" s="60" t="s">
        <v>114</v>
      </c>
      <c r="D406" s="428"/>
      <c r="E406" s="248"/>
      <c r="F406" s="248"/>
      <c r="G406" s="248"/>
      <c r="H406" s="248"/>
      <c r="I406" s="248"/>
      <c r="J406" s="248"/>
      <c r="K406" s="248"/>
      <c r="L406" s="248"/>
      <c r="M406" s="248"/>
      <c r="N406" s="248"/>
      <c r="O406" s="248"/>
      <c r="P406" s="248"/>
      <c r="Q406" s="248"/>
      <c r="R406" s="248"/>
      <c r="S406" s="248"/>
      <c r="T406" s="248"/>
      <c r="U406" s="248"/>
      <c r="V406" s="248"/>
      <c r="W406" s="248"/>
      <c r="X406" s="248"/>
      <c r="Y406" s="248"/>
      <c r="Z406" s="248"/>
      <c r="AA406" s="248"/>
      <c r="AB406" s="248"/>
      <c r="AC406" s="248"/>
      <c r="AD406" s="248"/>
      <c r="AE406" s="1"/>
      <c r="AG406" s="182">
        <f t="shared" si="36"/>
        <v>0</v>
      </c>
      <c r="AH406" s="24"/>
    </row>
    <row r="407" spans="1:34" ht="15" customHeight="1">
      <c r="A407" s="44"/>
      <c r="B407" s="24"/>
      <c r="C407" s="60" t="s">
        <v>115</v>
      </c>
      <c r="D407" s="428"/>
      <c r="E407" s="248"/>
      <c r="F407" s="248"/>
      <c r="G407" s="248"/>
      <c r="H407" s="248"/>
      <c r="I407" s="248"/>
      <c r="J407" s="248"/>
      <c r="K407" s="248"/>
      <c r="L407" s="248"/>
      <c r="M407" s="248"/>
      <c r="N407" s="248"/>
      <c r="O407" s="248"/>
      <c r="P407" s="248"/>
      <c r="Q407" s="248"/>
      <c r="R407" s="248"/>
      <c r="S407" s="248"/>
      <c r="T407" s="248"/>
      <c r="U407" s="248"/>
      <c r="V407" s="248"/>
      <c r="W407" s="248"/>
      <c r="X407" s="248"/>
      <c r="Y407" s="248"/>
      <c r="Z407" s="248"/>
      <c r="AA407" s="248"/>
      <c r="AB407" s="248"/>
      <c r="AC407" s="248"/>
      <c r="AD407" s="248"/>
      <c r="AE407" s="1"/>
      <c r="AG407" s="182">
        <f t="shared" si="36"/>
        <v>0</v>
      </c>
      <c r="AH407" s="24"/>
    </row>
    <row r="408" spans="1:34" ht="15" customHeight="1">
      <c r="A408" s="44"/>
      <c r="B408" s="24"/>
      <c r="C408" s="60" t="s">
        <v>116</v>
      </c>
      <c r="D408" s="428"/>
      <c r="E408" s="248"/>
      <c r="F408" s="248"/>
      <c r="G408" s="248"/>
      <c r="H408" s="248"/>
      <c r="I408" s="248"/>
      <c r="J408" s="248"/>
      <c r="K408" s="248"/>
      <c r="L408" s="248"/>
      <c r="M408" s="248"/>
      <c r="N408" s="248"/>
      <c r="O408" s="248"/>
      <c r="P408" s="248"/>
      <c r="Q408" s="248"/>
      <c r="R408" s="248"/>
      <c r="S408" s="248"/>
      <c r="T408" s="248"/>
      <c r="U408" s="248"/>
      <c r="V408" s="248"/>
      <c r="W408" s="248"/>
      <c r="X408" s="248"/>
      <c r="Y408" s="248"/>
      <c r="Z408" s="248"/>
      <c r="AA408" s="248"/>
      <c r="AB408" s="248"/>
      <c r="AC408" s="248"/>
      <c r="AD408" s="248"/>
      <c r="AE408" s="1"/>
      <c r="AG408" s="182">
        <f t="shared" si="36"/>
        <v>0</v>
      </c>
      <c r="AH408" s="24"/>
    </row>
    <row r="409" spans="1:34" ht="15" customHeight="1">
      <c r="A409" s="44"/>
      <c r="B409" s="24"/>
      <c r="C409" s="60" t="s">
        <v>117</v>
      </c>
      <c r="D409" s="428"/>
      <c r="E409" s="248"/>
      <c r="F409" s="248"/>
      <c r="G409" s="248"/>
      <c r="H409" s="248"/>
      <c r="I409" s="248"/>
      <c r="J409" s="248"/>
      <c r="K409" s="248"/>
      <c r="L409" s="248"/>
      <c r="M409" s="248"/>
      <c r="N409" s="248"/>
      <c r="O409" s="248"/>
      <c r="P409" s="248"/>
      <c r="Q409" s="248"/>
      <c r="R409" s="248"/>
      <c r="S409" s="248"/>
      <c r="T409" s="248"/>
      <c r="U409" s="248"/>
      <c r="V409" s="248"/>
      <c r="W409" s="248"/>
      <c r="X409" s="248"/>
      <c r="Y409" s="248"/>
      <c r="Z409" s="248"/>
      <c r="AA409" s="248"/>
      <c r="AB409" s="248"/>
      <c r="AC409" s="248"/>
      <c r="AD409" s="248"/>
      <c r="AE409" s="1"/>
      <c r="AG409" s="182">
        <f t="shared" si="36"/>
        <v>0</v>
      </c>
      <c r="AH409" s="24"/>
    </row>
    <row r="410" spans="1:34" ht="15" customHeight="1">
      <c r="A410" s="44"/>
      <c r="B410" s="24"/>
      <c r="C410" s="60" t="s">
        <v>118</v>
      </c>
      <c r="D410" s="428"/>
      <c r="E410" s="248"/>
      <c r="F410" s="248"/>
      <c r="G410" s="248"/>
      <c r="H410" s="248"/>
      <c r="I410" s="248"/>
      <c r="J410" s="248"/>
      <c r="K410" s="248"/>
      <c r="L410" s="248"/>
      <c r="M410" s="248"/>
      <c r="N410" s="248"/>
      <c r="O410" s="248"/>
      <c r="P410" s="248"/>
      <c r="Q410" s="248"/>
      <c r="R410" s="248"/>
      <c r="S410" s="248"/>
      <c r="T410" s="248"/>
      <c r="U410" s="248"/>
      <c r="V410" s="248"/>
      <c r="W410" s="248"/>
      <c r="X410" s="248"/>
      <c r="Y410" s="248"/>
      <c r="Z410" s="248"/>
      <c r="AA410" s="248"/>
      <c r="AB410" s="248"/>
      <c r="AC410" s="248"/>
      <c r="AD410" s="248"/>
      <c r="AE410" s="1"/>
      <c r="AG410" s="182">
        <f t="shared" si="36"/>
        <v>0</v>
      </c>
      <c r="AH410" s="24"/>
    </row>
    <row r="411" spans="1:34" ht="15" customHeight="1">
      <c r="A411" s="44"/>
      <c r="B411" s="24"/>
      <c r="C411" s="60" t="s">
        <v>119</v>
      </c>
      <c r="D411" s="428"/>
      <c r="E411" s="248"/>
      <c r="F411" s="248"/>
      <c r="G411" s="248"/>
      <c r="H411" s="248"/>
      <c r="I411" s="248"/>
      <c r="J411" s="248"/>
      <c r="K411" s="248"/>
      <c r="L411" s="248"/>
      <c r="M411" s="248"/>
      <c r="N411" s="248"/>
      <c r="O411" s="248"/>
      <c r="P411" s="248"/>
      <c r="Q411" s="248"/>
      <c r="R411" s="248"/>
      <c r="S411" s="248"/>
      <c r="T411" s="248"/>
      <c r="U411" s="248"/>
      <c r="V411" s="248"/>
      <c r="W411" s="248"/>
      <c r="X411" s="248"/>
      <c r="Y411" s="248"/>
      <c r="Z411" s="248"/>
      <c r="AA411" s="248"/>
      <c r="AB411" s="248"/>
      <c r="AC411" s="248"/>
      <c r="AD411" s="248"/>
      <c r="AE411" s="1"/>
      <c r="AG411" s="182">
        <f t="shared" si="36"/>
        <v>0</v>
      </c>
      <c r="AH411" s="24"/>
    </row>
    <row r="412" spans="1:34" ht="15" customHeight="1">
      <c r="A412" s="44"/>
      <c r="B412" s="24"/>
      <c r="C412" s="60" t="s">
        <v>120</v>
      </c>
      <c r="D412" s="428"/>
      <c r="E412" s="248"/>
      <c r="F412" s="248"/>
      <c r="G412" s="248"/>
      <c r="H412" s="248"/>
      <c r="I412" s="248"/>
      <c r="J412" s="248"/>
      <c r="K412" s="248"/>
      <c r="L412" s="248"/>
      <c r="M412" s="248"/>
      <c r="N412" s="248"/>
      <c r="O412" s="248"/>
      <c r="P412" s="248"/>
      <c r="Q412" s="248"/>
      <c r="R412" s="248"/>
      <c r="S412" s="248"/>
      <c r="T412" s="248"/>
      <c r="U412" s="248"/>
      <c r="V412" s="248"/>
      <c r="W412" s="248"/>
      <c r="X412" s="248"/>
      <c r="Y412" s="248"/>
      <c r="Z412" s="248"/>
      <c r="AA412" s="248"/>
      <c r="AB412" s="248"/>
      <c r="AC412" s="248"/>
      <c r="AD412" s="248"/>
      <c r="AE412" s="1"/>
      <c r="AG412" s="182">
        <f t="shared" si="36"/>
        <v>0</v>
      </c>
      <c r="AH412" s="24"/>
    </row>
    <row r="413" spans="1:34" ht="15" customHeight="1">
      <c r="A413" s="44"/>
      <c r="B413" s="24"/>
      <c r="C413" s="60" t="s">
        <v>121</v>
      </c>
      <c r="D413" s="428"/>
      <c r="E413" s="248"/>
      <c r="F413" s="248"/>
      <c r="G413" s="248"/>
      <c r="H413" s="248"/>
      <c r="I413" s="248"/>
      <c r="J413" s="248"/>
      <c r="K413" s="248"/>
      <c r="L413" s="248"/>
      <c r="M413" s="248"/>
      <c r="N413" s="248"/>
      <c r="O413" s="248"/>
      <c r="P413" s="248"/>
      <c r="Q413" s="248"/>
      <c r="R413" s="248"/>
      <c r="S413" s="248"/>
      <c r="T413" s="248"/>
      <c r="U413" s="248"/>
      <c r="V413" s="248"/>
      <c r="W413" s="248"/>
      <c r="X413" s="248"/>
      <c r="Y413" s="248"/>
      <c r="Z413" s="248"/>
      <c r="AA413" s="248"/>
      <c r="AB413" s="248"/>
      <c r="AC413" s="248"/>
      <c r="AD413" s="248"/>
      <c r="AE413" s="1"/>
      <c r="AG413" s="182">
        <f t="shared" si="36"/>
        <v>0</v>
      </c>
      <c r="AH413" s="24"/>
    </row>
    <row r="414" spans="1:34" ht="15" customHeight="1">
      <c r="A414" s="44"/>
      <c r="B414" s="24"/>
      <c r="C414" s="60" t="s">
        <v>122</v>
      </c>
      <c r="D414" s="428"/>
      <c r="E414" s="248"/>
      <c r="F414" s="248"/>
      <c r="G414" s="248"/>
      <c r="H414" s="248"/>
      <c r="I414" s="248"/>
      <c r="J414" s="248"/>
      <c r="K414" s="248"/>
      <c r="L414" s="248"/>
      <c r="M414" s="248"/>
      <c r="N414" s="248"/>
      <c r="O414" s="248"/>
      <c r="P414" s="248"/>
      <c r="Q414" s="248"/>
      <c r="R414" s="248"/>
      <c r="S414" s="248"/>
      <c r="T414" s="248"/>
      <c r="U414" s="248"/>
      <c r="V414" s="248"/>
      <c r="W414" s="248"/>
      <c r="X414" s="248"/>
      <c r="Y414" s="248"/>
      <c r="Z414" s="248"/>
      <c r="AA414" s="248"/>
      <c r="AB414" s="248"/>
      <c r="AC414" s="248"/>
      <c r="AD414" s="248"/>
      <c r="AE414" s="1"/>
      <c r="AG414" s="182">
        <f t="shared" si="36"/>
        <v>0</v>
      </c>
      <c r="AH414" s="24"/>
    </row>
    <row r="415" spans="1:34" ht="15" customHeight="1">
      <c r="A415" s="44"/>
      <c r="B415" s="24"/>
      <c r="C415" s="60" t="s">
        <v>123</v>
      </c>
      <c r="D415" s="428"/>
      <c r="E415" s="248"/>
      <c r="F415" s="248"/>
      <c r="G415" s="248"/>
      <c r="H415" s="248"/>
      <c r="I415" s="248"/>
      <c r="J415" s="248"/>
      <c r="K415" s="248"/>
      <c r="L415" s="248"/>
      <c r="M415" s="248"/>
      <c r="N415" s="248"/>
      <c r="O415" s="248"/>
      <c r="P415" s="248"/>
      <c r="Q415" s="248"/>
      <c r="R415" s="248"/>
      <c r="S415" s="248"/>
      <c r="T415" s="248"/>
      <c r="U415" s="248"/>
      <c r="V415" s="248"/>
      <c r="W415" s="248"/>
      <c r="X415" s="248"/>
      <c r="Y415" s="248"/>
      <c r="Z415" s="248"/>
      <c r="AA415" s="248"/>
      <c r="AB415" s="248"/>
      <c r="AC415" s="248"/>
      <c r="AD415" s="248"/>
      <c r="AE415" s="1"/>
      <c r="AG415" s="182">
        <f t="shared" si="36"/>
        <v>0</v>
      </c>
      <c r="AH415" s="24"/>
    </row>
    <row r="416" spans="1:34" ht="15" customHeight="1">
      <c r="A416" s="44"/>
      <c r="B416" s="24"/>
      <c r="C416" s="60" t="s">
        <v>124</v>
      </c>
      <c r="D416" s="428"/>
      <c r="E416" s="248"/>
      <c r="F416" s="248"/>
      <c r="G416" s="248"/>
      <c r="H416" s="248"/>
      <c r="I416" s="248"/>
      <c r="J416" s="248"/>
      <c r="K416" s="248"/>
      <c r="L416" s="248"/>
      <c r="M416" s="248"/>
      <c r="N416" s="248"/>
      <c r="O416" s="248"/>
      <c r="P416" s="248"/>
      <c r="Q416" s="248"/>
      <c r="R416" s="248"/>
      <c r="S416" s="248"/>
      <c r="T416" s="248"/>
      <c r="U416" s="248"/>
      <c r="V416" s="248"/>
      <c r="W416" s="248"/>
      <c r="X416" s="248"/>
      <c r="Y416" s="248"/>
      <c r="Z416" s="248"/>
      <c r="AA416" s="248"/>
      <c r="AB416" s="248"/>
      <c r="AC416" s="248"/>
      <c r="AD416" s="248"/>
      <c r="AE416" s="1"/>
      <c r="AG416" s="182">
        <f t="shared" si="36"/>
        <v>0</v>
      </c>
      <c r="AH416" s="24"/>
    </row>
    <row r="417" spans="1:34" ht="15" customHeight="1">
      <c r="A417" s="44"/>
      <c r="B417" s="24"/>
      <c r="C417" s="60" t="s">
        <v>125</v>
      </c>
      <c r="D417" s="428"/>
      <c r="E417" s="248"/>
      <c r="F417" s="248"/>
      <c r="G417" s="248"/>
      <c r="H417" s="248"/>
      <c r="I417" s="248"/>
      <c r="J417" s="248"/>
      <c r="K417" s="248"/>
      <c r="L417" s="248"/>
      <c r="M417" s="248"/>
      <c r="N417" s="248"/>
      <c r="O417" s="248"/>
      <c r="P417" s="248"/>
      <c r="Q417" s="248"/>
      <c r="R417" s="248"/>
      <c r="S417" s="248"/>
      <c r="T417" s="248"/>
      <c r="U417" s="248"/>
      <c r="V417" s="248"/>
      <c r="W417" s="248"/>
      <c r="X417" s="248"/>
      <c r="Y417" s="248"/>
      <c r="Z417" s="248"/>
      <c r="AA417" s="248"/>
      <c r="AB417" s="248"/>
      <c r="AC417" s="248"/>
      <c r="AD417" s="248"/>
      <c r="AE417" s="1"/>
      <c r="AG417" s="182">
        <f t="shared" si="36"/>
        <v>0</v>
      </c>
      <c r="AH417" s="24"/>
    </row>
    <row r="418" spans="1:34" ht="15" customHeight="1">
      <c r="A418" s="44"/>
      <c r="B418" s="24"/>
      <c r="C418" s="60" t="s">
        <v>126</v>
      </c>
      <c r="D418" s="428"/>
      <c r="E418" s="248"/>
      <c r="F418" s="248"/>
      <c r="G418" s="248"/>
      <c r="H418" s="248"/>
      <c r="I418" s="248"/>
      <c r="J418" s="248"/>
      <c r="K418" s="248"/>
      <c r="L418" s="248"/>
      <c r="M418" s="248"/>
      <c r="N418" s="248"/>
      <c r="O418" s="248"/>
      <c r="P418" s="248"/>
      <c r="Q418" s="248"/>
      <c r="R418" s="248"/>
      <c r="S418" s="248"/>
      <c r="T418" s="248"/>
      <c r="U418" s="248"/>
      <c r="V418" s="248"/>
      <c r="W418" s="248"/>
      <c r="X418" s="248"/>
      <c r="Y418" s="248"/>
      <c r="Z418" s="248"/>
      <c r="AA418" s="248"/>
      <c r="AB418" s="248"/>
      <c r="AC418" s="248"/>
      <c r="AD418" s="248"/>
      <c r="AE418" s="1"/>
      <c r="AG418" s="182">
        <f t="shared" si="36"/>
        <v>0</v>
      </c>
      <c r="AH418" s="24"/>
    </row>
    <row r="419" spans="1:34" ht="15" customHeight="1">
      <c r="A419" s="44"/>
      <c r="B419" s="24"/>
      <c r="C419" s="60" t="s">
        <v>127</v>
      </c>
      <c r="D419" s="428"/>
      <c r="E419" s="248"/>
      <c r="F419" s="248"/>
      <c r="G419" s="248"/>
      <c r="H419" s="248"/>
      <c r="I419" s="248"/>
      <c r="J419" s="248"/>
      <c r="K419" s="248"/>
      <c r="L419" s="248"/>
      <c r="M419" s="248"/>
      <c r="N419" s="248"/>
      <c r="O419" s="248"/>
      <c r="P419" s="248"/>
      <c r="Q419" s="248"/>
      <c r="R419" s="248"/>
      <c r="S419" s="248"/>
      <c r="T419" s="248"/>
      <c r="U419" s="248"/>
      <c r="V419" s="248"/>
      <c r="W419" s="248"/>
      <c r="X419" s="248"/>
      <c r="Y419" s="248"/>
      <c r="Z419" s="248"/>
      <c r="AA419" s="248"/>
      <c r="AB419" s="248"/>
      <c r="AC419" s="248"/>
      <c r="AD419" s="248"/>
      <c r="AE419" s="1"/>
      <c r="AG419" s="182">
        <f t="shared" si="36"/>
        <v>0</v>
      </c>
      <c r="AH419" s="24"/>
    </row>
    <row r="420" spans="1:34" ht="15" customHeight="1">
      <c r="A420" s="44"/>
      <c r="B420" s="24"/>
      <c r="C420" s="60" t="s">
        <v>128</v>
      </c>
      <c r="D420" s="428"/>
      <c r="E420" s="248"/>
      <c r="F420" s="248"/>
      <c r="G420" s="248"/>
      <c r="H420" s="248"/>
      <c r="I420" s="248"/>
      <c r="J420" s="248"/>
      <c r="K420" s="248"/>
      <c r="L420" s="248"/>
      <c r="M420" s="248"/>
      <c r="N420" s="248"/>
      <c r="O420" s="248"/>
      <c r="P420" s="248"/>
      <c r="Q420" s="248"/>
      <c r="R420" s="248"/>
      <c r="S420" s="248"/>
      <c r="T420" s="248"/>
      <c r="U420" s="248"/>
      <c r="V420" s="248"/>
      <c r="W420" s="248"/>
      <c r="X420" s="248"/>
      <c r="Y420" s="248"/>
      <c r="Z420" s="248"/>
      <c r="AA420" s="248"/>
      <c r="AB420" s="248"/>
      <c r="AC420" s="248"/>
      <c r="AD420" s="248"/>
      <c r="AE420" s="1"/>
      <c r="AG420" s="182">
        <f t="shared" si="36"/>
        <v>0</v>
      </c>
      <c r="AH420" s="24"/>
    </row>
    <row r="421" spans="1:34" ht="15" customHeight="1">
      <c r="A421" s="44"/>
      <c r="B421" s="24"/>
      <c r="C421" s="60" t="s">
        <v>129</v>
      </c>
      <c r="D421" s="428"/>
      <c r="E421" s="248"/>
      <c r="F421" s="248"/>
      <c r="G421" s="248"/>
      <c r="H421" s="248"/>
      <c r="I421" s="248"/>
      <c r="J421" s="248"/>
      <c r="K421" s="248"/>
      <c r="L421" s="248"/>
      <c r="M421" s="248"/>
      <c r="N421" s="248"/>
      <c r="O421" s="248"/>
      <c r="P421" s="248"/>
      <c r="Q421" s="248"/>
      <c r="R421" s="248"/>
      <c r="S421" s="248"/>
      <c r="T421" s="248"/>
      <c r="U421" s="248"/>
      <c r="V421" s="248"/>
      <c r="W421" s="248"/>
      <c r="X421" s="248"/>
      <c r="Y421" s="248"/>
      <c r="Z421" s="248"/>
      <c r="AA421" s="248"/>
      <c r="AB421" s="248"/>
      <c r="AC421" s="248"/>
      <c r="AD421" s="248"/>
      <c r="AE421" s="1"/>
      <c r="AG421" s="182">
        <f t="shared" si="36"/>
        <v>0</v>
      </c>
      <c r="AH421" s="24"/>
    </row>
    <row r="422" spans="1:34" ht="15" customHeight="1">
      <c r="A422" s="44"/>
      <c r="B422" s="24"/>
      <c r="C422" s="60" t="s">
        <v>130</v>
      </c>
      <c r="D422" s="428"/>
      <c r="E422" s="248"/>
      <c r="F422" s="248"/>
      <c r="G422" s="248"/>
      <c r="H422" s="248"/>
      <c r="I422" s="248"/>
      <c r="J422" s="248"/>
      <c r="K422" s="248"/>
      <c r="L422" s="248"/>
      <c r="M422" s="248"/>
      <c r="N422" s="248"/>
      <c r="O422" s="248"/>
      <c r="P422" s="248"/>
      <c r="Q422" s="248"/>
      <c r="R422" s="248"/>
      <c r="S422" s="248"/>
      <c r="T422" s="248"/>
      <c r="U422" s="248"/>
      <c r="V422" s="248"/>
      <c r="W422" s="248"/>
      <c r="X422" s="248"/>
      <c r="Y422" s="248"/>
      <c r="Z422" s="248"/>
      <c r="AA422" s="248"/>
      <c r="AB422" s="248"/>
      <c r="AC422" s="248"/>
      <c r="AD422" s="248"/>
      <c r="AE422" s="1"/>
      <c r="AG422" s="182">
        <f t="shared" si="36"/>
        <v>0</v>
      </c>
      <c r="AH422" s="24"/>
    </row>
    <row r="423" spans="1:34" ht="15" customHeight="1">
      <c r="A423" s="44"/>
      <c r="B423" s="24"/>
      <c r="C423" s="60" t="s">
        <v>131</v>
      </c>
      <c r="D423" s="428"/>
      <c r="E423" s="248"/>
      <c r="F423" s="248"/>
      <c r="G423" s="248"/>
      <c r="H423" s="248"/>
      <c r="I423" s="248"/>
      <c r="J423" s="248"/>
      <c r="K423" s="248"/>
      <c r="L423" s="248"/>
      <c r="M423" s="248"/>
      <c r="N423" s="248"/>
      <c r="O423" s="248"/>
      <c r="P423" s="248"/>
      <c r="Q423" s="248"/>
      <c r="R423" s="248"/>
      <c r="S423" s="248"/>
      <c r="T423" s="248"/>
      <c r="U423" s="248"/>
      <c r="V423" s="248"/>
      <c r="W423" s="248"/>
      <c r="X423" s="248"/>
      <c r="Y423" s="248"/>
      <c r="Z423" s="248"/>
      <c r="AA423" s="248"/>
      <c r="AB423" s="248"/>
      <c r="AC423" s="248"/>
      <c r="AD423" s="248"/>
      <c r="AE423" s="1"/>
      <c r="AG423" s="182">
        <f t="shared" si="36"/>
        <v>0</v>
      </c>
      <c r="AH423" s="24"/>
    </row>
    <row r="424" spans="1:34" ht="15" customHeight="1">
      <c r="A424" s="44"/>
      <c r="B424" s="24"/>
      <c r="C424" s="60" t="s">
        <v>132</v>
      </c>
      <c r="D424" s="428"/>
      <c r="E424" s="248"/>
      <c r="F424" s="248"/>
      <c r="G424" s="248"/>
      <c r="H424" s="248"/>
      <c r="I424" s="248"/>
      <c r="J424" s="248"/>
      <c r="K424" s="248"/>
      <c r="L424" s="248"/>
      <c r="M424" s="248"/>
      <c r="N424" s="248"/>
      <c r="O424" s="248"/>
      <c r="P424" s="248"/>
      <c r="Q424" s="248"/>
      <c r="R424" s="248"/>
      <c r="S424" s="248"/>
      <c r="T424" s="248"/>
      <c r="U424" s="248"/>
      <c r="V424" s="248"/>
      <c r="W424" s="248"/>
      <c r="X424" s="248"/>
      <c r="Y424" s="248"/>
      <c r="Z424" s="248"/>
      <c r="AA424" s="248"/>
      <c r="AB424" s="248"/>
      <c r="AC424" s="248"/>
      <c r="AD424" s="248"/>
      <c r="AE424" s="1"/>
      <c r="AG424" s="182">
        <f t="shared" si="36"/>
        <v>0</v>
      </c>
      <c r="AH424" s="24"/>
    </row>
    <row r="425" spans="1:34" ht="15" customHeight="1">
      <c r="A425" s="44"/>
      <c r="B425" s="24"/>
      <c r="C425" s="60" t="s">
        <v>133</v>
      </c>
      <c r="D425" s="428"/>
      <c r="E425" s="248"/>
      <c r="F425" s="248"/>
      <c r="G425" s="248"/>
      <c r="H425" s="248"/>
      <c r="I425" s="248"/>
      <c r="J425" s="248"/>
      <c r="K425" s="248"/>
      <c r="L425" s="248"/>
      <c r="M425" s="248"/>
      <c r="N425" s="248"/>
      <c r="O425" s="248"/>
      <c r="P425" s="248"/>
      <c r="Q425" s="248"/>
      <c r="R425" s="248"/>
      <c r="S425" s="248"/>
      <c r="T425" s="248"/>
      <c r="U425" s="248"/>
      <c r="V425" s="248"/>
      <c r="W425" s="248"/>
      <c r="X425" s="248"/>
      <c r="Y425" s="248"/>
      <c r="Z425" s="248"/>
      <c r="AA425" s="248"/>
      <c r="AB425" s="248"/>
      <c r="AC425" s="248"/>
      <c r="AD425" s="248"/>
      <c r="AE425" s="1"/>
      <c r="AG425" s="182">
        <f t="shared" ref="AG425:AG479" si="37">IF(AND(COUNTBLANK(D425)=1,COUNTA(E425:AD425)=0),0,IF(AND(COUNTBLANK(D425)=0,COUNTA(E425:AD425)=26),0,1))</f>
        <v>0</v>
      </c>
      <c r="AH425" s="24"/>
    </row>
    <row r="426" spans="1:34" ht="15" customHeight="1">
      <c r="A426" s="44"/>
      <c r="B426" s="24"/>
      <c r="C426" s="60" t="s">
        <v>134</v>
      </c>
      <c r="D426" s="428"/>
      <c r="E426" s="248"/>
      <c r="F426" s="248"/>
      <c r="G426" s="248"/>
      <c r="H426" s="248"/>
      <c r="I426" s="248"/>
      <c r="J426" s="248"/>
      <c r="K426" s="248"/>
      <c r="L426" s="248"/>
      <c r="M426" s="248"/>
      <c r="N426" s="248"/>
      <c r="O426" s="248"/>
      <c r="P426" s="248"/>
      <c r="Q426" s="248"/>
      <c r="R426" s="248"/>
      <c r="S426" s="248"/>
      <c r="T426" s="248"/>
      <c r="U426" s="248"/>
      <c r="V426" s="248"/>
      <c r="W426" s="248"/>
      <c r="X426" s="248"/>
      <c r="Y426" s="248"/>
      <c r="Z426" s="248"/>
      <c r="AA426" s="248"/>
      <c r="AB426" s="248"/>
      <c r="AC426" s="248"/>
      <c r="AD426" s="248"/>
      <c r="AE426" s="1"/>
      <c r="AG426" s="182">
        <f t="shared" si="37"/>
        <v>0</v>
      </c>
      <c r="AH426" s="24"/>
    </row>
    <row r="427" spans="1:34" ht="15" customHeight="1">
      <c r="A427" s="44"/>
      <c r="B427" s="24"/>
      <c r="C427" s="60" t="s">
        <v>135</v>
      </c>
      <c r="D427" s="428"/>
      <c r="E427" s="248"/>
      <c r="F427" s="248"/>
      <c r="G427" s="248"/>
      <c r="H427" s="248"/>
      <c r="I427" s="248"/>
      <c r="J427" s="248"/>
      <c r="K427" s="248"/>
      <c r="L427" s="248"/>
      <c r="M427" s="248"/>
      <c r="N427" s="248"/>
      <c r="O427" s="248"/>
      <c r="P427" s="248"/>
      <c r="Q427" s="248"/>
      <c r="R427" s="248"/>
      <c r="S427" s="248"/>
      <c r="T427" s="248"/>
      <c r="U427" s="248"/>
      <c r="V427" s="248"/>
      <c r="W427" s="248"/>
      <c r="X427" s="248"/>
      <c r="Y427" s="248"/>
      <c r="Z427" s="248"/>
      <c r="AA427" s="248"/>
      <c r="AB427" s="248"/>
      <c r="AC427" s="248"/>
      <c r="AD427" s="248"/>
      <c r="AE427" s="1"/>
      <c r="AG427" s="182">
        <f t="shared" si="37"/>
        <v>0</v>
      </c>
      <c r="AH427" s="24"/>
    </row>
    <row r="428" spans="1:34" ht="15" customHeight="1">
      <c r="A428" s="44"/>
      <c r="B428" s="24"/>
      <c r="C428" s="60" t="s">
        <v>136</v>
      </c>
      <c r="D428" s="428"/>
      <c r="E428" s="248"/>
      <c r="F428" s="248"/>
      <c r="G428" s="248"/>
      <c r="H428" s="248"/>
      <c r="I428" s="248"/>
      <c r="J428" s="248"/>
      <c r="K428" s="248"/>
      <c r="L428" s="248"/>
      <c r="M428" s="248"/>
      <c r="N428" s="248"/>
      <c r="O428" s="248"/>
      <c r="P428" s="248"/>
      <c r="Q428" s="248"/>
      <c r="R428" s="248"/>
      <c r="S428" s="248"/>
      <c r="T428" s="248"/>
      <c r="U428" s="248"/>
      <c r="V428" s="248"/>
      <c r="W428" s="248"/>
      <c r="X428" s="248"/>
      <c r="Y428" s="248"/>
      <c r="Z428" s="248"/>
      <c r="AA428" s="248"/>
      <c r="AB428" s="248"/>
      <c r="AC428" s="248"/>
      <c r="AD428" s="248"/>
      <c r="AE428" s="1"/>
      <c r="AG428" s="182">
        <f t="shared" si="37"/>
        <v>0</v>
      </c>
      <c r="AH428" s="24"/>
    </row>
    <row r="429" spans="1:34" ht="15" customHeight="1">
      <c r="A429" s="44"/>
      <c r="B429" s="24"/>
      <c r="C429" s="60" t="s">
        <v>137</v>
      </c>
      <c r="D429" s="428"/>
      <c r="E429" s="248"/>
      <c r="F429" s="248"/>
      <c r="G429" s="248"/>
      <c r="H429" s="248"/>
      <c r="I429" s="248"/>
      <c r="J429" s="248"/>
      <c r="K429" s="248"/>
      <c r="L429" s="248"/>
      <c r="M429" s="248"/>
      <c r="N429" s="248"/>
      <c r="O429" s="248"/>
      <c r="P429" s="248"/>
      <c r="Q429" s="248"/>
      <c r="R429" s="248"/>
      <c r="S429" s="248"/>
      <c r="T429" s="248"/>
      <c r="U429" s="248"/>
      <c r="V429" s="248"/>
      <c r="W429" s="248"/>
      <c r="X429" s="248"/>
      <c r="Y429" s="248"/>
      <c r="Z429" s="248"/>
      <c r="AA429" s="248"/>
      <c r="AB429" s="248"/>
      <c r="AC429" s="248"/>
      <c r="AD429" s="248"/>
      <c r="AE429" s="1"/>
      <c r="AG429" s="182">
        <f t="shared" si="37"/>
        <v>0</v>
      </c>
      <c r="AH429" s="24"/>
    </row>
    <row r="430" spans="1:34" ht="15" customHeight="1">
      <c r="A430" s="44"/>
      <c r="B430" s="24"/>
      <c r="C430" s="60" t="s">
        <v>138</v>
      </c>
      <c r="D430" s="428"/>
      <c r="E430" s="248"/>
      <c r="F430" s="248"/>
      <c r="G430" s="248"/>
      <c r="H430" s="248"/>
      <c r="I430" s="248"/>
      <c r="J430" s="248"/>
      <c r="K430" s="248"/>
      <c r="L430" s="248"/>
      <c r="M430" s="248"/>
      <c r="N430" s="248"/>
      <c r="O430" s="248"/>
      <c r="P430" s="248"/>
      <c r="Q430" s="248"/>
      <c r="R430" s="248"/>
      <c r="S430" s="248"/>
      <c r="T430" s="248"/>
      <c r="U430" s="248"/>
      <c r="V430" s="248"/>
      <c r="W430" s="248"/>
      <c r="X430" s="248"/>
      <c r="Y430" s="248"/>
      <c r="Z430" s="248"/>
      <c r="AA430" s="248"/>
      <c r="AB430" s="248"/>
      <c r="AC430" s="248"/>
      <c r="AD430" s="248"/>
      <c r="AE430" s="1"/>
      <c r="AG430" s="182">
        <f t="shared" si="37"/>
        <v>0</v>
      </c>
      <c r="AH430" s="24"/>
    </row>
    <row r="431" spans="1:34" ht="15" customHeight="1">
      <c r="A431" s="44"/>
      <c r="B431" s="24"/>
      <c r="C431" s="60" t="s">
        <v>139</v>
      </c>
      <c r="D431" s="428"/>
      <c r="E431" s="248"/>
      <c r="F431" s="248"/>
      <c r="G431" s="248"/>
      <c r="H431" s="248"/>
      <c r="I431" s="248"/>
      <c r="J431" s="248"/>
      <c r="K431" s="248"/>
      <c r="L431" s="248"/>
      <c r="M431" s="248"/>
      <c r="N431" s="248"/>
      <c r="O431" s="248"/>
      <c r="P431" s="248"/>
      <c r="Q431" s="248"/>
      <c r="R431" s="248"/>
      <c r="S431" s="248"/>
      <c r="T431" s="248"/>
      <c r="U431" s="248"/>
      <c r="V431" s="248"/>
      <c r="W431" s="248"/>
      <c r="X431" s="248"/>
      <c r="Y431" s="248"/>
      <c r="Z431" s="248"/>
      <c r="AA431" s="248"/>
      <c r="AB431" s="248"/>
      <c r="AC431" s="248"/>
      <c r="AD431" s="248"/>
      <c r="AE431" s="1"/>
      <c r="AG431" s="182">
        <f t="shared" si="37"/>
        <v>0</v>
      </c>
      <c r="AH431" s="24"/>
    </row>
    <row r="432" spans="1:34" ht="15" customHeight="1">
      <c r="A432" s="44"/>
      <c r="B432" s="24"/>
      <c r="C432" s="60" t="s">
        <v>140</v>
      </c>
      <c r="D432" s="428"/>
      <c r="E432" s="248"/>
      <c r="F432" s="248"/>
      <c r="G432" s="248"/>
      <c r="H432" s="248"/>
      <c r="I432" s="248"/>
      <c r="J432" s="248"/>
      <c r="K432" s="248"/>
      <c r="L432" s="248"/>
      <c r="M432" s="248"/>
      <c r="N432" s="248"/>
      <c r="O432" s="248"/>
      <c r="P432" s="248"/>
      <c r="Q432" s="248"/>
      <c r="R432" s="248"/>
      <c r="S432" s="248"/>
      <c r="T432" s="248"/>
      <c r="U432" s="248"/>
      <c r="V432" s="248"/>
      <c r="W432" s="248"/>
      <c r="X432" s="248"/>
      <c r="Y432" s="248"/>
      <c r="Z432" s="248"/>
      <c r="AA432" s="248"/>
      <c r="AB432" s="248"/>
      <c r="AC432" s="248"/>
      <c r="AD432" s="248"/>
      <c r="AE432" s="1"/>
      <c r="AG432" s="182">
        <f t="shared" si="37"/>
        <v>0</v>
      </c>
      <c r="AH432" s="24"/>
    </row>
    <row r="433" spans="1:34" ht="15" customHeight="1">
      <c r="A433" s="44"/>
      <c r="B433" s="24"/>
      <c r="C433" s="60" t="s">
        <v>141</v>
      </c>
      <c r="D433" s="428"/>
      <c r="E433" s="248"/>
      <c r="F433" s="248"/>
      <c r="G433" s="248"/>
      <c r="H433" s="248"/>
      <c r="I433" s="248"/>
      <c r="J433" s="248"/>
      <c r="K433" s="248"/>
      <c r="L433" s="248"/>
      <c r="M433" s="248"/>
      <c r="N433" s="248"/>
      <c r="O433" s="248"/>
      <c r="P433" s="248"/>
      <c r="Q433" s="248"/>
      <c r="R433" s="248"/>
      <c r="S433" s="248"/>
      <c r="T433" s="248"/>
      <c r="U433" s="248"/>
      <c r="V433" s="248"/>
      <c r="W433" s="248"/>
      <c r="X433" s="248"/>
      <c r="Y433" s="248"/>
      <c r="Z433" s="248"/>
      <c r="AA433" s="248"/>
      <c r="AB433" s="248"/>
      <c r="AC433" s="248"/>
      <c r="AD433" s="248"/>
      <c r="AE433" s="1"/>
      <c r="AG433" s="182">
        <f t="shared" si="37"/>
        <v>0</v>
      </c>
      <c r="AH433" s="24"/>
    </row>
    <row r="434" spans="1:34" ht="15" customHeight="1">
      <c r="A434" s="44"/>
      <c r="B434" s="24"/>
      <c r="C434" s="60" t="s">
        <v>142</v>
      </c>
      <c r="D434" s="428"/>
      <c r="E434" s="248"/>
      <c r="F434" s="248"/>
      <c r="G434" s="248"/>
      <c r="H434" s="248"/>
      <c r="I434" s="248"/>
      <c r="J434" s="248"/>
      <c r="K434" s="248"/>
      <c r="L434" s="248"/>
      <c r="M434" s="248"/>
      <c r="N434" s="248"/>
      <c r="O434" s="248"/>
      <c r="P434" s="248"/>
      <c r="Q434" s="248"/>
      <c r="R434" s="248"/>
      <c r="S434" s="248"/>
      <c r="T434" s="248"/>
      <c r="U434" s="248"/>
      <c r="V434" s="248"/>
      <c r="W434" s="248"/>
      <c r="X434" s="248"/>
      <c r="Y434" s="248"/>
      <c r="Z434" s="248"/>
      <c r="AA434" s="248"/>
      <c r="AB434" s="248"/>
      <c r="AC434" s="248"/>
      <c r="AD434" s="248"/>
      <c r="AE434" s="1"/>
      <c r="AG434" s="182">
        <f t="shared" si="37"/>
        <v>0</v>
      </c>
      <c r="AH434" s="24"/>
    </row>
    <row r="435" spans="1:34" ht="15" customHeight="1">
      <c r="A435" s="44"/>
      <c r="B435" s="24"/>
      <c r="C435" s="60" t="s">
        <v>143</v>
      </c>
      <c r="D435" s="428"/>
      <c r="E435" s="248"/>
      <c r="F435" s="248"/>
      <c r="G435" s="248"/>
      <c r="H435" s="248"/>
      <c r="I435" s="248"/>
      <c r="J435" s="248"/>
      <c r="K435" s="248"/>
      <c r="L435" s="248"/>
      <c r="M435" s="248"/>
      <c r="N435" s="248"/>
      <c r="O435" s="248"/>
      <c r="P435" s="248"/>
      <c r="Q435" s="248"/>
      <c r="R435" s="248"/>
      <c r="S435" s="248"/>
      <c r="T435" s="248"/>
      <c r="U435" s="248"/>
      <c r="V435" s="248"/>
      <c r="W435" s="248"/>
      <c r="X435" s="248"/>
      <c r="Y435" s="248"/>
      <c r="Z435" s="248"/>
      <c r="AA435" s="248"/>
      <c r="AB435" s="248"/>
      <c r="AC435" s="248"/>
      <c r="AD435" s="248"/>
      <c r="AE435" s="1"/>
      <c r="AG435" s="182">
        <f t="shared" si="37"/>
        <v>0</v>
      </c>
      <c r="AH435" s="24"/>
    </row>
    <row r="436" spans="1:34" ht="15" customHeight="1">
      <c r="A436" s="44"/>
      <c r="B436" s="24"/>
      <c r="C436" s="60" t="s">
        <v>144</v>
      </c>
      <c r="D436" s="428"/>
      <c r="E436" s="248"/>
      <c r="F436" s="248"/>
      <c r="G436" s="248"/>
      <c r="H436" s="248"/>
      <c r="I436" s="248"/>
      <c r="J436" s="248"/>
      <c r="K436" s="248"/>
      <c r="L436" s="248"/>
      <c r="M436" s="248"/>
      <c r="N436" s="248"/>
      <c r="O436" s="248"/>
      <c r="P436" s="248"/>
      <c r="Q436" s="248"/>
      <c r="R436" s="248"/>
      <c r="S436" s="248"/>
      <c r="T436" s="248"/>
      <c r="U436" s="248"/>
      <c r="V436" s="248"/>
      <c r="W436" s="248"/>
      <c r="X436" s="248"/>
      <c r="Y436" s="248"/>
      <c r="Z436" s="248"/>
      <c r="AA436" s="248"/>
      <c r="AB436" s="248"/>
      <c r="AC436" s="248"/>
      <c r="AD436" s="248"/>
      <c r="AE436" s="1"/>
      <c r="AG436" s="182">
        <f t="shared" si="37"/>
        <v>0</v>
      </c>
      <c r="AH436" s="24"/>
    </row>
    <row r="437" spans="1:34" ht="15" customHeight="1">
      <c r="A437" s="44"/>
      <c r="B437" s="24"/>
      <c r="C437" s="60" t="s">
        <v>145</v>
      </c>
      <c r="D437" s="428"/>
      <c r="E437" s="248"/>
      <c r="F437" s="248"/>
      <c r="G437" s="248"/>
      <c r="H437" s="248"/>
      <c r="I437" s="248"/>
      <c r="J437" s="248"/>
      <c r="K437" s="248"/>
      <c r="L437" s="248"/>
      <c r="M437" s="248"/>
      <c r="N437" s="248"/>
      <c r="O437" s="248"/>
      <c r="P437" s="248"/>
      <c r="Q437" s="248"/>
      <c r="R437" s="248"/>
      <c r="S437" s="248"/>
      <c r="T437" s="248"/>
      <c r="U437" s="248"/>
      <c r="V437" s="248"/>
      <c r="W437" s="248"/>
      <c r="X437" s="248"/>
      <c r="Y437" s="248"/>
      <c r="Z437" s="248"/>
      <c r="AA437" s="248"/>
      <c r="AB437" s="248"/>
      <c r="AC437" s="248"/>
      <c r="AD437" s="248"/>
      <c r="AE437" s="1"/>
      <c r="AG437" s="182">
        <f t="shared" si="37"/>
        <v>0</v>
      </c>
      <c r="AH437" s="24"/>
    </row>
    <row r="438" spans="1:34" ht="15" customHeight="1">
      <c r="A438" s="44"/>
      <c r="B438" s="24"/>
      <c r="C438" s="61" t="s">
        <v>146</v>
      </c>
      <c r="D438" s="428"/>
      <c r="E438" s="248"/>
      <c r="F438" s="248"/>
      <c r="G438" s="248"/>
      <c r="H438" s="248"/>
      <c r="I438" s="248"/>
      <c r="J438" s="248"/>
      <c r="K438" s="248"/>
      <c r="L438" s="248"/>
      <c r="M438" s="248"/>
      <c r="N438" s="248"/>
      <c r="O438" s="248"/>
      <c r="P438" s="248"/>
      <c r="Q438" s="248"/>
      <c r="R438" s="248"/>
      <c r="S438" s="248"/>
      <c r="T438" s="248"/>
      <c r="U438" s="248"/>
      <c r="V438" s="248"/>
      <c r="W438" s="248"/>
      <c r="X438" s="248"/>
      <c r="Y438" s="248"/>
      <c r="Z438" s="248"/>
      <c r="AA438" s="248"/>
      <c r="AB438" s="248"/>
      <c r="AC438" s="248"/>
      <c r="AD438" s="248"/>
      <c r="AE438" s="1"/>
      <c r="AG438" s="182">
        <f t="shared" si="37"/>
        <v>0</v>
      </c>
      <c r="AH438" s="24"/>
    </row>
    <row r="439" spans="1:34" ht="15" customHeight="1">
      <c r="A439" s="44"/>
      <c r="B439" s="24"/>
      <c r="C439" s="60" t="s">
        <v>147</v>
      </c>
      <c r="D439" s="428"/>
      <c r="E439" s="248"/>
      <c r="F439" s="248"/>
      <c r="G439" s="248"/>
      <c r="H439" s="248"/>
      <c r="I439" s="248"/>
      <c r="J439" s="248"/>
      <c r="K439" s="248"/>
      <c r="L439" s="248"/>
      <c r="M439" s="248"/>
      <c r="N439" s="248"/>
      <c r="O439" s="248"/>
      <c r="P439" s="248"/>
      <c r="Q439" s="248"/>
      <c r="R439" s="248"/>
      <c r="S439" s="248"/>
      <c r="T439" s="248"/>
      <c r="U439" s="248"/>
      <c r="V439" s="248"/>
      <c r="W439" s="248"/>
      <c r="X439" s="248"/>
      <c r="Y439" s="248"/>
      <c r="Z439" s="248"/>
      <c r="AA439" s="248"/>
      <c r="AB439" s="248"/>
      <c r="AC439" s="248"/>
      <c r="AD439" s="248"/>
      <c r="AE439" s="1"/>
      <c r="AG439" s="182">
        <f t="shared" si="37"/>
        <v>0</v>
      </c>
      <c r="AH439" s="24"/>
    </row>
    <row r="440" spans="1:34" ht="15" customHeight="1">
      <c r="A440" s="44"/>
      <c r="B440" s="24"/>
      <c r="C440" s="60" t="s">
        <v>148</v>
      </c>
      <c r="D440" s="428"/>
      <c r="E440" s="248"/>
      <c r="F440" s="248"/>
      <c r="G440" s="248"/>
      <c r="H440" s="248"/>
      <c r="I440" s="248"/>
      <c r="J440" s="248"/>
      <c r="K440" s="248"/>
      <c r="L440" s="248"/>
      <c r="M440" s="248"/>
      <c r="N440" s="248"/>
      <c r="O440" s="248"/>
      <c r="P440" s="248"/>
      <c r="Q440" s="248"/>
      <c r="R440" s="248"/>
      <c r="S440" s="248"/>
      <c r="T440" s="248"/>
      <c r="U440" s="248"/>
      <c r="V440" s="248"/>
      <c r="W440" s="248"/>
      <c r="X440" s="248"/>
      <c r="Y440" s="248"/>
      <c r="Z440" s="248"/>
      <c r="AA440" s="248"/>
      <c r="AB440" s="248"/>
      <c r="AC440" s="248"/>
      <c r="AD440" s="248"/>
      <c r="AE440" s="1"/>
      <c r="AG440" s="182">
        <f t="shared" si="37"/>
        <v>0</v>
      </c>
      <c r="AH440" s="24"/>
    </row>
    <row r="441" spans="1:34" ht="15" customHeight="1">
      <c r="A441" s="44"/>
      <c r="B441" s="24"/>
      <c r="C441" s="60" t="s">
        <v>149</v>
      </c>
      <c r="D441" s="428"/>
      <c r="E441" s="248"/>
      <c r="F441" s="248"/>
      <c r="G441" s="248"/>
      <c r="H441" s="248"/>
      <c r="I441" s="248"/>
      <c r="J441" s="248"/>
      <c r="K441" s="248"/>
      <c r="L441" s="248"/>
      <c r="M441" s="248"/>
      <c r="N441" s="248"/>
      <c r="O441" s="248"/>
      <c r="P441" s="248"/>
      <c r="Q441" s="248"/>
      <c r="R441" s="248"/>
      <c r="S441" s="248"/>
      <c r="T441" s="248"/>
      <c r="U441" s="248"/>
      <c r="V441" s="248"/>
      <c r="W441" s="248"/>
      <c r="X441" s="248"/>
      <c r="Y441" s="248"/>
      <c r="Z441" s="248"/>
      <c r="AA441" s="248"/>
      <c r="AB441" s="248"/>
      <c r="AC441" s="248"/>
      <c r="AD441" s="248"/>
      <c r="AE441" s="1"/>
      <c r="AG441" s="182">
        <f t="shared" si="37"/>
        <v>0</v>
      </c>
      <c r="AH441" s="24"/>
    </row>
    <row r="442" spans="1:34" ht="15" customHeight="1">
      <c r="A442" s="44"/>
      <c r="B442" s="24"/>
      <c r="C442" s="60" t="s">
        <v>150</v>
      </c>
      <c r="D442" s="428"/>
      <c r="E442" s="248"/>
      <c r="F442" s="248"/>
      <c r="G442" s="248"/>
      <c r="H442" s="248"/>
      <c r="I442" s="248"/>
      <c r="J442" s="248"/>
      <c r="K442" s="248"/>
      <c r="L442" s="248"/>
      <c r="M442" s="248"/>
      <c r="N442" s="248"/>
      <c r="O442" s="248"/>
      <c r="P442" s="248"/>
      <c r="Q442" s="248"/>
      <c r="R442" s="248"/>
      <c r="S442" s="248"/>
      <c r="T442" s="248"/>
      <c r="U442" s="248"/>
      <c r="V442" s="248"/>
      <c r="W442" s="248"/>
      <c r="X442" s="248"/>
      <c r="Y442" s="248"/>
      <c r="Z442" s="248"/>
      <c r="AA442" s="248"/>
      <c r="AB442" s="248"/>
      <c r="AC442" s="248"/>
      <c r="AD442" s="248"/>
      <c r="AE442" s="1"/>
      <c r="AG442" s="182">
        <f t="shared" si="37"/>
        <v>0</v>
      </c>
      <c r="AH442" s="24"/>
    </row>
    <row r="443" spans="1:34" ht="15" customHeight="1">
      <c r="A443" s="44"/>
      <c r="B443" s="24"/>
      <c r="C443" s="60" t="s">
        <v>151</v>
      </c>
      <c r="D443" s="428"/>
      <c r="E443" s="248"/>
      <c r="F443" s="248"/>
      <c r="G443" s="248"/>
      <c r="H443" s="248"/>
      <c r="I443" s="248"/>
      <c r="J443" s="248"/>
      <c r="K443" s="248"/>
      <c r="L443" s="248"/>
      <c r="M443" s="248"/>
      <c r="N443" s="248"/>
      <c r="O443" s="248"/>
      <c r="P443" s="248"/>
      <c r="Q443" s="248"/>
      <c r="R443" s="248"/>
      <c r="S443" s="248"/>
      <c r="T443" s="248"/>
      <c r="U443" s="248"/>
      <c r="V443" s="248"/>
      <c r="W443" s="248"/>
      <c r="X443" s="248"/>
      <c r="Y443" s="248"/>
      <c r="Z443" s="248"/>
      <c r="AA443" s="248"/>
      <c r="AB443" s="248"/>
      <c r="AC443" s="248"/>
      <c r="AD443" s="248"/>
      <c r="AE443" s="1"/>
      <c r="AG443" s="182">
        <f t="shared" si="37"/>
        <v>0</v>
      </c>
      <c r="AH443" s="24"/>
    </row>
    <row r="444" spans="1:34" ht="15" customHeight="1">
      <c r="A444" s="44"/>
      <c r="B444" s="24"/>
      <c r="C444" s="60" t="s">
        <v>152</v>
      </c>
      <c r="D444" s="428"/>
      <c r="E444" s="248"/>
      <c r="F444" s="248"/>
      <c r="G444" s="248"/>
      <c r="H444" s="248"/>
      <c r="I444" s="248"/>
      <c r="J444" s="248"/>
      <c r="K444" s="248"/>
      <c r="L444" s="248"/>
      <c r="M444" s="248"/>
      <c r="N444" s="248"/>
      <c r="O444" s="248"/>
      <c r="P444" s="248"/>
      <c r="Q444" s="248"/>
      <c r="R444" s="248"/>
      <c r="S444" s="248"/>
      <c r="T444" s="248"/>
      <c r="U444" s="248"/>
      <c r="V444" s="248"/>
      <c r="W444" s="248"/>
      <c r="X444" s="248"/>
      <c r="Y444" s="248"/>
      <c r="Z444" s="248"/>
      <c r="AA444" s="248"/>
      <c r="AB444" s="248"/>
      <c r="AC444" s="248"/>
      <c r="AD444" s="248"/>
      <c r="AE444" s="1"/>
      <c r="AG444" s="182">
        <f t="shared" si="37"/>
        <v>0</v>
      </c>
      <c r="AH444" s="24"/>
    </row>
    <row r="445" spans="1:34" ht="15" customHeight="1">
      <c r="A445" s="44"/>
      <c r="B445" s="24"/>
      <c r="C445" s="60" t="s">
        <v>153</v>
      </c>
      <c r="D445" s="428"/>
      <c r="E445" s="248"/>
      <c r="F445" s="248"/>
      <c r="G445" s="248"/>
      <c r="H445" s="248"/>
      <c r="I445" s="248"/>
      <c r="J445" s="248"/>
      <c r="K445" s="248"/>
      <c r="L445" s="248"/>
      <c r="M445" s="248"/>
      <c r="N445" s="248"/>
      <c r="O445" s="248"/>
      <c r="P445" s="248"/>
      <c r="Q445" s="248"/>
      <c r="R445" s="248"/>
      <c r="S445" s="248"/>
      <c r="T445" s="248"/>
      <c r="U445" s="248"/>
      <c r="V445" s="248"/>
      <c r="W445" s="248"/>
      <c r="X445" s="248"/>
      <c r="Y445" s="248"/>
      <c r="Z445" s="248"/>
      <c r="AA445" s="248"/>
      <c r="AB445" s="248"/>
      <c r="AC445" s="248"/>
      <c r="AD445" s="248"/>
      <c r="AE445" s="1"/>
      <c r="AG445" s="182">
        <f t="shared" si="37"/>
        <v>0</v>
      </c>
      <c r="AH445" s="24"/>
    </row>
    <row r="446" spans="1:34" ht="15" customHeight="1">
      <c r="A446" s="44"/>
      <c r="B446" s="24"/>
      <c r="C446" s="60" t="s">
        <v>154</v>
      </c>
      <c r="D446" s="428"/>
      <c r="E446" s="248"/>
      <c r="F446" s="248"/>
      <c r="G446" s="248"/>
      <c r="H446" s="248"/>
      <c r="I446" s="248"/>
      <c r="J446" s="248"/>
      <c r="K446" s="248"/>
      <c r="L446" s="248"/>
      <c r="M446" s="248"/>
      <c r="N446" s="248"/>
      <c r="O446" s="248"/>
      <c r="P446" s="248"/>
      <c r="Q446" s="248"/>
      <c r="R446" s="248"/>
      <c r="S446" s="248"/>
      <c r="T446" s="248"/>
      <c r="U446" s="248"/>
      <c r="V446" s="248"/>
      <c r="W446" s="248"/>
      <c r="X446" s="248"/>
      <c r="Y446" s="248"/>
      <c r="Z446" s="248"/>
      <c r="AA446" s="248"/>
      <c r="AB446" s="248"/>
      <c r="AC446" s="248"/>
      <c r="AD446" s="248"/>
      <c r="AE446" s="1"/>
      <c r="AG446" s="182">
        <f t="shared" si="37"/>
        <v>0</v>
      </c>
      <c r="AH446" s="24"/>
    </row>
    <row r="447" spans="1:34" ht="15" customHeight="1">
      <c r="A447" s="44"/>
      <c r="B447" s="24"/>
      <c r="C447" s="60" t="s">
        <v>155</v>
      </c>
      <c r="D447" s="428"/>
      <c r="E447" s="248"/>
      <c r="F447" s="248"/>
      <c r="G447" s="248"/>
      <c r="H447" s="248"/>
      <c r="I447" s="248"/>
      <c r="J447" s="248"/>
      <c r="K447" s="248"/>
      <c r="L447" s="248"/>
      <c r="M447" s="248"/>
      <c r="N447" s="248"/>
      <c r="O447" s="248"/>
      <c r="P447" s="248"/>
      <c r="Q447" s="248"/>
      <c r="R447" s="248"/>
      <c r="S447" s="248"/>
      <c r="T447" s="248"/>
      <c r="U447" s="248"/>
      <c r="V447" s="248"/>
      <c r="W447" s="248"/>
      <c r="X447" s="248"/>
      <c r="Y447" s="248"/>
      <c r="Z447" s="248"/>
      <c r="AA447" s="248"/>
      <c r="AB447" s="248"/>
      <c r="AC447" s="248"/>
      <c r="AD447" s="248"/>
      <c r="AE447" s="1"/>
      <c r="AG447" s="182">
        <f t="shared" si="37"/>
        <v>0</v>
      </c>
      <c r="AH447" s="24"/>
    </row>
    <row r="448" spans="1:34" ht="15" customHeight="1">
      <c r="A448" s="44"/>
      <c r="B448" s="24"/>
      <c r="C448" s="60" t="s">
        <v>156</v>
      </c>
      <c r="D448" s="428"/>
      <c r="E448" s="248"/>
      <c r="F448" s="248"/>
      <c r="G448" s="248"/>
      <c r="H448" s="248"/>
      <c r="I448" s="248"/>
      <c r="J448" s="248"/>
      <c r="K448" s="248"/>
      <c r="L448" s="248"/>
      <c r="M448" s="248"/>
      <c r="N448" s="248"/>
      <c r="O448" s="248"/>
      <c r="P448" s="248"/>
      <c r="Q448" s="248"/>
      <c r="R448" s="248"/>
      <c r="S448" s="248"/>
      <c r="T448" s="248"/>
      <c r="U448" s="248"/>
      <c r="V448" s="248"/>
      <c r="W448" s="248"/>
      <c r="X448" s="248"/>
      <c r="Y448" s="248"/>
      <c r="Z448" s="248"/>
      <c r="AA448" s="248"/>
      <c r="AB448" s="248"/>
      <c r="AC448" s="248"/>
      <c r="AD448" s="248"/>
      <c r="AE448" s="1"/>
      <c r="AG448" s="182">
        <f t="shared" si="37"/>
        <v>0</v>
      </c>
      <c r="AH448" s="24"/>
    </row>
    <row r="449" spans="1:34" ht="15" customHeight="1">
      <c r="A449" s="44"/>
      <c r="B449" s="24"/>
      <c r="C449" s="60" t="s">
        <v>157</v>
      </c>
      <c r="D449" s="428"/>
      <c r="E449" s="248"/>
      <c r="F449" s="248"/>
      <c r="G449" s="248"/>
      <c r="H449" s="248"/>
      <c r="I449" s="248"/>
      <c r="J449" s="248"/>
      <c r="K449" s="248"/>
      <c r="L449" s="248"/>
      <c r="M449" s="248"/>
      <c r="N449" s="248"/>
      <c r="O449" s="248"/>
      <c r="P449" s="248"/>
      <c r="Q449" s="248"/>
      <c r="R449" s="248"/>
      <c r="S449" s="248"/>
      <c r="T449" s="248"/>
      <c r="U449" s="248"/>
      <c r="V449" s="248"/>
      <c r="W449" s="248"/>
      <c r="X449" s="248"/>
      <c r="Y449" s="248"/>
      <c r="Z449" s="248"/>
      <c r="AA449" s="248"/>
      <c r="AB449" s="248"/>
      <c r="AC449" s="248"/>
      <c r="AD449" s="248"/>
      <c r="AE449" s="1"/>
      <c r="AG449" s="182">
        <f t="shared" si="37"/>
        <v>0</v>
      </c>
      <c r="AH449" s="24"/>
    </row>
    <row r="450" spans="1:34" ht="15" customHeight="1">
      <c r="A450" s="44"/>
      <c r="B450" s="24"/>
      <c r="C450" s="60" t="s">
        <v>158</v>
      </c>
      <c r="D450" s="428"/>
      <c r="E450" s="248"/>
      <c r="F450" s="248"/>
      <c r="G450" s="248"/>
      <c r="H450" s="248"/>
      <c r="I450" s="248"/>
      <c r="J450" s="248"/>
      <c r="K450" s="248"/>
      <c r="L450" s="248"/>
      <c r="M450" s="248"/>
      <c r="N450" s="248"/>
      <c r="O450" s="248"/>
      <c r="P450" s="248"/>
      <c r="Q450" s="248"/>
      <c r="R450" s="248"/>
      <c r="S450" s="248"/>
      <c r="T450" s="248"/>
      <c r="U450" s="248"/>
      <c r="V450" s="248"/>
      <c r="W450" s="248"/>
      <c r="X450" s="248"/>
      <c r="Y450" s="248"/>
      <c r="Z450" s="248"/>
      <c r="AA450" s="248"/>
      <c r="AB450" s="248"/>
      <c r="AC450" s="248"/>
      <c r="AD450" s="248"/>
      <c r="AE450" s="1"/>
      <c r="AG450" s="182">
        <f t="shared" si="37"/>
        <v>0</v>
      </c>
      <c r="AH450" s="24"/>
    </row>
    <row r="451" spans="1:34" ht="15" customHeight="1">
      <c r="A451" s="44"/>
      <c r="B451" s="24"/>
      <c r="C451" s="60" t="s">
        <v>159</v>
      </c>
      <c r="D451" s="428"/>
      <c r="E451" s="248"/>
      <c r="F451" s="248"/>
      <c r="G451" s="248"/>
      <c r="H451" s="248"/>
      <c r="I451" s="248"/>
      <c r="J451" s="248"/>
      <c r="K451" s="248"/>
      <c r="L451" s="248"/>
      <c r="M451" s="248"/>
      <c r="N451" s="248"/>
      <c r="O451" s="248"/>
      <c r="P451" s="248"/>
      <c r="Q451" s="248"/>
      <c r="R451" s="248"/>
      <c r="S451" s="248"/>
      <c r="T451" s="248"/>
      <c r="U451" s="248"/>
      <c r="V451" s="248"/>
      <c r="W451" s="248"/>
      <c r="X451" s="248"/>
      <c r="Y451" s="248"/>
      <c r="Z451" s="248"/>
      <c r="AA451" s="248"/>
      <c r="AB451" s="248"/>
      <c r="AC451" s="248"/>
      <c r="AD451" s="248"/>
      <c r="AE451" s="1"/>
      <c r="AG451" s="182">
        <f t="shared" si="37"/>
        <v>0</v>
      </c>
      <c r="AH451" s="24"/>
    </row>
    <row r="452" spans="1:34" ht="15" customHeight="1">
      <c r="A452" s="44"/>
      <c r="B452" s="24"/>
      <c r="C452" s="60" t="s">
        <v>160</v>
      </c>
      <c r="D452" s="428"/>
      <c r="E452" s="248"/>
      <c r="F452" s="248"/>
      <c r="G452" s="248"/>
      <c r="H452" s="248"/>
      <c r="I452" s="248"/>
      <c r="J452" s="248"/>
      <c r="K452" s="248"/>
      <c r="L452" s="248"/>
      <c r="M452" s="248"/>
      <c r="N452" s="248"/>
      <c r="O452" s="248"/>
      <c r="P452" s="248"/>
      <c r="Q452" s="248"/>
      <c r="R452" s="248"/>
      <c r="S452" s="248"/>
      <c r="T452" s="248"/>
      <c r="U452" s="248"/>
      <c r="V452" s="248"/>
      <c r="W452" s="248"/>
      <c r="X452" s="248"/>
      <c r="Y452" s="248"/>
      <c r="Z452" s="248"/>
      <c r="AA452" s="248"/>
      <c r="AB452" s="248"/>
      <c r="AC452" s="248"/>
      <c r="AD452" s="248"/>
      <c r="AE452" s="1"/>
      <c r="AG452" s="182">
        <f t="shared" si="37"/>
        <v>0</v>
      </c>
      <c r="AH452" s="24"/>
    </row>
    <row r="453" spans="1:34" ht="15" customHeight="1">
      <c r="A453" s="44"/>
      <c r="B453" s="24"/>
      <c r="C453" s="60" t="s">
        <v>161</v>
      </c>
      <c r="D453" s="428"/>
      <c r="E453" s="248"/>
      <c r="F453" s="248"/>
      <c r="G453" s="248"/>
      <c r="H453" s="248"/>
      <c r="I453" s="248"/>
      <c r="J453" s="248"/>
      <c r="K453" s="248"/>
      <c r="L453" s="248"/>
      <c r="M453" s="248"/>
      <c r="N453" s="248"/>
      <c r="O453" s="248"/>
      <c r="P453" s="248"/>
      <c r="Q453" s="248"/>
      <c r="R453" s="248"/>
      <c r="S453" s="248"/>
      <c r="T453" s="248"/>
      <c r="U453" s="248"/>
      <c r="V453" s="248"/>
      <c r="W453" s="248"/>
      <c r="X453" s="248"/>
      <c r="Y453" s="248"/>
      <c r="Z453" s="248"/>
      <c r="AA453" s="248"/>
      <c r="AB453" s="248"/>
      <c r="AC453" s="248"/>
      <c r="AD453" s="248"/>
      <c r="AE453" s="1"/>
      <c r="AG453" s="182">
        <f t="shared" si="37"/>
        <v>0</v>
      </c>
      <c r="AH453" s="24"/>
    </row>
    <row r="454" spans="1:34" ht="15" customHeight="1">
      <c r="A454" s="44"/>
      <c r="B454" s="24"/>
      <c r="C454" s="60" t="s">
        <v>162</v>
      </c>
      <c r="D454" s="428"/>
      <c r="E454" s="248"/>
      <c r="F454" s="248"/>
      <c r="G454" s="248"/>
      <c r="H454" s="248"/>
      <c r="I454" s="248"/>
      <c r="J454" s="248"/>
      <c r="K454" s="248"/>
      <c r="L454" s="248"/>
      <c r="M454" s="248"/>
      <c r="N454" s="248"/>
      <c r="O454" s="248"/>
      <c r="P454" s="248"/>
      <c r="Q454" s="248"/>
      <c r="R454" s="248"/>
      <c r="S454" s="248"/>
      <c r="T454" s="248"/>
      <c r="U454" s="248"/>
      <c r="V454" s="248"/>
      <c r="W454" s="248"/>
      <c r="X454" s="248"/>
      <c r="Y454" s="248"/>
      <c r="Z454" s="248"/>
      <c r="AA454" s="248"/>
      <c r="AB454" s="248"/>
      <c r="AC454" s="248"/>
      <c r="AD454" s="248"/>
      <c r="AE454" s="1"/>
      <c r="AG454" s="182">
        <f t="shared" si="37"/>
        <v>0</v>
      </c>
      <c r="AH454" s="24"/>
    </row>
    <row r="455" spans="1:34" ht="15" customHeight="1">
      <c r="A455" s="44"/>
      <c r="B455" s="24"/>
      <c r="C455" s="60" t="s">
        <v>163</v>
      </c>
      <c r="D455" s="428"/>
      <c r="E455" s="248"/>
      <c r="F455" s="248"/>
      <c r="G455" s="248"/>
      <c r="H455" s="248"/>
      <c r="I455" s="248"/>
      <c r="J455" s="248"/>
      <c r="K455" s="248"/>
      <c r="L455" s="248"/>
      <c r="M455" s="248"/>
      <c r="N455" s="248"/>
      <c r="O455" s="248"/>
      <c r="P455" s="248"/>
      <c r="Q455" s="248"/>
      <c r="R455" s="248"/>
      <c r="S455" s="248"/>
      <c r="T455" s="248"/>
      <c r="U455" s="248"/>
      <c r="V455" s="248"/>
      <c r="W455" s="248"/>
      <c r="X455" s="248"/>
      <c r="Y455" s="248"/>
      <c r="Z455" s="248"/>
      <c r="AA455" s="248"/>
      <c r="AB455" s="248"/>
      <c r="AC455" s="248"/>
      <c r="AD455" s="248"/>
      <c r="AE455" s="1"/>
      <c r="AG455" s="182">
        <f t="shared" si="37"/>
        <v>0</v>
      </c>
      <c r="AH455" s="24"/>
    </row>
    <row r="456" spans="1:34" ht="15" customHeight="1">
      <c r="A456" s="44"/>
      <c r="B456" s="24"/>
      <c r="C456" s="60" t="s">
        <v>164</v>
      </c>
      <c r="D456" s="428"/>
      <c r="E456" s="248"/>
      <c r="F456" s="248"/>
      <c r="G456" s="248"/>
      <c r="H456" s="248"/>
      <c r="I456" s="248"/>
      <c r="J456" s="248"/>
      <c r="K456" s="248"/>
      <c r="L456" s="248"/>
      <c r="M456" s="248"/>
      <c r="N456" s="248"/>
      <c r="O456" s="248"/>
      <c r="P456" s="248"/>
      <c r="Q456" s="248"/>
      <c r="R456" s="248"/>
      <c r="S456" s="248"/>
      <c r="T456" s="248"/>
      <c r="U456" s="248"/>
      <c r="V456" s="248"/>
      <c r="W456" s="248"/>
      <c r="X456" s="248"/>
      <c r="Y456" s="248"/>
      <c r="Z456" s="248"/>
      <c r="AA456" s="248"/>
      <c r="AB456" s="248"/>
      <c r="AC456" s="248"/>
      <c r="AD456" s="248"/>
      <c r="AE456" s="1"/>
      <c r="AG456" s="182">
        <f t="shared" si="37"/>
        <v>0</v>
      </c>
      <c r="AH456" s="24"/>
    </row>
    <row r="457" spans="1:34" ht="15" customHeight="1">
      <c r="A457" s="44"/>
      <c r="B457" s="24"/>
      <c r="C457" s="60" t="s">
        <v>165</v>
      </c>
      <c r="D457" s="428"/>
      <c r="E457" s="248"/>
      <c r="F457" s="248"/>
      <c r="G457" s="248"/>
      <c r="H457" s="248"/>
      <c r="I457" s="248"/>
      <c r="J457" s="248"/>
      <c r="K457" s="248"/>
      <c r="L457" s="248"/>
      <c r="M457" s="248"/>
      <c r="N457" s="248"/>
      <c r="O457" s="248"/>
      <c r="P457" s="248"/>
      <c r="Q457" s="248"/>
      <c r="R457" s="248"/>
      <c r="S457" s="248"/>
      <c r="T457" s="248"/>
      <c r="U457" s="248"/>
      <c r="V457" s="248"/>
      <c r="W457" s="248"/>
      <c r="X457" s="248"/>
      <c r="Y457" s="248"/>
      <c r="Z457" s="248"/>
      <c r="AA457" s="248"/>
      <c r="AB457" s="248"/>
      <c r="AC457" s="248"/>
      <c r="AD457" s="248"/>
      <c r="AE457" s="1"/>
      <c r="AG457" s="182">
        <f t="shared" si="37"/>
        <v>0</v>
      </c>
      <c r="AH457" s="24"/>
    </row>
    <row r="458" spans="1:34" ht="15" customHeight="1">
      <c r="A458" s="44"/>
      <c r="B458" s="24"/>
      <c r="C458" s="60" t="s">
        <v>166</v>
      </c>
      <c r="D458" s="428"/>
      <c r="E458" s="248"/>
      <c r="F458" s="248"/>
      <c r="G458" s="248"/>
      <c r="H458" s="248"/>
      <c r="I458" s="248"/>
      <c r="J458" s="248"/>
      <c r="K458" s="248"/>
      <c r="L458" s="248"/>
      <c r="M458" s="248"/>
      <c r="N458" s="248"/>
      <c r="O458" s="248"/>
      <c r="P458" s="248"/>
      <c r="Q458" s="248"/>
      <c r="R458" s="248"/>
      <c r="S458" s="248"/>
      <c r="T458" s="248"/>
      <c r="U458" s="248"/>
      <c r="V458" s="248"/>
      <c r="W458" s="248"/>
      <c r="X458" s="248"/>
      <c r="Y458" s="248"/>
      <c r="Z458" s="248"/>
      <c r="AA458" s="248"/>
      <c r="AB458" s="248"/>
      <c r="AC458" s="248"/>
      <c r="AD458" s="248"/>
      <c r="AE458" s="1"/>
      <c r="AG458" s="182">
        <f t="shared" si="37"/>
        <v>0</v>
      </c>
      <c r="AH458" s="24"/>
    </row>
    <row r="459" spans="1:34" ht="15" customHeight="1">
      <c r="A459" s="44"/>
      <c r="B459" s="24"/>
      <c r="C459" s="62" t="s">
        <v>167</v>
      </c>
      <c r="D459" s="428"/>
      <c r="E459" s="248"/>
      <c r="F459" s="248"/>
      <c r="G459" s="248"/>
      <c r="H459" s="248"/>
      <c r="I459" s="248"/>
      <c r="J459" s="248"/>
      <c r="K459" s="248"/>
      <c r="L459" s="248"/>
      <c r="M459" s="248"/>
      <c r="N459" s="248"/>
      <c r="O459" s="248"/>
      <c r="P459" s="248"/>
      <c r="Q459" s="248"/>
      <c r="R459" s="248"/>
      <c r="S459" s="248"/>
      <c r="T459" s="248"/>
      <c r="U459" s="248"/>
      <c r="V459" s="248"/>
      <c r="W459" s="248"/>
      <c r="X459" s="248"/>
      <c r="Y459" s="248"/>
      <c r="Z459" s="248"/>
      <c r="AA459" s="248"/>
      <c r="AB459" s="248"/>
      <c r="AC459" s="248"/>
      <c r="AD459" s="248"/>
      <c r="AE459" s="1"/>
      <c r="AG459" s="182">
        <f t="shared" si="37"/>
        <v>0</v>
      </c>
      <c r="AH459" s="24"/>
    </row>
    <row r="460" spans="1:34" ht="15" customHeight="1">
      <c r="A460" s="44"/>
      <c r="B460" s="24"/>
      <c r="C460" s="62" t="s">
        <v>168</v>
      </c>
      <c r="D460" s="428"/>
      <c r="E460" s="248"/>
      <c r="F460" s="248"/>
      <c r="G460" s="248"/>
      <c r="H460" s="248"/>
      <c r="I460" s="248"/>
      <c r="J460" s="248"/>
      <c r="K460" s="248"/>
      <c r="L460" s="248"/>
      <c r="M460" s="248"/>
      <c r="N460" s="248"/>
      <c r="O460" s="248"/>
      <c r="P460" s="248"/>
      <c r="Q460" s="248"/>
      <c r="R460" s="248"/>
      <c r="S460" s="248"/>
      <c r="T460" s="248"/>
      <c r="U460" s="248"/>
      <c r="V460" s="248"/>
      <c r="W460" s="248"/>
      <c r="X460" s="248"/>
      <c r="Y460" s="248"/>
      <c r="Z460" s="248"/>
      <c r="AA460" s="248"/>
      <c r="AB460" s="248"/>
      <c r="AC460" s="248"/>
      <c r="AD460" s="248"/>
      <c r="AE460" s="1"/>
      <c r="AG460" s="182">
        <f t="shared" si="37"/>
        <v>0</v>
      </c>
      <c r="AH460" s="24"/>
    </row>
    <row r="461" spans="1:34" ht="15" customHeight="1">
      <c r="A461" s="44"/>
      <c r="B461" s="24"/>
      <c r="C461" s="62" t="s">
        <v>169</v>
      </c>
      <c r="D461" s="428"/>
      <c r="E461" s="248"/>
      <c r="F461" s="248"/>
      <c r="G461" s="248"/>
      <c r="H461" s="248"/>
      <c r="I461" s="248"/>
      <c r="J461" s="248"/>
      <c r="K461" s="248"/>
      <c r="L461" s="248"/>
      <c r="M461" s="248"/>
      <c r="N461" s="248"/>
      <c r="O461" s="248"/>
      <c r="P461" s="248"/>
      <c r="Q461" s="248"/>
      <c r="R461" s="248"/>
      <c r="S461" s="248"/>
      <c r="T461" s="248"/>
      <c r="U461" s="248"/>
      <c r="V461" s="248"/>
      <c r="W461" s="248"/>
      <c r="X461" s="248"/>
      <c r="Y461" s="248"/>
      <c r="Z461" s="248"/>
      <c r="AA461" s="248"/>
      <c r="AB461" s="248"/>
      <c r="AC461" s="248"/>
      <c r="AD461" s="248"/>
      <c r="AE461" s="1"/>
      <c r="AG461" s="182">
        <f t="shared" si="37"/>
        <v>0</v>
      </c>
      <c r="AH461" s="24"/>
    </row>
    <row r="462" spans="1:34" ht="15" customHeight="1">
      <c r="A462" s="44"/>
      <c r="B462" s="24"/>
      <c r="C462" s="62" t="s">
        <v>170</v>
      </c>
      <c r="D462" s="428"/>
      <c r="E462" s="248"/>
      <c r="F462" s="248"/>
      <c r="G462" s="248"/>
      <c r="H462" s="248"/>
      <c r="I462" s="248"/>
      <c r="J462" s="248"/>
      <c r="K462" s="248"/>
      <c r="L462" s="248"/>
      <c r="M462" s="248"/>
      <c r="N462" s="248"/>
      <c r="O462" s="248"/>
      <c r="P462" s="248"/>
      <c r="Q462" s="248"/>
      <c r="R462" s="248"/>
      <c r="S462" s="248"/>
      <c r="T462" s="248"/>
      <c r="U462" s="248"/>
      <c r="V462" s="248"/>
      <c r="W462" s="248"/>
      <c r="X462" s="248"/>
      <c r="Y462" s="248"/>
      <c r="Z462" s="248"/>
      <c r="AA462" s="248"/>
      <c r="AB462" s="248"/>
      <c r="AC462" s="248"/>
      <c r="AD462" s="248"/>
      <c r="AE462" s="1"/>
      <c r="AG462" s="182">
        <f t="shared" si="37"/>
        <v>0</v>
      </c>
      <c r="AH462" s="24"/>
    </row>
    <row r="463" spans="1:34" ht="15" customHeight="1">
      <c r="A463" s="44"/>
      <c r="B463" s="24"/>
      <c r="C463" s="62" t="s">
        <v>171</v>
      </c>
      <c r="D463" s="428"/>
      <c r="E463" s="248"/>
      <c r="F463" s="248"/>
      <c r="G463" s="248"/>
      <c r="H463" s="248"/>
      <c r="I463" s="248"/>
      <c r="J463" s="248"/>
      <c r="K463" s="248"/>
      <c r="L463" s="248"/>
      <c r="M463" s="248"/>
      <c r="N463" s="248"/>
      <c r="O463" s="248"/>
      <c r="P463" s="248"/>
      <c r="Q463" s="248"/>
      <c r="R463" s="248"/>
      <c r="S463" s="248"/>
      <c r="T463" s="248"/>
      <c r="U463" s="248"/>
      <c r="V463" s="248"/>
      <c r="W463" s="248"/>
      <c r="X463" s="248"/>
      <c r="Y463" s="248"/>
      <c r="Z463" s="248"/>
      <c r="AA463" s="248"/>
      <c r="AB463" s="248"/>
      <c r="AC463" s="248"/>
      <c r="AD463" s="248"/>
      <c r="AE463" s="1"/>
      <c r="AG463" s="182">
        <f t="shared" si="37"/>
        <v>0</v>
      </c>
      <c r="AH463" s="24"/>
    </row>
    <row r="464" spans="1:34" ht="15" customHeight="1">
      <c r="A464" s="44"/>
      <c r="B464" s="24"/>
      <c r="C464" s="62" t="s">
        <v>172</v>
      </c>
      <c r="D464" s="428"/>
      <c r="E464" s="248"/>
      <c r="F464" s="248"/>
      <c r="G464" s="248"/>
      <c r="H464" s="248"/>
      <c r="I464" s="248"/>
      <c r="J464" s="248"/>
      <c r="K464" s="248"/>
      <c r="L464" s="248"/>
      <c r="M464" s="248"/>
      <c r="N464" s="248"/>
      <c r="O464" s="248"/>
      <c r="P464" s="248"/>
      <c r="Q464" s="248"/>
      <c r="R464" s="248"/>
      <c r="S464" s="248"/>
      <c r="T464" s="248"/>
      <c r="U464" s="248"/>
      <c r="V464" s="248"/>
      <c r="W464" s="248"/>
      <c r="X464" s="248"/>
      <c r="Y464" s="248"/>
      <c r="Z464" s="248"/>
      <c r="AA464" s="248"/>
      <c r="AB464" s="248"/>
      <c r="AC464" s="248"/>
      <c r="AD464" s="248"/>
      <c r="AE464" s="1"/>
      <c r="AG464" s="182">
        <f t="shared" si="37"/>
        <v>0</v>
      </c>
      <c r="AH464" s="24"/>
    </row>
    <row r="465" spans="1:34" ht="15" customHeight="1">
      <c r="A465" s="44"/>
      <c r="B465" s="24"/>
      <c r="C465" s="62" t="s">
        <v>173</v>
      </c>
      <c r="D465" s="428"/>
      <c r="E465" s="248"/>
      <c r="F465" s="248"/>
      <c r="G465" s="248"/>
      <c r="H465" s="248"/>
      <c r="I465" s="248"/>
      <c r="J465" s="248"/>
      <c r="K465" s="248"/>
      <c r="L465" s="248"/>
      <c r="M465" s="248"/>
      <c r="N465" s="248"/>
      <c r="O465" s="248"/>
      <c r="P465" s="248"/>
      <c r="Q465" s="248"/>
      <c r="R465" s="248"/>
      <c r="S465" s="248"/>
      <c r="T465" s="248"/>
      <c r="U465" s="248"/>
      <c r="V465" s="248"/>
      <c r="W465" s="248"/>
      <c r="X465" s="248"/>
      <c r="Y465" s="248"/>
      <c r="Z465" s="248"/>
      <c r="AA465" s="248"/>
      <c r="AB465" s="248"/>
      <c r="AC465" s="248"/>
      <c r="AD465" s="248"/>
      <c r="AE465" s="1"/>
      <c r="AG465" s="182">
        <f t="shared" si="37"/>
        <v>0</v>
      </c>
      <c r="AH465" s="24"/>
    </row>
    <row r="466" spans="1:34" ht="15" customHeight="1">
      <c r="A466" s="44"/>
      <c r="B466" s="24"/>
      <c r="C466" s="62" t="s">
        <v>174</v>
      </c>
      <c r="D466" s="428"/>
      <c r="E466" s="248"/>
      <c r="F466" s="248"/>
      <c r="G466" s="248"/>
      <c r="H466" s="248"/>
      <c r="I466" s="248"/>
      <c r="J466" s="248"/>
      <c r="K466" s="248"/>
      <c r="L466" s="248"/>
      <c r="M466" s="248"/>
      <c r="N466" s="248"/>
      <c r="O466" s="248"/>
      <c r="P466" s="248"/>
      <c r="Q466" s="248"/>
      <c r="R466" s="248"/>
      <c r="S466" s="248"/>
      <c r="T466" s="248"/>
      <c r="U466" s="248"/>
      <c r="V466" s="248"/>
      <c r="W466" s="248"/>
      <c r="X466" s="248"/>
      <c r="Y466" s="248"/>
      <c r="Z466" s="248"/>
      <c r="AA466" s="248"/>
      <c r="AB466" s="248"/>
      <c r="AC466" s="248"/>
      <c r="AD466" s="248"/>
      <c r="AE466" s="1"/>
      <c r="AG466" s="182">
        <f t="shared" si="37"/>
        <v>0</v>
      </c>
      <c r="AH466" s="24"/>
    </row>
    <row r="467" spans="1:34" ht="15" customHeight="1">
      <c r="A467" s="44"/>
      <c r="B467" s="24"/>
      <c r="C467" s="62" t="s">
        <v>175</v>
      </c>
      <c r="D467" s="428"/>
      <c r="E467" s="248"/>
      <c r="F467" s="248"/>
      <c r="G467" s="248"/>
      <c r="H467" s="248"/>
      <c r="I467" s="248"/>
      <c r="J467" s="248"/>
      <c r="K467" s="248"/>
      <c r="L467" s="248"/>
      <c r="M467" s="248"/>
      <c r="N467" s="248"/>
      <c r="O467" s="248"/>
      <c r="P467" s="248"/>
      <c r="Q467" s="248"/>
      <c r="R467" s="248"/>
      <c r="S467" s="248"/>
      <c r="T467" s="248"/>
      <c r="U467" s="248"/>
      <c r="V467" s="248"/>
      <c r="W467" s="248"/>
      <c r="X467" s="248"/>
      <c r="Y467" s="248"/>
      <c r="Z467" s="248"/>
      <c r="AA467" s="248"/>
      <c r="AB467" s="248"/>
      <c r="AC467" s="248"/>
      <c r="AD467" s="248"/>
      <c r="AE467" s="1"/>
      <c r="AG467" s="182">
        <f t="shared" si="37"/>
        <v>0</v>
      </c>
      <c r="AH467" s="24"/>
    </row>
    <row r="468" spans="1:34" ht="15" customHeight="1">
      <c r="A468" s="44"/>
      <c r="B468" s="24"/>
      <c r="C468" s="62" t="s">
        <v>176</v>
      </c>
      <c r="D468" s="428"/>
      <c r="E468" s="248"/>
      <c r="F468" s="248"/>
      <c r="G468" s="248"/>
      <c r="H468" s="248"/>
      <c r="I468" s="248"/>
      <c r="J468" s="248"/>
      <c r="K468" s="248"/>
      <c r="L468" s="248"/>
      <c r="M468" s="248"/>
      <c r="N468" s="248"/>
      <c r="O468" s="248"/>
      <c r="P468" s="248"/>
      <c r="Q468" s="248"/>
      <c r="R468" s="248"/>
      <c r="S468" s="248"/>
      <c r="T468" s="248"/>
      <c r="U468" s="248"/>
      <c r="V468" s="248"/>
      <c r="W468" s="248"/>
      <c r="X468" s="248"/>
      <c r="Y468" s="248"/>
      <c r="Z468" s="248"/>
      <c r="AA468" s="248"/>
      <c r="AB468" s="248"/>
      <c r="AC468" s="248"/>
      <c r="AD468" s="248"/>
      <c r="AE468" s="1"/>
      <c r="AG468" s="182">
        <f t="shared" si="37"/>
        <v>0</v>
      </c>
      <c r="AH468" s="24"/>
    </row>
    <row r="469" spans="1:34" ht="15" customHeight="1">
      <c r="A469" s="44"/>
      <c r="B469" s="24"/>
      <c r="C469" s="62" t="s">
        <v>177</v>
      </c>
      <c r="D469" s="428"/>
      <c r="E469" s="248"/>
      <c r="F469" s="248"/>
      <c r="G469" s="248"/>
      <c r="H469" s="248"/>
      <c r="I469" s="248"/>
      <c r="J469" s="248"/>
      <c r="K469" s="248"/>
      <c r="L469" s="248"/>
      <c r="M469" s="248"/>
      <c r="N469" s="248"/>
      <c r="O469" s="248"/>
      <c r="P469" s="248"/>
      <c r="Q469" s="248"/>
      <c r="R469" s="248"/>
      <c r="S469" s="248"/>
      <c r="T469" s="248"/>
      <c r="U469" s="248"/>
      <c r="V469" s="248"/>
      <c r="W469" s="248"/>
      <c r="X469" s="248"/>
      <c r="Y469" s="248"/>
      <c r="Z469" s="248"/>
      <c r="AA469" s="248"/>
      <c r="AB469" s="248"/>
      <c r="AC469" s="248"/>
      <c r="AD469" s="248"/>
      <c r="AE469" s="1"/>
      <c r="AG469" s="182">
        <f t="shared" si="37"/>
        <v>0</v>
      </c>
      <c r="AH469" s="24"/>
    </row>
    <row r="470" spans="1:34" ht="15" customHeight="1">
      <c r="A470" s="44"/>
      <c r="B470" s="24"/>
      <c r="C470" s="62" t="s">
        <v>178</v>
      </c>
      <c r="D470" s="428"/>
      <c r="E470" s="248"/>
      <c r="F470" s="248"/>
      <c r="G470" s="248"/>
      <c r="H470" s="248"/>
      <c r="I470" s="248"/>
      <c r="J470" s="248"/>
      <c r="K470" s="248"/>
      <c r="L470" s="248"/>
      <c r="M470" s="248"/>
      <c r="N470" s="248"/>
      <c r="O470" s="248"/>
      <c r="P470" s="248"/>
      <c r="Q470" s="248"/>
      <c r="R470" s="248"/>
      <c r="S470" s="248"/>
      <c r="T470" s="248"/>
      <c r="U470" s="248"/>
      <c r="V470" s="248"/>
      <c r="W470" s="248"/>
      <c r="X470" s="248"/>
      <c r="Y470" s="248"/>
      <c r="Z470" s="248"/>
      <c r="AA470" s="248"/>
      <c r="AB470" s="248"/>
      <c r="AC470" s="248"/>
      <c r="AD470" s="248"/>
      <c r="AE470" s="1"/>
      <c r="AG470" s="182">
        <f t="shared" si="37"/>
        <v>0</v>
      </c>
      <c r="AH470" s="24"/>
    </row>
    <row r="471" spans="1:34" ht="15" customHeight="1">
      <c r="A471" s="44"/>
      <c r="B471" s="24"/>
      <c r="C471" s="62" t="s">
        <v>179</v>
      </c>
      <c r="D471" s="428"/>
      <c r="E471" s="248"/>
      <c r="F471" s="248"/>
      <c r="G471" s="248"/>
      <c r="H471" s="248"/>
      <c r="I471" s="248"/>
      <c r="J471" s="248"/>
      <c r="K471" s="248"/>
      <c r="L471" s="248"/>
      <c r="M471" s="248"/>
      <c r="N471" s="248"/>
      <c r="O471" s="248"/>
      <c r="P471" s="248"/>
      <c r="Q471" s="248"/>
      <c r="R471" s="248"/>
      <c r="S471" s="248"/>
      <c r="T471" s="248"/>
      <c r="U471" s="248"/>
      <c r="V471" s="248"/>
      <c r="W471" s="248"/>
      <c r="X471" s="248"/>
      <c r="Y471" s="248"/>
      <c r="Z471" s="248"/>
      <c r="AA471" s="248"/>
      <c r="AB471" s="248"/>
      <c r="AC471" s="248"/>
      <c r="AD471" s="248"/>
      <c r="AE471" s="1"/>
      <c r="AG471" s="182">
        <f t="shared" si="37"/>
        <v>0</v>
      </c>
      <c r="AH471" s="24"/>
    </row>
    <row r="472" spans="1:34" ht="15" customHeight="1">
      <c r="A472" s="44"/>
      <c r="B472" s="24"/>
      <c r="C472" s="62" t="s">
        <v>180</v>
      </c>
      <c r="D472" s="428"/>
      <c r="E472" s="248"/>
      <c r="F472" s="248"/>
      <c r="G472" s="248"/>
      <c r="H472" s="248"/>
      <c r="I472" s="248"/>
      <c r="J472" s="248"/>
      <c r="K472" s="248"/>
      <c r="L472" s="248"/>
      <c r="M472" s="248"/>
      <c r="N472" s="248"/>
      <c r="O472" s="248"/>
      <c r="P472" s="248"/>
      <c r="Q472" s="248"/>
      <c r="R472" s="248"/>
      <c r="S472" s="248"/>
      <c r="T472" s="248"/>
      <c r="U472" s="248"/>
      <c r="V472" s="248"/>
      <c r="W472" s="248"/>
      <c r="X472" s="248"/>
      <c r="Y472" s="248"/>
      <c r="Z472" s="248"/>
      <c r="AA472" s="248"/>
      <c r="AB472" s="248"/>
      <c r="AC472" s="248"/>
      <c r="AD472" s="248"/>
      <c r="AE472" s="1"/>
      <c r="AG472" s="182">
        <f t="shared" si="37"/>
        <v>0</v>
      </c>
      <c r="AH472" s="24"/>
    </row>
    <row r="473" spans="1:34" ht="15" customHeight="1">
      <c r="A473" s="44"/>
      <c r="B473" s="24"/>
      <c r="C473" s="62" t="s">
        <v>181</v>
      </c>
      <c r="D473" s="428"/>
      <c r="E473" s="248"/>
      <c r="F473" s="248"/>
      <c r="G473" s="248"/>
      <c r="H473" s="248"/>
      <c r="I473" s="248"/>
      <c r="J473" s="248"/>
      <c r="K473" s="248"/>
      <c r="L473" s="248"/>
      <c r="M473" s="248"/>
      <c r="N473" s="248"/>
      <c r="O473" s="248"/>
      <c r="P473" s="248"/>
      <c r="Q473" s="248"/>
      <c r="R473" s="248"/>
      <c r="S473" s="248"/>
      <c r="T473" s="248"/>
      <c r="U473" s="248"/>
      <c r="V473" s="248"/>
      <c r="W473" s="248"/>
      <c r="X473" s="248"/>
      <c r="Y473" s="248"/>
      <c r="Z473" s="248"/>
      <c r="AA473" s="248"/>
      <c r="AB473" s="248"/>
      <c r="AC473" s="248"/>
      <c r="AD473" s="248"/>
      <c r="AE473" s="1"/>
      <c r="AG473" s="182">
        <f t="shared" si="37"/>
        <v>0</v>
      </c>
      <c r="AH473" s="24"/>
    </row>
    <row r="474" spans="1:34" ht="15" customHeight="1">
      <c r="A474" s="44"/>
      <c r="B474" s="24"/>
      <c r="C474" s="62" t="s">
        <v>182</v>
      </c>
      <c r="D474" s="428"/>
      <c r="E474" s="248"/>
      <c r="F474" s="248"/>
      <c r="G474" s="248"/>
      <c r="H474" s="248"/>
      <c r="I474" s="248"/>
      <c r="J474" s="248"/>
      <c r="K474" s="248"/>
      <c r="L474" s="248"/>
      <c r="M474" s="248"/>
      <c r="N474" s="248"/>
      <c r="O474" s="248"/>
      <c r="P474" s="248"/>
      <c r="Q474" s="248"/>
      <c r="R474" s="248"/>
      <c r="S474" s="248"/>
      <c r="T474" s="248"/>
      <c r="U474" s="248"/>
      <c r="V474" s="248"/>
      <c r="W474" s="248"/>
      <c r="X474" s="248"/>
      <c r="Y474" s="248"/>
      <c r="Z474" s="248"/>
      <c r="AA474" s="248"/>
      <c r="AB474" s="248"/>
      <c r="AC474" s="248"/>
      <c r="AD474" s="248"/>
      <c r="AE474" s="1"/>
      <c r="AG474" s="182">
        <f t="shared" si="37"/>
        <v>0</v>
      </c>
      <c r="AH474" s="24"/>
    </row>
    <row r="475" spans="1:34" ht="15" customHeight="1">
      <c r="A475" s="44"/>
      <c r="B475" s="24"/>
      <c r="C475" s="62" t="s">
        <v>183</v>
      </c>
      <c r="D475" s="428"/>
      <c r="E475" s="248"/>
      <c r="F475" s="248"/>
      <c r="G475" s="248"/>
      <c r="H475" s="248"/>
      <c r="I475" s="248"/>
      <c r="J475" s="248"/>
      <c r="K475" s="248"/>
      <c r="L475" s="248"/>
      <c r="M475" s="248"/>
      <c r="N475" s="248"/>
      <c r="O475" s="248"/>
      <c r="P475" s="248"/>
      <c r="Q475" s="248"/>
      <c r="R475" s="248"/>
      <c r="S475" s="248"/>
      <c r="T475" s="248"/>
      <c r="U475" s="248"/>
      <c r="V475" s="248"/>
      <c r="W475" s="248"/>
      <c r="X475" s="248"/>
      <c r="Y475" s="248"/>
      <c r="Z475" s="248"/>
      <c r="AA475" s="248"/>
      <c r="AB475" s="248"/>
      <c r="AC475" s="248"/>
      <c r="AD475" s="248"/>
      <c r="AE475" s="1"/>
      <c r="AG475" s="182">
        <f t="shared" si="37"/>
        <v>0</v>
      </c>
      <c r="AH475" s="24"/>
    </row>
    <row r="476" spans="1:34" ht="15" customHeight="1">
      <c r="A476" s="44"/>
      <c r="B476" s="24"/>
      <c r="C476" s="62" t="s">
        <v>184</v>
      </c>
      <c r="D476" s="428"/>
      <c r="E476" s="248"/>
      <c r="F476" s="248"/>
      <c r="G476" s="248"/>
      <c r="H476" s="248"/>
      <c r="I476" s="248"/>
      <c r="J476" s="248"/>
      <c r="K476" s="248"/>
      <c r="L476" s="248"/>
      <c r="M476" s="248"/>
      <c r="N476" s="248"/>
      <c r="O476" s="248"/>
      <c r="P476" s="248"/>
      <c r="Q476" s="248"/>
      <c r="R476" s="248"/>
      <c r="S476" s="248"/>
      <c r="T476" s="248"/>
      <c r="U476" s="248"/>
      <c r="V476" s="248"/>
      <c r="W476" s="248"/>
      <c r="X476" s="248"/>
      <c r="Y476" s="248"/>
      <c r="Z476" s="248"/>
      <c r="AA476" s="248"/>
      <c r="AB476" s="248"/>
      <c r="AC476" s="248"/>
      <c r="AD476" s="248"/>
      <c r="AE476" s="1"/>
      <c r="AG476" s="182">
        <f t="shared" si="37"/>
        <v>0</v>
      </c>
      <c r="AH476" s="24"/>
    </row>
    <row r="477" spans="1:34" ht="15" customHeight="1">
      <c r="A477" s="44"/>
      <c r="B477" s="24"/>
      <c r="C477" s="62" t="s">
        <v>185</v>
      </c>
      <c r="D477" s="428"/>
      <c r="E477" s="248"/>
      <c r="F477" s="248"/>
      <c r="G477" s="248"/>
      <c r="H477" s="248"/>
      <c r="I477" s="248"/>
      <c r="J477" s="248"/>
      <c r="K477" s="248"/>
      <c r="L477" s="248"/>
      <c r="M477" s="248"/>
      <c r="N477" s="248"/>
      <c r="O477" s="248"/>
      <c r="P477" s="248"/>
      <c r="Q477" s="248"/>
      <c r="R477" s="248"/>
      <c r="S477" s="248"/>
      <c r="T477" s="248"/>
      <c r="U477" s="248"/>
      <c r="V477" s="248"/>
      <c r="W477" s="248"/>
      <c r="X477" s="248"/>
      <c r="Y477" s="248"/>
      <c r="Z477" s="248"/>
      <c r="AA477" s="248"/>
      <c r="AB477" s="248"/>
      <c r="AC477" s="248"/>
      <c r="AD477" s="248"/>
      <c r="AE477" s="1"/>
      <c r="AG477" s="182">
        <f t="shared" si="37"/>
        <v>0</v>
      </c>
      <c r="AH477" s="24"/>
    </row>
    <row r="478" spans="1:34" ht="15" customHeight="1">
      <c r="A478" s="44"/>
      <c r="B478" s="24"/>
      <c r="C478" s="62" t="s">
        <v>186</v>
      </c>
      <c r="D478" s="428"/>
      <c r="E478" s="248"/>
      <c r="F478" s="248"/>
      <c r="G478" s="248"/>
      <c r="H478" s="248"/>
      <c r="I478" s="248"/>
      <c r="J478" s="248"/>
      <c r="K478" s="248"/>
      <c r="L478" s="248"/>
      <c r="M478" s="248"/>
      <c r="N478" s="248"/>
      <c r="O478" s="248"/>
      <c r="P478" s="248"/>
      <c r="Q478" s="248"/>
      <c r="R478" s="248"/>
      <c r="S478" s="248"/>
      <c r="T478" s="248"/>
      <c r="U478" s="248"/>
      <c r="V478" s="248"/>
      <c r="W478" s="248"/>
      <c r="X478" s="248"/>
      <c r="Y478" s="248"/>
      <c r="Z478" s="248"/>
      <c r="AA478" s="248"/>
      <c r="AB478" s="248"/>
      <c r="AC478" s="248"/>
      <c r="AD478" s="248"/>
      <c r="AE478" s="1"/>
      <c r="AG478" s="182">
        <f t="shared" si="37"/>
        <v>0</v>
      </c>
      <c r="AH478" s="24"/>
    </row>
    <row r="479" spans="1:34" ht="15" customHeight="1">
      <c r="A479" s="44"/>
      <c r="B479" s="24"/>
      <c r="C479" s="62" t="s">
        <v>187</v>
      </c>
      <c r="D479" s="428"/>
      <c r="E479" s="248"/>
      <c r="F479" s="248"/>
      <c r="G479" s="248"/>
      <c r="H479" s="248"/>
      <c r="I479" s="248"/>
      <c r="J479" s="248"/>
      <c r="K479" s="248"/>
      <c r="L479" s="248"/>
      <c r="M479" s="248"/>
      <c r="N479" s="248"/>
      <c r="O479" s="248"/>
      <c r="P479" s="248"/>
      <c r="Q479" s="248"/>
      <c r="R479" s="248"/>
      <c r="S479" s="248"/>
      <c r="T479" s="248"/>
      <c r="U479" s="248"/>
      <c r="V479" s="248"/>
      <c r="W479" s="248"/>
      <c r="X479" s="248"/>
      <c r="Y479" s="248"/>
      <c r="Z479" s="248"/>
      <c r="AA479" s="248"/>
      <c r="AB479" s="248"/>
      <c r="AC479" s="248"/>
      <c r="AD479" s="248"/>
      <c r="AE479" s="1"/>
      <c r="AG479" s="182">
        <f t="shared" si="37"/>
        <v>0</v>
      </c>
      <c r="AH479" s="24"/>
    </row>
    <row r="480" spans="1:34" ht="15" customHeight="1">
      <c r="A480" s="44"/>
      <c r="B480" s="24"/>
      <c r="C480" s="24"/>
      <c r="D480" s="64" t="s">
        <v>188</v>
      </c>
      <c r="E480" s="81">
        <f>IF(AND(SUM(E360:E479)=0,COUNTIF(E360:E479,"NS")&gt;0),"NS",
IF(AND(SUM(E360:E479)=0,COUNTIF(E360:E479,0)&gt;0),0,
IF(AND(SUM(E360:E479)=0,COUNTIF(E360:E479,"NA")&gt;0),"NA",
SUM(E360:E479))))</f>
        <v>0</v>
      </c>
      <c r="F480" s="81">
        <f t="shared" ref="F480:AD480" si="38">IF(AND(SUM(F360:F479)=0,COUNTIF(F360:F479,"NS")&gt;0),"NS",
IF(AND(SUM(F360:F479)=0,COUNTIF(F360:F479,0)&gt;0),0,
IF(AND(SUM(F360:F479)=0,COUNTIF(F360:F479,"NA")&gt;0),"NA",
SUM(F360:F479))))</f>
        <v>0</v>
      </c>
      <c r="G480" s="81">
        <f t="shared" si="38"/>
        <v>0</v>
      </c>
      <c r="H480" s="81">
        <f t="shared" si="38"/>
        <v>0</v>
      </c>
      <c r="I480" s="81">
        <f t="shared" si="38"/>
        <v>0</v>
      </c>
      <c r="J480" s="81">
        <f t="shared" si="38"/>
        <v>0</v>
      </c>
      <c r="K480" s="81">
        <f t="shared" si="38"/>
        <v>0</v>
      </c>
      <c r="L480" s="81">
        <f t="shared" si="38"/>
        <v>0</v>
      </c>
      <c r="M480" s="81">
        <f t="shared" si="38"/>
        <v>0</v>
      </c>
      <c r="N480" s="81">
        <f t="shared" si="38"/>
        <v>0</v>
      </c>
      <c r="O480" s="81">
        <f t="shared" si="38"/>
        <v>0</v>
      </c>
      <c r="P480" s="81">
        <f t="shared" si="38"/>
        <v>0</v>
      </c>
      <c r="Q480" s="81">
        <f t="shared" si="38"/>
        <v>0</v>
      </c>
      <c r="R480" s="81">
        <f t="shared" si="38"/>
        <v>0</v>
      </c>
      <c r="S480" s="81">
        <f t="shared" si="38"/>
        <v>0</v>
      </c>
      <c r="T480" s="81">
        <f t="shared" si="38"/>
        <v>0</v>
      </c>
      <c r="U480" s="81">
        <f t="shared" si="38"/>
        <v>0</v>
      </c>
      <c r="V480" s="81">
        <f t="shared" si="38"/>
        <v>0</v>
      </c>
      <c r="W480" s="81">
        <f t="shared" si="38"/>
        <v>0</v>
      </c>
      <c r="X480" s="81">
        <f t="shared" si="38"/>
        <v>0</v>
      </c>
      <c r="Y480" s="81">
        <f t="shared" si="38"/>
        <v>0</v>
      </c>
      <c r="Z480" s="81">
        <f t="shared" si="38"/>
        <v>0</v>
      </c>
      <c r="AA480" s="81">
        <f t="shared" si="38"/>
        <v>0</v>
      </c>
      <c r="AB480" s="81">
        <f t="shared" si="38"/>
        <v>0</v>
      </c>
      <c r="AC480" s="81">
        <f t="shared" si="38"/>
        <v>0</v>
      </c>
      <c r="AD480" s="81">
        <f t="shared" si="38"/>
        <v>0</v>
      </c>
      <c r="AE480" s="1"/>
      <c r="AG480" s="272">
        <f>SUM(AG360:AG479)</f>
        <v>0</v>
      </c>
    </row>
    <row r="481" spans="1:31" ht="15" customHeight="1">
      <c r="A481" s="4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1"/>
    </row>
    <row r="482" spans="1:31" ht="45" customHeight="1">
      <c r="A482" s="44"/>
      <c r="B482" s="24"/>
      <c r="C482" s="640" t="s">
        <v>265</v>
      </c>
      <c r="D482" s="640"/>
      <c r="E482" s="640"/>
      <c r="F482" s="531"/>
      <c r="G482" s="531"/>
      <c r="H482" s="531"/>
      <c r="I482" s="531"/>
      <c r="J482" s="531"/>
      <c r="K482" s="531"/>
      <c r="L482" s="531"/>
      <c r="M482" s="531"/>
      <c r="N482" s="531"/>
      <c r="O482" s="531"/>
      <c r="P482" s="531"/>
      <c r="Q482" s="531"/>
      <c r="R482" s="531"/>
      <c r="S482" s="531"/>
      <c r="T482" s="531"/>
      <c r="U482" s="531"/>
      <c r="V482" s="531"/>
      <c r="W482" s="531"/>
      <c r="X482" s="531"/>
      <c r="Y482" s="531"/>
      <c r="Z482" s="531"/>
      <c r="AA482" s="531"/>
      <c r="AB482" s="531"/>
      <c r="AC482" s="531"/>
      <c r="AD482" s="531"/>
      <c r="AE482" s="1"/>
    </row>
    <row r="483" spans="1:31" ht="15" customHeight="1">
      <c r="A483" s="44"/>
      <c r="B483" s="512" t="str">
        <f>IF(AND(AI360&gt;0,F482=""),"Debido a que cuenta con algún valor numérico mayor a cero en el numeral 3.3, debe anotar el nombre de dicho(s) sistema(s) informático(s)","")</f>
        <v/>
      </c>
      <c r="C483" s="512"/>
      <c r="D483" s="512"/>
      <c r="E483" s="512"/>
      <c r="F483" s="512"/>
      <c r="G483" s="512"/>
      <c r="H483" s="512"/>
      <c r="I483" s="512"/>
      <c r="J483" s="512"/>
      <c r="K483" s="512"/>
      <c r="L483" s="512"/>
      <c r="M483" s="512"/>
      <c r="N483" s="512"/>
      <c r="O483" s="512"/>
      <c r="P483" s="512"/>
      <c r="Q483" s="512"/>
      <c r="R483" s="512"/>
      <c r="S483" s="512"/>
      <c r="T483" s="512"/>
      <c r="U483" s="512"/>
      <c r="V483" s="512"/>
      <c r="W483" s="512"/>
      <c r="X483" s="512"/>
      <c r="Y483" s="512"/>
      <c r="Z483" s="512"/>
      <c r="AA483" s="512"/>
      <c r="AB483" s="512"/>
      <c r="AC483" s="512"/>
      <c r="AD483" s="512"/>
      <c r="AE483" s="512"/>
    </row>
    <row r="484" spans="1:31" ht="45" customHeight="1">
      <c r="A484" s="44"/>
      <c r="B484" s="24"/>
      <c r="C484" s="640" t="s">
        <v>501</v>
      </c>
      <c r="D484" s="640"/>
      <c r="E484" s="640"/>
      <c r="F484" s="531"/>
      <c r="G484" s="531"/>
      <c r="H484" s="531"/>
      <c r="I484" s="531"/>
      <c r="J484" s="531"/>
      <c r="K484" s="531"/>
      <c r="L484" s="531"/>
      <c r="M484" s="531"/>
      <c r="N484" s="531"/>
      <c r="O484" s="531"/>
      <c r="P484" s="531"/>
      <c r="Q484" s="531"/>
      <c r="R484" s="531"/>
      <c r="S484" s="531"/>
      <c r="T484" s="531"/>
      <c r="U484" s="531"/>
      <c r="V484" s="531"/>
      <c r="W484" s="531"/>
      <c r="X484" s="531"/>
      <c r="Y484" s="531"/>
      <c r="Z484" s="531"/>
      <c r="AA484" s="531"/>
      <c r="AB484" s="531"/>
      <c r="AC484" s="531"/>
      <c r="AD484" s="531"/>
      <c r="AE484" s="1"/>
    </row>
    <row r="485" spans="1:31" ht="15" customHeight="1">
      <c r="A485" s="44"/>
      <c r="B485" s="512" t="str">
        <f>IF(AND(AJ360&gt;0,F484=""),"Debido a que cuenta con algún valor numérico mayor a cero en el numeral 10, debe anotar el nombre de dicho(s) medio(s) de recepción","")</f>
        <v/>
      </c>
      <c r="C485" s="512"/>
      <c r="D485" s="512"/>
      <c r="E485" s="512"/>
      <c r="F485" s="512"/>
      <c r="G485" s="512"/>
      <c r="H485" s="512"/>
      <c r="I485" s="512"/>
      <c r="J485" s="512"/>
      <c r="K485" s="512"/>
      <c r="L485" s="512"/>
      <c r="M485" s="512"/>
      <c r="N485" s="512"/>
      <c r="O485" s="512"/>
      <c r="P485" s="512"/>
      <c r="Q485" s="512"/>
      <c r="R485" s="512"/>
      <c r="S485" s="512"/>
      <c r="T485" s="512"/>
      <c r="U485" s="512"/>
      <c r="V485" s="512"/>
      <c r="W485" s="512"/>
      <c r="X485" s="512"/>
      <c r="Y485" s="512"/>
      <c r="Z485" s="512"/>
      <c r="AA485" s="512"/>
      <c r="AB485" s="512"/>
      <c r="AC485" s="512"/>
      <c r="AD485" s="512"/>
      <c r="AE485" s="512"/>
    </row>
    <row r="486" spans="1:31" ht="15" customHeight="1">
      <c r="A486" s="44"/>
      <c r="B486" s="24"/>
      <c r="C486" s="525" t="s">
        <v>266</v>
      </c>
      <c r="D486" s="526"/>
      <c r="E486" s="526"/>
      <c r="F486" s="526"/>
      <c r="G486" s="526"/>
      <c r="H486" s="526"/>
      <c r="I486" s="526"/>
      <c r="J486" s="526"/>
      <c r="K486" s="526"/>
      <c r="L486" s="526"/>
      <c r="M486" s="526"/>
      <c r="N486" s="526"/>
      <c r="O486" s="526"/>
      <c r="P486" s="526"/>
      <c r="Q486" s="526"/>
      <c r="R486" s="526"/>
      <c r="S486" s="526"/>
      <c r="T486" s="526"/>
      <c r="U486" s="526"/>
      <c r="V486" s="526"/>
      <c r="W486" s="526"/>
      <c r="X486" s="526"/>
      <c r="Y486" s="526"/>
      <c r="Z486" s="526"/>
      <c r="AA486" s="526"/>
      <c r="AB486" s="526"/>
      <c r="AC486" s="526"/>
      <c r="AD486" s="527"/>
      <c r="AE486" s="1"/>
    </row>
    <row r="487" spans="1:31" ht="15" customHeight="1">
      <c r="A487" s="44"/>
      <c r="B487" s="24"/>
      <c r="C487" s="543" t="s">
        <v>57</v>
      </c>
      <c r="D487" s="544"/>
      <c r="E487" s="545"/>
      <c r="F487" s="546" t="s">
        <v>267</v>
      </c>
      <c r="G487" s="535"/>
      <c r="H487" s="535"/>
      <c r="I487" s="535"/>
      <c r="J487" s="535"/>
      <c r="K487" s="535"/>
      <c r="L487" s="535"/>
      <c r="M487" s="535"/>
      <c r="N487" s="535"/>
      <c r="O487" s="535"/>
      <c r="P487" s="535"/>
      <c r="Q487" s="535"/>
      <c r="R487" s="535"/>
      <c r="S487" s="535"/>
      <c r="T487" s="535"/>
      <c r="U487" s="535"/>
      <c r="V487" s="535"/>
      <c r="W487" s="535"/>
      <c r="X487" s="535"/>
      <c r="Y487" s="535"/>
      <c r="Z487" s="535"/>
      <c r="AA487" s="535"/>
      <c r="AB487" s="535"/>
      <c r="AC487" s="535"/>
      <c r="AD487" s="536"/>
      <c r="AE487" s="1"/>
    </row>
    <row r="488" spans="1:31" ht="15" customHeight="1">
      <c r="A488" s="44"/>
      <c r="B488" s="24"/>
      <c r="C488" s="543" t="s">
        <v>58</v>
      </c>
      <c r="D488" s="544"/>
      <c r="E488" s="545"/>
      <c r="F488" s="546" t="s">
        <v>268</v>
      </c>
      <c r="G488" s="535"/>
      <c r="H488" s="535"/>
      <c r="I488" s="535"/>
      <c r="J488" s="535"/>
      <c r="K488" s="535"/>
      <c r="L488" s="535"/>
      <c r="M488" s="535"/>
      <c r="N488" s="535"/>
      <c r="O488" s="535"/>
      <c r="P488" s="535"/>
      <c r="Q488" s="535"/>
      <c r="R488" s="535"/>
      <c r="S488" s="535"/>
      <c r="T488" s="535"/>
      <c r="U488" s="535"/>
      <c r="V488" s="535"/>
      <c r="W488" s="535"/>
      <c r="X488" s="535"/>
      <c r="Y488" s="535"/>
      <c r="Z488" s="535"/>
      <c r="AA488" s="535"/>
      <c r="AB488" s="535"/>
      <c r="AC488" s="535"/>
      <c r="AD488" s="536"/>
      <c r="AE488" s="1"/>
    </row>
    <row r="489" spans="1:31" ht="24" customHeight="1">
      <c r="A489" s="44"/>
      <c r="B489" s="24"/>
      <c r="C489" s="547" t="s">
        <v>269</v>
      </c>
      <c r="D489" s="548"/>
      <c r="E489" s="15" t="s">
        <v>262</v>
      </c>
      <c r="F489" s="546" t="s">
        <v>270</v>
      </c>
      <c r="G489" s="535"/>
      <c r="H489" s="535"/>
      <c r="I489" s="535"/>
      <c r="J489" s="535"/>
      <c r="K489" s="535"/>
      <c r="L489" s="535"/>
      <c r="M489" s="535"/>
      <c r="N489" s="535"/>
      <c r="O489" s="535"/>
      <c r="P489" s="535"/>
      <c r="Q489" s="535"/>
      <c r="R489" s="535"/>
      <c r="S489" s="535"/>
      <c r="T489" s="535"/>
      <c r="U489" s="535"/>
      <c r="V489" s="535"/>
      <c r="W489" s="535"/>
      <c r="X489" s="535"/>
      <c r="Y489" s="535"/>
      <c r="Z489" s="535"/>
      <c r="AA489" s="535"/>
      <c r="AB489" s="535"/>
      <c r="AC489" s="535"/>
      <c r="AD489" s="536"/>
      <c r="AE489" s="1"/>
    </row>
    <row r="490" spans="1:31" ht="24" customHeight="1">
      <c r="A490" s="44"/>
      <c r="B490" s="24"/>
      <c r="C490" s="549"/>
      <c r="D490" s="550"/>
      <c r="E490" s="15" t="s">
        <v>263</v>
      </c>
      <c r="F490" s="546" t="s">
        <v>271</v>
      </c>
      <c r="G490" s="535"/>
      <c r="H490" s="535"/>
      <c r="I490" s="535"/>
      <c r="J490" s="535"/>
      <c r="K490" s="535"/>
      <c r="L490" s="535"/>
      <c r="M490" s="535"/>
      <c r="N490" s="535"/>
      <c r="O490" s="535"/>
      <c r="P490" s="535"/>
      <c r="Q490" s="535"/>
      <c r="R490" s="535"/>
      <c r="S490" s="535"/>
      <c r="T490" s="535"/>
      <c r="U490" s="535"/>
      <c r="V490" s="535"/>
      <c r="W490" s="535"/>
      <c r="X490" s="535"/>
      <c r="Y490" s="535"/>
      <c r="Z490" s="535"/>
      <c r="AA490" s="535"/>
      <c r="AB490" s="535"/>
      <c r="AC490" s="535"/>
      <c r="AD490" s="536"/>
      <c r="AE490" s="1"/>
    </row>
    <row r="491" spans="1:31" ht="15" customHeight="1">
      <c r="A491" s="44"/>
      <c r="B491" s="24"/>
      <c r="C491" s="551"/>
      <c r="D491" s="552"/>
      <c r="E491" s="15" t="s">
        <v>264</v>
      </c>
      <c r="F491" s="546" t="s">
        <v>272</v>
      </c>
      <c r="G491" s="535"/>
      <c r="H491" s="535"/>
      <c r="I491" s="535"/>
      <c r="J491" s="535"/>
      <c r="K491" s="535"/>
      <c r="L491" s="535"/>
      <c r="M491" s="535"/>
      <c r="N491" s="535"/>
      <c r="O491" s="535"/>
      <c r="P491" s="535"/>
      <c r="Q491" s="535"/>
      <c r="R491" s="535"/>
      <c r="S491" s="535"/>
      <c r="T491" s="535"/>
      <c r="U491" s="535"/>
      <c r="V491" s="535"/>
      <c r="W491" s="535"/>
      <c r="X491" s="535"/>
      <c r="Y491" s="535"/>
      <c r="Z491" s="535"/>
      <c r="AA491" s="535"/>
      <c r="AB491" s="535"/>
      <c r="AC491" s="535"/>
      <c r="AD491" s="536"/>
      <c r="AE491" s="1"/>
    </row>
    <row r="492" spans="1:31" ht="15" customHeight="1">
      <c r="A492" s="44"/>
      <c r="B492" s="24"/>
      <c r="C492" s="543" t="s">
        <v>60</v>
      </c>
      <c r="D492" s="544"/>
      <c r="E492" s="545"/>
      <c r="F492" s="546" t="s">
        <v>273</v>
      </c>
      <c r="G492" s="535"/>
      <c r="H492" s="535"/>
      <c r="I492" s="535"/>
      <c r="J492" s="535"/>
      <c r="K492" s="535"/>
      <c r="L492" s="535"/>
      <c r="M492" s="535"/>
      <c r="N492" s="535"/>
      <c r="O492" s="535"/>
      <c r="P492" s="535"/>
      <c r="Q492" s="535"/>
      <c r="R492" s="535"/>
      <c r="S492" s="535"/>
      <c r="T492" s="535"/>
      <c r="U492" s="535"/>
      <c r="V492" s="535"/>
      <c r="W492" s="535"/>
      <c r="X492" s="535"/>
      <c r="Y492" s="535"/>
      <c r="Z492" s="535"/>
      <c r="AA492" s="535"/>
      <c r="AB492" s="535"/>
      <c r="AC492" s="535"/>
      <c r="AD492" s="536"/>
      <c r="AE492" s="1"/>
    </row>
    <row r="493" spans="1:31" ht="15" customHeight="1">
      <c r="A493" s="44"/>
      <c r="B493" s="24"/>
      <c r="C493" s="543" t="s">
        <v>61</v>
      </c>
      <c r="D493" s="544"/>
      <c r="E493" s="545"/>
      <c r="F493" s="546" t="s">
        <v>274</v>
      </c>
      <c r="G493" s="535"/>
      <c r="H493" s="535"/>
      <c r="I493" s="535"/>
      <c r="J493" s="535"/>
      <c r="K493" s="535"/>
      <c r="L493" s="535"/>
      <c r="M493" s="535"/>
      <c r="N493" s="535"/>
      <c r="O493" s="535"/>
      <c r="P493" s="535"/>
      <c r="Q493" s="535"/>
      <c r="R493" s="535"/>
      <c r="S493" s="535"/>
      <c r="T493" s="535"/>
      <c r="U493" s="535"/>
      <c r="V493" s="535"/>
      <c r="W493" s="535"/>
      <c r="X493" s="535"/>
      <c r="Y493" s="535"/>
      <c r="Z493" s="535"/>
      <c r="AA493" s="535"/>
      <c r="AB493" s="535"/>
      <c r="AC493" s="535"/>
      <c r="AD493" s="536"/>
      <c r="AE493" s="1"/>
    </row>
    <row r="494" spans="1:31" ht="15" customHeight="1">
      <c r="A494" s="44"/>
      <c r="B494" s="24"/>
      <c r="C494" s="543" t="s">
        <v>62</v>
      </c>
      <c r="D494" s="544"/>
      <c r="E494" s="545"/>
      <c r="F494" s="534" t="s">
        <v>636</v>
      </c>
      <c r="G494" s="535"/>
      <c r="H494" s="535"/>
      <c r="I494" s="535"/>
      <c r="J494" s="535"/>
      <c r="K494" s="535"/>
      <c r="L494" s="535"/>
      <c r="M494" s="535"/>
      <c r="N494" s="535"/>
      <c r="O494" s="535"/>
      <c r="P494" s="535"/>
      <c r="Q494" s="535"/>
      <c r="R494" s="535"/>
      <c r="S494" s="535"/>
      <c r="T494" s="535"/>
      <c r="U494" s="535"/>
      <c r="V494" s="535"/>
      <c r="W494" s="535"/>
      <c r="X494" s="535"/>
      <c r="Y494" s="535"/>
      <c r="Z494" s="535"/>
      <c r="AA494" s="535"/>
      <c r="AB494" s="535"/>
      <c r="AC494" s="535"/>
      <c r="AD494" s="536"/>
      <c r="AE494" s="1"/>
    </row>
    <row r="495" spans="1:31" ht="15" customHeight="1">
      <c r="A495" s="54"/>
      <c r="C495" s="543" t="s">
        <v>63</v>
      </c>
      <c r="D495" s="544"/>
      <c r="E495" s="545"/>
      <c r="F495" s="546" t="s">
        <v>275</v>
      </c>
      <c r="G495" s="535"/>
      <c r="H495" s="535"/>
      <c r="I495" s="535"/>
      <c r="J495" s="535"/>
      <c r="K495" s="535"/>
      <c r="L495" s="535"/>
      <c r="M495" s="535"/>
      <c r="N495" s="535"/>
      <c r="O495" s="535"/>
      <c r="P495" s="535"/>
      <c r="Q495" s="535"/>
      <c r="R495" s="535"/>
      <c r="S495" s="535"/>
      <c r="T495" s="535"/>
      <c r="U495" s="535"/>
      <c r="V495" s="535"/>
      <c r="W495" s="535"/>
      <c r="X495" s="535"/>
      <c r="Y495" s="535"/>
      <c r="Z495" s="535"/>
      <c r="AA495" s="535"/>
      <c r="AB495" s="535"/>
      <c r="AC495" s="535"/>
      <c r="AD495" s="536"/>
      <c r="AE495" s="1"/>
    </row>
    <row r="496" spans="1:31" ht="15" customHeight="1">
      <c r="A496" s="54"/>
      <c r="C496" s="543" t="s">
        <v>64</v>
      </c>
      <c r="D496" s="544"/>
      <c r="E496" s="545"/>
      <c r="F496" s="546" t="s">
        <v>276</v>
      </c>
      <c r="G496" s="535"/>
      <c r="H496" s="535"/>
      <c r="I496" s="535"/>
      <c r="J496" s="535"/>
      <c r="K496" s="535"/>
      <c r="L496" s="535"/>
      <c r="M496" s="535"/>
      <c r="N496" s="535"/>
      <c r="O496" s="535"/>
      <c r="P496" s="535"/>
      <c r="Q496" s="535"/>
      <c r="R496" s="535"/>
      <c r="S496" s="535"/>
      <c r="T496" s="535"/>
      <c r="U496" s="535"/>
      <c r="V496" s="535"/>
      <c r="W496" s="535"/>
      <c r="X496" s="535"/>
      <c r="Y496" s="535"/>
      <c r="Z496" s="535"/>
      <c r="AA496" s="535"/>
      <c r="AB496" s="535"/>
      <c r="AC496" s="535"/>
      <c r="AD496" s="536"/>
      <c r="AE496" s="1"/>
    </row>
    <row r="497" spans="1:34" ht="15" customHeight="1">
      <c r="A497" s="54"/>
      <c r="C497" s="543" t="s">
        <v>65</v>
      </c>
      <c r="D497" s="544"/>
      <c r="E497" s="545"/>
      <c r="F497" s="546" t="s">
        <v>277</v>
      </c>
      <c r="G497" s="535"/>
      <c r="H497" s="535"/>
      <c r="I497" s="535"/>
      <c r="J497" s="535"/>
      <c r="K497" s="535"/>
      <c r="L497" s="535"/>
      <c r="M497" s="535"/>
      <c r="N497" s="535"/>
      <c r="O497" s="535"/>
      <c r="P497" s="535"/>
      <c r="Q497" s="535"/>
      <c r="R497" s="535"/>
      <c r="S497" s="535"/>
      <c r="T497" s="535"/>
      <c r="U497" s="535"/>
      <c r="V497" s="535"/>
      <c r="W497" s="535"/>
      <c r="X497" s="535"/>
      <c r="Y497" s="535"/>
      <c r="Z497" s="535"/>
      <c r="AA497" s="535"/>
      <c r="AB497" s="535"/>
      <c r="AC497" s="535"/>
      <c r="AD497" s="536"/>
      <c r="AE497" s="1"/>
    </row>
    <row r="498" spans="1:34" ht="15" customHeight="1">
      <c r="A498" s="54"/>
      <c r="C498" s="543" t="s">
        <v>66</v>
      </c>
      <c r="D498" s="544"/>
      <c r="E498" s="545"/>
      <c r="F498" s="546" t="s">
        <v>500</v>
      </c>
      <c r="G498" s="535"/>
      <c r="H498" s="535"/>
      <c r="I498" s="535"/>
      <c r="J498" s="535"/>
      <c r="K498" s="535"/>
      <c r="L498" s="535"/>
      <c r="M498" s="535"/>
      <c r="N498" s="535"/>
      <c r="O498" s="535"/>
      <c r="P498" s="535"/>
      <c r="Q498" s="535"/>
      <c r="R498" s="535"/>
      <c r="S498" s="535"/>
      <c r="T498" s="535"/>
      <c r="U498" s="535"/>
      <c r="V498" s="535"/>
      <c r="W498" s="535"/>
      <c r="X498" s="535"/>
      <c r="Y498" s="535"/>
      <c r="Z498" s="535"/>
      <c r="AA498" s="535"/>
      <c r="AB498" s="535"/>
      <c r="AC498" s="535"/>
      <c r="AD498" s="536"/>
      <c r="AE498" s="1"/>
    </row>
    <row r="499" spans="1:34" ht="15" customHeight="1">
      <c r="A499" s="54"/>
      <c r="C499" s="553" t="s">
        <v>67</v>
      </c>
      <c r="D499" s="554"/>
      <c r="E499" s="555"/>
      <c r="F499" s="546" t="s">
        <v>278</v>
      </c>
      <c r="G499" s="535"/>
      <c r="H499" s="535"/>
      <c r="I499" s="535"/>
      <c r="J499" s="535"/>
      <c r="K499" s="535"/>
      <c r="L499" s="535"/>
      <c r="M499" s="535"/>
      <c r="N499" s="535"/>
      <c r="O499" s="535"/>
      <c r="P499" s="535"/>
      <c r="Q499" s="535"/>
      <c r="R499" s="535"/>
      <c r="S499" s="535"/>
      <c r="T499" s="535"/>
      <c r="U499" s="535"/>
      <c r="V499" s="535"/>
      <c r="W499" s="535"/>
      <c r="X499" s="535"/>
      <c r="Y499" s="535"/>
      <c r="Z499" s="535"/>
      <c r="AA499" s="535"/>
      <c r="AB499" s="535"/>
      <c r="AC499" s="535"/>
      <c r="AD499" s="536"/>
      <c r="AE499" s="1"/>
    </row>
    <row r="500" spans="1:34" ht="15" customHeight="1">
      <c r="A500" s="54"/>
      <c r="C500" s="82"/>
      <c r="D500" s="82"/>
      <c r="E500" s="82"/>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1"/>
    </row>
    <row r="501" spans="1:34" ht="24" customHeight="1">
      <c r="A501" s="44"/>
      <c r="B501" s="11"/>
      <c r="C501" s="474" t="s">
        <v>189</v>
      </c>
      <c r="D501" s="474"/>
      <c r="E501" s="474"/>
      <c r="F501" s="474"/>
      <c r="G501" s="474"/>
      <c r="H501" s="474"/>
      <c r="I501" s="474"/>
      <c r="J501" s="474"/>
      <c r="K501" s="474"/>
      <c r="L501" s="474"/>
      <c r="M501" s="474"/>
      <c r="N501" s="474"/>
      <c r="O501" s="474"/>
      <c r="P501" s="474"/>
      <c r="Q501" s="474"/>
      <c r="R501" s="474"/>
      <c r="S501" s="474"/>
      <c r="T501" s="474"/>
      <c r="U501" s="474"/>
      <c r="V501" s="474"/>
      <c r="W501" s="474"/>
      <c r="X501" s="474"/>
      <c r="Y501" s="474"/>
      <c r="Z501" s="474"/>
      <c r="AA501" s="474"/>
      <c r="AB501" s="474"/>
      <c r="AC501" s="474"/>
      <c r="AD501" s="474"/>
      <c r="AE501" s="1"/>
    </row>
    <row r="502" spans="1:34" ht="60" customHeight="1">
      <c r="A502" s="44"/>
      <c r="B502" s="11"/>
      <c r="C502" s="556"/>
      <c r="D502" s="557"/>
      <c r="E502" s="557"/>
      <c r="F502" s="557"/>
      <c r="G502" s="557"/>
      <c r="H502" s="557"/>
      <c r="I502" s="557"/>
      <c r="J502" s="557"/>
      <c r="K502" s="557"/>
      <c r="L502" s="557"/>
      <c r="M502" s="557"/>
      <c r="N502" s="557"/>
      <c r="O502" s="557"/>
      <c r="P502" s="557"/>
      <c r="Q502" s="557"/>
      <c r="R502" s="557"/>
      <c r="S502" s="557"/>
      <c r="T502" s="557"/>
      <c r="U502" s="557"/>
      <c r="V502" s="557"/>
      <c r="W502" s="557"/>
      <c r="X502" s="557"/>
      <c r="Y502" s="557"/>
      <c r="Z502" s="557"/>
      <c r="AA502" s="557"/>
      <c r="AB502" s="557"/>
      <c r="AC502" s="557"/>
      <c r="AD502" s="557"/>
      <c r="AE502" s="1"/>
    </row>
    <row r="503" spans="1:34" ht="15" customHeight="1">
      <c r="A503" s="44"/>
      <c r="B503" s="513" t="str">
        <f>IF(AG480&gt;0,"Favor de ingresar toda la información requerida en la pregunta","")</f>
        <v/>
      </c>
      <c r="C503" s="513"/>
      <c r="D503" s="513"/>
      <c r="E503" s="513"/>
      <c r="F503" s="513"/>
      <c r="G503" s="513"/>
      <c r="H503" s="513"/>
      <c r="I503" s="513"/>
      <c r="J503" s="513"/>
      <c r="K503" s="513"/>
      <c r="L503" s="513"/>
      <c r="M503" s="513"/>
      <c r="N503" s="513"/>
      <c r="O503" s="513"/>
      <c r="P503" s="513"/>
      <c r="Q503" s="513"/>
      <c r="R503" s="513"/>
      <c r="S503" s="513"/>
      <c r="T503" s="513"/>
      <c r="U503" s="513"/>
      <c r="V503" s="513"/>
      <c r="W503" s="513"/>
      <c r="X503" s="513"/>
      <c r="Y503" s="513"/>
      <c r="Z503" s="513"/>
      <c r="AA503" s="513"/>
      <c r="AB503" s="513"/>
      <c r="AC503" s="513"/>
      <c r="AD503" s="513"/>
      <c r="AE503" s="1"/>
    </row>
    <row r="504" spans="1:34" ht="15" customHeight="1">
      <c r="A504" s="44"/>
      <c r="B504" s="514" t="str">
        <f>IF(AH360&gt;0,"Alerta: debido a que cuenta con registros NS, debe proporcionar una justificación en el area de comentarios ","")</f>
        <v/>
      </c>
      <c r="C504" s="514"/>
      <c r="D504" s="514"/>
      <c r="E504" s="514"/>
      <c r="F504" s="514"/>
      <c r="G504" s="514"/>
      <c r="H504" s="514"/>
      <c r="I504" s="514"/>
      <c r="J504" s="514"/>
      <c r="K504" s="514"/>
      <c r="L504" s="514"/>
      <c r="M504" s="514"/>
      <c r="N504" s="514"/>
      <c r="O504" s="514"/>
      <c r="P504" s="514"/>
      <c r="Q504" s="514"/>
      <c r="R504" s="514"/>
      <c r="S504" s="514"/>
      <c r="T504" s="514"/>
      <c r="U504" s="514"/>
      <c r="V504" s="514"/>
      <c r="W504" s="514"/>
      <c r="X504" s="514"/>
      <c r="Y504" s="514"/>
      <c r="Z504" s="514"/>
      <c r="AA504" s="514"/>
      <c r="AB504" s="514"/>
      <c r="AC504" s="514"/>
      <c r="AD504" s="514"/>
      <c r="AE504" s="1"/>
    </row>
    <row r="505" spans="1:34" ht="15" customHeight="1">
      <c r="A505" s="44"/>
      <c r="B505" s="135"/>
      <c r="C505" s="135"/>
      <c r="D505" s="135"/>
      <c r="E505" s="135"/>
      <c r="F505" s="135"/>
      <c r="G505" s="135"/>
      <c r="H505" s="135"/>
      <c r="I505" s="135"/>
      <c r="J505" s="135"/>
      <c r="K505" s="135"/>
      <c r="L505" s="135"/>
      <c r="M505" s="135"/>
      <c r="N505" s="135"/>
      <c r="O505" s="135"/>
      <c r="P505" s="135"/>
      <c r="Q505" s="135"/>
      <c r="R505" s="135"/>
      <c r="S505" s="135"/>
      <c r="T505" s="135"/>
      <c r="U505" s="135"/>
      <c r="V505" s="135"/>
      <c r="W505" s="135"/>
      <c r="X505" s="135"/>
      <c r="Y505" s="135"/>
      <c r="Z505" s="135"/>
      <c r="AA505" s="135"/>
      <c r="AB505" s="135"/>
      <c r="AC505" s="135"/>
      <c r="AD505" s="135"/>
      <c r="AE505" s="1"/>
    </row>
    <row r="506" spans="1:34" ht="15" customHeight="1">
      <c r="A506" s="44"/>
      <c r="B506" s="135"/>
      <c r="C506" s="135"/>
      <c r="D506" s="135"/>
      <c r="E506" s="135"/>
      <c r="F506" s="135"/>
      <c r="G506" s="135"/>
      <c r="H506" s="135"/>
      <c r="I506" s="135"/>
      <c r="J506" s="135"/>
      <c r="K506" s="135"/>
      <c r="L506" s="135"/>
      <c r="M506" s="135"/>
      <c r="N506" s="135"/>
      <c r="O506" s="135"/>
      <c r="P506" s="135"/>
      <c r="Q506" s="135"/>
      <c r="R506" s="135"/>
      <c r="S506" s="135"/>
      <c r="T506" s="135"/>
      <c r="U506" s="135"/>
      <c r="V506" s="135"/>
      <c r="W506" s="135"/>
      <c r="X506" s="135"/>
      <c r="Y506" s="135"/>
      <c r="Z506" s="135"/>
      <c r="AA506" s="135"/>
      <c r="AB506" s="135"/>
      <c r="AC506" s="135"/>
      <c r="AD506" s="135"/>
      <c r="AE506" s="1"/>
    </row>
    <row r="507" spans="1:34" ht="15" customHeight="1">
      <c r="A507" s="44"/>
      <c r="B507" s="135"/>
      <c r="C507" s="135"/>
      <c r="D507" s="135"/>
      <c r="E507" s="135"/>
      <c r="F507" s="135"/>
      <c r="G507" s="135"/>
      <c r="H507" s="135"/>
      <c r="I507" s="135"/>
      <c r="J507" s="135"/>
      <c r="K507" s="135"/>
      <c r="L507" s="135"/>
      <c r="M507" s="135"/>
      <c r="N507" s="135"/>
      <c r="O507" s="135"/>
      <c r="P507" s="135"/>
      <c r="Q507" s="135"/>
      <c r="R507" s="135"/>
      <c r="S507" s="135"/>
      <c r="T507" s="135"/>
      <c r="U507" s="135"/>
      <c r="V507" s="135"/>
      <c r="W507" s="135"/>
      <c r="X507" s="135"/>
      <c r="Y507" s="135"/>
      <c r="Z507" s="135"/>
      <c r="AA507" s="135"/>
      <c r="AB507" s="135"/>
      <c r="AC507" s="135"/>
      <c r="AD507" s="135"/>
      <c r="AE507" s="1"/>
    </row>
    <row r="508" spans="1:34" ht="15" customHeight="1">
      <c r="A508" s="44"/>
      <c r="B508" s="135"/>
      <c r="C508" s="135"/>
      <c r="D508" s="135"/>
      <c r="E508" s="135"/>
      <c r="F508" s="135"/>
      <c r="G508" s="135"/>
      <c r="H508" s="135"/>
      <c r="I508" s="135"/>
      <c r="J508" s="135"/>
      <c r="K508" s="135"/>
      <c r="L508" s="135"/>
      <c r="M508" s="135"/>
      <c r="N508" s="135"/>
      <c r="O508" s="135"/>
      <c r="P508" s="135"/>
      <c r="Q508" s="135"/>
      <c r="R508" s="135"/>
      <c r="S508" s="135"/>
      <c r="T508" s="135"/>
      <c r="U508" s="135"/>
      <c r="V508" s="135"/>
      <c r="W508" s="135"/>
      <c r="X508" s="135"/>
      <c r="Y508" s="135"/>
      <c r="Z508" s="135"/>
      <c r="AA508" s="135"/>
      <c r="AB508" s="135"/>
      <c r="AC508" s="135"/>
      <c r="AD508" s="135"/>
      <c r="AE508" s="1"/>
    </row>
    <row r="509" spans="1:34" ht="24" customHeight="1">
      <c r="A509" s="52" t="s">
        <v>288</v>
      </c>
      <c r="B509" s="571" t="s">
        <v>280</v>
      </c>
      <c r="C509" s="571"/>
      <c r="D509" s="571"/>
      <c r="E509" s="571"/>
      <c r="F509" s="571"/>
      <c r="G509" s="571"/>
      <c r="H509" s="571"/>
      <c r="I509" s="571"/>
      <c r="J509" s="571"/>
      <c r="K509" s="571"/>
      <c r="L509" s="571"/>
      <c r="M509" s="571"/>
      <c r="N509" s="571"/>
      <c r="O509" s="571"/>
      <c r="P509" s="571"/>
      <c r="Q509" s="571"/>
      <c r="R509" s="571"/>
      <c r="S509" s="571"/>
      <c r="T509" s="571"/>
      <c r="U509" s="571"/>
      <c r="V509" s="571"/>
      <c r="W509" s="571"/>
      <c r="X509" s="571"/>
      <c r="Y509" s="571"/>
      <c r="Z509" s="571"/>
      <c r="AA509" s="571"/>
      <c r="AB509" s="571"/>
      <c r="AC509" s="571"/>
      <c r="AD509" s="571"/>
      <c r="AE509" s="1"/>
      <c r="AH509" s="326" t="s">
        <v>5636</v>
      </c>
    </row>
    <row r="510" spans="1:34" ht="36" customHeight="1">
      <c r="A510" s="52"/>
      <c r="B510" s="53"/>
      <c r="C510" s="474" t="s">
        <v>642</v>
      </c>
      <c r="D510" s="474"/>
      <c r="E510" s="474"/>
      <c r="F510" s="474"/>
      <c r="G510" s="474"/>
      <c r="H510" s="474"/>
      <c r="I510" s="474"/>
      <c r="J510" s="474"/>
      <c r="K510" s="474"/>
      <c r="L510" s="474"/>
      <c r="M510" s="474"/>
      <c r="N510" s="474"/>
      <c r="O510" s="474"/>
      <c r="P510" s="474"/>
      <c r="Q510" s="474"/>
      <c r="R510" s="474"/>
      <c r="S510" s="474"/>
      <c r="T510" s="474"/>
      <c r="U510" s="474"/>
      <c r="V510" s="474"/>
      <c r="W510" s="474"/>
      <c r="X510" s="474"/>
      <c r="Y510" s="474"/>
      <c r="Z510" s="474"/>
      <c r="AA510" s="474"/>
      <c r="AB510" s="474"/>
      <c r="AC510" s="474"/>
      <c r="AD510" s="474"/>
      <c r="AE510" s="1"/>
      <c r="AG510" s="327" t="s">
        <v>5634</v>
      </c>
      <c r="AH510" s="323">
        <f>IF(SUM(E480:Q480)=0,0,1)</f>
        <v>0</v>
      </c>
    </row>
    <row r="511" spans="1:34" ht="24" customHeight="1">
      <c r="A511" s="52"/>
      <c r="B511" s="53"/>
      <c r="C511" s="653" t="s">
        <v>643</v>
      </c>
      <c r="D511" s="653"/>
      <c r="E511" s="653"/>
      <c r="F511" s="653"/>
      <c r="G511" s="653"/>
      <c r="H511" s="653"/>
      <c r="I511" s="653"/>
      <c r="J511" s="653"/>
      <c r="K511" s="653"/>
      <c r="L511" s="653"/>
      <c r="M511" s="653"/>
      <c r="N511" s="653"/>
      <c r="O511" s="653"/>
      <c r="P511" s="653"/>
      <c r="Q511" s="653"/>
      <c r="R511" s="653"/>
      <c r="S511" s="653"/>
      <c r="T511" s="653"/>
      <c r="U511" s="653"/>
      <c r="V511" s="653"/>
      <c r="W511" s="653"/>
      <c r="X511" s="653"/>
      <c r="Y511" s="653"/>
      <c r="Z511" s="653"/>
      <c r="AA511" s="653"/>
      <c r="AB511" s="653"/>
      <c r="AC511" s="653"/>
      <c r="AD511" s="653"/>
      <c r="AE511" s="1"/>
      <c r="AG511" s="328" t="s">
        <v>5635</v>
      </c>
      <c r="AH511" s="324">
        <f>IF(SUM(R480:AD480)=0,0,1)</f>
        <v>0</v>
      </c>
    </row>
    <row r="512" spans="1:34" ht="36" customHeight="1">
      <c r="A512" s="52"/>
      <c r="B512" s="53"/>
      <c r="C512" s="600" t="s">
        <v>644</v>
      </c>
      <c r="D512" s="600"/>
      <c r="E512" s="600"/>
      <c r="F512" s="600"/>
      <c r="G512" s="600"/>
      <c r="H512" s="600"/>
      <c r="I512" s="600"/>
      <c r="J512" s="600"/>
      <c r="K512" s="600"/>
      <c r="L512" s="600"/>
      <c r="M512" s="600"/>
      <c r="N512" s="600"/>
      <c r="O512" s="600"/>
      <c r="P512" s="600"/>
      <c r="Q512" s="600"/>
      <c r="R512" s="600"/>
      <c r="S512" s="600"/>
      <c r="T512" s="600"/>
      <c r="U512" s="600"/>
      <c r="V512" s="600"/>
      <c r="W512" s="600"/>
      <c r="X512" s="600"/>
      <c r="Y512" s="600"/>
      <c r="Z512" s="600"/>
      <c r="AA512" s="600"/>
      <c r="AB512" s="600"/>
      <c r="AC512" s="600"/>
      <c r="AD512" s="600"/>
      <c r="AE512" s="1"/>
    </row>
    <row r="513" spans="1:38" ht="48" customHeight="1">
      <c r="A513" s="52"/>
      <c r="B513" s="53"/>
      <c r="C513" s="600" t="s">
        <v>645</v>
      </c>
      <c r="D513" s="600"/>
      <c r="E513" s="600"/>
      <c r="F513" s="600"/>
      <c r="G513" s="600"/>
      <c r="H513" s="600"/>
      <c r="I513" s="600"/>
      <c r="J513" s="600"/>
      <c r="K513" s="600"/>
      <c r="L513" s="600"/>
      <c r="M513" s="600"/>
      <c r="N513" s="600"/>
      <c r="O513" s="600"/>
      <c r="P513" s="600"/>
      <c r="Q513" s="600"/>
      <c r="R513" s="600"/>
      <c r="S513" s="600"/>
      <c r="T513" s="600"/>
      <c r="U513" s="600"/>
      <c r="V513" s="600"/>
      <c r="W513" s="600"/>
      <c r="X513" s="600"/>
      <c r="Y513" s="600"/>
      <c r="Z513" s="600"/>
      <c r="AA513" s="600"/>
      <c r="AB513" s="600"/>
      <c r="AC513" s="600"/>
      <c r="AD513" s="600"/>
      <c r="AE513" s="1"/>
    </row>
    <row r="514" spans="1:38" ht="15" customHeight="1">
      <c r="A514" s="44"/>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
      <c r="AL514" s="538" t="s">
        <v>5644</v>
      </c>
    </row>
    <row r="515" spans="1:38" ht="36" customHeight="1">
      <c r="A515" s="44"/>
      <c r="B515" s="83"/>
      <c r="C515" s="525" t="s">
        <v>281</v>
      </c>
      <c r="D515" s="526"/>
      <c r="E515" s="526"/>
      <c r="F515" s="526"/>
      <c r="G515" s="526"/>
      <c r="H515" s="526"/>
      <c r="I515" s="526"/>
      <c r="J515" s="526"/>
      <c r="K515" s="526"/>
      <c r="L515" s="526"/>
      <c r="M515" s="526"/>
      <c r="N515" s="526"/>
      <c r="O515" s="526"/>
      <c r="P515" s="526"/>
      <c r="Q515" s="526"/>
      <c r="R515" s="526"/>
      <c r="S515" s="526"/>
      <c r="T515" s="526"/>
      <c r="U515" s="526"/>
      <c r="V515" s="526"/>
      <c r="W515" s="526"/>
      <c r="X515" s="527"/>
      <c r="Y515" s="525" t="s">
        <v>282</v>
      </c>
      <c r="Z515" s="526"/>
      <c r="AA515" s="526"/>
      <c r="AB515" s="526"/>
      <c r="AC515" s="526"/>
      <c r="AD515" s="527"/>
      <c r="AE515" s="1"/>
      <c r="AG515" s="317" t="s">
        <v>731</v>
      </c>
      <c r="AH515" s="318" t="s">
        <v>733</v>
      </c>
      <c r="AI515" s="329" t="s">
        <v>5645</v>
      </c>
      <c r="AJ515" s="330" t="s">
        <v>5637</v>
      </c>
      <c r="AK515" s="302" t="s">
        <v>5645</v>
      </c>
      <c r="AL515" s="538"/>
    </row>
    <row r="516" spans="1:38" ht="15" customHeight="1">
      <c r="A516" s="44"/>
      <c r="B516" s="83"/>
      <c r="C516" s="74" t="s">
        <v>57</v>
      </c>
      <c r="D516" s="650" t="s">
        <v>283</v>
      </c>
      <c r="E516" s="651"/>
      <c r="F516" s="651"/>
      <c r="G516" s="651"/>
      <c r="H516" s="651"/>
      <c r="I516" s="651"/>
      <c r="J516" s="651"/>
      <c r="K516" s="651"/>
      <c r="L516" s="651"/>
      <c r="M516" s="651"/>
      <c r="N516" s="651"/>
      <c r="O516" s="651"/>
      <c r="P516" s="651"/>
      <c r="Q516" s="651"/>
      <c r="R516" s="651"/>
      <c r="S516" s="651"/>
      <c r="T516" s="651"/>
      <c r="U516" s="651"/>
      <c r="V516" s="651"/>
      <c r="W516" s="651"/>
      <c r="X516" s="652"/>
      <c r="Y516" s="531"/>
      <c r="Z516" s="531"/>
      <c r="AA516" s="531"/>
      <c r="AB516" s="531"/>
      <c r="AC516" s="531"/>
      <c r="AD516" s="531"/>
      <c r="AE516" s="1"/>
      <c r="AG516" s="245">
        <f>IF(AND($AH$511=0,COUNTA(Y516:AD521)=0),0,IF(AND($AH$511=1,COUNTA(Y516:AD521)=6),0,1))</f>
        <v>0</v>
      </c>
      <c r="AH516" s="322">
        <f>COUNTIF(Y516:AD521,"NS")</f>
        <v>0</v>
      </c>
      <c r="AI516" s="231">
        <f>IF(OR($Y$522="NS",COUNTIF(R480:AD480,"NS")&gt;0),0,IF(AND($Y$522="NA",COUNTIF(R480:AD480,"NA")=13),0,IF($Y$522&gt;=SUM(R480:AD480),0,1)))</f>
        <v>0</v>
      </c>
      <c r="AJ516" s="331" t="s">
        <v>5638</v>
      </c>
      <c r="AK516" s="222">
        <f>IF(OR($Y516="NS",COUNTIF($R$480:$AD$480,"NS")&gt;0),0,IF(AND($Y516="NA",COUNTIF($R$480:$AD$480,"NA")=13),0,IF($Y516&lt;=SUM($R$480:$AD$480),0,1)))</f>
        <v>0</v>
      </c>
      <c r="AL516" s="696">
        <f>IF(AND(AH511=0,COUNTA(Y516:AD521)&gt;0),1,0)</f>
        <v>0</v>
      </c>
    </row>
    <row r="517" spans="1:38" ht="15" customHeight="1">
      <c r="A517" s="44"/>
      <c r="B517" s="11"/>
      <c r="C517" s="68" t="s">
        <v>58</v>
      </c>
      <c r="D517" s="650" t="s">
        <v>284</v>
      </c>
      <c r="E517" s="651"/>
      <c r="F517" s="651"/>
      <c r="G517" s="651"/>
      <c r="H517" s="651"/>
      <c r="I517" s="651"/>
      <c r="J517" s="651"/>
      <c r="K517" s="651"/>
      <c r="L517" s="651"/>
      <c r="M517" s="651"/>
      <c r="N517" s="651"/>
      <c r="O517" s="651"/>
      <c r="P517" s="651"/>
      <c r="Q517" s="651"/>
      <c r="R517" s="651"/>
      <c r="S517" s="651"/>
      <c r="T517" s="651"/>
      <c r="U517" s="651"/>
      <c r="V517" s="651"/>
      <c r="W517" s="651"/>
      <c r="X517" s="652"/>
      <c r="Y517" s="531"/>
      <c r="Z517" s="531"/>
      <c r="AA517" s="531"/>
      <c r="AB517" s="531"/>
      <c r="AC517" s="531"/>
      <c r="AD517" s="531"/>
      <c r="AE517" s="1"/>
      <c r="AJ517" s="332" t="s">
        <v>5639</v>
      </c>
      <c r="AK517" s="325">
        <f t="shared" ref="AK517:AK520" si="39">IF(OR($Y517="NS",COUNTIF($R$480:$AD$480,"NS")&gt;0),0,IF(AND($Y517="NA",COUNTIF($R$480:$AD$480,"NA")=13),0,IF($Y517&lt;=SUM($R$480:$AD$480),0,1)))</f>
        <v>0</v>
      </c>
      <c r="AL517" s="696"/>
    </row>
    <row r="518" spans="1:38" ht="15" customHeight="1">
      <c r="A518" s="44"/>
      <c r="B518" s="11"/>
      <c r="C518" s="68" t="s">
        <v>59</v>
      </c>
      <c r="D518" s="650" t="s">
        <v>285</v>
      </c>
      <c r="E518" s="651"/>
      <c r="F518" s="651"/>
      <c r="G518" s="651"/>
      <c r="H518" s="651"/>
      <c r="I518" s="651"/>
      <c r="J518" s="651"/>
      <c r="K518" s="651"/>
      <c r="L518" s="651"/>
      <c r="M518" s="651"/>
      <c r="N518" s="651"/>
      <c r="O518" s="651"/>
      <c r="P518" s="651"/>
      <c r="Q518" s="651"/>
      <c r="R518" s="651"/>
      <c r="S518" s="651"/>
      <c r="T518" s="651"/>
      <c r="U518" s="651"/>
      <c r="V518" s="651"/>
      <c r="W518" s="651"/>
      <c r="X518" s="652"/>
      <c r="Y518" s="531"/>
      <c r="Z518" s="531"/>
      <c r="AA518" s="531"/>
      <c r="AB518" s="531"/>
      <c r="AC518" s="531"/>
      <c r="AD518" s="531"/>
      <c r="AE518" s="1"/>
      <c r="AJ518" s="331" t="s">
        <v>5640</v>
      </c>
      <c r="AK518" s="222">
        <f t="shared" si="39"/>
        <v>0</v>
      </c>
    </row>
    <row r="519" spans="1:38" ht="15" customHeight="1">
      <c r="A519" s="44"/>
      <c r="B519" s="11"/>
      <c r="C519" s="68" t="s">
        <v>60</v>
      </c>
      <c r="D519" s="650" t="s">
        <v>286</v>
      </c>
      <c r="E519" s="651"/>
      <c r="F519" s="651"/>
      <c r="G519" s="651"/>
      <c r="H519" s="651"/>
      <c r="I519" s="651"/>
      <c r="J519" s="651"/>
      <c r="K519" s="651"/>
      <c r="L519" s="651"/>
      <c r="M519" s="651"/>
      <c r="N519" s="651"/>
      <c r="O519" s="651"/>
      <c r="P519" s="651"/>
      <c r="Q519" s="651"/>
      <c r="R519" s="651"/>
      <c r="S519" s="651"/>
      <c r="T519" s="651"/>
      <c r="U519" s="651"/>
      <c r="V519" s="651"/>
      <c r="W519" s="651"/>
      <c r="X519" s="652"/>
      <c r="Y519" s="531"/>
      <c r="Z519" s="531"/>
      <c r="AA519" s="531"/>
      <c r="AB519" s="531"/>
      <c r="AC519" s="531"/>
      <c r="AD519" s="531"/>
      <c r="AE519" s="1"/>
      <c r="AJ519" s="332" t="s">
        <v>5641</v>
      </c>
      <c r="AK519" s="325">
        <f t="shared" si="39"/>
        <v>0</v>
      </c>
    </row>
    <row r="520" spans="1:38" ht="15" customHeight="1">
      <c r="A520" s="44"/>
      <c r="B520" s="11"/>
      <c r="C520" s="68" t="s">
        <v>61</v>
      </c>
      <c r="D520" s="650" t="s">
        <v>287</v>
      </c>
      <c r="E520" s="651"/>
      <c r="F520" s="651"/>
      <c r="G520" s="651"/>
      <c r="H520" s="651"/>
      <c r="I520" s="651"/>
      <c r="J520" s="651"/>
      <c r="K520" s="651"/>
      <c r="L520" s="651"/>
      <c r="M520" s="651"/>
      <c r="N520" s="651"/>
      <c r="O520" s="651"/>
      <c r="P520" s="651"/>
      <c r="Q520" s="651"/>
      <c r="R520" s="651"/>
      <c r="S520" s="651"/>
      <c r="T520" s="651"/>
      <c r="U520" s="651"/>
      <c r="V520" s="651"/>
      <c r="W520" s="651"/>
      <c r="X520" s="652"/>
      <c r="Y520" s="531"/>
      <c r="Z520" s="531"/>
      <c r="AA520" s="531"/>
      <c r="AB520" s="531"/>
      <c r="AC520" s="531"/>
      <c r="AD520" s="531"/>
      <c r="AE520" s="1"/>
      <c r="AJ520" s="331" t="s">
        <v>5642</v>
      </c>
      <c r="AK520" s="222">
        <f t="shared" si="39"/>
        <v>0</v>
      </c>
    </row>
    <row r="521" spans="1:38" ht="15" customHeight="1">
      <c r="A521" s="44"/>
      <c r="B521" s="11"/>
      <c r="C521" s="15" t="s">
        <v>62</v>
      </c>
      <c r="D521" s="546" t="s">
        <v>278</v>
      </c>
      <c r="E521" s="535"/>
      <c r="F521" s="535"/>
      <c r="G521" s="535"/>
      <c r="H521" s="535"/>
      <c r="I521" s="535"/>
      <c r="J521" s="535"/>
      <c r="K521" s="535"/>
      <c r="L521" s="535"/>
      <c r="M521" s="535"/>
      <c r="N521" s="535"/>
      <c r="O521" s="535"/>
      <c r="P521" s="535"/>
      <c r="Q521" s="535"/>
      <c r="R521" s="535"/>
      <c r="S521" s="535"/>
      <c r="T521" s="535"/>
      <c r="U521" s="535"/>
      <c r="V521" s="535"/>
      <c r="W521" s="535"/>
      <c r="X521" s="536"/>
      <c r="Y521" s="531"/>
      <c r="Z521" s="531"/>
      <c r="AA521" s="531"/>
      <c r="AB521" s="531"/>
      <c r="AC521" s="531"/>
      <c r="AD521" s="531"/>
      <c r="AE521" s="1"/>
      <c r="AJ521" s="332" t="s">
        <v>5643</v>
      </c>
      <c r="AK521" s="325">
        <f>IF(OR($Y521="NS",COUNTIF($R$480:$AD$480,"NS")&gt;0),0,IF(AND($Y521="NA",COUNTIF($R$480:$AD$480,"NA")=13),0,IF($Y521&lt;=SUM($R$480:$AD$480),0,1)))</f>
        <v>0</v>
      </c>
    </row>
    <row r="522" spans="1:38" ht="15" customHeight="1">
      <c r="A522" s="44"/>
      <c r="B522" s="11"/>
      <c r="C522" s="11"/>
      <c r="D522" s="11"/>
      <c r="E522" s="11"/>
      <c r="F522" s="11"/>
      <c r="G522" s="11"/>
      <c r="H522" s="11"/>
      <c r="I522" s="11"/>
      <c r="J522" s="11"/>
      <c r="K522" s="11"/>
      <c r="L522" s="11"/>
      <c r="M522" s="11"/>
      <c r="N522" s="11"/>
      <c r="O522" s="11"/>
      <c r="P522" s="11"/>
      <c r="Q522" s="11"/>
      <c r="R522" s="11"/>
      <c r="S522" s="11"/>
      <c r="T522" s="11"/>
      <c r="U522" s="11"/>
      <c r="V522" s="11"/>
      <c r="W522" s="11"/>
      <c r="X522" s="84" t="s">
        <v>188</v>
      </c>
      <c r="Y522" s="446">
        <f>IF(AND(SUM(Y516:AD521)=0,COUNTIF(Y516:AD521,"NS")&gt;0),"NS",
IF(AND(SUM(Y516:AD521)=0,COUNTIF(Y516:AD521,0)&gt;0),0,
IF(AND(SUM(Y516:AD521)=0,COUNTIF(Y516:AD521,"NA")&gt;0),"NA",
SUM(Y516:AD521))))</f>
        <v>0</v>
      </c>
      <c r="Z522" s="446"/>
      <c r="AA522" s="446"/>
      <c r="AB522" s="446"/>
      <c r="AC522" s="446"/>
      <c r="AD522" s="446"/>
      <c r="AE522" s="1"/>
      <c r="AJ522" s="296"/>
      <c r="AK522" s="333">
        <f>SUM(AK516:AK520)</f>
        <v>0</v>
      </c>
    </row>
    <row r="523" spans="1:38" ht="15" customHeight="1">
      <c r="A523" s="44"/>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
    </row>
    <row r="524" spans="1:38" ht="24" customHeight="1">
      <c r="A524" s="44"/>
      <c r="B524" s="11"/>
      <c r="C524" s="532" t="s">
        <v>189</v>
      </c>
      <c r="D524" s="532"/>
      <c r="E524" s="532"/>
      <c r="F524" s="532"/>
      <c r="G524" s="532"/>
      <c r="H524" s="532"/>
      <c r="I524" s="532"/>
      <c r="J524" s="532"/>
      <c r="K524" s="532"/>
      <c r="L524" s="532"/>
      <c r="M524" s="532"/>
      <c r="N524" s="532"/>
      <c r="O524" s="532"/>
      <c r="P524" s="532"/>
      <c r="Q524" s="532"/>
      <c r="R524" s="532"/>
      <c r="S524" s="532"/>
      <c r="T524" s="532"/>
      <c r="U524" s="532"/>
      <c r="V524" s="532"/>
      <c r="W524" s="532"/>
      <c r="X524" s="532"/>
      <c r="Y524" s="532"/>
      <c r="Z524" s="532"/>
      <c r="AA524" s="532"/>
      <c r="AB524" s="532"/>
      <c r="AC524" s="532"/>
      <c r="AD524" s="532"/>
      <c r="AE524" s="1"/>
    </row>
    <row r="525" spans="1:38" ht="60" customHeight="1">
      <c r="A525" s="44"/>
      <c r="B525" s="11"/>
      <c r="C525" s="654"/>
      <c r="D525" s="654"/>
      <c r="E525" s="654"/>
      <c r="F525" s="654"/>
      <c r="G525" s="654"/>
      <c r="H525" s="654"/>
      <c r="I525" s="654"/>
      <c r="J525" s="654"/>
      <c r="K525" s="654"/>
      <c r="L525" s="654"/>
      <c r="M525" s="654"/>
      <c r="N525" s="654"/>
      <c r="O525" s="654"/>
      <c r="P525" s="654"/>
      <c r="Q525" s="654"/>
      <c r="R525" s="654"/>
      <c r="S525" s="654"/>
      <c r="T525" s="654"/>
      <c r="U525" s="654"/>
      <c r="V525" s="654"/>
      <c r="W525" s="654"/>
      <c r="X525" s="654"/>
      <c r="Y525" s="654"/>
      <c r="Z525" s="654"/>
      <c r="AA525" s="654"/>
      <c r="AB525" s="654"/>
      <c r="AC525" s="654"/>
      <c r="AD525" s="654"/>
      <c r="AE525" s="1"/>
    </row>
    <row r="526" spans="1:38" ht="15" customHeight="1">
      <c r="A526" s="44"/>
      <c r="B526" s="513" t="str">
        <f>IF(AG516&gt;0,"Favor de ingresar toda la información requerida en la pregunta y/o verifique que no tenga información en celdas sombreadas","")</f>
        <v/>
      </c>
      <c r="C526" s="513"/>
      <c r="D526" s="513"/>
      <c r="E526" s="513"/>
      <c r="F526" s="513"/>
      <c r="G526" s="513"/>
      <c r="H526" s="513"/>
      <c r="I526" s="513"/>
      <c r="J526" s="513"/>
      <c r="K526" s="513"/>
      <c r="L526" s="513"/>
      <c r="M526" s="513"/>
      <c r="N526" s="513"/>
      <c r="O526" s="513"/>
      <c r="P526" s="513"/>
      <c r="Q526" s="513"/>
      <c r="R526" s="513"/>
      <c r="S526" s="513"/>
      <c r="T526" s="513"/>
      <c r="U526" s="513"/>
      <c r="V526" s="513"/>
      <c r="W526" s="513"/>
      <c r="X526" s="513"/>
      <c r="Y526" s="513"/>
      <c r="Z526" s="513"/>
      <c r="AA526" s="513"/>
      <c r="AB526" s="513"/>
      <c r="AC526" s="513"/>
      <c r="AD526" s="513"/>
      <c r="AE526" s="1"/>
    </row>
    <row r="527" spans="1:38" ht="15" customHeight="1">
      <c r="A527" s="44"/>
      <c r="B527" s="514" t="str">
        <f>IF(AH516&gt;0,"Alerta: debido a que cuenta con registros NS, debe proporcionar una justificación en el area de comentarios ","")</f>
        <v/>
      </c>
      <c r="C527" s="514"/>
      <c r="D527" s="514"/>
      <c r="E527" s="514"/>
      <c r="F527" s="514"/>
      <c r="G527" s="514"/>
      <c r="H527" s="514"/>
      <c r="I527" s="514"/>
      <c r="J527" s="514"/>
      <c r="K527" s="514"/>
      <c r="L527" s="514"/>
      <c r="M527" s="514"/>
      <c r="N527" s="514"/>
      <c r="O527" s="514"/>
      <c r="P527" s="514"/>
      <c r="Q527" s="514"/>
      <c r="R527" s="514"/>
      <c r="S527" s="514"/>
      <c r="T527" s="514"/>
      <c r="U527" s="514"/>
      <c r="V527" s="514"/>
      <c r="W527" s="514"/>
      <c r="X527" s="514"/>
      <c r="Y527" s="514"/>
      <c r="Z527" s="514"/>
      <c r="AA527" s="514"/>
      <c r="AB527" s="514"/>
      <c r="AC527" s="514"/>
      <c r="AD527" s="514"/>
      <c r="AE527" s="1"/>
    </row>
    <row r="528" spans="1:38" ht="15" customHeight="1">
      <c r="A528" s="44"/>
      <c r="B528" s="513" t="str">
        <f>IF(AI516&gt;0,"Favor de revisar la instrucción 3 y verifique que se cumplan con los criterios establecidos","")</f>
        <v/>
      </c>
      <c r="C528" s="513"/>
      <c r="D528" s="513"/>
      <c r="E528" s="513"/>
      <c r="F528" s="513"/>
      <c r="G528" s="513"/>
      <c r="H528" s="513"/>
      <c r="I528" s="513"/>
      <c r="J528" s="513"/>
      <c r="K528" s="513"/>
      <c r="L528" s="513"/>
      <c r="M528" s="513"/>
      <c r="N528" s="513"/>
      <c r="O528" s="513"/>
      <c r="P528" s="513"/>
      <c r="Q528" s="513"/>
      <c r="R528" s="513"/>
      <c r="S528" s="513"/>
      <c r="T528" s="513"/>
      <c r="U528" s="513"/>
      <c r="V528" s="513"/>
      <c r="W528" s="513"/>
      <c r="X528" s="513"/>
      <c r="Y528" s="513"/>
      <c r="Z528" s="513"/>
      <c r="AA528" s="513"/>
      <c r="AB528" s="513"/>
      <c r="AC528" s="513"/>
      <c r="AD528" s="513"/>
      <c r="AE528" s="1"/>
    </row>
    <row r="529" spans="1:40" ht="15" customHeight="1">
      <c r="A529" s="44"/>
      <c r="B529" s="514" t="str">
        <f>IF(AK522&gt;0,"Alerta: debe de proporcionar una justificación de acuerdo a lo establecido en la instrucción 4","")</f>
        <v/>
      </c>
      <c r="C529" s="514"/>
      <c r="D529" s="514"/>
      <c r="E529" s="514"/>
      <c r="F529" s="514"/>
      <c r="G529" s="514"/>
      <c r="H529" s="514"/>
      <c r="I529" s="514"/>
      <c r="J529" s="514"/>
      <c r="K529" s="514"/>
      <c r="L529" s="514"/>
      <c r="M529" s="514"/>
      <c r="N529" s="514"/>
      <c r="O529" s="514"/>
      <c r="P529" s="514"/>
      <c r="Q529" s="514"/>
      <c r="R529" s="514"/>
      <c r="S529" s="514"/>
      <c r="T529" s="514"/>
      <c r="U529" s="514"/>
      <c r="V529" s="514"/>
      <c r="W529" s="514"/>
      <c r="X529" s="514"/>
      <c r="Y529" s="514"/>
      <c r="Z529" s="514"/>
      <c r="AA529" s="514"/>
      <c r="AB529" s="514"/>
      <c r="AC529" s="514"/>
      <c r="AD529" s="514"/>
      <c r="AE529" s="1"/>
    </row>
    <row r="530" spans="1:40" ht="15" customHeight="1">
      <c r="A530" s="44"/>
      <c r="B530" s="135"/>
      <c r="C530" s="135"/>
      <c r="D530" s="135"/>
      <c r="E530" s="135"/>
      <c r="F530" s="135"/>
      <c r="G530" s="135"/>
      <c r="H530" s="135"/>
      <c r="I530" s="135"/>
      <c r="J530" s="135"/>
      <c r="K530" s="135"/>
      <c r="L530" s="135"/>
      <c r="M530" s="135"/>
      <c r="N530" s="135"/>
      <c r="O530" s="135"/>
      <c r="P530" s="135"/>
      <c r="Q530" s="135"/>
      <c r="R530" s="135"/>
      <c r="S530" s="135"/>
      <c r="T530" s="135"/>
      <c r="U530" s="135"/>
      <c r="V530" s="135"/>
      <c r="W530" s="135"/>
      <c r="X530" s="135"/>
      <c r="Y530" s="135"/>
      <c r="Z530" s="135"/>
      <c r="AA530" s="135"/>
      <c r="AB530" s="135"/>
      <c r="AC530" s="135"/>
      <c r="AD530" s="135"/>
      <c r="AE530" s="1"/>
    </row>
    <row r="531" spans="1:40" ht="15" customHeight="1">
      <c r="A531" s="44"/>
      <c r="B531" s="135"/>
      <c r="C531" s="135"/>
      <c r="D531" s="135"/>
      <c r="E531" s="135"/>
      <c r="F531" s="135"/>
      <c r="G531" s="135"/>
      <c r="H531" s="135"/>
      <c r="I531" s="135"/>
      <c r="J531" s="135"/>
      <c r="K531" s="135"/>
      <c r="L531" s="135"/>
      <c r="M531" s="135"/>
      <c r="N531" s="135"/>
      <c r="O531" s="135"/>
      <c r="P531" s="135"/>
      <c r="Q531" s="135"/>
      <c r="R531" s="135"/>
      <c r="S531" s="135"/>
      <c r="T531" s="135"/>
      <c r="U531" s="135"/>
      <c r="V531" s="135"/>
      <c r="W531" s="135"/>
      <c r="X531" s="135"/>
      <c r="Y531" s="135"/>
      <c r="Z531" s="135"/>
      <c r="AA531" s="135"/>
      <c r="AB531" s="135"/>
      <c r="AC531" s="135"/>
      <c r="AD531" s="135"/>
      <c r="AE531" s="1"/>
    </row>
    <row r="532" spans="1:40" ht="24" customHeight="1">
      <c r="A532" s="52" t="s">
        <v>295</v>
      </c>
      <c r="B532" s="630" t="s">
        <v>416</v>
      </c>
      <c r="C532" s="630"/>
      <c r="D532" s="630"/>
      <c r="E532" s="630"/>
      <c r="F532" s="630"/>
      <c r="G532" s="630"/>
      <c r="H532" s="630"/>
      <c r="I532" s="630"/>
      <c r="J532" s="630"/>
      <c r="K532" s="630"/>
      <c r="L532" s="630"/>
      <c r="M532" s="630"/>
      <c r="N532" s="630"/>
      <c r="O532" s="630"/>
      <c r="P532" s="630"/>
      <c r="Q532" s="630"/>
      <c r="R532" s="630"/>
      <c r="S532" s="630"/>
      <c r="T532" s="630"/>
      <c r="U532" s="630"/>
      <c r="V532" s="630"/>
      <c r="W532" s="630"/>
      <c r="X532" s="630"/>
      <c r="Y532" s="630"/>
      <c r="Z532" s="630"/>
      <c r="AA532" s="630"/>
      <c r="AB532" s="630"/>
      <c r="AC532" s="630"/>
      <c r="AD532" s="630"/>
      <c r="AE532" s="1"/>
    </row>
    <row r="533" spans="1:40" ht="24" customHeight="1">
      <c r="A533" s="52"/>
      <c r="B533" s="53"/>
      <c r="C533" s="474" t="s">
        <v>646</v>
      </c>
      <c r="D533" s="474"/>
      <c r="E533" s="474"/>
      <c r="F533" s="474"/>
      <c r="G533" s="474"/>
      <c r="H533" s="474"/>
      <c r="I533" s="474"/>
      <c r="J533" s="474"/>
      <c r="K533" s="474"/>
      <c r="L533" s="474"/>
      <c r="M533" s="474"/>
      <c r="N533" s="474"/>
      <c r="O533" s="474"/>
      <c r="P533" s="474"/>
      <c r="Q533" s="474"/>
      <c r="R533" s="474"/>
      <c r="S533" s="474"/>
      <c r="T533" s="474"/>
      <c r="U533" s="474"/>
      <c r="V533" s="474"/>
      <c r="W533" s="474"/>
      <c r="X533" s="474"/>
      <c r="Y533" s="474"/>
      <c r="Z533" s="474"/>
      <c r="AA533" s="474"/>
      <c r="AB533" s="474"/>
      <c r="AC533" s="474"/>
      <c r="AD533" s="474"/>
      <c r="AE533" s="1"/>
    </row>
    <row r="534" spans="1:40" ht="36" customHeight="1">
      <c r="A534" s="52"/>
      <c r="B534" s="53"/>
      <c r="C534" s="572" t="s">
        <v>647</v>
      </c>
      <c r="D534" s="572"/>
      <c r="E534" s="572"/>
      <c r="F534" s="572"/>
      <c r="G534" s="572"/>
      <c r="H534" s="572"/>
      <c r="I534" s="572"/>
      <c r="J534" s="572"/>
      <c r="K534" s="572"/>
      <c r="L534" s="572"/>
      <c r="M534" s="572"/>
      <c r="N534" s="572"/>
      <c r="O534" s="572"/>
      <c r="P534" s="572"/>
      <c r="Q534" s="572"/>
      <c r="R534" s="572"/>
      <c r="S534" s="572"/>
      <c r="T534" s="572"/>
      <c r="U534" s="572"/>
      <c r="V534" s="572"/>
      <c r="W534" s="572"/>
      <c r="X534" s="572"/>
      <c r="Y534" s="572"/>
      <c r="Z534" s="572"/>
      <c r="AA534" s="572"/>
      <c r="AB534" s="572"/>
      <c r="AC534" s="572"/>
      <c r="AD534" s="572"/>
      <c r="AE534" s="1"/>
    </row>
    <row r="535" spans="1:40" ht="15" customHeight="1">
      <c r="A535" s="44"/>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
    </row>
    <row r="536" spans="1:40" ht="15" customHeight="1">
      <c r="A536" s="44"/>
      <c r="B536" s="85"/>
      <c r="C536" s="16" t="s">
        <v>502</v>
      </c>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
    </row>
    <row r="537" spans="1:40" ht="15" customHeight="1">
      <c r="A537" s="44"/>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
    </row>
    <row r="538" spans="1:40" ht="15" customHeight="1">
      <c r="A538" s="44"/>
      <c r="B538" s="83"/>
      <c r="C538" s="451" t="s">
        <v>503</v>
      </c>
      <c r="D538" s="451"/>
      <c r="E538" s="451"/>
      <c r="F538" s="451"/>
      <c r="G538" s="451"/>
      <c r="H538" s="451"/>
      <c r="I538" s="451"/>
      <c r="J538" s="451"/>
      <c r="K538" s="451"/>
      <c r="L538" s="451"/>
      <c r="M538" s="451"/>
      <c r="N538" s="451"/>
      <c r="O538" s="451"/>
      <c r="P538" s="451"/>
      <c r="Q538" s="451"/>
      <c r="R538" s="451"/>
      <c r="S538" s="451"/>
      <c r="T538" s="451"/>
      <c r="U538" s="451"/>
      <c r="V538" s="451"/>
      <c r="W538" s="451"/>
      <c r="X538" s="451"/>
      <c r="Y538" s="451"/>
      <c r="Z538" s="451"/>
      <c r="AA538" s="451"/>
      <c r="AB538" s="451"/>
      <c r="AC538" s="451"/>
      <c r="AD538" s="451"/>
      <c r="AE538" s="1"/>
      <c r="AG538" s="187"/>
      <c r="AH538" s="187"/>
      <c r="AI538" s="187"/>
      <c r="AJ538" s="187"/>
      <c r="AL538" s="187"/>
      <c r="AM538" s="538" t="s">
        <v>5644</v>
      </c>
      <c r="AN538" s="187"/>
    </row>
    <row r="539" spans="1:40" ht="15" customHeight="1">
      <c r="A539" s="44"/>
      <c r="B539" s="83"/>
      <c r="C539" s="448" t="s">
        <v>102</v>
      </c>
      <c r="D539" s="449"/>
      <c r="E539" s="449"/>
      <c r="F539" s="449"/>
      <c r="G539" s="449"/>
      <c r="H539" s="450"/>
      <c r="I539" s="469" t="s">
        <v>289</v>
      </c>
      <c r="J539" s="470"/>
      <c r="K539" s="470"/>
      <c r="L539" s="470"/>
      <c r="M539" s="471"/>
      <c r="N539" s="469" t="s">
        <v>290</v>
      </c>
      <c r="O539" s="470"/>
      <c r="P539" s="470"/>
      <c r="Q539" s="470"/>
      <c r="R539" s="471"/>
      <c r="S539" s="469" t="s">
        <v>291</v>
      </c>
      <c r="T539" s="470"/>
      <c r="U539" s="470"/>
      <c r="V539" s="470"/>
      <c r="W539" s="470"/>
      <c r="X539" s="471"/>
      <c r="Y539" s="469" t="s">
        <v>278</v>
      </c>
      <c r="Z539" s="470"/>
      <c r="AA539" s="470"/>
      <c r="AB539" s="470"/>
      <c r="AC539" s="470"/>
      <c r="AD539" s="471"/>
      <c r="AE539" s="1"/>
      <c r="AG539" s="317" t="s">
        <v>731</v>
      </c>
      <c r="AH539" s="275" t="s">
        <v>5602</v>
      </c>
      <c r="AI539" s="276" t="s">
        <v>733</v>
      </c>
      <c r="AJ539" s="277" t="s">
        <v>732</v>
      </c>
      <c r="AK539" s="283" t="s">
        <v>734</v>
      </c>
      <c r="AL539" s="329" t="s">
        <v>5645</v>
      </c>
      <c r="AM539" s="538"/>
      <c r="AN539" s="318" t="s">
        <v>733</v>
      </c>
    </row>
    <row r="540" spans="1:40" ht="15" customHeight="1">
      <c r="A540" s="44"/>
      <c r="B540" s="11"/>
      <c r="C540" s="444"/>
      <c r="D540" s="440"/>
      <c r="E540" s="440"/>
      <c r="F540" s="440"/>
      <c r="G540" s="440"/>
      <c r="H540" s="445"/>
      <c r="I540" s="444"/>
      <c r="J540" s="440"/>
      <c r="K540" s="440"/>
      <c r="L540" s="440"/>
      <c r="M540" s="445"/>
      <c r="N540" s="444"/>
      <c r="O540" s="440"/>
      <c r="P540" s="440"/>
      <c r="Q540" s="440"/>
      <c r="R540" s="445"/>
      <c r="S540" s="444"/>
      <c r="T540" s="440"/>
      <c r="U540" s="440"/>
      <c r="V540" s="440"/>
      <c r="W540" s="440"/>
      <c r="X540" s="445"/>
      <c r="Y540" s="444"/>
      <c r="Z540" s="440"/>
      <c r="AA540" s="440"/>
      <c r="AB540" s="440"/>
      <c r="AC540" s="440"/>
      <c r="AD540" s="445"/>
      <c r="AE540" s="1"/>
      <c r="AG540" s="245">
        <f>IF(AND(AH510=0,COUNTA(C540:AD540)=0),0,IF(AND(AH510=1,COUNTA(C540:AD540)=5),0,1))</f>
        <v>0</v>
      </c>
      <c r="AH540" s="279">
        <f>C540</f>
        <v>0</v>
      </c>
      <c r="AI540" s="280">
        <f>COUNTIF(I540:AD540,"NS")</f>
        <v>0</v>
      </c>
      <c r="AJ540" s="281">
        <f>SUM(I540:AD540)</f>
        <v>0</v>
      </c>
      <c r="AK540" s="282">
        <f>IF(OR(AND(AH540=0, AI540&gt;0),AND(AH540="NS", AJ540&gt;0), AND(AH540="NS", AI540=0, AJ540=0)), 1, IF(OR(AND(AH540&gt;0, AI540&gt;1,AH540&gt;AJ540), AND(AH540="NS", AI540=2), AND(AH540="NS", AJ540=0, AI540&gt;0), AH540=AJ540), 0, 1))</f>
        <v>0</v>
      </c>
      <c r="AL540" s="231">
        <f>IF(AND($C$540="NS",COUNTIF(E480:Q480,"NS")=13),0,IF(AND($C$540="NA",COUNTIF(E480:Q480,"NA")=13),0,IF($C$540=SUM(E480:Q480),0,1)))</f>
        <v>0</v>
      </c>
      <c r="AM540" s="243">
        <f>IF(AND($AH$510=0,COUNTA(C540:AD540)&gt;0),1,0)</f>
        <v>0</v>
      </c>
      <c r="AN540" s="322">
        <f>COUNTIF(C540:AD540,"NS")</f>
        <v>0</v>
      </c>
    </row>
    <row r="541" spans="1:40" ht="15" customHeight="1">
      <c r="A541" s="44"/>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
    </row>
    <row r="542" spans="1:40" ht="24" customHeight="1">
      <c r="A542" s="44"/>
      <c r="B542" s="11"/>
      <c r="C542" s="532" t="s">
        <v>189</v>
      </c>
      <c r="D542" s="532"/>
      <c r="E542" s="532"/>
      <c r="F542" s="532"/>
      <c r="G542" s="532"/>
      <c r="H542" s="532"/>
      <c r="I542" s="532"/>
      <c r="J542" s="532"/>
      <c r="K542" s="532"/>
      <c r="L542" s="532"/>
      <c r="M542" s="532"/>
      <c r="N542" s="532"/>
      <c r="O542" s="532"/>
      <c r="P542" s="532"/>
      <c r="Q542" s="532"/>
      <c r="R542" s="532"/>
      <c r="S542" s="532"/>
      <c r="T542" s="532"/>
      <c r="U542" s="532"/>
      <c r="V542" s="532"/>
      <c r="W542" s="532"/>
      <c r="X542" s="532"/>
      <c r="Y542" s="532"/>
      <c r="Z542" s="532"/>
      <c r="AA542" s="532"/>
      <c r="AB542" s="532"/>
      <c r="AC542" s="532"/>
      <c r="AD542" s="532"/>
      <c r="AE542" s="1"/>
    </row>
    <row r="543" spans="1:40" ht="60" customHeight="1">
      <c r="A543" s="44"/>
      <c r="B543" s="11"/>
      <c r="C543" s="576"/>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8"/>
      <c r="AE543" s="1"/>
    </row>
    <row r="544" spans="1:40" ht="15" customHeight="1">
      <c r="A544" s="44"/>
      <c r="B544" s="513" t="str">
        <f>IF(AG540&gt;0,"Favor de ingresar toda la información requerida en la pregunta y/o verifique que no tenga información en celdas sombreadas","")</f>
        <v/>
      </c>
      <c r="C544" s="513"/>
      <c r="D544" s="513"/>
      <c r="E544" s="513"/>
      <c r="F544" s="513"/>
      <c r="G544" s="513"/>
      <c r="H544" s="513"/>
      <c r="I544" s="513"/>
      <c r="J544" s="513"/>
      <c r="K544" s="513"/>
      <c r="L544" s="513"/>
      <c r="M544" s="513"/>
      <c r="N544" s="513"/>
      <c r="O544" s="513"/>
      <c r="P544" s="513"/>
      <c r="Q544" s="513"/>
      <c r="R544" s="513"/>
      <c r="S544" s="513"/>
      <c r="T544" s="513"/>
      <c r="U544" s="513"/>
      <c r="V544" s="513"/>
      <c r="W544" s="513"/>
      <c r="X544" s="513"/>
      <c r="Y544" s="513"/>
      <c r="Z544" s="513"/>
      <c r="AA544" s="513"/>
      <c r="AB544" s="513"/>
      <c r="AC544" s="513"/>
      <c r="AD544" s="513"/>
      <c r="AE544" s="1"/>
    </row>
    <row r="545" spans="1:40" ht="15" customHeight="1">
      <c r="A545" s="44"/>
      <c r="B545" s="514" t="str">
        <f>IF(AN540&gt;0,"Alerta: debido a que cuenta con registros NS, debe proporcionar una justificación en el area de comentarios ","")</f>
        <v/>
      </c>
      <c r="C545" s="514"/>
      <c r="D545" s="514"/>
      <c r="E545" s="514"/>
      <c r="F545" s="514"/>
      <c r="G545" s="514"/>
      <c r="H545" s="514"/>
      <c r="I545" s="514"/>
      <c r="J545" s="514"/>
      <c r="K545" s="514"/>
      <c r="L545" s="514"/>
      <c r="M545" s="514"/>
      <c r="N545" s="514"/>
      <c r="O545" s="514"/>
      <c r="P545" s="514"/>
      <c r="Q545" s="514"/>
      <c r="R545" s="514"/>
      <c r="S545" s="514"/>
      <c r="T545" s="514"/>
      <c r="U545" s="514"/>
      <c r="V545" s="514"/>
      <c r="W545" s="514"/>
      <c r="X545" s="514"/>
      <c r="Y545" s="514"/>
      <c r="Z545" s="514"/>
      <c r="AA545" s="514"/>
      <c r="AB545" s="514"/>
      <c r="AC545" s="514"/>
      <c r="AD545" s="514"/>
      <c r="AE545" s="1"/>
    </row>
    <row r="546" spans="1:40" ht="15" customHeight="1">
      <c r="A546" s="44"/>
      <c r="B546" s="513" t="str">
        <f>IF(AK540&gt;0,"Favor de revisar la suma y consistencia de totales y/o subtotales por filas (numéricos y NS)","")</f>
        <v/>
      </c>
      <c r="C546" s="513"/>
      <c r="D546" s="513"/>
      <c r="E546" s="513"/>
      <c r="F546" s="513"/>
      <c r="G546" s="513"/>
      <c r="H546" s="513"/>
      <c r="I546" s="513"/>
      <c r="J546" s="513"/>
      <c r="K546" s="513"/>
      <c r="L546" s="513"/>
      <c r="M546" s="513"/>
      <c r="N546" s="513"/>
      <c r="O546" s="513"/>
      <c r="P546" s="513"/>
      <c r="Q546" s="513"/>
      <c r="R546" s="513"/>
      <c r="S546" s="513"/>
      <c r="T546" s="513"/>
      <c r="U546" s="513"/>
      <c r="V546" s="513"/>
      <c r="W546" s="513"/>
      <c r="X546" s="513"/>
      <c r="Y546" s="513"/>
      <c r="Z546" s="513"/>
      <c r="AA546" s="513"/>
      <c r="AB546" s="513"/>
      <c r="AC546" s="513"/>
      <c r="AD546" s="513"/>
      <c r="AE546" s="1"/>
    </row>
    <row r="547" spans="1:40" ht="15" customHeight="1">
      <c r="A547" s="44"/>
      <c r="B547" s="514" t="str">
        <f>IF(AL540&gt;0,"Alerta: debe de proporcionar una justificación de acuerdo a lo establecido en la instrucción 2","")</f>
        <v/>
      </c>
      <c r="C547" s="514"/>
      <c r="D547" s="514"/>
      <c r="E547" s="514"/>
      <c r="F547" s="514"/>
      <c r="G547" s="514"/>
      <c r="H547" s="514"/>
      <c r="I547" s="514"/>
      <c r="J547" s="514"/>
      <c r="K547" s="514"/>
      <c r="L547" s="514"/>
      <c r="M547" s="514"/>
      <c r="N547" s="514"/>
      <c r="O547" s="514"/>
      <c r="P547" s="514"/>
      <c r="Q547" s="514"/>
      <c r="R547" s="514"/>
      <c r="S547" s="514"/>
      <c r="T547" s="514"/>
      <c r="U547" s="514"/>
      <c r="V547" s="514"/>
      <c r="W547" s="514"/>
      <c r="X547" s="514"/>
      <c r="Y547" s="514"/>
      <c r="Z547" s="514"/>
      <c r="AA547" s="514"/>
      <c r="AB547" s="514"/>
      <c r="AC547" s="514"/>
      <c r="AD547" s="514"/>
      <c r="AE547" s="1"/>
    </row>
    <row r="548" spans="1:40" ht="15" customHeight="1">
      <c r="A548" s="44"/>
      <c r="B548" s="135"/>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c r="AA548" s="135"/>
      <c r="AB548" s="135"/>
      <c r="AC548" s="135"/>
      <c r="AD548" s="135"/>
      <c r="AE548" s="1"/>
    </row>
    <row r="549" spans="1:40" ht="15" customHeight="1">
      <c r="A549" s="44"/>
      <c r="B549" s="135"/>
      <c r="C549" s="135"/>
      <c r="D549" s="135"/>
      <c r="E549" s="135"/>
      <c r="F549" s="135"/>
      <c r="G549" s="135"/>
      <c r="H549" s="135"/>
      <c r="I549" s="135"/>
      <c r="J549" s="135"/>
      <c r="K549" s="135"/>
      <c r="L549" s="135"/>
      <c r="M549" s="135"/>
      <c r="N549" s="135"/>
      <c r="O549" s="135"/>
      <c r="P549" s="135"/>
      <c r="Q549" s="135"/>
      <c r="R549" s="135"/>
      <c r="S549" s="135"/>
      <c r="T549" s="135"/>
      <c r="U549" s="135"/>
      <c r="V549" s="135"/>
      <c r="W549" s="135"/>
      <c r="X549" s="135"/>
      <c r="Y549" s="135"/>
      <c r="Z549" s="135"/>
      <c r="AA549" s="135"/>
      <c r="AB549" s="135"/>
      <c r="AC549" s="135"/>
      <c r="AD549" s="135"/>
      <c r="AE549" s="1"/>
    </row>
    <row r="550" spans="1:40" ht="15" customHeight="1">
      <c r="A550" s="44"/>
      <c r="B550" s="85"/>
      <c r="C550" s="63" t="s">
        <v>504</v>
      </c>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
    </row>
    <row r="551" spans="1:40" ht="15" customHeight="1">
      <c r="A551" s="44"/>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
    </row>
    <row r="552" spans="1:40" ht="15" customHeight="1">
      <c r="A552" s="44"/>
      <c r="B552" s="11"/>
      <c r="C552" s="451" t="s">
        <v>505</v>
      </c>
      <c r="D552" s="451"/>
      <c r="E552" s="451"/>
      <c r="F552" s="451"/>
      <c r="G552" s="451"/>
      <c r="H552" s="451"/>
      <c r="I552" s="451"/>
      <c r="J552" s="451"/>
      <c r="K552" s="451"/>
      <c r="L552" s="451"/>
      <c r="M552" s="451"/>
      <c r="N552" s="451"/>
      <c r="O552" s="451"/>
      <c r="P552" s="451"/>
      <c r="Q552" s="451"/>
      <c r="R552" s="451"/>
      <c r="S552" s="451"/>
      <c r="T552" s="451"/>
      <c r="U552" s="451"/>
      <c r="V552" s="451"/>
      <c r="W552" s="451"/>
      <c r="X552" s="451"/>
      <c r="Y552" s="451"/>
      <c r="Z552" s="451"/>
      <c r="AA552" s="451"/>
      <c r="AB552" s="451"/>
      <c r="AC552" s="451"/>
      <c r="AD552" s="451"/>
      <c r="AE552" s="1"/>
      <c r="AL552" s="187"/>
      <c r="AM552" s="538" t="s">
        <v>5644</v>
      </c>
      <c r="AN552" s="187"/>
    </row>
    <row r="553" spans="1:40" ht="15" customHeight="1">
      <c r="A553" s="44"/>
      <c r="B553" s="11"/>
      <c r="C553" s="448" t="s">
        <v>102</v>
      </c>
      <c r="D553" s="449"/>
      <c r="E553" s="449"/>
      <c r="F553" s="449"/>
      <c r="G553" s="449"/>
      <c r="H553" s="449"/>
      <c r="I553" s="449"/>
      <c r="J553" s="469" t="s">
        <v>289</v>
      </c>
      <c r="K553" s="470"/>
      <c r="L553" s="470"/>
      <c r="M553" s="470"/>
      <c r="N553" s="470"/>
      <c r="O553" s="470"/>
      <c r="P553" s="470"/>
      <c r="Q553" s="469" t="s">
        <v>290</v>
      </c>
      <c r="R553" s="470"/>
      <c r="S553" s="470"/>
      <c r="T553" s="470"/>
      <c r="U553" s="470"/>
      <c r="V553" s="470"/>
      <c r="W553" s="470"/>
      <c r="X553" s="446" t="s">
        <v>278</v>
      </c>
      <c r="Y553" s="446"/>
      <c r="Z553" s="446"/>
      <c r="AA553" s="446"/>
      <c r="AB553" s="446"/>
      <c r="AC553" s="446"/>
      <c r="AD553" s="446"/>
      <c r="AE553" s="1"/>
      <c r="AG553" s="255" t="s">
        <v>731</v>
      </c>
      <c r="AH553" s="275" t="s">
        <v>5602</v>
      </c>
      <c r="AI553" s="276" t="s">
        <v>733</v>
      </c>
      <c r="AJ553" s="277" t="s">
        <v>732</v>
      </c>
      <c r="AK553" s="283" t="s">
        <v>734</v>
      </c>
      <c r="AL553" s="329" t="s">
        <v>5645</v>
      </c>
      <c r="AM553" s="538"/>
      <c r="AN553" s="318" t="s">
        <v>733</v>
      </c>
    </row>
    <row r="554" spans="1:40" ht="15" customHeight="1">
      <c r="A554" s="44"/>
      <c r="B554" s="11"/>
      <c r="C554" s="531"/>
      <c r="D554" s="531"/>
      <c r="E554" s="531"/>
      <c r="F554" s="531"/>
      <c r="G554" s="531"/>
      <c r="H554" s="531"/>
      <c r="I554" s="531"/>
      <c r="J554" s="531"/>
      <c r="K554" s="531"/>
      <c r="L554" s="531"/>
      <c r="M554" s="531"/>
      <c r="N554" s="531"/>
      <c r="O554" s="531"/>
      <c r="P554" s="531"/>
      <c r="Q554" s="531"/>
      <c r="R554" s="531"/>
      <c r="S554" s="531"/>
      <c r="T554" s="531"/>
      <c r="U554" s="531"/>
      <c r="V554" s="531"/>
      <c r="W554" s="531"/>
      <c r="X554" s="531"/>
      <c r="Y554" s="531"/>
      <c r="Z554" s="531"/>
      <c r="AA554" s="531"/>
      <c r="AB554" s="531"/>
      <c r="AC554" s="531"/>
      <c r="AD554" s="531"/>
      <c r="AE554" s="1"/>
      <c r="AG554" s="182">
        <f>IF(AND(AH511=0,COUNTA(C554:AD554)=0),0,IF(AND(AH511=1,COUNTA(C554:AD554)=4),0,1))</f>
        <v>0</v>
      </c>
      <c r="AH554" s="279">
        <f>C554</f>
        <v>0</v>
      </c>
      <c r="AI554" s="280">
        <f>COUNTIF(I554:AD554,"NS")</f>
        <v>0</v>
      </c>
      <c r="AJ554" s="281">
        <f>SUM(I554:AD554)</f>
        <v>0</v>
      </c>
      <c r="AK554" s="282">
        <f>IF(OR(AND(AH554=0, AI554&gt;0),AND(AH554="NS", AJ554&gt;0), AND(AH554="NS", AI554=0, AJ554=0)), 1, IF(OR(AND(AH554&gt;0, AI554&gt;1,AH554&gt;AJ554), AND(AH554="NS", AI554=2), AND(AH554="NS", AJ554=0, AI554&gt;0), AH554=AJ554), 0, 1))</f>
        <v>0</v>
      </c>
      <c r="AL554" s="339">
        <f>IF(AND($C$554="NS",COUNTIF(R480:AD480,"NS")=13),0,IF(AND($C$554="NA",COUNTIF(R480:AD480,"NA")=13),0,IF($C$554=SUM(R480:AD480),0,1)))</f>
        <v>0</v>
      </c>
      <c r="AM554" s="340">
        <f>IF(AND($AH$511=0,COUNTA(C554:AD554)&gt;0),1,0)</f>
        <v>0</v>
      </c>
      <c r="AN554" s="341">
        <f>COUNTIF(C554:AD554,"NS")</f>
        <v>0</v>
      </c>
    </row>
    <row r="555" spans="1:40" ht="15" customHeight="1">
      <c r="A555" s="44"/>
      <c r="B555" s="86"/>
      <c r="C555" s="86"/>
      <c r="D555" s="86"/>
      <c r="E555" s="86"/>
      <c r="F555" s="86"/>
      <c r="G555" s="86"/>
      <c r="H555" s="86"/>
      <c r="I555" s="86"/>
      <c r="J555" s="86"/>
      <c r="K555" s="86"/>
      <c r="L555" s="86"/>
      <c r="M555" s="86"/>
      <c r="N555" s="86"/>
      <c r="O555" s="86"/>
      <c r="P555" s="86"/>
      <c r="Q555" s="86"/>
      <c r="R555" s="86"/>
      <c r="S555" s="86"/>
      <c r="T555" s="86"/>
      <c r="U555" s="86"/>
      <c r="V555" s="86"/>
      <c r="W555" s="86"/>
      <c r="X555" s="86"/>
      <c r="Y555" s="86"/>
      <c r="Z555" s="86"/>
      <c r="AA555" s="86"/>
      <c r="AB555" s="86"/>
      <c r="AC555" s="86"/>
      <c r="AD555" s="86"/>
      <c r="AE555" s="1"/>
    </row>
    <row r="556" spans="1:40" ht="24" customHeight="1">
      <c r="A556" s="44"/>
      <c r="B556" s="11"/>
      <c r="C556" s="532" t="s">
        <v>189</v>
      </c>
      <c r="D556" s="532"/>
      <c r="E556" s="532"/>
      <c r="F556" s="532"/>
      <c r="G556" s="532"/>
      <c r="H556" s="532"/>
      <c r="I556" s="532"/>
      <c r="J556" s="532"/>
      <c r="K556" s="532"/>
      <c r="L556" s="532"/>
      <c r="M556" s="532"/>
      <c r="N556" s="532"/>
      <c r="O556" s="532"/>
      <c r="P556" s="532"/>
      <c r="Q556" s="532"/>
      <c r="R556" s="532"/>
      <c r="S556" s="532"/>
      <c r="T556" s="532"/>
      <c r="U556" s="532"/>
      <c r="V556" s="532"/>
      <c r="W556" s="532"/>
      <c r="X556" s="532"/>
      <c r="Y556" s="532"/>
      <c r="Z556" s="532"/>
      <c r="AA556" s="532"/>
      <c r="AB556" s="532"/>
      <c r="AC556" s="532"/>
      <c r="AD556" s="532"/>
      <c r="AE556" s="1"/>
    </row>
    <row r="557" spans="1:40" ht="60" customHeight="1">
      <c r="A557" s="44"/>
      <c r="B557" s="11"/>
      <c r="C557" s="611"/>
      <c r="D557" s="612"/>
      <c r="E557" s="612"/>
      <c r="F557" s="612"/>
      <c r="G557" s="612"/>
      <c r="H557" s="612"/>
      <c r="I557" s="612"/>
      <c r="J557" s="612"/>
      <c r="K557" s="612"/>
      <c r="L557" s="612"/>
      <c r="M557" s="612"/>
      <c r="N557" s="612"/>
      <c r="O557" s="612"/>
      <c r="P557" s="612"/>
      <c r="Q557" s="612"/>
      <c r="R557" s="612"/>
      <c r="S557" s="612"/>
      <c r="T557" s="612"/>
      <c r="U557" s="612"/>
      <c r="V557" s="612"/>
      <c r="W557" s="612"/>
      <c r="X557" s="612"/>
      <c r="Y557" s="612"/>
      <c r="Z557" s="612"/>
      <c r="AA557" s="612"/>
      <c r="AB557" s="612"/>
      <c r="AC557" s="612"/>
      <c r="AD557" s="613"/>
      <c r="AE557" s="1"/>
    </row>
    <row r="558" spans="1:40" ht="15" customHeight="1">
      <c r="A558" s="44"/>
      <c r="B558" s="513" t="str">
        <f>IF(AG554&gt;0,"Favor de ingresar toda la información requerida en la pregunta y/o verifique que no tenga información en celdas sombreadas","")</f>
        <v/>
      </c>
      <c r="C558" s="513"/>
      <c r="D558" s="513"/>
      <c r="E558" s="513"/>
      <c r="F558" s="513"/>
      <c r="G558" s="513"/>
      <c r="H558" s="513"/>
      <c r="I558" s="513"/>
      <c r="J558" s="513"/>
      <c r="K558" s="513"/>
      <c r="L558" s="513"/>
      <c r="M558" s="513"/>
      <c r="N558" s="513"/>
      <c r="O558" s="513"/>
      <c r="P558" s="513"/>
      <c r="Q558" s="513"/>
      <c r="R558" s="513"/>
      <c r="S558" s="513"/>
      <c r="T558" s="513"/>
      <c r="U558" s="513"/>
      <c r="V558" s="513"/>
      <c r="W558" s="513"/>
      <c r="X558" s="513"/>
      <c r="Y558" s="513"/>
      <c r="Z558" s="513"/>
      <c r="AA558" s="513"/>
      <c r="AB558" s="513"/>
      <c r="AC558" s="513"/>
      <c r="AD558" s="513"/>
      <c r="AE558" s="1"/>
    </row>
    <row r="559" spans="1:40" ht="15" customHeight="1">
      <c r="A559" s="44"/>
      <c r="B559" s="514" t="str">
        <f>IF(AN554&gt;0,"Alerta: debido a que cuenta con registros NS, debe proporcionar una justificación en el area de comentarios ","")</f>
        <v/>
      </c>
      <c r="C559" s="514"/>
      <c r="D559" s="514"/>
      <c r="E559" s="514"/>
      <c r="F559" s="514"/>
      <c r="G559" s="514"/>
      <c r="H559" s="514"/>
      <c r="I559" s="514"/>
      <c r="J559" s="514"/>
      <c r="K559" s="514"/>
      <c r="L559" s="514"/>
      <c r="M559" s="514"/>
      <c r="N559" s="514"/>
      <c r="O559" s="514"/>
      <c r="P559" s="514"/>
      <c r="Q559" s="514"/>
      <c r="R559" s="514"/>
      <c r="S559" s="514"/>
      <c r="T559" s="514"/>
      <c r="U559" s="514"/>
      <c r="V559" s="514"/>
      <c r="W559" s="514"/>
      <c r="X559" s="514"/>
      <c r="Y559" s="514"/>
      <c r="Z559" s="514"/>
      <c r="AA559" s="514"/>
      <c r="AB559" s="514"/>
      <c r="AC559" s="514"/>
      <c r="AD559" s="514"/>
      <c r="AE559" s="1"/>
    </row>
    <row r="560" spans="1:40" ht="15" customHeight="1">
      <c r="A560" s="44"/>
      <c r="B560" s="513" t="str">
        <f>IF(AK554&gt;0,"Favor de revisar la suma y consistencia de totales y/o subtotales por filas (numéricos y NS)","")</f>
        <v/>
      </c>
      <c r="C560" s="513"/>
      <c r="D560" s="513"/>
      <c r="E560" s="513"/>
      <c r="F560" s="513"/>
      <c r="G560" s="513"/>
      <c r="H560" s="513"/>
      <c r="I560" s="513"/>
      <c r="J560" s="513"/>
      <c r="K560" s="513"/>
      <c r="L560" s="513"/>
      <c r="M560" s="513"/>
      <c r="N560" s="513"/>
      <c r="O560" s="513"/>
      <c r="P560" s="513"/>
      <c r="Q560" s="513"/>
      <c r="R560" s="513"/>
      <c r="S560" s="513"/>
      <c r="T560" s="513"/>
      <c r="U560" s="513"/>
      <c r="V560" s="513"/>
      <c r="W560" s="513"/>
      <c r="X560" s="513"/>
      <c r="Y560" s="513"/>
      <c r="Z560" s="513"/>
      <c r="AA560" s="513"/>
      <c r="AB560" s="513"/>
      <c r="AC560" s="513"/>
      <c r="AD560" s="513"/>
      <c r="AE560" s="1"/>
    </row>
    <row r="561" spans="1:46" ht="15" customHeight="1">
      <c r="A561" s="44"/>
      <c r="B561" s="514" t="str">
        <f>IF(AL554&gt;0,"Alerta: debe de proporcionar una justificación de acuerdo a lo establecido en la instrucción 2","")</f>
        <v/>
      </c>
      <c r="C561" s="514"/>
      <c r="D561" s="514"/>
      <c r="E561" s="514"/>
      <c r="F561" s="514"/>
      <c r="G561" s="514"/>
      <c r="H561" s="514"/>
      <c r="I561" s="514"/>
      <c r="J561" s="514"/>
      <c r="K561" s="514"/>
      <c r="L561" s="514"/>
      <c r="M561" s="514"/>
      <c r="N561" s="514"/>
      <c r="O561" s="514"/>
      <c r="P561" s="514"/>
      <c r="Q561" s="514"/>
      <c r="R561" s="514"/>
      <c r="S561" s="514"/>
      <c r="T561" s="514"/>
      <c r="U561" s="514"/>
      <c r="V561" s="514"/>
      <c r="W561" s="514"/>
      <c r="X561" s="514"/>
      <c r="Y561" s="514"/>
      <c r="Z561" s="514"/>
      <c r="AA561" s="514"/>
      <c r="AB561" s="514"/>
      <c r="AC561" s="514"/>
      <c r="AD561" s="514"/>
      <c r="AE561" s="1"/>
    </row>
    <row r="562" spans="1:46" ht="15" customHeight="1">
      <c r="A562" s="44"/>
      <c r="B562" s="135"/>
      <c r="C562" s="135"/>
      <c r="D562" s="135"/>
      <c r="E562" s="135"/>
      <c r="F562" s="135"/>
      <c r="G562" s="135"/>
      <c r="H562" s="135"/>
      <c r="I562" s="135"/>
      <c r="J562" s="135"/>
      <c r="K562" s="135"/>
      <c r="L562" s="135"/>
      <c r="M562" s="135"/>
      <c r="N562" s="135"/>
      <c r="O562" s="135"/>
      <c r="P562" s="135"/>
      <c r="Q562" s="135"/>
      <c r="R562" s="135"/>
      <c r="S562" s="135"/>
      <c r="T562" s="135"/>
      <c r="U562" s="135"/>
      <c r="V562" s="135"/>
      <c r="W562" s="135"/>
      <c r="X562" s="135"/>
      <c r="Y562" s="135"/>
      <c r="Z562" s="135"/>
      <c r="AA562" s="135"/>
      <c r="AB562" s="135"/>
      <c r="AC562" s="135"/>
      <c r="AD562" s="135"/>
      <c r="AE562" s="1"/>
    </row>
    <row r="563" spans="1:46" ht="15" customHeight="1" thickBot="1">
      <c r="A563" s="44"/>
      <c r="B563" s="135"/>
      <c r="C563" s="135"/>
      <c r="D563" s="135"/>
      <c r="E563" s="135"/>
      <c r="F563" s="135"/>
      <c r="G563" s="135"/>
      <c r="H563" s="135"/>
      <c r="I563" s="135"/>
      <c r="J563" s="135"/>
      <c r="K563" s="135"/>
      <c r="L563" s="135"/>
      <c r="M563" s="135"/>
      <c r="N563" s="135"/>
      <c r="O563" s="135"/>
      <c r="P563" s="135"/>
      <c r="Q563" s="135"/>
      <c r="R563" s="135"/>
      <c r="S563" s="135"/>
      <c r="T563" s="135"/>
      <c r="U563" s="135"/>
      <c r="V563" s="135"/>
      <c r="W563" s="135"/>
      <c r="X563" s="135"/>
      <c r="Y563" s="135"/>
      <c r="Z563" s="135"/>
      <c r="AA563" s="135"/>
      <c r="AB563" s="135"/>
      <c r="AC563" s="135"/>
      <c r="AD563" s="135"/>
      <c r="AE563" s="1"/>
    </row>
    <row r="564" spans="1:46" ht="15" customHeight="1" thickBot="1">
      <c r="A564" s="73" t="s">
        <v>96</v>
      </c>
      <c r="B564" s="637" t="s">
        <v>292</v>
      </c>
      <c r="C564" s="638"/>
      <c r="D564" s="638"/>
      <c r="E564" s="638"/>
      <c r="F564" s="638"/>
      <c r="G564" s="638"/>
      <c r="H564" s="638"/>
      <c r="I564" s="638"/>
      <c r="J564" s="638"/>
      <c r="K564" s="638"/>
      <c r="L564" s="638"/>
      <c r="M564" s="638"/>
      <c r="N564" s="638"/>
      <c r="O564" s="638"/>
      <c r="P564" s="638"/>
      <c r="Q564" s="638"/>
      <c r="R564" s="638"/>
      <c r="S564" s="638"/>
      <c r="T564" s="638"/>
      <c r="U564" s="638"/>
      <c r="V564" s="638"/>
      <c r="W564" s="638"/>
      <c r="X564" s="638"/>
      <c r="Y564" s="638"/>
      <c r="Z564" s="638"/>
      <c r="AA564" s="638"/>
      <c r="AB564" s="638"/>
      <c r="AC564" s="638"/>
      <c r="AD564" s="639"/>
      <c r="AE564" s="1"/>
    </row>
    <row r="565" spans="1:46" ht="15" customHeight="1">
      <c r="A565" s="44"/>
      <c r="B565" s="593" t="s">
        <v>293</v>
      </c>
      <c r="C565" s="594"/>
      <c r="D565" s="594"/>
      <c r="E565" s="594"/>
      <c r="F565" s="594"/>
      <c r="G565" s="594"/>
      <c r="H565" s="594"/>
      <c r="I565" s="594"/>
      <c r="J565" s="594"/>
      <c r="K565" s="594"/>
      <c r="L565" s="594"/>
      <c r="M565" s="594"/>
      <c r="N565" s="594"/>
      <c r="O565" s="594"/>
      <c r="P565" s="594"/>
      <c r="Q565" s="594"/>
      <c r="R565" s="594"/>
      <c r="S565" s="594"/>
      <c r="T565" s="594"/>
      <c r="U565" s="594"/>
      <c r="V565" s="594"/>
      <c r="W565" s="594"/>
      <c r="X565" s="594"/>
      <c r="Y565" s="594"/>
      <c r="Z565" s="594"/>
      <c r="AA565" s="594"/>
      <c r="AB565" s="594"/>
      <c r="AC565" s="594"/>
      <c r="AD565" s="595"/>
      <c r="AE565" s="1"/>
    </row>
    <row r="566" spans="1:46" ht="36" customHeight="1">
      <c r="A566" s="44"/>
      <c r="B566" s="87"/>
      <c r="C566" s="478" t="s">
        <v>294</v>
      </c>
      <c r="D566" s="478"/>
      <c r="E566" s="478"/>
      <c r="F566" s="478"/>
      <c r="G566" s="478"/>
      <c r="H566" s="478"/>
      <c r="I566" s="478"/>
      <c r="J566" s="478"/>
      <c r="K566" s="478"/>
      <c r="L566" s="478"/>
      <c r="M566" s="478"/>
      <c r="N566" s="478"/>
      <c r="O566" s="478"/>
      <c r="P566" s="478"/>
      <c r="Q566" s="478"/>
      <c r="R566" s="478"/>
      <c r="S566" s="478"/>
      <c r="T566" s="478"/>
      <c r="U566" s="478"/>
      <c r="V566" s="478"/>
      <c r="W566" s="478"/>
      <c r="X566" s="478"/>
      <c r="Y566" s="478"/>
      <c r="Z566" s="478"/>
      <c r="AA566" s="478"/>
      <c r="AB566" s="478"/>
      <c r="AC566" s="478"/>
      <c r="AD566" s="479"/>
      <c r="AE566" s="1"/>
      <c r="AH566" s="326" t="s">
        <v>5636</v>
      </c>
    </row>
    <row r="567" spans="1:46" ht="15" customHeight="1">
      <c r="A567" s="44"/>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
      <c r="AG567" s="327" t="s">
        <v>5634</v>
      </c>
      <c r="AH567" s="229">
        <f>IF(SUM($E$480:$Q$480)=0,0,1)</f>
        <v>0</v>
      </c>
    </row>
    <row r="568" spans="1:46" ht="24" customHeight="1">
      <c r="A568" s="20" t="s">
        <v>306</v>
      </c>
      <c r="B568" s="620" t="s">
        <v>388</v>
      </c>
      <c r="C568" s="620"/>
      <c r="D568" s="620"/>
      <c r="E568" s="620"/>
      <c r="F568" s="620"/>
      <c r="G568" s="620"/>
      <c r="H568" s="620"/>
      <c r="I568" s="620"/>
      <c r="J568" s="620"/>
      <c r="K568" s="620"/>
      <c r="L568" s="620"/>
      <c r="M568" s="620"/>
      <c r="N568" s="620"/>
      <c r="O568" s="620"/>
      <c r="P568" s="620"/>
      <c r="Q568" s="620"/>
      <c r="R568" s="620"/>
      <c r="S568" s="620"/>
      <c r="T568" s="620"/>
      <c r="U568" s="620"/>
      <c r="V568" s="620"/>
      <c r="W568" s="620"/>
      <c r="X568" s="620"/>
      <c r="Y568" s="620"/>
      <c r="Z568" s="620"/>
      <c r="AA568" s="620"/>
      <c r="AB568" s="620"/>
      <c r="AC568" s="620"/>
      <c r="AD568" s="620"/>
      <c r="AE568" s="1"/>
      <c r="AG568" s="328" t="s">
        <v>5635</v>
      </c>
      <c r="AH568" s="230">
        <f>IF(SUM($R$480:$AD$480)=0,0,1)</f>
        <v>0</v>
      </c>
    </row>
    <row r="569" spans="1:46" ht="24" customHeight="1">
      <c r="A569" s="52"/>
      <c r="B569" s="53"/>
      <c r="C569" s="474" t="s">
        <v>648</v>
      </c>
      <c r="D569" s="474"/>
      <c r="E569" s="474"/>
      <c r="F569" s="474"/>
      <c r="G569" s="474"/>
      <c r="H569" s="474"/>
      <c r="I569" s="474"/>
      <c r="J569" s="474"/>
      <c r="K569" s="474"/>
      <c r="L569" s="474"/>
      <c r="M569" s="474"/>
      <c r="N569" s="474"/>
      <c r="O569" s="474"/>
      <c r="P569" s="474"/>
      <c r="Q569" s="474"/>
      <c r="R569" s="474"/>
      <c r="S569" s="474"/>
      <c r="T569" s="474"/>
      <c r="U569" s="474"/>
      <c r="V569" s="474"/>
      <c r="W569" s="474"/>
      <c r="X569" s="474"/>
      <c r="Y569" s="474"/>
      <c r="Z569" s="474"/>
      <c r="AA569" s="474"/>
      <c r="AB569" s="474"/>
      <c r="AC569" s="474"/>
      <c r="AD569" s="474"/>
      <c r="AE569" s="1"/>
    </row>
    <row r="570" spans="1:46" ht="24" customHeight="1">
      <c r="A570" s="52"/>
      <c r="B570" s="53"/>
      <c r="C570" s="474" t="s">
        <v>649</v>
      </c>
      <c r="D570" s="474"/>
      <c r="E570" s="474"/>
      <c r="F570" s="474"/>
      <c r="G570" s="474"/>
      <c r="H570" s="474"/>
      <c r="I570" s="474"/>
      <c r="J570" s="474"/>
      <c r="K570" s="474"/>
      <c r="L570" s="474"/>
      <c r="M570" s="474"/>
      <c r="N570" s="474"/>
      <c r="O570" s="474"/>
      <c r="P570" s="474"/>
      <c r="Q570" s="474"/>
      <c r="R570" s="474"/>
      <c r="S570" s="474"/>
      <c r="T570" s="474"/>
      <c r="U570" s="474"/>
      <c r="V570" s="474"/>
      <c r="W570" s="474"/>
      <c r="X570" s="474"/>
      <c r="Y570" s="474"/>
      <c r="Z570" s="474"/>
      <c r="AA570" s="474"/>
      <c r="AB570" s="474"/>
      <c r="AC570" s="474"/>
      <c r="AD570" s="474"/>
      <c r="AE570" s="1"/>
    </row>
    <row r="571" spans="1:46" ht="15" customHeight="1">
      <c r="A571" s="56"/>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
    </row>
    <row r="572" spans="1:46" ht="24" customHeight="1">
      <c r="A572" s="56"/>
      <c r="B572" s="11"/>
      <c r="C572" s="542" t="s">
        <v>296</v>
      </c>
      <c r="D572" s="542"/>
      <c r="E572" s="542"/>
      <c r="F572" s="542"/>
      <c r="G572" s="542"/>
      <c r="H572" s="542"/>
      <c r="I572" s="542"/>
      <c r="J572" s="542"/>
      <c r="K572" s="542"/>
      <c r="L572" s="542"/>
      <c r="M572" s="542" t="s">
        <v>297</v>
      </c>
      <c r="N572" s="542"/>
      <c r="O572" s="542"/>
      <c r="P572" s="542"/>
      <c r="Q572" s="542"/>
      <c r="R572" s="542"/>
      <c r="S572" s="542"/>
      <c r="T572" s="542"/>
      <c r="U572" s="542"/>
      <c r="V572" s="542"/>
      <c r="W572" s="542"/>
      <c r="X572" s="542"/>
      <c r="Y572" s="542"/>
      <c r="Z572" s="542"/>
      <c r="AA572" s="542"/>
      <c r="AB572" s="542"/>
      <c r="AC572" s="542"/>
      <c r="AD572" s="542"/>
      <c r="AE572" s="1"/>
    </row>
    <row r="573" spans="1:46" ht="24" customHeight="1">
      <c r="A573" s="56"/>
      <c r="B573" s="11"/>
      <c r="C573" s="542"/>
      <c r="D573" s="542"/>
      <c r="E573" s="542"/>
      <c r="F573" s="542"/>
      <c r="G573" s="542"/>
      <c r="H573" s="542"/>
      <c r="I573" s="542"/>
      <c r="J573" s="542"/>
      <c r="K573" s="542"/>
      <c r="L573" s="542"/>
      <c r="M573" s="655" t="s">
        <v>298</v>
      </c>
      <c r="N573" s="655"/>
      <c r="O573" s="655"/>
      <c r="P573" s="655"/>
      <c r="Q573" s="655"/>
      <c r="R573" s="655"/>
      <c r="S573" s="655"/>
      <c r="T573" s="655"/>
      <c r="U573" s="655"/>
      <c r="V573" s="655" t="s">
        <v>299</v>
      </c>
      <c r="W573" s="655"/>
      <c r="X573" s="655"/>
      <c r="Y573" s="655"/>
      <c r="Z573" s="655"/>
      <c r="AA573" s="655"/>
      <c r="AB573" s="655"/>
      <c r="AC573" s="655"/>
      <c r="AD573" s="655"/>
      <c r="AE573" s="1"/>
    </row>
    <row r="574" spans="1:46" ht="120" customHeight="1">
      <c r="A574" s="56"/>
      <c r="B574" s="11"/>
      <c r="C574" s="542"/>
      <c r="D574" s="542"/>
      <c r="E574" s="542"/>
      <c r="F574" s="542"/>
      <c r="G574" s="542"/>
      <c r="H574" s="542"/>
      <c r="I574" s="542"/>
      <c r="J574" s="542"/>
      <c r="K574" s="542"/>
      <c r="L574" s="542"/>
      <c r="M574" s="542" t="s">
        <v>102</v>
      </c>
      <c r="N574" s="542"/>
      <c r="O574" s="542"/>
      <c r="P574" s="656" t="s">
        <v>537</v>
      </c>
      <c r="Q574" s="656"/>
      <c r="R574" s="656"/>
      <c r="S574" s="656" t="s">
        <v>538</v>
      </c>
      <c r="T574" s="656"/>
      <c r="U574" s="656"/>
      <c r="V574" s="542" t="s">
        <v>102</v>
      </c>
      <c r="W574" s="542"/>
      <c r="X574" s="542"/>
      <c r="Y574" s="656" t="s">
        <v>537</v>
      </c>
      <c r="Z574" s="656"/>
      <c r="AA574" s="656"/>
      <c r="AB574" s="656" t="s">
        <v>538</v>
      </c>
      <c r="AC574" s="656"/>
      <c r="AD574" s="656"/>
      <c r="AE574" s="1"/>
      <c r="AG574" s="255" t="s">
        <v>731</v>
      </c>
      <c r="AH574" s="275" t="s">
        <v>5690</v>
      </c>
      <c r="AI574" s="276" t="s">
        <v>5691</v>
      </c>
      <c r="AJ574" s="277" t="s">
        <v>5692</v>
      </c>
      <c r="AK574" s="283" t="s">
        <v>5693</v>
      </c>
      <c r="AL574" s="275" t="s">
        <v>5694</v>
      </c>
      <c r="AM574" s="276" t="s">
        <v>5695</v>
      </c>
      <c r="AN574" s="277" t="s">
        <v>5696</v>
      </c>
      <c r="AO574" s="283" t="s">
        <v>5697</v>
      </c>
      <c r="AQ574" s="329" t="s">
        <v>5645</v>
      </c>
      <c r="AR574" s="538" t="s">
        <v>5646</v>
      </c>
      <c r="AS574" s="538" t="s">
        <v>5647</v>
      </c>
      <c r="AT574" s="316" t="s">
        <v>733</v>
      </c>
    </row>
    <row r="575" spans="1:46" ht="15" customHeight="1">
      <c r="A575" s="56"/>
      <c r="B575" s="11"/>
      <c r="C575" s="68" t="s">
        <v>57</v>
      </c>
      <c r="D575" s="522" t="s">
        <v>300</v>
      </c>
      <c r="E575" s="523"/>
      <c r="F575" s="523"/>
      <c r="G575" s="523"/>
      <c r="H575" s="523"/>
      <c r="I575" s="523"/>
      <c r="J575" s="523"/>
      <c r="K575" s="523"/>
      <c r="L575" s="524"/>
      <c r="M575" s="531"/>
      <c r="N575" s="531"/>
      <c r="O575" s="531"/>
      <c r="P575" s="531"/>
      <c r="Q575" s="531"/>
      <c r="R575" s="531"/>
      <c r="S575" s="531"/>
      <c r="T575" s="531"/>
      <c r="U575" s="531"/>
      <c r="V575" s="531"/>
      <c r="W575" s="531"/>
      <c r="X575" s="531"/>
      <c r="Y575" s="531"/>
      <c r="Z575" s="531"/>
      <c r="AA575" s="531"/>
      <c r="AB575" s="531"/>
      <c r="AC575" s="531"/>
      <c r="AD575" s="531"/>
      <c r="AE575" s="1"/>
      <c r="AG575" s="182">
        <f>IF(AND(AH567=0,COUNTA(M575:U575)=0,COUNTA(V575:AD575)=3),0,IF(AND(AH567=1,COUNTA(M575:AD575)=6),0,IF(COUNTA(M575:AD575)=0,0,1)))</f>
        <v>0</v>
      </c>
      <c r="AH575" s="279">
        <f>M575</f>
        <v>0</v>
      </c>
      <c r="AI575" s="280">
        <f>COUNTIF(P575:U575,"NS")</f>
        <v>0</v>
      </c>
      <c r="AJ575" s="281">
        <f>SUM(P575:U575)</f>
        <v>0</v>
      </c>
      <c r="AK575" s="282">
        <f>IF(OR(AND(AH575=0, AI575&gt;0),AND(AH575="NS", AJ575&gt;0), AND(AH575="NS", AI575=0, AJ575=0)), 1, IF(OR(AND(AH575&gt;0, AI575&gt;1,AH575&gt;AJ575), AND(AH575="NS", AI575=2), AND(AH575="NS", AJ575=0, AI575&gt;0), AH575=AJ575), 0, 1))</f>
        <v>0</v>
      </c>
      <c r="AL575" s="279">
        <f>V575</f>
        <v>0</v>
      </c>
      <c r="AM575" s="280">
        <f>COUNTIF(Y575:AD575,"NS")</f>
        <v>0</v>
      </c>
      <c r="AN575" s="281">
        <f>SUM(Y575:AD575)</f>
        <v>0</v>
      </c>
      <c r="AO575" s="282">
        <f>IF(OR(AND(AL575=0, AM575&gt;0),AND(AL575="NS", AN575&gt;0), AND(AL575="NS", AM575=0, AN575=0)), 1, IF(OR(AND(AL575&gt;0, AM575&gt;1,AL575&gt;AN575), AND(AL575="NS", AM575=2), AND(AL575="NS", AN575=0, AM575&gt;0), AL575=AN575), 0, 1))</f>
        <v>0</v>
      </c>
      <c r="AP575" s="343">
        <v>1</v>
      </c>
      <c r="AQ575" s="232">
        <f>IF(OR(M575="NS",COUNTIF(E480:Q480,"NS")&gt;0),0,IF(AND(M575="NA",COUNTIF(E480:Q480,"NA")=13),0,IF(M575&lt;=SUM(E480:Q480),0,1)))</f>
        <v>0</v>
      </c>
      <c r="AR575" s="538"/>
      <c r="AS575" s="538"/>
      <c r="AT575" s="322">
        <f>COUNTIF(M575:AD576,"NS")</f>
        <v>0</v>
      </c>
    </row>
    <row r="576" spans="1:46" ht="15" customHeight="1">
      <c r="A576" s="56"/>
      <c r="B576" s="11"/>
      <c r="C576" s="68" t="s">
        <v>58</v>
      </c>
      <c r="D576" s="522" t="s">
        <v>301</v>
      </c>
      <c r="E576" s="523"/>
      <c r="F576" s="523"/>
      <c r="G576" s="523"/>
      <c r="H576" s="523"/>
      <c r="I576" s="523"/>
      <c r="J576" s="523"/>
      <c r="K576" s="523"/>
      <c r="L576" s="524"/>
      <c r="M576" s="531"/>
      <c r="N576" s="531"/>
      <c r="O576" s="531"/>
      <c r="P576" s="531"/>
      <c r="Q576" s="531"/>
      <c r="R576" s="531"/>
      <c r="S576" s="531"/>
      <c r="T576" s="531"/>
      <c r="U576" s="531"/>
      <c r="V576" s="531"/>
      <c r="W576" s="531"/>
      <c r="X576" s="531"/>
      <c r="Y576" s="531"/>
      <c r="Z576" s="531"/>
      <c r="AA576" s="531"/>
      <c r="AB576" s="531"/>
      <c r="AC576" s="531"/>
      <c r="AD576" s="531"/>
      <c r="AE576" s="1"/>
      <c r="AG576" s="182">
        <f>IF(AND(AH568=0,COUNTA(M576:U576)=0,COUNTA(V576:AD576)=3),0,IF(AND(AH568=1,COUNTA(M576:AD576)=6),0,IF(COUNTA(M576:AD576)=0,0,1)))</f>
        <v>0</v>
      </c>
      <c r="AH576" s="279">
        <f>M576</f>
        <v>0</v>
      </c>
      <c r="AI576" s="280">
        <f>COUNTIF(P576:U576,"NS")</f>
        <v>0</v>
      </c>
      <c r="AJ576" s="281">
        <f>SUM(P576:U576)</f>
        <v>0</v>
      </c>
      <c r="AK576" s="282">
        <f>IF(OR(AND(AH576=0, AI576&gt;0),AND(AH576="NS", AJ576&gt;0), AND(AH576="NS", AI576=0, AJ576=0)), 1, IF(OR(AND(AH576&gt;0, AI576&gt;1,AH576&gt;AJ576), AND(AH576="NS", AI576=2), AND(AH576="NS", AJ576=0, AI576&gt;0), AH576=AJ576), 0, 1))</f>
        <v>0</v>
      </c>
      <c r="AL576" s="279">
        <f>V576</f>
        <v>0</v>
      </c>
      <c r="AM576" s="280">
        <f>COUNTIF(Y576:AD576,"NS")</f>
        <v>0</v>
      </c>
      <c r="AN576" s="281">
        <f>SUM(Y576:AD576)</f>
        <v>0</v>
      </c>
      <c r="AO576" s="282">
        <f>IF(OR(AND(AL576=0, AM576&gt;0),AND(AL576="NS", AN576&gt;0), AND(AL576="NS", AM576=0, AN576=0)), 1, IF(OR(AND(AL576&gt;0, AM576&gt;1,AL576&gt;AN576), AND(AL576="NS", AM576=2), AND(AL576="NS", AN576=0, AM576&gt;0), AL576=AN576), 0, 1))</f>
        <v>0</v>
      </c>
      <c r="AP576" s="344">
        <v>2</v>
      </c>
      <c r="AQ576" s="233">
        <f>IF(OR(M576="NS",COUNTIF(R480:AD480,"NS")&gt;0),0,IF(AND(M576="NA",COUNTIF(R480:AD480,"NA")=13),0,IF(M576&lt;=SUM(R480:AD480),0,1)))</f>
        <v>0</v>
      </c>
      <c r="AR576" s="311">
        <f>IF(AND(SUM(E480:Q480)=0,COUNTA(M575:U575)&gt;0),1,0)</f>
        <v>0</v>
      </c>
      <c r="AS576" s="311">
        <f>IF(AND(SUM(R480:AD480)=0,COUNTA(M576:U576)&gt;0),1,0)</f>
        <v>0</v>
      </c>
    </row>
    <row r="577" spans="1:43" ht="15" customHeight="1">
      <c r="A577" s="54"/>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
      <c r="AG577" s="272">
        <f>SUM(AG575:AG576)</f>
        <v>0</v>
      </c>
      <c r="AK577" s="278">
        <f>SUM(AK575:AK576)</f>
        <v>0</v>
      </c>
      <c r="AO577" s="278">
        <f>SUM(AO575:AO576)</f>
        <v>0</v>
      </c>
      <c r="AQ577" s="343">
        <f>SUM(AQ575:AQ576)</f>
        <v>0</v>
      </c>
    </row>
    <row r="578" spans="1:43" ht="24" customHeight="1">
      <c r="A578" s="44"/>
      <c r="B578" s="11"/>
      <c r="C578" s="532" t="s">
        <v>189</v>
      </c>
      <c r="D578" s="532"/>
      <c r="E578" s="532"/>
      <c r="F578" s="532"/>
      <c r="G578" s="532"/>
      <c r="H578" s="532"/>
      <c r="I578" s="532"/>
      <c r="J578" s="532"/>
      <c r="K578" s="532"/>
      <c r="L578" s="532"/>
      <c r="M578" s="532"/>
      <c r="N578" s="532"/>
      <c r="O578" s="532"/>
      <c r="P578" s="532"/>
      <c r="Q578" s="532"/>
      <c r="R578" s="532"/>
      <c r="S578" s="532"/>
      <c r="T578" s="532"/>
      <c r="U578" s="532"/>
      <c r="V578" s="532"/>
      <c r="W578" s="532"/>
      <c r="X578" s="532"/>
      <c r="Y578" s="532"/>
      <c r="Z578" s="532"/>
      <c r="AA578" s="532"/>
      <c r="AB578" s="532"/>
      <c r="AC578" s="532"/>
      <c r="AD578" s="532"/>
      <c r="AE578" s="1"/>
      <c r="AI578" s="342" t="s">
        <v>5648</v>
      </c>
      <c r="AJ578" s="212">
        <f>SUM(AK577,AO577)</f>
        <v>0</v>
      </c>
    </row>
    <row r="579" spans="1:43" ht="60" customHeight="1">
      <c r="A579" s="44"/>
      <c r="B579" s="11"/>
      <c r="C579" s="654"/>
      <c r="D579" s="654"/>
      <c r="E579" s="654"/>
      <c r="F579" s="654"/>
      <c r="G579" s="654"/>
      <c r="H579" s="654"/>
      <c r="I579" s="654"/>
      <c r="J579" s="654"/>
      <c r="K579" s="654"/>
      <c r="L579" s="654"/>
      <c r="M579" s="654"/>
      <c r="N579" s="654"/>
      <c r="O579" s="654"/>
      <c r="P579" s="654"/>
      <c r="Q579" s="654"/>
      <c r="R579" s="654"/>
      <c r="S579" s="654"/>
      <c r="T579" s="654"/>
      <c r="U579" s="654"/>
      <c r="V579" s="654"/>
      <c r="W579" s="654"/>
      <c r="X579" s="654"/>
      <c r="Y579" s="654"/>
      <c r="Z579" s="654"/>
      <c r="AA579" s="654"/>
      <c r="AB579" s="654"/>
      <c r="AC579" s="654"/>
      <c r="AD579" s="654"/>
      <c r="AE579" s="1"/>
    </row>
    <row r="580" spans="1:43" ht="15" customHeight="1">
      <c r="A580" s="44"/>
      <c r="B580" s="513" t="str">
        <f>IF(AG577&gt;0,"Favor de ingresar toda la información requerida en la pregunta y/o verifique que no tenga información en celdas sombreadas","")</f>
        <v/>
      </c>
      <c r="C580" s="513"/>
      <c r="D580" s="513"/>
      <c r="E580" s="513"/>
      <c r="F580" s="513"/>
      <c r="G580" s="513"/>
      <c r="H580" s="513"/>
      <c r="I580" s="513"/>
      <c r="J580" s="513"/>
      <c r="K580" s="513"/>
      <c r="L580" s="513"/>
      <c r="M580" s="513"/>
      <c r="N580" s="513"/>
      <c r="O580" s="513"/>
      <c r="P580" s="513"/>
      <c r="Q580" s="513"/>
      <c r="R580" s="513"/>
      <c r="S580" s="513"/>
      <c r="T580" s="513"/>
      <c r="U580" s="513"/>
      <c r="V580" s="513"/>
      <c r="W580" s="513"/>
      <c r="X580" s="513"/>
      <c r="Y580" s="513"/>
      <c r="Z580" s="513"/>
      <c r="AA580" s="513"/>
      <c r="AB580" s="513"/>
      <c r="AC580" s="513"/>
      <c r="AD580" s="513"/>
      <c r="AE580" s="1"/>
    </row>
    <row r="581" spans="1:43" ht="15" customHeight="1">
      <c r="A581" s="44"/>
      <c r="B581" s="514" t="str">
        <f>IF(AT575&gt;0,"Alerta: debido a que cuenta con registros NS, debe proporcionar una justificación en el area de comentarios ","")</f>
        <v/>
      </c>
      <c r="C581" s="514"/>
      <c r="D581" s="514"/>
      <c r="E581" s="514"/>
      <c r="F581" s="514"/>
      <c r="G581" s="514"/>
      <c r="H581" s="514"/>
      <c r="I581" s="514"/>
      <c r="J581" s="514"/>
      <c r="K581" s="514"/>
      <c r="L581" s="514"/>
      <c r="M581" s="514"/>
      <c r="N581" s="514"/>
      <c r="O581" s="514"/>
      <c r="P581" s="514"/>
      <c r="Q581" s="514"/>
      <c r="R581" s="514"/>
      <c r="S581" s="514"/>
      <c r="T581" s="514"/>
      <c r="U581" s="514"/>
      <c r="V581" s="514"/>
      <c r="W581" s="514"/>
      <c r="X581" s="514"/>
      <c r="Y581" s="514"/>
      <c r="Z581" s="514"/>
      <c r="AA581" s="514"/>
      <c r="AB581" s="514"/>
      <c r="AC581" s="514"/>
      <c r="AD581" s="514"/>
      <c r="AE581" s="1"/>
    </row>
    <row r="582" spans="1:43" ht="15" customHeight="1">
      <c r="A582" s="44"/>
      <c r="B582" s="513" t="str">
        <f>IF(AJ578&gt;0,"Favor de revisar la suma y consistencia de totales y/o subtotales por filas (numéricos y NS)","")</f>
        <v/>
      </c>
      <c r="C582" s="513"/>
      <c r="D582" s="513"/>
      <c r="E582" s="513"/>
      <c r="F582" s="513"/>
      <c r="G582" s="513"/>
      <c r="H582" s="513"/>
      <c r="I582" s="513"/>
      <c r="J582" s="513"/>
      <c r="K582" s="513"/>
      <c r="L582" s="513"/>
      <c r="M582" s="513"/>
      <c r="N582" s="513"/>
      <c r="O582" s="513"/>
      <c r="P582" s="513"/>
      <c r="Q582" s="513"/>
      <c r="R582" s="513"/>
      <c r="S582" s="513"/>
      <c r="T582" s="513"/>
      <c r="U582" s="513"/>
      <c r="V582" s="513"/>
      <c r="W582" s="513"/>
      <c r="X582" s="513"/>
      <c r="Y582" s="513"/>
      <c r="Z582" s="513"/>
      <c r="AA582" s="513"/>
      <c r="AB582" s="513"/>
      <c r="AC582" s="513"/>
      <c r="AD582" s="513"/>
      <c r="AE582" s="1"/>
    </row>
    <row r="583" spans="1:43" ht="15" customHeight="1">
      <c r="A583" s="44"/>
      <c r="B583" s="513" t="str">
        <f>IF(AQ577&gt;0,"Favor de revisar la instrucción 2 y verifique que se cumplan con los criterios establecidos","")</f>
        <v/>
      </c>
      <c r="C583" s="513"/>
      <c r="D583" s="513"/>
      <c r="E583" s="513"/>
      <c r="F583" s="513"/>
      <c r="G583" s="513"/>
      <c r="H583" s="513"/>
      <c r="I583" s="513"/>
      <c r="J583" s="513"/>
      <c r="K583" s="513"/>
      <c r="L583" s="513"/>
      <c r="M583" s="513"/>
      <c r="N583" s="513"/>
      <c r="O583" s="513"/>
      <c r="P583" s="513"/>
      <c r="Q583" s="513"/>
      <c r="R583" s="513"/>
      <c r="S583" s="513"/>
      <c r="T583" s="513"/>
      <c r="U583" s="513"/>
      <c r="V583" s="513"/>
      <c r="W583" s="513"/>
      <c r="X583" s="513"/>
      <c r="Y583" s="513"/>
      <c r="Z583" s="513"/>
      <c r="AA583" s="513"/>
      <c r="AB583" s="513"/>
      <c r="AC583" s="513"/>
      <c r="AD583" s="513"/>
      <c r="AE583" s="1"/>
    </row>
    <row r="584" spans="1:43" ht="15" customHeight="1">
      <c r="A584" s="44"/>
      <c r="B584" s="135"/>
      <c r="C584" s="135"/>
      <c r="D584" s="135"/>
      <c r="E584" s="135"/>
      <c r="F584" s="135"/>
      <c r="G584" s="135"/>
      <c r="H584" s="135"/>
      <c r="I584" s="135"/>
      <c r="J584" s="135"/>
      <c r="K584" s="135"/>
      <c r="L584" s="135"/>
      <c r="M584" s="135"/>
      <c r="N584" s="135"/>
      <c r="O584" s="135"/>
      <c r="P584" s="135"/>
      <c r="Q584" s="135"/>
      <c r="R584" s="135"/>
      <c r="S584" s="135"/>
      <c r="T584" s="135"/>
      <c r="U584" s="135"/>
      <c r="V584" s="135"/>
      <c r="W584" s="135"/>
      <c r="X584" s="135"/>
      <c r="Y584" s="135"/>
      <c r="Z584" s="135"/>
      <c r="AA584" s="135"/>
      <c r="AB584" s="135"/>
      <c r="AC584" s="135"/>
      <c r="AD584" s="135"/>
      <c r="AE584" s="1"/>
    </row>
    <row r="585" spans="1:43" ht="15" customHeight="1" thickBot="1">
      <c r="A585" s="44"/>
      <c r="B585" s="135"/>
      <c r="C585" s="135"/>
      <c r="D585" s="135"/>
      <c r="E585" s="135"/>
      <c r="F585" s="135"/>
      <c r="G585" s="135"/>
      <c r="H585" s="135"/>
      <c r="I585" s="135"/>
      <c r="J585" s="135"/>
      <c r="K585" s="135"/>
      <c r="L585" s="135"/>
      <c r="M585" s="135"/>
      <c r="N585" s="135"/>
      <c r="O585" s="135"/>
      <c r="P585" s="135"/>
      <c r="Q585" s="135"/>
      <c r="R585" s="135"/>
      <c r="S585" s="135"/>
      <c r="T585" s="135"/>
      <c r="U585" s="135"/>
      <c r="V585" s="135"/>
      <c r="W585" s="135"/>
      <c r="X585" s="135"/>
      <c r="Y585" s="135"/>
      <c r="Z585" s="135"/>
      <c r="AA585" s="135"/>
      <c r="AB585" s="135"/>
      <c r="AC585" s="135"/>
      <c r="AD585" s="135"/>
      <c r="AE585" s="1"/>
    </row>
    <row r="586" spans="1:43" ht="15" customHeight="1" thickBot="1">
      <c r="A586" s="73" t="s">
        <v>96</v>
      </c>
      <c r="B586" s="637" t="s">
        <v>302</v>
      </c>
      <c r="C586" s="638"/>
      <c r="D586" s="638"/>
      <c r="E586" s="638"/>
      <c r="F586" s="638"/>
      <c r="G586" s="638"/>
      <c r="H586" s="638"/>
      <c r="I586" s="638"/>
      <c r="J586" s="638"/>
      <c r="K586" s="638"/>
      <c r="L586" s="638"/>
      <c r="M586" s="638"/>
      <c r="N586" s="638"/>
      <c r="O586" s="638"/>
      <c r="P586" s="638"/>
      <c r="Q586" s="638"/>
      <c r="R586" s="638"/>
      <c r="S586" s="638"/>
      <c r="T586" s="638"/>
      <c r="U586" s="638"/>
      <c r="V586" s="638"/>
      <c r="W586" s="638"/>
      <c r="X586" s="638"/>
      <c r="Y586" s="638"/>
      <c r="Z586" s="638"/>
      <c r="AA586" s="638"/>
      <c r="AB586" s="638"/>
      <c r="AC586" s="638"/>
      <c r="AD586" s="639"/>
      <c r="AE586" s="1"/>
    </row>
    <row r="587" spans="1:43" ht="15" customHeight="1">
      <c r="A587" s="44"/>
      <c r="B587" s="659" t="s">
        <v>303</v>
      </c>
      <c r="C587" s="660"/>
      <c r="D587" s="660"/>
      <c r="E587" s="660"/>
      <c r="F587" s="660"/>
      <c r="G587" s="660"/>
      <c r="H587" s="660"/>
      <c r="I587" s="660"/>
      <c r="J587" s="660"/>
      <c r="K587" s="660"/>
      <c r="L587" s="660"/>
      <c r="M587" s="660"/>
      <c r="N587" s="660"/>
      <c r="O587" s="660"/>
      <c r="P587" s="660"/>
      <c r="Q587" s="660"/>
      <c r="R587" s="660"/>
      <c r="S587" s="660"/>
      <c r="T587" s="660"/>
      <c r="U587" s="660"/>
      <c r="V587" s="660"/>
      <c r="W587" s="660"/>
      <c r="X587" s="660"/>
      <c r="Y587" s="660"/>
      <c r="Z587" s="660"/>
      <c r="AA587" s="660"/>
      <c r="AB587" s="660"/>
      <c r="AC587" s="660"/>
      <c r="AD587" s="661"/>
      <c r="AE587" s="1"/>
    </row>
    <row r="588" spans="1:43" ht="36" customHeight="1">
      <c r="A588" s="44"/>
      <c r="B588" s="88"/>
      <c r="C588" s="474" t="s">
        <v>304</v>
      </c>
      <c r="D588" s="474"/>
      <c r="E588" s="474"/>
      <c r="F588" s="474"/>
      <c r="G588" s="474"/>
      <c r="H588" s="474"/>
      <c r="I588" s="474"/>
      <c r="J588" s="474"/>
      <c r="K588" s="474"/>
      <c r="L588" s="474"/>
      <c r="M588" s="474"/>
      <c r="N588" s="474"/>
      <c r="O588" s="474"/>
      <c r="P588" s="474"/>
      <c r="Q588" s="474"/>
      <c r="R588" s="474"/>
      <c r="S588" s="474"/>
      <c r="T588" s="474"/>
      <c r="U588" s="474"/>
      <c r="V588" s="474"/>
      <c r="W588" s="474"/>
      <c r="X588" s="474"/>
      <c r="Y588" s="474"/>
      <c r="Z588" s="474"/>
      <c r="AA588" s="474"/>
      <c r="AB588" s="474"/>
      <c r="AC588" s="474"/>
      <c r="AD588" s="475"/>
      <c r="AE588" s="1"/>
    </row>
    <row r="589" spans="1:43" ht="36" customHeight="1">
      <c r="A589" s="44"/>
      <c r="B589" s="88"/>
      <c r="C589" s="572" t="s">
        <v>417</v>
      </c>
      <c r="D589" s="572"/>
      <c r="E589" s="572"/>
      <c r="F589" s="572"/>
      <c r="G589" s="572"/>
      <c r="H589" s="572"/>
      <c r="I589" s="572"/>
      <c r="J589" s="572"/>
      <c r="K589" s="572"/>
      <c r="L589" s="572"/>
      <c r="M589" s="572"/>
      <c r="N589" s="572"/>
      <c r="O589" s="572"/>
      <c r="P589" s="572"/>
      <c r="Q589" s="572"/>
      <c r="R589" s="572"/>
      <c r="S589" s="572"/>
      <c r="T589" s="572"/>
      <c r="U589" s="572"/>
      <c r="V589" s="572"/>
      <c r="W589" s="572"/>
      <c r="X589" s="572"/>
      <c r="Y589" s="572"/>
      <c r="Z589" s="572"/>
      <c r="AA589" s="572"/>
      <c r="AB589" s="572"/>
      <c r="AC589" s="572"/>
      <c r="AD589" s="583"/>
      <c r="AE589" s="1"/>
    </row>
    <row r="590" spans="1:43" ht="48" customHeight="1">
      <c r="A590" s="44"/>
      <c r="B590" s="88"/>
      <c r="C590" s="572" t="s">
        <v>418</v>
      </c>
      <c r="D590" s="572"/>
      <c r="E590" s="572"/>
      <c r="F590" s="572"/>
      <c r="G590" s="572"/>
      <c r="H590" s="572"/>
      <c r="I590" s="572"/>
      <c r="J590" s="572"/>
      <c r="K590" s="572"/>
      <c r="L590" s="572"/>
      <c r="M590" s="572"/>
      <c r="N590" s="572"/>
      <c r="O590" s="572"/>
      <c r="P590" s="572"/>
      <c r="Q590" s="572"/>
      <c r="R590" s="572"/>
      <c r="S590" s="572"/>
      <c r="T590" s="572"/>
      <c r="U590" s="572"/>
      <c r="V590" s="572"/>
      <c r="W590" s="572"/>
      <c r="X590" s="572"/>
      <c r="Y590" s="572"/>
      <c r="Z590" s="572"/>
      <c r="AA590" s="572"/>
      <c r="AB590" s="572"/>
      <c r="AC590" s="572"/>
      <c r="AD590" s="583"/>
      <c r="AE590" s="1"/>
    </row>
    <row r="591" spans="1:43" ht="36" customHeight="1">
      <c r="A591" s="44"/>
      <c r="B591" s="88"/>
      <c r="C591" s="572" t="s">
        <v>419</v>
      </c>
      <c r="D591" s="572"/>
      <c r="E591" s="572"/>
      <c r="F591" s="572"/>
      <c r="G591" s="572"/>
      <c r="H591" s="572"/>
      <c r="I591" s="572"/>
      <c r="J591" s="572"/>
      <c r="K591" s="572"/>
      <c r="L591" s="572"/>
      <c r="M591" s="572"/>
      <c r="N591" s="572"/>
      <c r="O591" s="572"/>
      <c r="P591" s="572"/>
      <c r="Q591" s="572"/>
      <c r="R591" s="572"/>
      <c r="S591" s="572"/>
      <c r="T591" s="572"/>
      <c r="U591" s="572"/>
      <c r="V591" s="572"/>
      <c r="W591" s="572"/>
      <c r="X591" s="572"/>
      <c r="Y591" s="572"/>
      <c r="Z591" s="572"/>
      <c r="AA591" s="572"/>
      <c r="AB591" s="572"/>
      <c r="AC591" s="572"/>
      <c r="AD591" s="583"/>
      <c r="AE591" s="1"/>
    </row>
    <row r="592" spans="1:43" ht="24" customHeight="1">
      <c r="A592" s="44"/>
      <c r="B592" s="89"/>
      <c r="C592" s="478" t="s">
        <v>305</v>
      </c>
      <c r="D592" s="478"/>
      <c r="E592" s="478"/>
      <c r="F592" s="478"/>
      <c r="G592" s="478"/>
      <c r="H592" s="478"/>
      <c r="I592" s="478"/>
      <c r="J592" s="478"/>
      <c r="K592" s="478"/>
      <c r="L592" s="478"/>
      <c r="M592" s="478"/>
      <c r="N592" s="478"/>
      <c r="O592" s="478"/>
      <c r="P592" s="478"/>
      <c r="Q592" s="478"/>
      <c r="R592" s="478"/>
      <c r="S592" s="478"/>
      <c r="T592" s="478"/>
      <c r="U592" s="478"/>
      <c r="V592" s="478"/>
      <c r="W592" s="478"/>
      <c r="X592" s="478"/>
      <c r="Y592" s="478"/>
      <c r="Z592" s="478"/>
      <c r="AA592" s="478"/>
      <c r="AB592" s="478"/>
      <c r="AC592" s="478"/>
      <c r="AD592" s="479"/>
      <c r="AE592" s="1"/>
    </row>
    <row r="593" spans="1:42" ht="15" customHeight="1">
      <c r="A593" s="21"/>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
    </row>
    <row r="594" spans="1:42" ht="24" customHeight="1">
      <c r="A594" s="52" t="s">
        <v>312</v>
      </c>
      <c r="B594" s="657" t="s">
        <v>506</v>
      </c>
      <c r="C594" s="657"/>
      <c r="D594" s="657"/>
      <c r="E594" s="657"/>
      <c r="F594" s="657"/>
      <c r="G594" s="657"/>
      <c r="H594" s="657"/>
      <c r="I594" s="657"/>
      <c r="J594" s="657"/>
      <c r="K594" s="657"/>
      <c r="L594" s="657"/>
      <c r="M594" s="657"/>
      <c r="N594" s="657"/>
      <c r="O594" s="657"/>
      <c r="P594" s="657"/>
      <c r="Q594" s="657"/>
      <c r="R594" s="657"/>
      <c r="S594" s="657"/>
      <c r="T594" s="657"/>
      <c r="U594" s="657"/>
      <c r="V594" s="657"/>
      <c r="W594" s="657"/>
      <c r="X594" s="657"/>
      <c r="Y594" s="657"/>
      <c r="Z594" s="657"/>
      <c r="AA594" s="657"/>
      <c r="AB594" s="657"/>
      <c r="AC594" s="657"/>
      <c r="AD594" s="657"/>
      <c r="AE594" s="1"/>
    </row>
    <row r="595" spans="1:42" ht="15" customHeight="1">
      <c r="A595" s="44"/>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
    </row>
    <row r="596" spans="1:42" ht="36" customHeight="1">
      <c r="A596" s="44"/>
      <c r="B596" s="11"/>
      <c r="C596" s="542" t="s">
        <v>101</v>
      </c>
      <c r="D596" s="542"/>
      <c r="E596" s="542"/>
      <c r="F596" s="542"/>
      <c r="G596" s="542"/>
      <c r="H596" s="542"/>
      <c r="I596" s="542"/>
      <c r="J596" s="542"/>
      <c r="K596" s="542"/>
      <c r="L596" s="542"/>
      <c r="M596" s="542"/>
      <c r="N596" s="542"/>
      <c r="O596" s="542" t="s">
        <v>307</v>
      </c>
      <c r="P596" s="542"/>
      <c r="Q596" s="542"/>
      <c r="R596" s="542"/>
      <c r="S596" s="542"/>
      <c r="T596" s="542"/>
      <c r="U596" s="542"/>
      <c r="V596" s="542"/>
      <c r="W596" s="542" t="s">
        <v>308</v>
      </c>
      <c r="X596" s="542"/>
      <c r="Y596" s="542"/>
      <c r="Z596" s="542"/>
      <c r="AA596" s="542"/>
      <c r="AB596" s="542"/>
      <c r="AC596" s="542"/>
      <c r="AD596" s="542"/>
      <c r="AE596" s="1"/>
    </row>
    <row r="597" spans="1:42" ht="96" customHeight="1">
      <c r="A597" s="44"/>
      <c r="B597" s="63"/>
      <c r="C597" s="542"/>
      <c r="D597" s="542"/>
      <c r="E597" s="542"/>
      <c r="F597" s="542"/>
      <c r="G597" s="542"/>
      <c r="H597" s="542"/>
      <c r="I597" s="542"/>
      <c r="J597" s="542"/>
      <c r="K597" s="542"/>
      <c r="L597" s="542"/>
      <c r="M597" s="542"/>
      <c r="N597" s="542"/>
      <c r="O597" s="542" t="s">
        <v>102</v>
      </c>
      <c r="P597" s="542"/>
      <c r="Q597" s="658" t="s">
        <v>309</v>
      </c>
      <c r="R597" s="658"/>
      <c r="S597" s="658" t="s">
        <v>310</v>
      </c>
      <c r="T597" s="658"/>
      <c r="U597" s="658" t="s">
        <v>311</v>
      </c>
      <c r="V597" s="658"/>
      <c r="W597" s="542" t="s">
        <v>102</v>
      </c>
      <c r="X597" s="542"/>
      <c r="Y597" s="658" t="s">
        <v>309</v>
      </c>
      <c r="Z597" s="658"/>
      <c r="AA597" s="658" t="s">
        <v>310</v>
      </c>
      <c r="AB597" s="658"/>
      <c r="AC597" s="658" t="s">
        <v>311</v>
      </c>
      <c r="AD597" s="658"/>
      <c r="AE597" s="1"/>
      <c r="AG597" s="255" t="s">
        <v>731</v>
      </c>
      <c r="AH597" s="275" t="s">
        <v>5690</v>
      </c>
      <c r="AI597" s="276" t="s">
        <v>5691</v>
      </c>
      <c r="AJ597" s="277" t="s">
        <v>5692</v>
      </c>
      <c r="AK597" s="283" t="s">
        <v>5693</v>
      </c>
      <c r="AL597" s="275" t="s">
        <v>5694</v>
      </c>
      <c r="AM597" s="276" t="s">
        <v>5695</v>
      </c>
      <c r="AN597" s="277" t="s">
        <v>5696</v>
      </c>
      <c r="AO597" s="283" t="s">
        <v>5697</v>
      </c>
      <c r="AP597" s="318" t="s">
        <v>733</v>
      </c>
    </row>
    <row r="598" spans="1:42" ht="15" customHeight="1">
      <c r="A598" s="44"/>
      <c r="B598" s="90"/>
      <c r="C598" s="58" t="s">
        <v>57</v>
      </c>
      <c r="D598" s="534" t="str">
        <f>IF(D360="","",D360)</f>
        <v/>
      </c>
      <c r="E598" s="535"/>
      <c r="F598" s="535"/>
      <c r="G598" s="535"/>
      <c r="H598" s="535"/>
      <c r="I598" s="535"/>
      <c r="J598" s="535"/>
      <c r="K598" s="535"/>
      <c r="L598" s="535"/>
      <c r="M598" s="535"/>
      <c r="N598" s="536"/>
      <c r="O598" s="533"/>
      <c r="P598" s="533"/>
      <c r="Q598" s="533"/>
      <c r="R598" s="533"/>
      <c r="S598" s="533"/>
      <c r="T598" s="533"/>
      <c r="U598" s="533"/>
      <c r="V598" s="533"/>
      <c r="W598" s="533"/>
      <c r="X598" s="533"/>
      <c r="Y598" s="533"/>
      <c r="Z598" s="533"/>
      <c r="AA598" s="533"/>
      <c r="AB598" s="533"/>
      <c r="AC598" s="533"/>
      <c r="AD598" s="533"/>
      <c r="AE598" s="1"/>
      <c r="AG598" s="182">
        <f>IF(AND(COUNTBLANK(D598)=1,COUNTA(O598:AD598)=0),0,IF(AND(COUNTBLANK(D598)=0,COUNTA(O598:AD598)=8),0,1))</f>
        <v>0</v>
      </c>
      <c r="AH598" s="279">
        <f>O598</f>
        <v>0</v>
      </c>
      <c r="AI598" s="280">
        <f>COUNTIF(Q598:V598,"NS")</f>
        <v>0</v>
      </c>
      <c r="AJ598" s="281">
        <f>SUM(Q598:V598)</f>
        <v>0</v>
      </c>
      <c r="AK598" s="282">
        <f>IF(OR(AND(AH598=0, AI598&gt;0),AND(AH598="NS", AJ598&gt;0), AND(AH598="NS", AI598=0, AJ598=0)), 1, IF(OR(AND(AH598&gt;0, AI598&gt;1,AH598&gt;AJ598), AND(AH598="NS", AI598=2), AND(AH598="NS", AJ598=0, AI598&gt;0), AH598=AJ598), 0, 1))</f>
        <v>0</v>
      </c>
      <c r="AL598" s="279">
        <f>W598</f>
        <v>0</v>
      </c>
      <c r="AM598" s="280">
        <f>COUNTIF(Y598:AD598,"NS")</f>
        <v>0</v>
      </c>
      <c r="AN598" s="281">
        <f>SUM(Y598:AD598)</f>
        <v>0</v>
      </c>
      <c r="AO598" s="282">
        <f>IF(OR(AND(AL598=0, AM598&gt;0),AND(AL598="NS", AN598&gt;0), AND(AL598="NS", AM598=0, AN598=0)), 1, IF(OR(AND(AL598&gt;0, AM598&gt;1,AL598&gt;AN598), AND(AL598="NS", AM598=2), AND(AL598="NS", AN598=0, AM598&gt;0), AL598=AN598), 0, 1))</f>
        <v>0</v>
      </c>
      <c r="AP598" s="322">
        <f>COUNTIF(O598:AD717,"NS")</f>
        <v>0</v>
      </c>
    </row>
    <row r="599" spans="1:42" ht="15" customHeight="1">
      <c r="A599" s="44"/>
      <c r="B599" s="91"/>
      <c r="C599" s="59" t="s">
        <v>58</v>
      </c>
      <c r="D599" s="534" t="str">
        <f t="shared" ref="D599:D662" si="40">IF(D361="","",D361)</f>
        <v/>
      </c>
      <c r="E599" s="535"/>
      <c r="F599" s="535"/>
      <c r="G599" s="535"/>
      <c r="H599" s="535"/>
      <c r="I599" s="535"/>
      <c r="J599" s="535"/>
      <c r="K599" s="535"/>
      <c r="L599" s="535"/>
      <c r="M599" s="535"/>
      <c r="N599" s="536"/>
      <c r="O599" s="533"/>
      <c r="P599" s="533"/>
      <c r="Q599" s="533"/>
      <c r="R599" s="533"/>
      <c r="S599" s="533"/>
      <c r="T599" s="533"/>
      <c r="U599" s="533"/>
      <c r="V599" s="533"/>
      <c r="W599" s="533"/>
      <c r="X599" s="533"/>
      <c r="Y599" s="533"/>
      <c r="Z599" s="533"/>
      <c r="AA599" s="533"/>
      <c r="AB599" s="533"/>
      <c r="AC599" s="533"/>
      <c r="AD599" s="533"/>
      <c r="AE599" s="1"/>
      <c r="AG599" s="182">
        <f t="shared" ref="AG599:AG662" si="41">IF(AND(COUNTBLANK(D599)=1,COUNTA(O599:AD599)=0),0,IF(AND(COUNTBLANK(D599)=0,COUNTA(O599:AD599)=8),0,1))</f>
        <v>0</v>
      </c>
      <c r="AH599" s="279">
        <f t="shared" ref="AH599:AH662" si="42">O599</f>
        <v>0</v>
      </c>
      <c r="AI599" s="280">
        <f t="shared" ref="AI599:AI662" si="43">COUNTIF(Q599:V599,"NS")</f>
        <v>0</v>
      </c>
      <c r="AJ599" s="281">
        <f t="shared" ref="AJ599:AJ662" si="44">SUM(Q599:V599)</f>
        <v>0</v>
      </c>
      <c r="AK599" s="282">
        <f t="shared" ref="AK599:AK662" si="45">IF(OR(AND(AH599=0, AI599&gt;0),AND(AH599="NS", AJ599&gt;0), AND(AH599="NS", AI599=0, AJ599=0)), 1, IF(OR(AND(AH599&gt;0, AI599&gt;1,AH599&gt;AJ599), AND(AH599="NS", AI599=2), AND(AH599="NS", AJ599=0, AI599&gt;0), AH599=AJ599), 0, 1))</f>
        <v>0</v>
      </c>
      <c r="AL599" s="279">
        <f t="shared" ref="AL599:AL662" si="46">W599</f>
        <v>0</v>
      </c>
      <c r="AM599" s="280">
        <f t="shared" ref="AM599:AM662" si="47">COUNTIF(Y599:AD599,"NS")</f>
        <v>0</v>
      </c>
      <c r="AN599" s="281">
        <f t="shared" ref="AN599:AN662" si="48">SUM(Y599:AD599)</f>
        <v>0</v>
      </c>
      <c r="AO599" s="282">
        <f t="shared" ref="AO599:AO662" si="49">IF(OR(AND(AL599=0, AM599&gt;0),AND(AL599="NS", AN599&gt;0), AND(AL599="NS", AM599=0, AN599=0)), 1, IF(OR(AND(AL599&gt;0, AM599&gt;1,AL599&gt;AN599), AND(AL599="NS", AM599=2), AND(AL599="NS", AN599=0, AM599&gt;0), AL599=AN599), 0, 1))</f>
        <v>0</v>
      </c>
    </row>
    <row r="600" spans="1:42" ht="15" customHeight="1">
      <c r="A600" s="44"/>
      <c r="B600" s="91"/>
      <c r="C600" s="60" t="s">
        <v>59</v>
      </c>
      <c r="D600" s="534" t="str">
        <f t="shared" si="40"/>
        <v/>
      </c>
      <c r="E600" s="535"/>
      <c r="F600" s="535"/>
      <c r="G600" s="535"/>
      <c r="H600" s="535"/>
      <c r="I600" s="535"/>
      <c r="J600" s="535"/>
      <c r="K600" s="535"/>
      <c r="L600" s="535"/>
      <c r="M600" s="535"/>
      <c r="N600" s="536"/>
      <c r="O600" s="533"/>
      <c r="P600" s="533"/>
      <c r="Q600" s="533"/>
      <c r="R600" s="533"/>
      <c r="S600" s="533"/>
      <c r="T600" s="533"/>
      <c r="U600" s="533"/>
      <c r="V600" s="533"/>
      <c r="W600" s="533"/>
      <c r="X600" s="533"/>
      <c r="Y600" s="533"/>
      <c r="Z600" s="533"/>
      <c r="AA600" s="533"/>
      <c r="AB600" s="533"/>
      <c r="AC600" s="533"/>
      <c r="AD600" s="533"/>
      <c r="AE600" s="1"/>
      <c r="AG600" s="182">
        <f t="shared" si="41"/>
        <v>0</v>
      </c>
      <c r="AH600" s="279">
        <f t="shared" si="42"/>
        <v>0</v>
      </c>
      <c r="AI600" s="280">
        <f t="shared" si="43"/>
        <v>0</v>
      </c>
      <c r="AJ600" s="281">
        <f t="shared" si="44"/>
        <v>0</v>
      </c>
      <c r="AK600" s="282">
        <f t="shared" si="45"/>
        <v>0</v>
      </c>
      <c r="AL600" s="279">
        <f t="shared" si="46"/>
        <v>0</v>
      </c>
      <c r="AM600" s="280">
        <f t="shared" si="47"/>
        <v>0</v>
      </c>
      <c r="AN600" s="281">
        <f t="shared" si="48"/>
        <v>0</v>
      </c>
      <c r="AO600" s="282">
        <f t="shared" si="49"/>
        <v>0</v>
      </c>
    </row>
    <row r="601" spans="1:42" ht="15" customHeight="1">
      <c r="A601" s="44"/>
      <c r="B601" s="91"/>
      <c r="C601" s="60" t="s">
        <v>60</v>
      </c>
      <c r="D601" s="534" t="str">
        <f t="shared" si="40"/>
        <v/>
      </c>
      <c r="E601" s="535"/>
      <c r="F601" s="535"/>
      <c r="G601" s="535"/>
      <c r="H601" s="535"/>
      <c r="I601" s="535"/>
      <c r="J601" s="535"/>
      <c r="K601" s="535"/>
      <c r="L601" s="535"/>
      <c r="M601" s="535"/>
      <c r="N601" s="536"/>
      <c r="O601" s="533"/>
      <c r="P601" s="533"/>
      <c r="Q601" s="533"/>
      <c r="R601" s="533"/>
      <c r="S601" s="533"/>
      <c r="T601" s="533"/>
      <c r="U601" s="533"/>
      <c r="V601" s="533"/>
      <c r="W601" s="533"/>
      <c r="X601" s="533"/>
      <c r="Y601" s="533"/>
      <c r="Z601" s="533"/>
      <c r="AA601" s="533"/>
      <c r="AB601" s="533"/>
      <c r="AC601" s="533"/>
      <c r="AD601" s="533"/>
      <c r="AE601" s="1"/>
      <c r="AG601" s="182">
        <f t="shared" si="41"/>
        <v>0</v>
      </c>
      <c r="AH601" s="279">
        <f t="shared" si="42"/>
        <v>0</v>
      </c>
      <c r="AI601" s="280">
        <f t="shared" si="43"/>
        <v>0</v>
      </c>
      <c r="AJ601" s="281">
        <f t="shared" si="44"/>
        <v>0</v>
      </c>
      <c r="AK601" s="282">
        <f t="shared" si="45"/>
        <v>0</v>
      </c>
      <c r="AL601" s="279">
        <f t="shared" si="46"/>
        <v>0</v>
      </c>
      <c r="AM601" s="280">
        <f t="shared" si="47"/>
        <v>0</v>
      </c>
      <c r="AN601" s="281">
        <f t="shared" si="48"/>
        <v>0</v>
      </c>
      <c r="AO601" s="282">
        <f t="shared" si="49"/>
        <v>0</v>
      </c>
    </row>
    <row r="602" spans="1:42" ht="15" customHeight="1">
      <c r="A602" s="44"/>
      <c r="B602" s="91"/>
      <c r="C602" s="60" t="s">
        <v>61</v>
      </c>
      <c r="D602" s="534" t="str">
        <f t="shared" si="40"/>
        <v/>
      </c>
      <c r="E602" s="535"/>
      <c r="F602" s="535"/>
      <c r="G602" s="535"/>
      <c r="H602" s="535"/>
      <c r="I602" s="535"/>
      <c r="J602" s="535"/>
      <c r="K602" s="535"/>
      <c r="L602" s="535"/>
      <c r="M602" s="535"/>
      <c r="N602" s="536"/>
      <c r="O602" s="533"/>
      <c r="P602" s="533"/>
      <c r="Q602" s="533"/>
      <c r="R602" s="533"/>
      <c r="S602" s="533"/>
      <c r="T602" s="533"/>
      <c r="U602" s="533"/>
      <c r="V602" s="533"/>
      <c r="W602" s="533"/>
      <c r="X602" s="533"/>
      <c r="Y602" s="533"/>
      <c r="Z602" s="533"/>
      <c r="AA602" s="533"/>
      <c r="AB602" s="533"/>
      <c r="AC602" s="533"/>
      <c r="AD602" s="533"/>
      <c r="AE602" s="1"/>
      <c r="AG602" s="182">
        <f t="shared" si="41"/>
        <v>0</v>
      </c>
      <c r="AH602" s="279">
        <f t="shared" si="42"/>
        <v>0</v>
      </c>
      <c r="AI602" s="280">
        <f t="shared" si="43"/>
        <v>0</v>
      </c>
      <c r="AJ602" s="281">
        <f t="shared" si="44"/>
        <v>0</v>
      </c>
      <c r="AK602" s="282">
        <f t="shared" si="45"/>
        <v>0</v>
      </c>
      <c r="AL602" s="279">
        <f t="shared" si="46"/>
        <v>0</v>
      </c>
      <c r="AM602" s="280">
        <f t="shared" si="47"/>
        <v>0</v>
      </c>
      <c r="AN602" s="281">
        <f t="shared" si="48"/>
        <v>0</v>
      </c>
      <c r="AO602" s="282">
        <f t="shared" si="49"/>
        <v>0</v>
      </c>
    </row>
    <row r="603" spans="1:42" ht="15" customHeight="1">
      <c r="A603" s="44"/>
      <c r="B603" s="91"/>
      <c r="C603" s="60" t="s">
        <v>62</v>
      </c>
      <c r="D603" s="534" t="str">
        <f t="shared" si="40"/>
        <v/>
      </c>
      <c r="E603" s="535"/>
      <c r="F603" s="535"/>
      <c r="G603" s="535"/>
      <c r="H603" s="535"/>
      <c r="I603" s="535"/>
      <c r="J603" s="535"/>
      <c r="K603" s="535"/>
      <c r="L603" s="535"/>
      <c r="M603" s="535"/>
      <c r="N603" s="536"/>
      <c r="O603" s="533"/>
      <c r="P603" s="533"/>
      <c r="Q603" s="533"/>
      <c r="R603" s="533"/>
      <c r="S603" s="533"/>
      <c r="T603" s="533"/>
      <c r="U603" s="533"/>
      <c r="V603" s="533"/>
      <c r="W603" s="533"/>
      <c r="X603" s="533"/>
      <c r="Y603" s="533"/>
      <c r="Z603" s="533"/>
      <c r="AA603" s="533"/>
      <c r="AB603" s="533"/>
      <c r="AC603" s="533"/>
      <c r="AD603" s="533"/>
      <c r="AE603" s="1"/>
      <c r="AG603" s="182">
        <f t="shared" si="41"/>
        <v>0</v>
      </c>
      <c r="AH603" s="279">
        <f t="shared" si="42"/>
        <v>0</v>
      </c>
      <c r="AI603" s="280">
        <f t="shared" si="43"/>
        <v>0</v>
      </c>
      <c r="AJ603" s="281">
        <f t="shared" si="44"/>
        <v>0</v>
      </c>
      <c r="AK603" s="282">
        <f t="shared" si="45"/>
        <v>0</v>
      </c>
      <c r="AL603" s="279">
        <f t="shared" si="46"/>
        <v>0</v>
      </c>
      <c r="AM603" s="280">
        <f t="shared" si="47"/>
        <v>0</v>
      </c>
      <c r="AN603" s="281">
        <f t="shared" si="48"/>
        <v>0</v>
      </c>
      <c r="AO603" s="282">
        <f t="shared" si="49"/>
        <v>0</v>
      </c>
    </row>
    <row r="604" spans="1:42" ht="15" customHeight="1">
      <c r="A604" s="44"/>
      <c r="B604" s="91"/>
      <c r="C604" s="60" t="s">
        <v>63</v>
      </c>
      <c r="D604" s="534" t="str">
        <f t="shared" si="40"/>
        <v/>
      </c>
      <c r="E604" s="535"/>
      <c r="F604" s="535"/>
      <c r="G604" s="535"/>
      <c r="H604" s="535"/>
      <c r="I604" s="535"/>
      <c r="J604" s="535"/>
      <c r="K604" s="535"/>
      <c r="L604" s="535"/>
      <c r="M604" s="535"/>
      <c r="N604" s="536"/>
      <c r="O604" s="533"/>
      <c r="P604" s="533"/>
      <c r="Q604" s="533"/>
      <c r="R604" s="533"/>
      <c r="S604" s="533"/>
      <c r="T604" s="533"/>
      <c r="U604" s="533"/>
      <c r="V604" s="533"/>
      <c r="W604" s="533"/>
      <c r="X604" s="533"/>
      <c r="Y604" s="533"/>
      <c r="Z604" s="533"/>
      <c r="AA604" s="533"/>
      <c r="AB604" s="533"/>
      <c r="AC604" s="533"/>
      <c r="AD604" s="533"/>
      <c r="AE604" s="1"/>
      <c r="AG604" s="182">
        <f t="shared" si="41"/>
        <v>0</v>
      </c>
      <c r="AH604" s="279">
        <f t="shared" si="42"/>
        <v>0</v>
      </c>
      <c r="AI604" s="280">
        <f t="shared" si="43"/>
        <v>0</v>
      </c>
      <c r="AJ604" s="281">
        <f t="shared" si="44"/>
        <v>0</v>
      </c>
      <c r="AK604" s="282">
        <f t="shared" si="45"/>
        <v>0</v>
      </c>
      <c r="AL604" s="279">
        <f t="shared" si="46"/>
        <v>0</v>
      </c>
      <c r="AM604" s="280">
        <f t="shared" si="47"/>
        <v>0</v>
      </c>
      <c r="AN604" s="281">
        <f t="shared" si="48"/>
        <v>0</v>
      </c>
      <c r="AO604" s="282">
        <f t="shared" si="49"/>
        <v>0</v>
      </c>
    </row>
    <row r="605" spans="1:42" ht="15" customHeight="1">
      <c r="A605" s="44"/>
      <c r="B605" s="91"/>
      <c r="C605" s="60" t="s">
        <v>64</v>
      </c>
      <c r="D605" s="534" t="str">
        <f t="shared" si="40"/>
        <v/>
      </c>
      <c r="E605" s="535"/>
      <c r="F605" s="535"/>
      <c r="G605" s="535"/>
      <c r="H605" s="535"/>
      <c r="I605" s="535"/>
      <c r="J605" s="535"/>
      <c r="K605" s="535"/>
      <c r="L605" s="535"/>
      <c r="M605" s="535"/>
      <c r="N605" s="536"/>
      <c r="O605" s="533"/>
      <c r="P605" s="533"/>
      <c r="Q605" s="533"/>
      <c r="R605" s="533"/>
      <c r="S605" s="533"/>
      <c r="T605" s="533"/>
      <c r="U605" s="533"/>
      <c r="V605" s="533"/>
      <c r="W605" s="533"/>
      <c r="X605" s="533"/>
      <c r="Y605" s="533"/>
      <c r="Z605" s="533"/>
      <c r="AA605" s="533"/>
      <c r="AB605" s="533"/>
      <c r="AC605" s="533"/>
      <c r="AD605" s="533"/>
      <c r="AE605" s="1"/>
      <c r="AG605" s="182">
        <f t="shared" si="41"/>
        <v>0</v>
      </c>
      <c r="AH605" s="279">
        <f t="shared" si="42"/>
        <v>0</v>
      </c>
      <c r="AI605" s="280">
        <f t="shared" si="43"/>
        <v>0</v>
      </c>
      <c r="AJ605" s="281">
        <f t="shared" si="44"/>
        <v>0</v>
      </c>
      <c r="AK605" s="282">
        <f t="shared" si="45"/>
        <v>0</v>
      </c>
      <c r="AL605" s="279">
        <f t="shared" si="46"/>
        <v>0</v>
      </c>
      <c r="AM605" s="280">
        <f t="shared" si="47"/>
        <v>0</v>
      </c>
      <c r="AN605" s="281">
        <f t="shared" si="48"/>
        <v>0</v>
      </c>
      <c r="AO605" s="282">
        <f t="shared" si="49"/>
        <v>0</v>
      </c>
    </row>
    <row r="606" spans="1:42" ht="15" customHeight="1">
      <c r="A606" s="44"/>
      <c r="B606" s="91"/>
      <c r="C606" s="60" t="s">
        <v>65</v>
      </c>
      <c r="D606" s="534" t="str">
        <f t="shared" si="40"/>
        <v/>
      </c>
      <c r="E606" s="535"/>
      <c r="F606" s="535"/>
      <c r="G606" s="535"/>
      <c r="H606" s="535"/>
      <c r="I606" s="535"/>
      <c r="J606" s="535"/>
      <c r="K606" s="535"/>
      <c r="L606" s="535"/>
      <c r="M606" s="535"/>
      <c r="N606" s="536"/>
      <c r="O606" s="533"/>
      <c r="P606" s="533"/>
      <c r="Q606" s="533"/>
      <c r="R606" s="533"/>
      <c r="S606" s="533"/>
      <c r="T606" s="533"/>
      <c r="U606" s="533"/>
      <c r="V606" s="533"/>
      <c r="W606" s="533"/>
      <c r="X606" s="533"/>
      <c r="Y606" s="533"/>
      <c r="Z606" s="533"/>
      <c r="AA606" s="533"/>
      <c r="AB606" s="533"/>
      <c r="AC606" s="533"/>
      <c r="AD606" s="533"/>
      <c r="AE606" s="1"/>
      <c r="AG606" s="182">
        <f t="shared" si="41"/>
        <v>0</v>
      </c>
      <c r="AH606" s="279">
        <f t="shared" si="42"/>
        <v>0</v>
      </c>
      <c r="AI606" s="280">
        <f t="shared" si="43"/>
        <v>0</v>
      </c>
      <c r="AJ606" s="281">
        <f t="shared" si="44"/>
        <v>0</v>
      </c>
      <c r="AK606" s="282">
        <f t="shared" si="45"/>
        <v>0</v>
      </c>
      <c r="AL606" s="279">
        <f t="shared" si="46"/>
        <v>0</v>
      </c>
      <c r="AM606" s="280">
        <f t="shared" si="47"/>
        <v>0</v>
      </c>
      <c r="AN606" s="281">
        <f t="shared" si="48"/>
        <v>0</v>
      </c>
      <c r="AO606" s="282">
        <f t="shared" si="49"/>
        <v>0</v>
      </c>
    </row>
    <row r="607" spans="1:42" ht="15" customHeight="1">
      <c r="A607" s="44"/>
      <c r="B607" s="91"/>
      <c r="C607" s="60" t="s">
        <v>66</v>
      </c>
      <c r="D607" s="534" t="str">
        <f t="shared" si="40"/>
        <v/>
      </c>
      <c r="E607" s="535"/>
      <c r="F607" s="535"/>
      <c r="G607" s="535"/>
      <c r="H607" s="535"/>
      <c r="I607" s="535"/>
      <c r="J607" s="535"/>
      <c r="K607" s="535"/>
      <c r="L607" s="535"/>
      <c r="M607" s="535"/>
      <c r="N607" s="536"/>
      <c r="O607" s="533"/>
      <c r="P607" s="533"/>
      <c r="Q607" s="533"/>
      <c r="R607" s="533"/>
      <c r="S607" s="533"/>
      <c r="T607" s="533"/>
      <c r="U607" s="533"/>
      <c r="V607" s="533"/>
      <c r="W607" s="533"/>
      <c r="X607" s="533"/>
      <c r="Y607" s="533"/>
      <c r="Z607" s="533"/>
      <c r="AA607" s="533"/>
      <c r="AB607" s="533"/>
      <c r="AC607" s="533"/>
      <c r="AD607" s="533"/>
      <c r="AE607" s="1"/>
      <c r="AG607" s="182">
        <f t="shared" si="41"/>
        <v>0</v>
      </c>
      <c r="AH607" s="279">
        <f t="shared" si="42"/>
        <v>0</v>
      </c>
      <c r="AI607" s="280">
        <f t="shared" si="43"/>
        <v>0</v>
      </c>
      <c r="AJ607" s="281">
        <f t="shared" si="44"/>
        <v>0</v>
      </c>
      <c r="AK607" s="282">
        <f t="shared" si="45"/>
        <v>0</v>
      </c>
      <c r="AL607" s="279">
        <f t="shared" si="46"/>
        <v>0</v>
      </c>
      <c r="AM607" s="280">
        <f t="shared" si="47"/>
        <v>0</v>
      </c>
      <c r="AN607" s="281">
        <f t="shared" si="48"/>
        <v>0</v>
      </c>
      <c r="AO607" s="282">
        <f t="shared" si="49"/>
        <v>0</v>
      </c>
    </row>
    <row r="608" spans="1:42" ht="15" customHeight="1">
      <c r="A608" s="44"/>
      <c r="B608" s="91"/>
      <c r="C608" s="60" t="s">
        <v>67</v>
      </c>
      <c r="D608" s="534" t="str">
        <f t="shared" si="40"/>
        <v/>
      </c>
      <c r="E608" s="535"/>
      <c r="F608" s="535"/>
      <c r="G608" s="535"/>
      <c r="H608" s="535"/>
      <c r="I608" s="535"/>
      <c r="J608" s="535"/>
      <c r="K608" s="535"/>
      <c r="L608" s="535"/>
      <c r="M608" s="535"/>
      <c r="N608" s="536"/>
      <c r="O608" s="533"/>
      <c r="P608" s="533"/>
      <c r="Q608" s="533"/>
      <c r="R608" s="533"/>
      <c r="S608" s="533"/>
      <c r="T608" s="533"/>
      <c r="U608" s="533"/>
      <c r="V608" s="533"/>
      <c r="W608" s="533"/>
      <c r="X608" s="533"/>
      <c r="Y608" s="533"/>
      <c r="Z608" s="533"/>
      <c r="AA608" s="533"/>
      <c r="AB608" s="533"/>
      <c r="AC608" s="533"/>
      <c r="AD608" s="533"/>
      <c r="AE608" s="1"/>
      <c r="AG608" s="182">
        <f t="shared" si="41"/>
        <v>0</v>
      </c>
      <c r="AH608" s="279">
        <f t="shared" si="42"/>
        <v>0</v>
      </c>
      <c r="AI608" s="280">
        <f t="shared" si="43"/>
        <v>0</v>
      </c>
      <c r="AJ608" s="281">
        <f t="shared" si="44"/>
        <v>0</v>
      </c>
      <c r="AK608" s="282">
        <f t="shared" si="45"/>
        <v>0</v>
      </c>
      <c r="AL608" s="279">
        <f t="shared" si="46"/>
        <v>0</v>
      </c>
      <c r="AM608" s="280">
        <f t="shared" si="47"/>
        <v>0</v>
      </c>
      <c r="AN608" s="281">
        <f t="shared" si="48"/>
        <v>0</v>
      </c>
      <c r="AO608" s="282">
        <f t="shared" si="49"/>
        <v>0</v>
      </c>
    </row>
    <row r="609" spans="1:41" ht="15" customHeight="1">
      <c r="A609" s="44"/>
      <c r="B609" s="91"/>
      <c r="C609" s="60" t="s">
        <v>68</v>
      </c>
      <c r="D609" s="534" t="str">
        <f t="shared" si="40"/>
        <v/>
      </c>
      <c r="E609" s="535"/>
      <c r="F609" s="535"/>
      <c r="G609" s="535"/>
      <c r="H609" s="535"/>
      <c r="I609" s="535"/>
      <c r="J609" s="535"/>
      <c r="K609" s="535"/>
      <c r="L609" s="535"/>
      <c r="M609" s="535"/>
      <c r="N609" s="536"/>
      <c r="O609" s="533"/>
      <c r="P609" s="533"/>
      <c r="Q609" s="533"/>
      <c r="R609" s="533"/>
      <c r="S609" s="533"/>
      <c r="T609" s="533"/>
      <c r="U609" s="533"/>
      <c r="V609" s="533"/>
      <c r="W609" s="533"/>
      <c r="X609" s="533"/>
      <c r="Y609" s="533"/>
      <c r="Z609" s="533"/>
      <c r="AA609" s="533"/>
      <c r="AB609" s="533"/>
      <c r="AC609" s="533"/>
      <c r="AD609" s="533"/>
      <c r="AE609" s="1"/>
      <c r="AG609" s="182">
        <f t="shared" si="41"/>
        <v>0</v>
      </c>
      <c r="AH609" s="279">
        <f t="shared" si="42"/>
        <v>0</v>
      </c>
      <c r="AI609" s="280">
        <f t="shared" si="43"/>
        <v>0</v>
      </c>
      <c r="AJ609" s="281">
        <f t="shared" si="44"/>
        <v>0</v>
      </c>
      <c r="AK609" s="282">
        <f t="shared" si="45"/>
        <v>0</v>
      </c>
      <c r="AL609" s="279">
        <f t="shared" si="46"/>
        <v>0</v>
      </c>
      <c r="AM609" s="280">
        <f t="shared" si="47"/>
        <v>0</v>
      </c>
      <c r="AN609" s="281">
        <f t="shared" si="48"/>
        <v>0</v>
      </c>
      <c r="AO609" s="282">
        <f t="shared" si="49"/>
        <v>0</v>
      </c>
    </row>
    <row r="610" spans="1:41" ht="15" customHeight="1">
      <c r="A610" s="44"/>
      <c r="B610" s="91"/>
      <c r="C610" s="60" t="s">
        <v>69</v>
      </c>
      <c r="D610" s="534" t="str">
        <f t="shared" si="40"/>
        <v/>
      </c>
      <c r="E610" s="535"/>
      <c r="F610" s="535"/>
      <c r="G610" s="535"/>
      <c r="H610" s="535"/>
      <c r="I610" s="535"/>
      <c r="J610" s="535"/>
      <c r="K610" s="535"/>
      <c r="L610" s="535"/>
      <c r="M610" s="535"/>
      <c r="N610" s="536"/>
      <c r="O610" s="533"/>
      <c r="P610" s="533"/>
      <c r="Q610" s="533"/>
      <c r="R610" s="533"/>
      <c r="S610" s="533"/>
      <c r="T610" s="533"/>
      <c r="U610" s="533"/>
      <c r="V610" s="533"/>
      <c r="W610" s="533"/>
      <c r="X610" s="533"/>
      <c r="Y610" s="533"/>
      <c r="Z610" s="533"/>
      <c r="AA610" s="533"/>
      <c r="AB610" s="533"/>
      <c r="AC610" s="533"/>
      <c r="AD610" s="533"/>
      <c r="AE610" s="1"/>
      <c r="AG610" s="182">
        <f t="shared" si="41"/>
        <v>0</v>
      </c>
      <c r="AH610" s="279">
        <f t="shared" si="42"/>
        <v>0</v>
      </c>
      <c r="AI610" s="280">
        <f t="shared" si="43"/>
        <v>0</v>
      </c>
      <c r="AJ610" s="281">
        <f t="shared" si="44"/>
        <v>0</v>
      </c>
      <c r="AK610" s="282">
        <f t="shared" si="45"/>
        <v>0</v>
      </c>
      <c r="AL610" s="279">
        <f t="shared" si="46"/>
        <v>0</v>
      </c>
      <c r="AM610" s="280">
        <f t="shared" si="47"/>
        <v>0</v>
      </c>
      <c r="AN610" s="281">
        <f t="shared" si="48"/>
        <v>0</v>
      </c>
      <c r="AO610" s="282">
        <f t="shared" si="49"/>
        <v>0</v>
      </c>
    </row>
    <row r="611" spans="1:41" ht="15" customHeight="1">
      <c r="A611" s="44"/>
      <c r="B611" s="91"/>
      <c r="C611" s="60" t="s">
        <v>70</v>
      </c>
      <c r="D611" s="534" t="str">
        <f t="shared" si="40"/>
        <v/>
      </c>
      <c r="E611" s="535"/>
      <c r="F611" s="535"/>
      <c r="G611" s="535"/>
      <c r="H611" s="535"/>
      <c r="I611" s="535"/>
      <c r="J611" s="535"/>
      <c r="K611" s="535"/>
      <c r="L611" s="535"/>
      <c r="M611" s="535"/>
      <c r="N611" s="536"/>
      <c r="O611" s="533"/>
      <c r="P611" s="533"/>
      <c r="Q611" s="533"/>
      <c r="R611" s="533"/>
      <c r="S611" s="533"/>
      <c r="T611" s="533"/>
      <c r="U611" s="533"/>
      <c r="V611" s="533"/>
      <c r="W611" s="533"/>
      <c r="X611" s="533"/>
      <c r="Y611" s="533"/>
      <c r="Z611" s="533"/>
      <c r="AA611" s="533"/>
      <c r="AB611" s="533"/>
      <c r="AC611" s="533"/>
      <c r="AD611" s="533"/>
      <c r="AE611" s="1"/>
      <c r="AG611" s="182">
        <f t="shared" si="41"/>
        <v>0</v>
      </c>
      <c r="AH611" s="279">
        <f t="shared" si="42"/>
        <v>0</v>
      </c>
      <c r="AI611" s="280">
        <f t="shared" si="43"/>
        <v>0</v>
      </c>
      <c r="AJ611" s="281">
        <f t="shared" si="44"/>
        <v>0</v>
      </c>
      <c r="AK611" s="282">
        <f t="shared" si="45"/>
        <v>0</v>
      </c>
      <c r="AL611" s="279">
        <f t="shared" si="46"/>
        <v>0</v>
      </c>
      <c r="AM611" s="280">
        <f t="shared" si="47"/>
        <v>0</v>
      </c>
      <c r="AN611" s="281">
        <f t="shared" si="48"/>
        <v>0</v>
      </c>
      <c r="AO611" s="282">
        <f t="shared" si="49"/>
        <v>0</v>
      </c>
    </row>
    <row r="612" spans="1:41" ht="15" customHeight="1">
      <c r="A612" s="44"/>
      <c r="B612" s="91"/>
      <c r="C612" s="60" t="s">
        <v>71</v>
      </c>
      <c r="D612" s="534" t="str">
        <f t="shared" si="40"/>
        <v/>
      </c>
      <c r="E612" s="535"/>
      <c r="F612" s="535"/>
      <c r="G612" s="535"/>
      <c r="H612" s="535"/>
      <c r="I612" s="535"/>
      <c r="J612" s="535"/>
      <c r="K612" s="535"/>
      <c r="L612" s="535"/>
      <c r="M612" s="535"/>
      <c r="N612" s="536"/>
      <c r="O612" s="533"/>
      <c r="P612" s="533"/>
      <c r="Q612" s="533"/>
      <c r="R612" s="533"/>
      <c r="S612" s="533"/>
      <c r="T612" s="533"/>
      <c r="U612" s="533"/>
      <c r="V612" s="533"/>
      <c r="W612" s="533"/>
      <c r="X612" s="533"/>
      <c r="Y612" s="533"/>
      <c r="Z612" s="533"/>
      <c r="AA612" s="533"/>
      <c r="AB612" s="533"/>
      <c r="AC612" s="533"/>
      <c r="AD612" s="533"/>
      <c r="AE612" s="1"/>
      <c r="AG612" s="182">
        <f t="shared" si="41"/>
        <v>0</v>
      </c>
      <c r="AH612" s="279">
        <f t="shared" si="42"/>
        <v>0</v>
      </c>
      <c r="AI612" s="280">
        <f t="shared" si="43"/>
        <v>0</v>
      </c>
      <c r="AJ612" s="281">
        <f t="shared" si="44"/>
        <v>0</v>
      </c>
      <c r="AK612" s="282">
        <f t="shared" si="45"/>
        <v>0</v>
      </c>
      <c r="AL612" s="279">
        <f t="shared" si="46"/>
        <v>0</v>
      </c>
      <c r="AM612" s="280">
        <f t="shared" si="47"/>
        <v>0</v>
      </c>
      <c r="AN612" s="281">
        <f t="shared" si="48"/>
        <v>0</v>
      </c>
      <c r="AO612" s="282">
        <f t="shared" si="49"/>
        <v>0</v>
      </c>
    </row>
    <row r="613" spans="1:41" ht="15" customHeight="1">
      <c r="A613" s="44"/>
      <c r="B613" s="91"/>
      <c r="C613" s="60" t="s">
        <v>72</v>
      </c>
      <c r="D613" s="534" t="str">
        <f t="shared" si="40"/>
        <v/>
      </c>
      <c r="E613" s="535"/>
      <c r="F613" s="535"/>
      <c r="G613" s="535"/>
      <c r="H613" s="535"/>
      <c r="I613" s="535"/>
      <c r="J613" s="535"/>
      <c r="K613" s="535"/>
      <c r="L613" s="535"/>
      <c r="M613" s="535"/>
      <c r="N613" s="536"/>
      <c r="O613" s="533"/>
      <c r="P613" s="533"/>
      <c r="Q613" s="533"/>
      <c r="R613" s="533"/>
      <c r="S613" s="533"/>
      <c r="T613" s="533"/>
      <c r="U613" s="533"/>
      <c r="V613" s="533"/>
      <c r="W613" s="533"/>
      <c r="X613" s="533"/>
      <c r="Y613" s="533"/>
      <c r="Z613" s="533"/>
      <c r="AA613" s="533"/>
      <c r="AB613" s="533"/>
      <c r="AC613" s="533"/>
      <c r="AD613" s="533"/>
      <c r="AE613" s="1"/>
      <c r="AG613" s="182">
        <f t="shared" si="41"/>
        <v>0</v>
      </c>
      <c r="AH613" s="279">
        <f t="shared" si="42"/>
        <v>0</v>
      </c>
      <c r="AI613" s="280">
        <f t="shared" si="43"/>
        <v>0</v>
      </c>
      <c r="AJ613" s="281">
        <f t="shared" si="44"/>
        <v>0</v>
      </c>
      <c r="AK613" s="282">
        <f t="shared" si="45"/>
        <v>0</v>
      </c>
      <c r="AL613" s="279">
        <f t="shared" si="46"/>
        <v>0</v>
      </c>
      <c r="AM613" s="280">
        <f t="shared" si="47"/>
        <v>0</v>
      </c>
      <c r="AN613" s="281">
        <f t="shared" si="48"/>
        <v>0</v>
      </c>
      <c r="AO613" s="282">
        <f t="shared" si="49"/>
        <v>0</v>
      </c>
    </row>
    <row r="614" spans="1:41" ht="15" customHeight="1">
      <c r="A614" s="44"/>
      <c r="B614" s="91"/>
      <c r="C614" s="60" t="s">
        <v>73</v>
      </c>
      <c r="D614" s="534" t="str">
        <f t="shared" si="40"/>
        <v/>
      </c>
      <c r="E614" s="535"/>
      <c r="F614" s="535"/>
      <c r="G614" s="535"/>
      <c r="H614" s="535"/>
      <c r="I614" s="535"/>
      <c r="J614" s="535"/>
      <c r="K614" s="535"/>
      <c r="L614" s="535"/>
      <c r="M614" s="535"/>
      <c r="N614" s="536"/>
      <c r="O614" s="533"/>
      <c r="P614" s="533"/>
      <c r="Q614" s="533"/>
      <c r="R614" s="533"/>
      <c r="S614" s="533"/>
      <c r="T614" s="533"/>
      <c r="U614" s="533"/>
      <c r="V614" s="533"/>
      <c r="W614" s="533"/>
      <c r="X614" s="533"/>
      <c r="Y614" s="533"/>
      <c r="Z614" s="533"/>
      <c r="AA614" s="533"/>
      <c r="AB614" s="533"/>
      <c r="AC614" s="533"/>
      <c r="AD614" s="533"/>
      <c r="AE614" s="1"/>
      <c r="AG614" s="182">
        <f t="shared" si="41"/>
        <v>0</v>
      </c>
      <c r="AH614" s="279">
        <f t="shared" si="42"/>
        <v>0</v>
      </c>
      <c r="AI614" s="280">
        <f t="shared" si="43"/>
        <v>0</v>
      </c>
      <c r="AJ614" s="281">
        <f t="shared" si="44"/>
        <v>0</v>
      </c>
      <c r="AK614" s="282">
        <f t="shared" si="45"/>
        <v>0</v>
      </c>
      <c r="AL614" s="279">
        <f t="shared" si="46"/>
        <v>0</v>
      </c>
      <c r="AM614" s="280">
        <f t="shared" si="47"/>
        <v>0</v>
      </c>
      <c r="AN614" s="281">
        <f t="shared" si="48"/>
        <v>0</v>
      </c>
      <c r="AO614" s="282">
        <f t="shared" si="49"/>
        <v>0</v>
      </c>
    </row>
    <row r="615" spans="1:41" ht="15" customHeight="1">
      <c r="A615" s="44"/>
      <c r="B615" s="91"/>
      <c r="C615" s="60" t="s">
        <v>74</v>
      </c>
      <c r="D615" s="534" t="str">
        <f t="shared" si="40"/>
        <v/>
      </c>
      <c r="E615" s="535"/>
      <c r="F615" s="535"/>
      <c r="G615" s="535"/>
      <c r="H615" s="535"/>
      <c r="I615" s="535"/>
      <c r="J615" s="535"/>
      <c r="K615" s="535"/>
      <c r="L615" s="535"/>
      <c r="M615" s="535"/>
      <c r="N615" s="536"/>
      <c r="O615" s="533"/>
      <c r="P615" s="533"/>
      <c r="Q615" s="533"/>
      <c r="R615" s="533"/>
      <c r="S615" s="533"/>
      <c r="T615" s="533"/>
      <c r="U615" s="533"/>
      <c r="V615" s="533"/>
      <c r="W615" s="533"/>
      <c r="X615" s="533"/>
      <c r="Y615" s="533"/>
      <c r="Z615" s="533"/>
      <c r="AA615" s="533"/>
      <c r="AB615" s="533"/>
      <c r="AC615" s="533"/>
      <c r="AD615" s="533"/>
      <c r="AE615" s="1"/>
      <c r="AG615" s="182">
        <f t="shared" si="41"/>
        <v>0</v>
      </c>
      <c r="AH615" s="279">
        <f t="shared" si="42"/>
        <v>0</v>
      </c>
      <c r="AI615" s="280">
        <f t="shared" si="43"/>
        <v>0</v>
      </c>
      <c r="AJ615" s="281">
        <f t="shared" si="44"/>
        <v>0</v>
      </c>
      <c r="AK615" s="282">
        <f t="shared" si="45"/>
        <v>0</v>
      </c>
      <c r="AL615" s="279">
        <f t="shared" si="46"/>
        <v>0</v>
      </c>
      <c r="AM615" s="280">
        <f t="shared" si="47"/>
        <v>0</v>
      </c>
      <c r="AN615" s="281">
        <f t="shared" si="48"/>
        <v>0</v>
      </c>
      <c r="AO615" s="282">
        <f t="shared" si="49"/>
        <v>0</v>
      </c>
    </row>
    <row r="616" spans="1:41" ht="15" customHeight="1">
      <c r="A616" s="44"/>
      <c r="B616" s="91"/>
      <c r="C616" s="60" t="s">
        <v>75</v>
      </c>
      <c r="D616" s="534" t="str">
        <f t="shared" si="40"/>
        <v/>
      </c>
      <c r="E616" s="535"/>
      <c r="F616" s="535"/>
      <c r="G616" s="535"/>
      <c r="H616" s="535"/>
      <c r="I616" s="535"/>
      <c r="J616" s="535"/>
      <c r="K616" s="535"/>
      <c r="L616" s="535"/>
      <c r="M616" s="535"/>
      <c r="N616" s="536"/>
      <c r="O616" s="533"/>
      <c r="P616" s="533"/>
      <c r="Q616" s="533"/>
      <c r="R616" s="533"/>
      <c r="S616" s="533"/>
      <c r="T616" s="533"/>
      <c r="U616" s="533"/>
      <c r="V616" s="533"/>
      <c r="W616" s="533"/>
      <c r="X616" s="533"/>
      <c r="Y616" s="533"/>
      <c r="Z616" s="533"/>
      <c r="AA616" s="533"/>
      <c r="AB616" s="533"/>
      <c r="AC616" s="533"/>
      <c r="AD616" s="533"/>
      <c r="AE616" s="1"/>
      <c r="AG616" s="182">
        <f t="shared" si="41"/>
        <v>0</v>
      </c>
      <c r="AH616" s="279">
        <f t="shared" si="42"/>
        <v>0</v>
      </c>
      <c r="AI616" s="280">
        <f t="shared" si="43"/>
        <v>0</v>
      </c>
      <c r="AJ616" s="281">
        <f t="shared" si="44"/>
        <v>0</v>
      </c>
      <c r="AK616" s="282">
        <f t="shared" si="45"/>
        <v>0</v>
      </c>
      <c r="AL616" s="279">
        <f t="shared" si="46"/>
        <v>0</v>
      </c>
      <c r="AM616" s="280">
        <f t="shared" si="47"/>
        <v>0</v>
      </c>
      <c r="AN616" s="281">
        <f t="shared" si="48"/>
        <v>0</v>
      </c>
      <c r="AO616" s="282">
        <f t="shared" si="49"/>
        <v>0</v>
      </c>
    </row>
    <row r="617" spans="1:41" ht="15" customHeight="1">
      <c r="A617" s="44"/>
      <c r="B617" s="91"/>
      <c r="C617" s="60" t="s">
        <v>76</v>
      </c>
      <c r="D617" s="534" t="str">
        <f t="shared" si="40"/>
        <v/>
      </c>
      <c r="E617" s="535"/>
      <c r="F617" s="535"/>
      <c r="G617" s="535"/>
      <c r="H617" s="535"/>
      <c r="I617" s="535"/>
      <c r="J617" s="535"/>
      <c r="K617" s="535"/>
      <c r="L617" s="535"/>
      <c r="M617" s="535"/>
      <c r="N617" s="536"/>
      <c r="O617" s="533"/>
      <c r="P617" s="533"/>
      <c r="Q617" s="533"/>
      <c r="R617" s="533"/>
      <c r="S617" s="533"/>
      <c r="T617" s="533"/>
      <c r="U617" s="533"/>
      <c r="V617" s="533"/>
      <c r="W617" s="533"/>
      <c r="X617" s="533"/>
      <c r="Y617" s="533"/>
      <c r="Z617" s="533"/>
      <c r="AA617" s="533"/>
      <c r="AB617" s="533"/>
      <c r="AC617" s="533"/>
      <c r="AD617" s="533"/>
      <c r="AE617" s="1"/>
      <c r="AG617" s="182">
        <f t="shared" si="41"/>
        <v>0</v>
      </c>
      <c r="AH617" s="279">
        <f t="shared" si="42"/>
        <v>0</v>
      </c>
      <c r="AI617" s="280">
        <f t="shared" si="43"/>
        <v>0</v>
      </c>
      <c r="AJ617" s="281">
        <f t="shared" si="44"/>
        <v>0</v>
      </c>
      <c r="AK617" s="282">
        <f t="shared" si="45"/>
        <v>0</v>
      </c>
      <c r="AL617" s="279">
        <f t="shared" si="46"/>
        <v>0</v>
      </c>
      <c r="AM617" s="280">
        <f t="shared" si="47"/>
        <v>0</v>
      </c>
      <c r="AN617" s="281">
        <f t="shared" si="48"/>
        <v>0</v>
      </c>
      <c r="AO617" s="282">
        <f t="shared" si="49"/>
        <v>0</v>
      </c>
    </row>
    <row r="618" spans="1:41" ht="15" customHeight="1">
      <c r="A618" s="44"/>
      <c r="B618" s="91"/>
      <c r="C618" s="60" t="s">
        <v>77</v>
      </c>
      <c r="D618" s="534" t="str">
        <f t="shared" si="40"/>
        <v/>
      </c>
      <c r="E618" s="535"/>
      <c r="F618" s="535"/>
      <c r="G618" s="535"/>
      <c r="H618" s="535"/>
      <c r="I618" s="535"/>
      <c r="J618" s="535"/>
      <c r="K618" s="535"/>
      <c r="L618" s="535"/>
      <c r="M618" s="535"/>
      <c r="N618" s="536"/>
      <c r="O618" s="533"/>
      <c r="P618" s="533"/>
      <c r="Q618" s="533"/>
      <c r="R618" s="533"/>
      <c r="S618" s="533"/>
      <c r="T618" s="533"/>
      <c r="U618" s="533"/>
      <c r="V618" s="533"/>
      <c r="W618" s="533"/>
      <c r="X618" s="533"/>
      <c r="Y618" s="533"/>
      <c r="Z618" s="533"/>
      <c r="AA618" s="533"/>
      <c r="AB618" s="533"/>
      <c r="AC618" s="533"/>
      <c r="AD618" s="533"/>
      <c r="AE618" s="1"/>
      <c r="AG618" s="182">
        <f t="shared" si="41"/>
        <v>0</v>
      </c>
      <c r="AH618" s="279">
        <f t="shared" si="42"/>
        <v>0</v>
      </c>
      <c r="AI618" s="280">
        <f t="shared" si="43"/>
        <v>0</v>
      </c>
      <c r="AJ618" s="281">
        <f t="shared" si="44"/>
        <v>0</v>
      </c>
      <c r="AK618" s="282">
        <f t="shared" si="45"/>
        <v>0</v>
      </c>
      <c r="AL618" s="279">
        <f t="shared" si="46"/>
        <v>0</v>
      </c>
      <c r="AM618" s="280">
        <f t="shared" si="47"/>
        <v>0</v>
      </c>
      <c r="AN618" s="281">
        <f t="shared" si="48"/>
        <v>0</v>
      </c>
      <c r="AO618" s="282">
        <f t="shared" si="49"/>
        <v>0</v>
      </c>
    </row>
    <row r="619" spans="1:41" ht="15" customHeight="1">
      <c r="A619" s="44"/>
      <c r="B619" s="91"/>
      <c r="C619" s="60" t="s">
        <v>78</v>
      </c>
      <c r="D619" s="534" t="str">
        <f t="shared" si="40"/>
        <v/>
      </c>
      <c r="E619" s="535"/>
      <c r="F619" s="535"/>
      <c r="G619" s="535"/>
      <c r="H619" s="535"/>
      <c r="I619" s="535"/>
      <c r="J619" s="535"/>
      <c r="K619" s="535"/>
      <c r="L619" s="535"/>
      <c r="M619" s="535"/>
      <c r="N619" s="536"/>
      <c r="O619" s="533"/>
      <c r="P619" s="533"/>
      <c r="Q619" s="533"/>
      <c r="R619" s="533"/>
      <c r="S619" s="533"/>
      <c r="T619" s="533"/>
      <c r="U619" s="533"/>
      <c r="V619" s="533"/>
      <c r="W619" s="533"/>
      <c r="X619" s="533"/>
      <c r="Y619" s="533"/>
      <c r="Z619" s="533"/>
      <c r="AA619" s="533"/>
      <c r="AB619" s="533"/>
      <c r="AC619" s="533"/>
      <c r="AD619" s="533"/>
      <c r="AE619" s="1"/>
      <c r="AG619" s="182">
        <f t="shared" si="41"/>
        <v>0</v>
      </c>
      <c r="AH619" s="279">
        <f t="shared" si="42"/>
        <v>0</v>
      </c>
      <c r="AI619" s="280">
        <f t="shared" si="43"/>
        <v>0</v>
      </c>
      <c r="AJ619" s="281">
        <f t="shared" si="44"/>
        <v>0</v>
      </c>
      <c r="AK619" s="282">
        <f t="shared" si="45"/>
        <v>0</v>
      </c>
      <c r="AL619" s="279">
        <f t="shared" si="46"/>
        <v>0</v>
      </c>
      <c r="AM619" s="280">
        <f t="shared" si="47"/>
        <v>0</v>
      </c>
      <c r="AN619" s="281">
        <f t="shared" si="48"/>
        <v>0</v>
      </c>
      <c r="AO619" s="282">
        <f t="shared" si="49"/>
        <v>0</v>
      </c>
    </row>
    <row r="620" spans="1:41" ht="15" customHeight="1">
      <c r="A620" s="44"/>
      <c r="B620" s="91"/>
      <c r="C620" s="60" t="s">
        <v>79</v>
      </c>
      <c r="D620" s="534" t="str">
        <f t="shared" si="40"/>
        <v/>
      </c>
      <c r="E620" s="535"/>
      <c r="F620" s="535"/>
      <c r="G620" s="535"/>
      <c r="H620" s="535"/>
      <c r="I620" s="535"/>
      <c r="J620" s="535"/>
      <c r="K620" s="535"/>
      <c r="L620" s="535"/>
      <c r="M620" s="535"/>
      <c r="N620" s="536"/>
      <c r="O620" s="533"/>
      <c r="P620" s="533"/>
      <c r="Q620" s="533"/>
      <c r="R620" s="533"/>
      <c r="S620" s="533"/>
      <c r="T620" s="533"/>
      <c r="U620" s="533"/>
      <c r="V620" s="533"/>
      <c r="W620" s="533"/>
      <c r="X620" s="533"/>
      <c r="Y620" s="533"/>
      <c r="Z620" s="533"/>
      <c r="AA620" s="533"/>
      <c r="AB620" s="533"/>
      <c r="AC620" s="533"/>
      <c r="AD620" s="533"/>
      <c r="AE620" s="1"/>
      <c r="AG620" s="182">
        <f t="shared" si="41"/>
        <v>0</v>
      </c>
      <c r="AH620" s="279">
        <f t="shared" si="42"/>
        <v>0</v>
      </c>
      <c r="AI620" s="280">
        <f t="shared" si="43"/>
        <v>0</v>
      </c>
      <c r="AJ620" s="281">
        <f t="shared" si="44"/>
        <v>0</v>
      </c>
      <c r="AK620" s="282">
        <f t="shared" si="45"/>
        <v>0</v>
      </c>
      <c r="AL620" s="279">
        <f t="shared" si="46"/>
        <v>0</v>
      </c>
      <c r="AM620" s="280">
        <f t="shared" si="47"/>
        <v>0</v>
      </c>
      <c r="AN620" s="281">
        <f t="shared" si="48"/>
        <v>0</v>
      </c>
      <c r="AO620" s="282">
        <f t="shared" si="49"/>
        <v>0</v>
      </c>
    </row>
    <row r="621" spans="1:41" ht="15" customHeight="1">
      <c r="A621" s="44"/>
      <c r="B621" s="91"/>
      <c r="C621" s="60" t="s">
        <v>80</v>
      </c>
      <c r="D621" s="534" t="str">
        <f t="shared" si="40"/>
        <v/>
      </c>
      <c r="E621" s="535"/>
      <c r="F621" s="535"/>
      <c r="G621" s="535"/>
      <c r="H621" s="535"/>
      <c r="I621" s="535"/>
      <c r="J621" s="535"/>
      <c r="K621" s="535"/>
      <c r="L621" s="535"/>
      <c r="M621" s="535"/>
      <c r="N621" s="536"/>
      <c r="O621" s="533"/>
      <c r="P621" s="533"/>
      <c r="Q621" s="533"/>
      <c r="R621" s="533"/>
      <c r="S621" s="533"/>
      <c r="T621" s="533"/>
      <c r="U621" s="533"/>
      <c r="V621" s="533"/>
      <c r="W621" s="533"/>
      <c r="X621" s="533"/>
      <c r="Y621" s="533"/>
      <c r="Z621" s="533"/>
      <c r="AA621" s="533"/>
      <c r="AB621" s="533"/>
      <c r="AC621" s="533"/>
      <c r="AD621" s="533"/>
      <c r="AE621" s="1"/>
      <c r="AG621" s="182">
        <f t="shared" si="41"/>
        <v>0</v>
      </c>
      <c r="AH621" s="279">
        <f t="shared" si="42"/>
        <v>0</v>
      </c>
      <c r="AI621" s="280">
        <f t="shared" si="43"/>
        <v>0</v>
      </c>
      <c r="AJ621" s="281">
        <f t="shared" si="44"/>
        <v>0</v>
      </c>
      <c r="AK621" s="282">
        <f t="shared" si="45"/>
        <v>0</v>
      </c>
      <c r="AL621" s="279">
        <f t="shared" si="46"/>
        <v>0</v>
      </c>
      <c r="AM621" s="280">
        <f t="shared" si="47"/>
        <v>0</v>
      </c>
      <c r="AN621" s="281">
        <f t="shared" si="48"/>
        <v>0</v>
      </c>
      <c r="AO621" s="282">
        <f t="shared" si="49"/>
        <v>0</v>
      </c>
    </row>
    <row r="622" spans="1:41" ht="15" customHeight="1">
      <c r="A622" s="44"/>
      <c r="B622" s="91"/>
      <c r="C622" s="60" t="s">
        <v>81</v>
      </c>
      <c r="D622" s="534" t="str">
        <f t="shared" si="40"/>
        <v/>
      </c>
      <c r="E622" s="535"/>
      <c r="F622" s="535"/>
      <c r="G622" s="535"/>
      <c r="H622" s="535"/>
      <c r="I622" s="535"/>
      <c r="J622" s="535"/>
      <c r="K622" s="535"/>
      <c r="L622" s="535"/>
      <c r="M622" s="535"/>
      <c r="N622" s="536"/>
      <c r="O622" s="533"/>
      <c r="P622" s="533"/>
      <c r="Q622" s="533"/>
      <c r="R622" s="533"/>
      <c r="S622" s="533"/>
      <c r="T622" s="533"/>
      <c r="U622" s="533"/>
      <c r="V622" s="533"/>
      <c r="W622" s="533"/>
      <c r="X622" s="533"/>
      <c r="Y622" s="533"/>
      <c r="Z622" s="533"/>
      <c r="AA622" s="533"/>
      <c r="AB622" s="533"/>
      <c r="AC622" s="533"/>
      <c r="AD622" s="533"/>
      <c r="AE622" s="1"/>
      <c r="AG622" s="182">
        <f t="shared" si="41"/>
        <v>0</v>
      </c>
      <c r="AH622" s="279">
        <f t="shared" si="42"/>
        <v>0</v>
      </c>
      <c r="AI622" s="280">
        <f t="shared" si="43"/>
        <v>0</v>
      </c>
      <c r="AJ622" s="281">
        <f t="shared" si="44"/>
        <v>0</v>
      </c>
      <c r="AK622" s="282">
        <f t="shared" si="45"/>
        <v>0</v>
      </c>
      <c r="AL622" s="279">
        <f t="shared" si="46"/>
        <v>0</v>
      </c>
      <c r="AM622" s="280">
        <f t="shared" si="47"/>
        <v>0</v>
      </c>
      <c r="AN622" s="281">
        <f t="shared" si="48"/>
        <v>0</v>
      </c>
      <c r="AO622" s="282">
        <f t="shared" si="49"/>
        <v>0</v>
      </c>
    </row>
    <row r="623" spans="1:41" ht="15" customHeight="1">
      <c r="A623" s="44"/>
      <c r="B623" s="91"/>
      <c r="C623" s="60" t="s">
        <v>82</v>
      </c>
      <c r="D623" s="534" t="str">
        <f t="shared" si="40"/>
        <v/>
      </c>
      <c r="E623" s="535"/>
      <c r="F623" s="535"/>
      <c r="G623" s="535"/>
      <c r="H623" s="535"/>
      <c r="I623" s="535"/>
      <c r="J623" s="535"/>
      <c r="K623" s="535"/>
      <c r="L623" s="535"/>
      <c r="M623" s="535"/>
      <c r="N623" s="536"/>
      <c r="O623" s="533"/>
      <c r="P623" s="533"/>
      <c r="Q623" s="533"/>
      <c r="R623" s="533"/>
      <c r="S623" s="533"/>
      <c r="T623" s="533"/>
      <c r="U623" s="533"/>
      <c r="V623" s="533"/>
      <c r="W623" s="533"/>
      <c r="X623" s="533"/>
      <c r="Y623" s="533"/>
      <c r="Z623" s="533"/>
      <c r="AA623" s="533"/>
      <c r="AB623" s="533"/>
      <c r="AC623" s="533"/>
      <c r="AD623" s="533"/>
      <c r="AE623" s="1"/>
      <c r="AG623" s="182">
        <f t="shared" si="41"/>
        <v>0</v>
      </c>
      <c r="AH623" s="279">
        <f t="shared" si="42"/>
        <v>0</v>
      </c>
      <c r="AI623" s="280">
        <f t="shared" si="43"/>
        <v>0</v>
      </c>
      <c r="AJ623" s="281">
        <f t="shared" si="44"/>
        <v>0</v>
      </c>
      <c r="AK623" s="282">
        <f t="shared" si="45"/>
        <v>0</v>
      </c>
      <c r="AL623" s="279">
        <f t="shared" si="46"/>
        <v>0</v>
      </c>
      <c r="AM623" s="280">
        <f t="shared" si="47"/>
        <v>0</v>
      </c>
      <c r="AN623" s="281">
        <f t="shared" si="48"/>
        <v>0</v>
      </c>
      <c r="AO623" s="282">
        <f t="shared" si="49"/>
        <v>0</v>
      </c>
    </row>
    <row r="624" spans="1:41" ht="15" customHeight="1">
      <c r="A624" s="44"/>
      <c r="B624" s="91"/>
      <c r="C624" s="60" t="s">
        <v>83</v>
      </c>
      <c r="D624" s="534" t="str">
        <f t="shared" si="40"/>
        <v/>
      </c>
      <c r="E624" s="535"/>
      <c r="F624" s="535"/>
      <c r="G624" s="535"/>
      <c r="H624" s="535"/>
      <c r="I624" s="535"/>
      <c r="J624" s="535"/>
      <c r="K624" s="535"/>
      <c r="L624" s="535"/>
      <c r="M624" s="535"/>
      <c r="N624" s="536"/>
      <c r="O624" s="533"/>
      <c r="P624" s="533"/>
      <c r="Q624" s="533"/>
      <c r="R624" s="533"/>
      <c r="S624" s="533"/>
      <c r="T624" s="533"/>
      <c r="U624" s="533"/>
      <c r="V624" s="533"/>
      <c r="W624" s="533"/>
      <c r="X624" s="533"/>
      <c r="Y624" s="533"/>
      <c r="Z624" s="533"/>
      <c r="AA624" s="533"/>
      <c r="AB624" s="533"/>
      <c r="AC624" s="533"/>
      <c r="AD624" s="533"/>
      <c r="AE624" s="1"/>
      <c r="AG624" s="182">
        <f t="shared" si="41"/>
        <v>0</v>
      </c>
      <c r="AH624" s="279">
        <f t="shared" si="42"/>
        <v>0</v>
      </c>
      <c r="AI624" s="280">
        <f t="shared" si="43"/>
        <v>0</v>
      </c>
      <c r="AJ624" s="281">
        <f t="shared" si="44"/>
        <v>0</v>
      </c>
      <c r="AK624" s="282">
        <f t="shared" si="45"/>
        <v>0</v>
      </c>
      <c r="AL624" s="279">
        <f t="shared" si="46"/>
        <v>0</v>
      </c>
      <c r="AM624" s="280">
        <f t="shared" si="47"/>
        <v>0</v>
      </c>
      <c r="AN624" s="281">
        <f t="shared" si="48"/>
        <v>0</v>
      </c>
      <c r="AO624" s="282">
        <f t="shared" si="49"/>
        <v>0</v>
      </c>
    </row>
    <row r="625" spans="1:41" ht="15" customHeight="1">
      <c r="A625" s="44"/>
      <c r="B625" s="91"/>
      <c r="C625" s="60" t="s">
        <v>84</v>
      </c>
      <c r="D625" s="534" t="str">
        <f t="shared" si="40"/>
        <v/>
      </c>
      <c r="E625" s="535"/>
      <c r="F625" s="535"/>
      <c r="G625" s="535"/>
      <c r="H625" s="535"/>
      <c r="I625" s="535"/>
      <c r="J625" s="535"/>
      <c r="K625" s="535"/>
      <c r="L625" s="535"/>
      <c r="M625" s="535"/>
      <c r="N625" s="536"/>
      <c r="O625" s="533"/>
      <c r="P625" s="533"/>
      <c r="Q625" s="533"/>
      <c r="R625" s="533"/>
      <c r="S625" s="533"/>
      <c r="T625" s="533"/>
      <c r="U625" s="533"/>
      <c r="V625" s="533"/>
      <c r="W625" s="533"/>
      <c r="X625" s="533"/>
      <c r="Y625" s="533"/>
      <c r="Z625" s="533"/>
      <c r="AA625" s="533"/>
      <c r="AB625" s="533"/>
      <c r="AC625" s="533"/>
      <c r="AD625" s="533"/>
      <c r="AE625" s="1"/>
      <c r="AG625" s="182">
        <f t="shared" si="41"/>
        <v>0</v>
      </c>
      <c r="AH625" s="279">
        <f t="shared" si="42"/>
        <v>0</v>
      </c>
      <c r="AI625" s="280">
        <f t="shared" si="43"/>
        <v>0</v>
      </c>
      <c r="AJ625" s="281">
        <f t="shared" si="44"/>
        <v>0</v>
      </c>
      <c r="AK625" s="282">
        <f t="shared" si="45"/>
        <v>0</v>
      </c>
      <c r="AL625" s="279">
        <f t="shared" si="46"/>
        <v>0</v>
      </c>
      <c r="AM625" s="280">
        <f t="shared" si="47"/>
        <v>0</v>
      </c>
      <c r="AN625" s="281">
        <f t="shared" si="48"/>
        <v>0</v>
      </c>
      <c r="AO625" s="282">
        <f t="shared" si="49"/>
        <v>0</v>
      </c>
    </row>
    <row r="626" spans="1:41" ht="15" customHeight="1">
      <c r="A626" s="44"/>
      <c r="B626" s="91"/>
      <c r="C626" s="60" t="s">
        <v>85</v>
      </c>
      <c r="D626" s="534" t="str">
        <f t="shared" si="40"/>
        <v/>
      </c>
      <c r="E626" s="535"/>
      <c r="F626" s="535"/>
      <c r="G626" s="535"/>
      <c r="H626" s="535"/>
      <c r="I626" s="535"/>
      <c r="J626" s="535"/>
      <c r="K626" s="535"/>
      <c r="L626" s="535"/>
      <c r="M626" s="535"/>
      <c r="N626" s="536"/>
      <c r="O626" s="533"/>
      <c r="P626" s="533"/>
      <c r="Q626" s="533"/>
      <c r="R626" s="533"/>
      <c r="S626" s="533"/>
      <c r="T626" s="533"/>
      <c r="U626" s="533"/>
      <c r="V626" s="533"/>
      <c r="W626" s="533"/>
      <c r="X626" s="533"/>
      <c r="Y626" s="533"/>
      <c r="Z626" s="533"/>
      <c r="AA626" s="533"/>
      <c r="AB626" s="533"/>
      <c r="AC626" s="533"/>
      <c r="AD626" s="533"/>
      <c r="AE626" s="1"/>
      <c r="AG626" s="182">
        <f t="shared" si="41"/>
        <v>0</v>
      </c>
      <c r="AH626" s="279">
        <f t="shared" si="42"/>
        <v>0</v>
      </c>
      <c r="AI626" s="280">
        <f t="shared" si="43"/>
        <v>0</v>
      </c>
      <c r="AJ626" s="281">
        <f t="shared" si="44"/>
        <v>0</v>
      </c>
      <c r="AK626" s="282">
        <f t="shared" si="45"/>
        <v>0</v>
      </c>
      <c r="AL626" s="279">
        <f t="shared" si="46"/>
        <v>0</v>
      </c>
      <c r="AM626" s="280">
        <f t="shared" si="47"/>
        <v>0</v>
      </c>
      <c r="AN626" s="281">
        <f t="shared" si="48"/>
        <v>0</v>
      </c>
      <c r="AO626" s="282">
        <f t="shared" si="49"/>
        <v>0</v>
      </c>
    </row>
    <row r="627" spans="1:41" ht="15" customHeight="1">
      <c r="A627" s="44"/>
      <c r="B627" s="91"/>
      <c r="C627" s="60" t="s">
        <v>86</v>
      </c>
      <c r="D627" s="534" t="str">
        <f t="shared" si="40"/>
        <v/>
      </c>
      <c r="E627" s="535"/>
      <c r="F627" s="535"/>
      <c r="G627" s="535"/>
      <c r="H627" s="535"/>
      <c r="I627" s="535"/>
      <c r="J627" s="535"/>
      <c r="K627" s="535"/>
      <c r="L627" s="535"/>
      <c r="M627" s="535"/>
      <c r="N627" s="536"/>
      <c r="O627" s="533"/>
      <c r="P627" s="533"/>
      <c r="Q627" s="533"/>
      <c r="R627" s="533"/>
      <c r="S627" s="533"/>
      <c r="T627" s="533"/>
      <c r="U627" s="533"/>
      <c r="V627" s="533"/>
      <c r="W627" s="533"/>
      <c r="X627" s="533"/>
      <c r="Y627" s="533"/>
      <c r="Z627" s="533"/>
      <c r="AA627" s="533"/>
      <c r="AB627" s="533"/>
      <c r="AC627" s="533"/>
      <c r="AD627" s="533"/>
      <c r="AE627" s="1"/>
      <c r="AG627" s="182">
        <f t="shared" si="41"/>
        <v>0</v>
      </c>
      <c r="AH627" s="279">
        <f t="shared" si="42"/>
        <v>0</v>
      </c>
      <c r="AI627" s="280">
        <f t="shared" si="43"/>
        <v>0</v>
      </c>
      <c r="AJ627" s="281">
        <f t="shared" si="44"/>
        <v>0</v>
      </c>
      <c r="AK627" s="282">
        <f t="shared" si="45"/>
        <v>0</v>
      </c>
      <c r="AL627" s="279">
        <f t="shared" si="46"/>
        <v>0</v>
      </c>
      <c r="AM627" s="280">
        <f t="shared" si="47"/>
        <v>0</v>
      </c>
      <c r="AN627" s="281">
        <f t="shared" si="48"/>
        <v>0</v>
      </c>
      <c r="AO627" s="282">
        <f t="shared" si="49"/>
        <v>0</v>
      </c>
    </row>
    <row r="628" spans="1:41" ht="15" customHeight="1">
      <c r="A628" s="44"/>
      <c r="B628" s="91"/>
      <c r="C628" s="60" t="s">
        <v>87</v>
      </c>
      <c r="D628" s="534" t="str">
        <f t="shared" si="40"/>
        <v/>
      </c>
      <c r="E628" s="535"/>
      <c r="F628" s="535"/>
      <c r="G628" s="535"/>
      <c r="H628" s="535"/>
      <c r="I628" s="535"/>
      <c r="J628" s="535"/>
      <c r="K628" s="535"/>
      <c r="L628" s="535"/>
      <c r="M628" s="535"/>
      <c r="N628" s="536"/>
      <c r="O628" s="533"/>
      <c r="P628" s="533"/>
      <c r="Q628" s="533"/>
      <c r="R628" s="533"/>
      <c r="S628" s="533"/>
      <c r="T628" s="533"/>
      <c r="U628" s="533"/>
      <c r="V628" s="533"/>
      <c r="W628" s="533"/>
      <c r="X628" s="533"/>
      <c r="Y628" s="533"/>
      <c r="Z628" s="533"/>
      <c r="AA628" s="533"/>
      <c r="AB628" s="533"/>
      <c r="AC628" s="533"/>
      <c r="AD628" s="533"/>
      <c r="AE628" s="1"/>
      <c r="AG628" s="182">
        <f t="shared" si="41"/>
        <v>0</v>
      </c>
      <c r="AH628" s="279">
        <f t="shared" si="42"/>
        <v>0</v>
      </c>
      <c r="AI628" s="280">
        <f t="shared" si="43"/>
        <v>0</v>
      </c>
      <c r="AJ628" s="281">
        <f t="shared" si="44"/>
        <v>0</v>
      </c>
      <c r="AK628" s="282">
        <f t="shared" si="45"/>
        <v>0</v>
      </c>
      <c r="AL628" s="279">
        <f t="shared" si="46"/>
        <v>0</v>
      </c>
      <c r="AM628" s="280">
        <f t="shared" si="47"/>
        <v>0</v>
      </c>
      <c r="AN628" s="281">
        <f t="shared" si="48"/>
        <v>0</v>
      </c>
      <c r="AO628" s="282">
        <f t="shared" si="49"/>
        <v>0</v>
      </c>
    </row>
    <row r="629" spans="1:41" ht="15" customHeight="1">
      <c r="A629" s="44"/>
      <c r="B629" s="91"/>
      <c r="C629" s="60" t="s">
        <v>88</v>
      </c>
      <c r="D629" s="534" t="str">
        <f t="shared" si="40"/>
        <v/>
      </c>
      <c r="E629" s="535"/>
      <c r="F629" s="535"/>
      <c r="G629" s="535"/>
      <c r="H629" s="535"/>
      <c r="I629" s="535"/>
      <c r="J629" s="535"/>
      <c r="K629" s="535"/>
      <c r="L629" s="535"/>
      <c r="M629" s="535"/>
      <c r="N629" s="536"/>
      <c r="O629" s="533"/>
      <c r="P629" s="533"/>
      <c r="Q629" s="533"/>
      <c r="R629" s="533"/>
      <c r="S629" s="533"/>
      <c r="T629" s="533"/>
      <c r="U629" s="533"/>
      <c r="V629" s="533"/>
      <c r="W629" s="533"/>
      <c r="X629" s="533"/>
      <c r="Y629" s="533"/>
      <c r="Z629" s="533"/>
      <c r="AA629" s="533"/>
      <c r="AB629" s="533"/>
      <c r="AC629" s="533"/>
      <c r="AD629" s="533"/>
      <c r="AE629" s="1"/>
      <c r="AG629" s="182">
        <f t="shared" si="41"/>
        <v>0</v>
      </c>
      <c r="AH629" s="279">
        <f t="shared" si="42"/>
        <v>0</v>
      </c>
      <c r="AI629" s="280">
        <f t="shared" si="43"/>
        <v>0</v>
      </c>
      <c r="AJ629" s="281">
        <f t="shared" si="44"/>
        <v>0</v>
      </c>
      <c r="AK629" s="282">
        <f t="shared" si="45"/>
        <v>0</v>
      </c>
      <c r="AL629" s="279">
        <f t="shared" si="46"/>
        <v>0</v>
      </c>
      <c r="AM629" s="280">
        <f t="shared" si="47"/>
        <v>0</v>
      </c>
      <c r="AN629" s="281">
        <f t="shared" si="48"/>
        <v>0</v>
      </c>
      <c r="AO629" s="282">
        <f t="shared" si="49"/>
        <v>0</v>
      </c>
    </row>
    <row r="630" spans="1:41" ht="15" customHeight="1">
      <c r="A630" s="44"/>
      <c r="B630" s="91"/>
      <c r="C630" s="60" t="s">
        <v>89</v>
      </c>
      <c r="D630" s="534" t="str">
        <f t="shared" si="40"/>
        <v/>
      </c>
      <c r="E630" s="535"/>
      <c r="F630" s="535"/>
      <c r="G630" s="535"/>
      <c r="H630" s="535"/>
      <c r="I630" s="535"/>
      <c r="J630" s="535"/>
      <c r="K630" s="535"/>
      <c r="L630" s="535"/>
      <c r="M630" s="535"/>
      <c r="N630" s="536"/>
      <c r="O630" s="533"/>
      <c r="P630" s="533"/>
      <c r="Q630" s="533"/>
      <c r="R630" s="533"/>
      <c r="S630" s="533"/>
      <c r="T630" s="533"/>
      <c r="U630" s="533"/>
      <c r="V630" s="533"/>
      <c r="W630" s="533"/>
      <c r="X630" s="533"/>
      <c r="Y630" s="533"/>
      <c r="Z630" s="533"/>
      <c r="AA630" s="533"/>
      <c r="AB630" s="533"/>
      <c r="AC630" s="533"/>
      <c r="AD630" s="533"/>
      <c r="AE630" s="1"/>
      <c r="AG630" s="182">
        <f t="shared" si="41"/>
        <v>0</v>
      </c>
      <c r="AH630" s="279">
        <f t="shared" si="42"/>
        <v>0</v>
      </c>
      <c r="AI630" s="280">
        <f t="shared" si="43"/>
        <v>0</v>
      </c>
      <c r="AJ630" s="281">
        <f t="shared" si="44"/>
        <v>0</v>
      </c>
      <c r="AK630" s="282">
        <f t="shared" si="45"/>
        <v>0</v>
      </c>
      <c r="AL630" s="279">
        <f t="shared" si="46"/>
        <v>0</v>
      </c>
      <c r="AM630" s="280">
        <f t="shared" si="47"/>
        <v>0</v>
      </c>
      <c r="AN630" s="281">
        <f t="shared" si="48"/>
        <v>0</v>
      </c>
      <c r="AO630" s="282">
        <f t="shared" si="49"/>
        <v>0</v>
      </c>
    </row>
    <row r="631" spans="1:41" ht="15" customHeight="1">
      <c r="A631" s="44"/>
      <c r="B631" s="91"/>
      <c r="C631" s="60" t="s">
        <v>90</v>
      </c>
      <c r="D631" s="534" t="str">
        <f t="shared" si="40"/>
        <v/>
      </c>
      <c r="E631" s="535"/>
      <c r="F631" s="535"/>
      <c r="G631" s="535"/>
      <c r="H631" s="535"/>
      <c r="I631" s="535"/>
      <c r="J631" s="535"/>
      <c r="K631" s="535"/>
      <c r="L631" s="535"/>
      <c r="M631" s="535"/>
      <c r="N631" s="536"/>
      <c r="O631" s="533"/>
      <c r="P631" s="533"/>
      <c r="Q631" s="533"/>
      <c r="R631" s="533"/>
      <c r="S631" s="533"/>
      <c r="T631" s="533"/>
      <c r="U631" s="533"/>
      <c r="V631" s="533"/>
      <c r="W631" s="533"/>
      <c r="X631" s="533"/>
      <c r="Y631" s="533"/>
      <c r="Z631" s="533"/>
      <c r="AA631" s="533"/>
      <c r="AB631" s="533"/>
      <c r="AC631" s="533"/>
      <c r="AD631" s="533"/>
      <c r="AE631" s="1"/>
      <c r="AG631" s="182">
        <f t="shared" si="41"/>
        <v>0</v>
      </c>
      <c r="AH631" s="279">
        <f t="shared" si="42"/>
        <v>0</v>
      </c>
      <c r="AI631" s="280">
        <f t="shared" si="43"/>
        <v>0</v>
      </c>
      <c r="AJ631" s="281">
        <f t="shared" si="44"/>
        <v>0</v>
      </c>
      <c r="AK631" s="282">
        <f t="shared" si="45"/>
        <v>0</v>
      </c>
      <c r="AL631" s="279">
        <f t="shared" si="46"/>
        <v>0</v>
      </c>
      <c r="AM631" s="280">
        <f t="shared" si="47"/>
        <v>0</v>
      </c>
      <c r="AN631" s="281">
        <f t="shared" si="48"/>
        <v>0</v>
      </c>
      <c r="AO631" s="282">
        <f t="shared" si="49"/>
        <v>0</v>
      </c>
    </row>
    <row r="632" spans="1:41" ht="15" customHeight="1">
      <c r="A632" s="44"/>
      <c r="B632" s="91"/>
      <c r="C632" s="60" t="s">
        <v>91</v>
      </c>
      <c r="D632" s="534" t="str">
        <f t="shared" si="40"/>
        <v/>
      </c>
      <c r="E632" s="535"/>
      <c r="F632" s="535"/>
      <c r="G632" s="535"/>
      <c r="H632" s="535"/>
      <c r="I632" s="535"/>
      <c r="J632" s="535"/>
      <c r="K632" s="535"/>
      <c r="L632" s="535"/>
      <c r="M632" s="535"/>
      <c r="N632" s="536"/>
      <c r="O632" s="533"/>
      <c r="P632" s="533"/>
      <c r="Q632" s="533"/>
      <c r="R632" s="533"/>
      <c r="S632" s="533"/>
      <c r="T632" s="533"/>
      <c r="U632" s="533"/>
      <c r="V632" s="533"/>
      <c r="W632" s="533"/>
      <c r="X632" s="533"/>
      <c r="Y632" s="533"/>
      <c r="Z632" s="533"/>
      <c r="AA632" s="533"/>
      <c r="AB632" s="533"/>
      <c r="AC632" s="533"/>
      <c r="AD632" s="533"/>
      <c r="AE632" s="1"/>
      <c r="AG632" s="182">
        <f t="shared" si="41"/>
        <v>0</v>
      </c>
      <c r="AH632" s="279">
        <f t="shared" si="42"/>
        <v>0</v>
      </c>
      <c r="AI632" s="280">
        <f t="shared" si="43"/>
        <v>0</v>
      </c>
      <c r="AJ632" s="281">
        <f t="shared" si="44"/>
        <v>0</v>
      </c>
      <c r="AK632" s="282">
        <f t="shared" si="45"/>
        <v>0</v>
      </c>
      <c r="AL632" s="279">
        <f t="shared" si="46"/>
        <v>0</v>
      </c>
      <c r="AM632" s="280">
        <f t="shared" si="47"/>
        <v>0</v>
      </c>
      <c r="AN632" s="281">
        <f t="shared" si="48"/>
        <v>0</v>
      </c>
      <c r="AO632" s="282">
        <f t="shared" si="49"/>
        <v>0</v>
      </c>
    </row>
    <row r="633" spans="1:41" ht="15" customHeight="1">
      <c r="A633" s="44"/>
      <c r="B633" s="91"/>
      <c r="C633" s="60" t="s">
        <v>103</v>
      </c>
      <c r="D633" s="534" t="str">
        <f t="shared" si="40"/>
        <v/>
      </c>
      <c r="E633" s="535"/>
      <c r="F633" s="535"/>
      <c r="G633" s="535"/>
      <c r="H633" s="535"/>
      <c r="I633" s="535"/>
      <c r="J633" s="535"/>
      <c r="K633" s="535"/>
      <c r="L633" s="535"/>
      <c r="M633" s="535"/>
      <c r="N633" s="536"/>
      <c r="O633" s="533"/>
      <c r="P633" s="533"/>
      <c r="Q633" s="533"/>
      <c r="R633" s="533"/>
      <c r="S633" s="533"/>
      <c r="T633" s="533"/>
      <c r="U633" s="533"/>
      <c r="V633" s="533"/>
      <c r="W633" s="533"/>
      <c r="X633" s="533"/>
      <c r="Y633" s="533"/>
      <c r="Z633" s="533"/>
      <c r="AA633" s="533"/>
      <c r="AB633" s="533"/>
      <c r="AC633" s="533"/>
      <c r="AD633" s="533"/>
      <c r="AE633" s="1"/>
      <c r="AG633" s="182">
        <f t="shared" si="41"/>
        <v>0</v>
      </c>
      <c r="AH633" s="279">
        <f t="shared" si="42"/>
        <v>0</v>
      </c>
      <c r="AI633" s="280">
        <f t="shared" si="43"/>
        <v>0</v>
      </c>
      <c r="AJ633" s="281">
        <f t="shared" si="44"/>
        <v>0</v>
      </c>
      <c r="AK633" s="282">
        <f t="shared" si="45"/>
        <v>0</v>
      </c>
      <c r="AL633" s="279">
        <f t="shared" si="46"/>
        <v>0</v>
      </c>
      <c r="AM633" s="280">
        <f t="shared" si="47"/>
        <v>0</v>
      </c>
      <c r="AN633" s="281">
        <f t="shared" si="48"/>
        <v>0</v>
      </c>
      <c r="AO633" s="282">
        <f t="shared" si="49"/>
        <v>0</v>
      </c>
    </row>
    <row r="634" spans="1:41" ht="15" customHeight="1">
      <c r="A634" s="44"/>
      <c r="B634" s="91"/>
      <c r="C634" s="60" t="s">
        <v>104</v>
      </c>
      <c r="D634" s="534" t="str">
        <f t="shared" si="40"/>
        <v/>
      </c>
      <c r="E634" s="535"/>
      <c r="F634" s="535"/>
      <c r="G634" s="535"/>
      <c r="H634" s="535"/>
      <c r="I634" s="535"/>
      <c r="J634" s="535"/>
      <c r="K634" s="535"/>
      <c r="L634" s="535"/>
      <c r="M634" s="535"/>
      <c r="N634" s="536"/>
      <c r="O634" s="533"/>
      <c r="P634" s="533"/>
      <c r="Q634" s="533"/>
      <c r="R634" s="533"/>
      <c r="S634" s="533"/>
      <c r="T634" s="533"/>
      <c r="U634" s="533"/>
      <c r="V634" s="533"/>
      <c r="W634" s="533"/>
      <c r="X634" s="533"/>
      <c r="Y634" s="533"/>
      <c r="Z634" s="533"/>
      <c r="AA634" s="533"/>
      <c r="AB634" s="533"/>
      <c r="AC634" s="533"/>
      <c r="AD634" s="533"/>
      <c r="AE634" s="1"/>
      <c r="AG634" s="182">
        <f t="shared" si="41"/>
        <v>0</v>
      </c>
      <c r="AH634" s="279">
        <f t="shared" si="42"/>
        <v>0</v>
      </c>
      <c r="AI634" s="280">
        <f t="shared" si="43"/>
        <v>0</v>
      </c>
      <c r="AJ634" s="281">
        <f t="shared" si="44"/>
        <v>0</v>
      </c>
      <c r="AK634" s="282">
        <f t="shared" si="45"/>
        <v>0</v>
      </c>
      <c r="AL634" s="279">
        <f t="shared" si="46"/>
        <v>0</v>
      </c>
      <c r="AM634" s="280">
        <f t="shared" si="47"/>
        <v>0</v>
      </c>
      <c r="AN634" s="281">
        <f t="shared" si="48"/>
        <v>0</v>
      </c>
      <c r="AO634" s="282">
        <f t="shared" si="49"/>
        <v>0</v>
      </c>
    </row>
    <row r="635" spans="1:41" ht="15" customHeight="1">
      <c r="A635" s="44"/>
      <c r="B635" s="91"/>
      <c r="C635" s="60" t="s">
        <v>105</v>
      </c>
      <c r="D635" s="534" t="str">
        <f t="shared" si="40"/>
        <v/>
      </c>
      <c r="E635" s="535"/>
      <c r="F635" s="535"/>
      <c r="G635" s="535"/>
      <c r="H635" s="535"/>
      <c r="I635" s="535"/>
      <c r="J635" s="535"/>
      <c r="K635" s="535"/>
      <c r="L635" s="535"/>
      <c r="M635" s="535"/>
      <c r="N635" s="536"/>
      <c r="O635" s="533"/>
      <c r="P635" s="533"/>
      <c r="Q635" s="533"/>
      <c r="R635" s="533"/>
      <c r="S635" s="533"/>
      <c r="T635" s="533"/>
      <c r="U635" s="533"/>
      <c r="V635" s="533"/>
      <c r="W635" s="533"/>
      <c r="X635" s="533"/>
      <c r="Y635" s="533"/>
      <c r="Z635" s="533"/>
      <c r="AA635" s="533"/>
      <c r="AB635" s="533"/>
      <c r="AC635" s="533"/>
      <c r="AD635" s="533"/>
      <c r="AE635" s="1"/>
      <c r="AG635" s="182">
        <f t="shared" si="41"/>
        <v>0</v>
      </c>
      <c r="AH635" s="279">
        <f t="shared" si="42"/>
        <v>0</v>
      </c>
      <c r="AI635" s="280">
        <f t="shared" si="43"/>
        <v>0</v>
      </c>
      <c r="AJ635" s="281">
        <f t="shared" si="44"/>
        <v>0</v>
      </c>
      <c r="AK635" s="282">
        <f t="shared" si="45"/>
        <v>0</v>
      </c>
      <c r="AL635" s="279">
        <f t="shared" si="46"/>
        <v>0</v>
      </c>
      <c r="AM635" s="280">
        <f t="shared" si="47"/>
        <v>0</v>
      </c>
      <c r="AN635" s="281">
        <f t="shared" si="48"/>
        <v>0</v>
      </c>
      <c r="AO635" s="282">
        <f t="shared" si="49"/>
        <v>0</v>
      </c>
    </row>
    <row r="636" spans="1:41" ht="15" customHeight="1">
      <c r="A636" s="44"/>
      <c r="B636" s="91"/>
      <c r="C636" s="60" t="s">
        <v>106</v>
      </c>
      <c r="D636" s="534" t="str">
        <f t="shared" si="40"/>
        <v/>
      </c>
      <c r="E636" s="535"/>
      <c r="F636" s="535"/>
      <c r="G636" s="535"/>
      <c r="H636" s="535"/>
      <c r="I636" s="535"/>
      <c r="J636" s="535"/>
      <c r="K636" s="535"/>
      <c r="L636" s="535"/>
      <c r="M636" s="535"/>
      <c r="N636" s="536"/>
      <c r="O636" s="533"/>
      <c r="P636" s="533"/>
      <c r="Q636" s="533"/>
      <c r="R636" s="533"/>
      <c r="S636" s="533"/>
      <c r="T636" s="533"/>
      <c r="U636" s="533"/>
      <c r="V636" s="533"/>
      <c r="W636" s="533"/>
      <c r="X636" s="533"/>
      <c r="Y636" s="533"/>
      <c r="Z636" s="533"/>
      <c r="AA636" s="533"/>
      <c r="AB636" s="533"/>
      <c r="AC636" s="533"/>
      <c r="AD636" s="533"/>
      <c r="AE636" s="1"/>
      <c r="AG636" s="182">
        <f t="shared" si="41"/>
        <v>0</v>
      </c>
      <c r="AH636" s="279">
        <f t="shared" si="42"/>
        <v>0</v>
      </c>
      <c r="AI636" s="280">
        <f t="shared" si="43"/>
        <v>0</v>
      </c>
      <c r="AJ636" s="281">
        <f t="shared" si="44"/>
        <v>0</v>
      </c>
      <c r="AK636" s="282">
        <f t="shared" si="45"/>
        <v>0</v>
      </c>
      <c r="AL636" s="279">
        <f t="shared" si="46"/>
        <v>0</v>
      </c>
      <c r="AM636" s="280">
        <f t="shared" si="47"/>
        <v>0</v>
      </c>
      <c r="AN636" s="281">
        <f t="shared" si="48"/>
        <v>0</v>
      </c>
      <c r="AO636" s="282">
        <f t="shared" si="49"/>
        <v>0</v>
      </c>
    </row>
    <row r="637" spans="1:41" ht="15" customHeight="1">
      <c r="A637" s="44"/>
      <c r="B637" s="91"/>
      <c r="C637" s="60" t="s">
        <v>107</v>
      </c>
      <c r="D637" s="534" t="str">
        <f t="shared" si="40"/>
        <v/>
      </c>
      <c r="E637" s="535"/>
      <c r="F637" s="535"/>
      <c r="G637" s="535"/>
      <c r="H637" s="535"/>
      <c r="I637" s="535"/>
      <c r="J637" s="535"/>
      <c r="K637" s="535"/>
      <c r="L637" s="535"/>
      <c r="M637" s="535"/>
      <c r="N637" s="536"/>
      <c r="O637" s="533"/>
      <c r="P637" s="533"/>
      <c r="Q637" s="533"/>
      <c r="R637" s="533"/>
      <c r="S637" s="533"/>
      <c r="T637" s="533"/>
      <c r="U637" s="533"/>
      <c r="V637" s="533"/>
      <c r="W637" s="533"/>
      <c r="X637" s="533"/>
      <c r="Y637" s="533"/>
      <c r="Z637" s="533"/>
      <c r="AA637" s="533"/>
      <c r="AB637" s="533"/>
      <c r="AC637" s="533"/>
      <c r="AD637" s="533"/>
      <c r="AE637" s="1"/>
      <c r="AG637" s="182">
        <f t="shared" si="41"/>
        <v>0</v>
      </c>
      <c r="AH637" s="279">
        <f t="shared" si="42"/>
        <v>0</v>
      </c>
      <c r="AI637" s="280">
        <f t="shared" si="43"/>
        <v>0</v>
      </c>
      <c r="AJ637" s="281">
        <f t="shared" si="44"/>
        <v>0</v>
      </c>
      <c r="AK637" s="282">
        <f t="shared" si="45"/>
        <v>0</v>
      </c>
      <c r="AL637" s="279">
        <f t="shared" si="46"/>
        <v>0</v>
      </c>
      <c r="AM637" s="280">
        <f t="shared" si="47"/>
        <v>0</v>
      </c>
      <c r="AN637" s="281">
        <f t="shared" si="48"/>
        <v>0</v>
      </c>
      <c r="AO637" s="282">
        <f t="shared" si="49"/>
        <v>0</v>
      </c>
    </row>
    <row r="638" spans="1:41" ht="15" customHeight="1">
      <c r="A638" s="44"/>
      <c r="B638" s="91"/>
      <c r="C638" s="60" t="s">
        <v>108</v>
      </c>
      <c r="D638" s="534" t="str">
        <f t="shared" si="40"/>
        <v/>
      </c>
      <c r="E638" s="535"/>
      <c r="F638" s="535"/>
      <c r="G638" s="535"/>
      <c r="H638" s="535"/>
      <c r="I638" s="535"/>
      <c r="J638" s="535"/>
      <c r="K638" s="535"/>
      <c r="L638" s="535"/>
      <c r="M638" s="535"/>
      <c r="N638" s="536"/>
      <c r="O638" s="533"/>
      <c r="P638" s="533"/>
      <c r="Q638" s="533"/>
      <c r="R638" s="533"/>
      <c r="S638" s="533"/>
      <c r="T638" s="533"/>
      <c r="U638" s="533"/>
      <c r="V638" s="533"/>
      <c r="W638" s="533"/>
      <c r="X638" s="533"/>
      <c r="Y638" s="533"/>
      <c r="Z638" s="533"/>
      <c r="AA638" s="533"/>
      <c r="AB638" s="533"/>
      <c r="AC638" s="533"/>
      <c r="AD638" s="533"/>
      <c r="AE638" s="1"/>
      <c r="AG638" s="182">
        <f t="shared" si="41"/>
        <v>0</v>
      </c>
      <c r="AH638" s="279">
        <f t="shared" si="42"/>
        <v>0</v>
      </c>
      <c r="AI638" s="280">
        <f t="shared" si="43"/>
        <v>0</v>
      </c>
      <c r="AJ638" s="281">
        <f t="shared" si="44"/>
        <v>0</v>
      </c>
      <c r="AK638" s="282">
        <f t="shared" si="45"/>
        <v>0</v>
      </c>
      <c r="AL638" s="279">
        <f t="shared" si="46"/>
        <v>0</v>
      </c>
      <c r="AM638" s="280">
        <f t="shared" si="47"/>
        <v>0</v>
      </c>
      <c r="AN638" s="281">
        <f t="shared" si="48"/>
        <v>0</v>
      </c>
      <c r="AO638" s="282">
        <f t="shared" si="49"/>
        <v>0</v>
      </c>
    </row>
    <row r="639" spans="1:41" ht="15" customHeight="1">
      <c r="A639" s="44"/>
      <c r="B639" s="91"/>
      <c r="C639" s="60" t="s">
        <v>109</v>
      </c>
      <c r="D639" s="534" t="str">
        <f t="shared" si="40"/>
        <v/>
      </c>
      <c r="E639" s="535"/>
      <c r="F639" s="535"/>
      <c r="G639" s="535"/>
      <c r="H639" s="535"/>
      <c r="I639" s="535"/>
      <c r="J639" s="535"/>
      <c r="K639" s="535"/>
      <c r="L639" s="535"/>
      <c r="M639" s="535"/>
      <c r="N639" s="536"/>
      <c r="O639" s="533"/>
      <c r="P639" s="533"/>
      <c r="Q639" s="533"/>
      <c r="R639" s="533"/>
      <c r="S639" s="533"/>
      <c r="T639" s="533"/>
      <c r="U639" s="533"/>
      <c r="V639" s="533"/>
      <c r="W639" s="533"/>
      <c r="X639" s="533"/>
      <c r="Y639" s="533"/>
      <c r="Z639" s="533"/>
      <c r="AA639" s="533"/>
      <c r="AB639" s="533"/>
      <c r="AC639" s="533"/>
      <c r="AD639" s="533"/>
      <c r="AE639" s="1"/>
      <c r="AG639" s="182">
        <f t="shared" si="41"/>
        <v>0</v>
      </c>
      <c r="AH639" s="279">
        <f t="shared" si="42"/>
        <v>0</v>
      </c>
      <c r="AI639" s="280">
        <f t="shared" si="43"/>
        <v>0</v>
      </c>
      <c r="AJ639" s="281">
        <f t="shared" si="44"/>
        <v>0</v>
      </c>
      <c r="AK639" s="282">
        <f t="shared" si="45"/>
        <v>0</v>
      </c>
      <c r="AL639" s="279">
        <f t="shared" si="46"/>
        <v>0</v>
      </c>
      <c r="AM639" s="280">
        <f t="shared" si="47"/>
        <v>0</v>
      </c>
      <c r="AN639" s="281">
        <f t="shared" si="48"/>
        <v>0</v>
      </c>
      <c r="AO639" s="282">
        <f t="shared" si="49"/>
        <v>0</v>
      </c>
    </row>
    <row r="640" spans="1:41" ht="15" customHeight="1">
      <c r="A640" s="44"/>
      <c r="B640" s="91"/>
      <c r="C640" s="60" t="s">
        <v>110</v>
      </c>
      <c r="D640" s="534" t="str">
        <f t="shared" si="40"/>
        <v/>
      </c>
      <c r="E640" s="535"/>
      <c r="F640" s="535"/>
      <c r="G640" s="535"/>
      <c r="H640" s="535"/>
      <c r="I640" s="535"/>
      <c r="J640" s="535"/>
      <c r="K640" s="535"/>
      <c r="L640" s="535"/>
      <c r="M640" s="535"/>
      <c r="N640" s="536"/>
      <c r="O640" s="533"/>
      <c r="P640" s="533"/>
      <c r="Q640" s="533"/>
      <c r="R640" s="533"/>
      <c r="S640" s="533"/>
      <c r="T640" s="533"/>
      <c r="U640" s="533"/>
      <c r="V640" s="533"/>
      <c r="W640" s="533"/>
      <c r="X640" s="533"/>
      <c r="Y640" s="533"/>
      <c r="Z640" s="533"/>
      <c r="AA640" s="533"/>
      <c r="AB640" s="533"/>
      <c r="AC640" s="533"/>
      <c r="AD640" s="533"/>
      <c r="AE640" s="1"/>
      <c r="AG640" s="182">
        <f t="shared" si="41"/>
        <v>0</v>
      </c>
      <c r="AH640" s="279">
        <f t="shared" si="42"/>
        <v>0</v>
      </c>
      <c r="AI640" s="280">
        <f t="shared" si="43"/>
        <v>0</v>
      </c>
      <c r="AJ640" s="281">
        <f t="shared" si="44"/>
        <v>0</v>
      </c>
      <c r="AK640" s="282">
        <f t="shared" si="45"/>
        <v>0</v>
      </c>
      <c r="AL640" s="279">
        <f t="shared" si="46"/>
        <v>0</v>
      </c>
      <c r="AM640" s="280">
        <f t="shared" si="47"/>
        <v>0</v>
      </c>
      <c r="AN640" s="281">
        <f t="shared" si="48"/>
        <v>0</v>
      </c>
      <c r="AO640" s="282">
        <f t="shared" si="49"/>
        <v>0</v>
      </c>
    </row>
    <row r="641" spans="1:41" ht="15" customHeight="1">
      <c r="A641" s="44"/>
      <c r="B641" s="91"/>
      <c r="C641" s="60" t="s">
        <v>111</v>
      </c>
      <c r="D641" s="534" t="str">
        <f t="shared" si="40"/>
        <v/>
      </c>
      <c r="E641" s="535"/>
      <c r="F641" s="535"/>
      <c r="G641" s="535"/>
      <c r="H641" s="535"/>
      <c r="I641" s="535"/>
      <c r="J641" s="535"/>
      <c r="K641" s="535"/>
      <c r="L641" s="535"/>
      <c r="M641" s="535"/>
      <c r="N641" s="536"/>
      <c r="O641" s="533"/>
      <c r="P641" s="533"/>
      <c r="Q641" s="533"/>
      <c r="R641" s="533"/>
      <c r="S641" s="533"/>
      <c r="T641" s="533"/>
      <c r="U641" s="533"/>
      <c r="V641" s="533"/>
      <c r="W641" s="533"/>
      <c r="X641" s="533"/>
      <c r="Y641" s="533"/>
      <c r="Z641" s="533"/>
      <c r="AA641" s="533"/>
      <c r="AB641" s="533"/>
      <c r="AC641" s="533"/>
      <c r="AD641" s="533"/>
      <c r="AE641" s="1"/>
      <c r="AG641" s="182">
        <f t="shared" si="41"/>
        <v>0</v>
      </c>
      <c r="AH641" s="279">
        <f t="shared" si="42"/>
        <v>0</v>
      </c>
      <c r="AI641" s="280">
        <f t="shared" si="43"/>
        <v>0</v>
      </c>
      <c r="AJ641" s="281">
        <f t="shared" si="44"/>
        <v>0</v>
      </c>
      <c r="AK641" s="282">
        <f t="shared" si="45"/>
        <v>0</v>
      </c>
      <c r="AL641" s="279">
        <f t="shared" si="46"/>
        <v>0</v>
      </c>
      <c r="AM641" s="280">
        <f t="shared" si="47"/>
        <v>0</v>
      </c>
      <c r="AN641" s="281">
        <f t="shared" si="48"/>
        <v>0</v>
      </c>
      <c r="AO641" s="282">
        <f t="shared" si="49"/>
        <v>0</v>
      </c>
    </row>
    <row r="642" spans="1:41" ht="15" customHeight="1">
      <c r="A642" s="44"/>
      <c r="B642" s="91"/>
      <c r="C642" s="60" t="s">
        <v>112</v>
      </c>
      <c r="D642" s="534" t="str">
        <f t="shared" si="40"/>
        <v/>
      </c>
      <c r="E642" s="535"/>
      <c r="F642" s="535"/>
      <c r="G642" s="535"/>
      <c r="H642" s="535"/>
      <c r="I642" s="535"/>
      <c r="J642" s="535"/>
      <c r="K642" s="535"/>
      <c r="L642" s="535"/>
      <c r="M642" s="535"/>
      <c r="N642" s="536"/>
      <c r="O642" s="533"/>
      <c r="P642" s="533"/>
      <c r="Q642" s="533"/>
      <c r="R642" s="533"/>
      <c r="S642" s="533"/>
      <c r="T642" s="533"/>
      <c r="U642" s="533"/>
      <c r="V642" s="533"/>
      <c r="W642" s="533"/>
      <c r="X642" s="533"/>
      <c r="Y642" s="533"/>
      <c r="Z642" s="533"/>
      <c r="AA642" s="533"/>
      <c r="AB642" s="533"/>
      <c r="AC642" s="533"/>
      <c r="AD642" s="533"/>
      <c r="AE642" s="1"/>
      <c r="AG642" s="182">
        <f t="shared" si="41"/>
        <v>0</v>
      </c>
      <c r="AH642" s="279">
        <f t="shared" si="42"/>
        <v>0</v>
      </c>
      <c r="AI642" s="280">
        <f t="shared" si="43"/>
        <v>0</v>
      </c>
      <c r="AJ642" s="281">
        <f t="shared" si="44"/>
        <v>0</v>
      </c>
      <c r="AK642" s="282">
        <f t="shared" si="45"/>
        <v>0</v>
      </c>
      <c r="AL642" s="279">
        <f t="shared" si="46"/>
        <v>0</v>
      </c>
      <c r="AM642" s="280">
        <f t="shared" si="47"/>
        <v>0</v>
      </c>
      <c r="AN642" s="281">
        <f t="shared" si="48"/>
        <v>0</v>
      </c>
      <c r="AO642" s="282">
        <f t="shared" si="49"/>
        <v>0</v>
      </c>
    </row>
    <row r="643" spans="1:41" ht="15" customHeight="1">
      <c r="A643" s="44"/>
      <c r="B643" s="91"/>
      <c r="C643" s="60" t="s">
        <v>113</v>
      </c>
      <c r="D643" s="534" t="str">
        <f t="shared" si="40"/>
        <v/>
      </c>
      <c r="E643" s="535"/>
      <c r="F643" s="535"/>
      <c r="G643" s="535"/>
      <c r="H643" s="535"/>
      <c r="I643" s="535"/>
      <c r="J643" s="535"/>
      <c r="K643" s="535"/>
      <c r="L643" s="535"/>
      <c r="M643" s="535"/>
      <c r="N643" s="536"/>
      <c r="O643" s="533"/>
      <c r="P643" s="533"/>
      <c r="Q643" s="533"/>
      <c r="R643" s="533"/>
      <c r="S643" s="533"/>
      <c r="T643" s="533"/>
      <c r="U643" s="533"/>
      <c r="V643" s="533"/>
      <c r="W643" s="533"/>
      <c r="X643" s="533"/>
      <c r="Y643" s="533"/>
      <c r="Z643" s="533"/>
      <c r="AA643" s="533"/>
      <c r="AB643" s="533"/>
      <c r="AC643" s="533"/>
      <c r="AD643" s="533"/>
      <c r="AE643" s="1"/>
      <c r="AG643" s="182">
        <f t="shared" si="41"/>
        <v>0</v>
      </c>
      <c r="AH643" s="279">
        <f t="shared" si="42"/>
        <v>0</v>
      </c>
      <c r="AI643" s="280">
        <f t="shared" si="43"/>
        <v>0</v>
      </c>
      <c r="AJ643" s="281">
        <f t="shared" si="44"/>
        <v>0</v>
      </c>
      <c r="AK643" s="282">
        <f t="shared" si="45"/>
        <v>0</v>
      </c>
      <c r="AL643" s="279">
        <f t="shared" si="46"/>
        <v>0</v>
      </c>
      <c r="AM643" s="280">
        <f t="shared" si="47"/>
        <v>0</v>
      </c>
      <c r="AN643" s="281">
        <f t="shared" si="48"/>
        <v>0</v>
      </c>
      <c r="AO643" s="282">
        <f t="shared" si="49"/>
        <v>0</v>
      </c>
    </row>
    <row r="644" spans="1:41" ht="15" customHeight="1">
      <c r="A644" s="44"/>
      <c r="B644" s="91"/>
      <c r="C644" s="60" t="s">
        <v>114</v>
      </c>
      <c r="D644" s="534" t="str">
        <f t="shared" si="40"/>
        <v/>
      </c>
      <c r="E644" s="535"/>
      <c r="F644" s="535"/>
      <c r="G644" s="535"/>
      <c r="H644" s="535"/>
      <c r="I644" s="535"/>
      <c r="J644" s="535"/>
      <c r="K644" s="535"/>
      <c r="L644" s="535"/>
      <c r="M644" s="535"/>
      <c r="N644" s="536"/>
      <c r="O644" s="533"/>
      <c r="P644" s="533"/>
      <c r="Q644" s="533"/>
      <c r="R644" s="533"/>
      <c r="S644" s="533"/>
      <c r="T644" s="533"/>
      <c r="U644" s="533"/>
      <c r="V644" s="533"/>
      <c r="W644" s="533"/>
      <c r="X644" s="533"/>
      <c r="Y644" s="533"/>
      <c r="Z644" s="533"/>
      <c r="AA644" s="533"/>
      <c r="AB644" s="533"/>
      <c r="AC644" s="533"/>
      <c r="AD644" s="533"/>
      <c r="AE644" s="1"/>
      <c r="AG644" s="182">
        <f t="shared" si="41"/>
        <v>0</v>
      </c>
      <c r="AH644" s="279">
        <f t="shared" si="42"/>
        <v>0</v>
      </c>
      <c r="AI644" s="280">
        <f t="shared" si="43"/>
        <v>0</v>
      </c>
      <c r="AJ644" s="281">
        <f t="shared" si="44"/>
        <v>0</v>
      </c>
      <c r="AK644" s="282">
        <f t="shared" si="45"/>
        <v>0</v>
      </c>
      <c r="AL644" s="279">
        <f t="shared" si="46"/>
        <v>0</v>
      </c>
      <c r="AM644" s="280">
        <f t="shared" si="47"/>
        <v>0</v>
      </c>
      <c r="AN644" s="281">
        <f t="shared" si="48"/>
        <v>0</v>
      </c>
      <c r="AO644" s="282">
        <f t="shared" si="49"/>
        <v>0</v>
      </c>
    </row>
    <row r="645" spans="1:41" ht="15" customHeight="1">
      <c r="A645" s="44"/>
      <c r="B645" s="91"/>
      <c r="C645" s="60" t="s">
        <v>115</v>
      </c>
      <c r="D645" s="534" t="str">
        <f t="shared" si="40"/>
        <v/>
      </c>
      <c r="E645" s="535"/>
      <c r="F645" s="535"/>
      <c r="G645" s="535"/>
      <c r="H645" s="535"/>
      <c r="I645" s="535"/>
      <c r="J645" s="535"/>
      <c r="K645" s="535"/>
      <c r="L645" s="535"/>
      <c r="M645" s="535"/>
      <c r="N645" s="536"/>
      <c r="O645" s="533"/>
      <c r="P645" s="533"/>
      <c r="Q645" s="533"/>
      <c r="R645" s="533"/>
      <c r="S645" s="533"/>
      <c r="T645" s="533"/>
      <c r="U645" s="533"/>
      <c r="V645" s="533"/>
      <c r="W645" s="533"/>
      <c r="X645" s="533"/>
      <c r="Y645" s="533"/>
      <c r="Z645" s="533"/>
      <c r="AA645" s="533"/>
      <c r="AB645" s="533"/>
      <c r="AC645" s="533"/>
      <c r="AD645" s="533"/>
      <c r="AE645" s="1"/>
      <c r="AG645" s="182">
        <f t="shared" si="41"/>
        <v>0</v>
      </c>
      <c r="AH645" s="279">
        <f t="shared" si="42"/>
        <v>0</v>
      </c>
      <c r="AI645" s="280">
        <f t="shared" si="43"/>
        <v>0</v>
      </c>
      <c r="AJ645" s="281">
        <f t="shared" si="44"/>
        <v>0</v>
      </c>
      <c r="AK645" s="282">
        <f t="shared" si="45"/>
        <v>0</v>
      </c>
      <c r="AL645" s="279">
        <f t="shared" si="46"/>
        <v>0</v>
      </c>
      <c r="AM645" s="280">
        <f t="shared" si="47"/>
        <v>0</v>
      </c>
      <c r="AN645" s="281">
        <f t="shared" si="48"/>
        <v>0</v>
      </c>
      <c r="AO645" s="282">
        <f t="shared" si="49"/>
        <v>0</v>
      </c>
    </row>
    <row r="646" spans="1:41" ht="15" customHeight="1">
      <c r="A646" s="44"/>
      <c r="B646" s="91"/>
      <c r="C646" s="60" t="s">
        <v>116</v>
      </c>
      <c r="D646" s="534" t="str">
        <f t="shared" si="40"/>
        <v/>
      </c>
      <c r="E646" s="535"/>
      <c r="F646" s="535"/>
      <c r="G646" s="535"/>
      <c r="H646" s="535"/>
      <c r="I646" s="535"/>
      <c r="J646" s="535"/>
      <c r="K646" s="535"/>
      <c r="L646" s="535"/>
      <c r="M646" s="535"/>
      <c r="N646" s="536"/>
      <c r="O646" s="533"/>
      <c r="P646" s="533"/>
      <c r="Q646" s="533"/>
      <c r="R646" s="533"/>
      <c r="S646" s="533"/>
      <c r="T646" s="533"/>
      <c r="U646" s="533"/>
      <c r="V646" s="533"/>
      <c r="W646" s="533"/>
      <c r="X646" s="533"/>
      <c r="Y646" s="533"/>
      <c r="Z646" s="533"/>
      <c r="AA646" s="533"/>
      <c r="AB646" s="533"/>
      <c r="AC646" s="533"/>
      <c r="AD646" s="533"/>
      <c r="AE646" s="1"/>
      <c r="AG646" s="182">
        <f t="shared" si="41"/>
        <v>0</v>
      </c>
      <c r="AH646" s="279">
        <f t="shared" si="42"/>
        <v>0</v>
      </c>
      <c r="AI646" s="280">
        <f t="shared" si="43"/>
        <v>0</v>
      </c>
      <c r="AJ646" s="281">
        <f t="shared" si="44"/>
        <v>0</v>
      </c>
      <c r="AK646" s="282">
        <f t="shared" si="45"/>
        <v>0</v>
      </c>
      <c r="AL646" s="279">
        <f t="shared" si="46"/>
        <v>0</v>
      </c>
      <c r="AM646" s="280">
        <f t="shared" si="47"/>
        <v>0</v>
      </c>
      <c r="AN646" s="281">
        <f t="shared" si="48"/>
        <v>0</v>
      </c>
      <c r="AO646" s="282">
        <f t="shared" si="49"/>
        <v>0</v>
      </c>
    </row>
    <row r="647" spans="1:41" ht="15" customHeight="1">
      <c r="A647" s="44"/>
      <c r="B647" s="91"/>
      <c r="C647" s="60" t="s">
        <v>117</v>
      </c>
      <c r="D647" s="534" t="str">
        <f t="shared" si="40"/>
        <v/>
      </c>
      <c r="E647" s="535"/>
      <c r="F647" s="535"/>
      <c r="G647" s="535"/>
      <c r="H647" s="535"/>
      <c r="I647" s="535"/>
      <c r="J647" s="535"/>
      <c r="K647" s="535"/>
      <c r="L647" s="535"/>
      <c r="M647" s="535"/>
      <c r="N647" s="536"/>
      <c r="O647" s="533"/>
      <c r="P647" s="533"/>
      <c r="Q647" s="533"/>
      <c r="R647" s="533"/>
      <c r="S647" s="533"/>
      <c r="T647" s="533"/>
      <c r="U647" s="533"/>
      <c r="V647" s="533"/>
      <c r="W647" s="533"/>
      <c r="X647" s="533"/>
      <c r="Y647" s="533"/>
      <c r="Z647" s="533"/>
      <c r="AA647" s="533"/>
      <c r="AB647" s="533"/>
      <c r="AC647" s="533"/>
      <c r="AD647" s="533"/>
      <c r="AE647" s="1"/>
      <c r="AG647" s="182">
        <f t="shared" si="41"/>
        <v>0</v>
      </c>
      <c r="AH647" s="279">
        <f t="shared" si="42"/>
        <v>0</v>
      </c>
      <c r="AI647" s="280">
        <f t="shared" si="43"/>
        <v>0</v>
      </c>
      <c r="AJ647" s="281">
        <f t="shared" si="44"/>
        <v>0</v>
      </c>
      <c r="AK647" s="282">
        <f t="shared" si="45"/>
        <v>0</v>
      </c>
      <c r="AL647" s="279">
        <f t="shared" si="46"/>
        <v>0</v>
      </c>
      <c r="AM647" s="280">
        <f t="shared" si="47"/>
        <v>0</v>
      </c>
      <c r="AN647" s="281">
        <f t="shared" si="48"/>
        <v>0</v>
      </c>
      <c r="AO647" s="282">
        <f t="shared" si="49"/>
        <v>0</v>
      </c>
    </row>
    <row r="648" spans="1:41" ht="15" customHeight="1">
      <c r="A648" s="44"/>
      <c r="B648" s="91"/>
      <c r="C648" s="60" t="s">
        <v>118</v>
      </c>
      <c r="D648" s="534" t="str">
        <f t="shared" si="40"/>
        <v/>
      </c>
      <c r="E648" s="535"/>
      <c r="F648" s="535"/>
      <c r="G648" s="535"/>
      <c r="H648" s="535"/>
      <c r="I648" s="535"/>
      <c r="J648" s="535"/>
      <c r="K648" s="535"/>
      <c r="L648" s="535"/>
      <c r="M648" s="535"/>
      <c r="N648" s="536"/>
      <c r="O648" s="533"/>
      <c r="P648" s="533"/>
      <c r="Q648" s="533"/>
      <c r="R648" s="533"/>
      <c r="S648" s="533"/>
      <c r="T648" s="533"/>
      <c r="U648" s="533"/>
      <c r="V648" s="533"/>
      <c r="W648" s="533"/>
      <c r="X648" s="533"/>
      <c r="Y648" s="533"/>
      <c r="Z648" s="533"/>
      <c r="AA648" s="533"/>
      <c r="AB648" s="533"/>
      <c r="AC648" s="533"/>
      <c r="AD648" s="533"/>
      <c r="AE648" s="1"/>
      <c r="AG648" s="182">
        <f t="shared" si="41"/>
        <v>0</v>
      </c>
      <c r="AH648" s="279">
        <f t="shared" si="42"/>
        <v>0</v>
      </c>
      <c r="AI648" s="280">
        <f t="shared" si="43"/>
        <v>0</v>
      </c>
      <c r="AJ648" s="281">
        <f t="shared" si="44"/>
        <v>0</v>
      </c>
      <c r="AK648" s="282">
        <f t="shared" si="45"/>
        <v>0</v>
      </c>
      <c r="AL648" s="279">
        <f t="shared" si="46"/>
        <v>0</v>
      </c>
      <c r="AM648" s="280">
        <f t="shared" si="47"/>
        <v>0</v>
      </c>
      <c r="AN648" s="281">
        <f t="shared" si="48"/>
        <v>0</v>
      </c>
      <c r="AO648" s="282">
        <f t="shared" si="49"/>
        <v>0</v>
      </c>
    </row>
    <row r="649" spans="1:41" ht="15" customHeight="1">
      <c r="A649" s="44"/>
      <c r="B649" s="91"/>
      <c r="C649" s="60" t="s">
        <v>119</v>
      </c>
      <c r="D649" s="534" t="str">
        <f t="shared" si="40"/>
        <v/>
      </c>
      <c r="E649" s="535"/>
      <c r="F649" s="535"/>
      <c r="G649" s="535"/>
      <c r="H649" s="535"/>
      <c r="I649" s="535"/>
      <c r="J649" s="535"/>
      <c r="K649" s="535"/>
      <c r="L649" s="535"/>
      <c r="M649" s="535"/>
      <c r="N649" s="536"/>
      <c r="O649" s="533"/>
      <c r="P649" s="533"/>
      <c r="Q649" s="533"/>
      <c r="R649" s="533"/>
      <c r="S649" s="533"/>
      <c r="T649" s="533"/>
      <c r="U649" s="533"/>
      <c r="V649" s="533"/>
      <c r="W649" s="533"/>
      <c r="X649" s="533"/>
      <c r="Y649" s="533"/>
      <c r="Z649" s="533"/>
      <c r="AA649" s="533"/>
      <c r="AB649" s="533"/>
      <c r="AC649" s="533"/>
      <c r="AD649" s="533"/>
      <c r="AE649" s="1"/>
      <c r="AG649" s="182">
        <f t="shared" si="41"/>
        <v>0</v>
      </c>
      <c r="AH649" s="279">
        <f t="shared" si="42"/>
        <v>0</v>
      </c>
      <c r="AI649" s="280">
        <f t="shared" si="43"/>
        <v>0</v>
      </c>
      <c r="AJ649" s="281">
        <f t="shared" si="44"/>
        <v>0</v>
      </c>
      <c r="AK649" s="282">
        <f t="shared" si="45"/>
        <v>0</v>
      </c>
      <c r="AL649" s="279">
        <f t="shared" si="46"/>
        <v>0</v>
      </c>
      <c r="AM649" s="280">
        <f t="shared" si="47"/>
        <v>0</v>
      </c>
      <c r="AN649" s="281">
        <f t="shared" si="48"/>
        <v>0</v>
      </c>
      <c r="AO649" s="282">
        <f t="shared" si="49"/>
        <v>0</v>
      </c>
    </row>
    <row r="650" spans="1:41" ht="15" customHeight="1">
      <c r="A650" s="44"/>
      <c r="B650" s="91"/>
      <c r="C650" s="60" t="s">
        <v>120</v>
      </c>
      <c r="D650" s="534" t="str">
        <f t="shared" si="40"/>
        <v/>
      </c>
      <c r="E650" s="535"/>
      <c r="F650" s="535"/>
      <c r="G650" s="535"/>
      <c r="H650" s="535"/>
      <c r="I650" s="535"/>
      <c r="J650" s="535"/>
      <c r="K650" s="535"/>
      <c r="L650" s="535"/>
      <c r="M650" s="535"/>
      <c r="N650" s="536"/>
      <c r="O650" s="533"/>
      <c r="P650" s="533"/>
      <c r="Q650" s="533"/>
      <c r="R650" s="533"/>
      <c r="S650" s="533"/>
      <c r="T650" s="533"/>
      <c r="U650" s="533"/>
      <c r="V650" s="533"/>
      <c r="W650" s="533"/>
      <c r="X650" s="533"/>
      <c r="Y650" s="533"/>
      <c r="Z650" s="533"/>
      <c r="AA650" s="533"/>
      <c r="AB650" s="533"/>
      <c r="AC650" s="533"/>
      <c r="AD650" s="533"/>
      <c r="AE650" s="1"/>
      <c r="AG650" s="182">
        <f t="shared" si="41"/>
        <v>0</v>
      </c>
      <c r="AH650" s="279">
        <f t="shared" si="42"/>
        <v>0</v>
      </c>
      <c r="AI650" s="280">
        <f t="shared" si="43"/>
        <v>0</v>
      </c>
      <c r="AJ650" s="281">
        <f t="shared" si="44"/>
        <v>0</v>
      </c>
      <c r="AK650" s="282">
        <f t="shared" si="45"/>
        <v>0</v>
      </c>
      <c r="AL650" s="279">
        <f t="shared" si="46"/>
        <v>0</v>
      </c>
      <c r="AM650" s="280">
        <f t="shared" si="47"/>
        <v>0</v>
      </c>
      <c r="AN650" s="281">
        <f t="shared" si="48"/>
        <v>0</v>
      </c>
      <c r="AO650" s="282">
        <f t="shared" si="49"/>
        <v>0</v>
      </c>
    </row>
    <row r="651" spans="1:41" ht="15" customHeight="1">
      <c r="A651" s="44"/>
      <c r="B651" s="91"/>
      <c r="C651" s="60" t="s">
        <v>121</v>
      </c>
      <c r="D651" s="534" t="str">
        <f t="shared" si="40"/>
        <v/>
      </c>
      <c r="E651" s="535"/>
      <c r="F651" s="535"/>
      <c r="G651" s="535"/>
      <c r="H651" s="535"/>
      <c r="I651" s="535"/>
      <c r="J651" s="535"/>
      <c r="K651" s="535"/>
      <c r="L651" s="535"/>
      <c r="M651" s="535"/>
      <c r="N651" s="536"/>
      <c r="O651" s="533"/>
      <c r="P651" s="533"/>
      <c r="Q651" s="533"/>
      <c r="R651" s="533"/>
      <c r="S651" s="533"/>
      <c r="T651" s="533"/>
      <c r="U651" s="533"/>
      <c r="V651" s="533"/>
      <c r="W651" s="533"/>
      <c r="X651" s="533"/>
      <c r="Y651" s="533"/>
      <c r="Z651" s="533"/>
      <c r="AA651" s="533"/>
      <c r="AB651" s="533"/>
      <c r="AC651" s="533"/>
      <c r="AD651" s="533"/>
      <c r="AE651" s="1"/>
      <c r="AG651" s="182">
        <f t="shared" si="41"/>
        <v>0</v>
      </c>
      <c r="AH651" s="279">
        <f t="shared" si="42"/>
        <v>0</v>
      </c>
      <c r="AI651" s="280">
        <f t="shared" si="43"/>
        <v>0</v>
      </c>
      <c r="AJ651" s="281">
        <f t="shared" si="44"/>
        <v>0</v>
      </c>
      <c r="AK651" s="282">
        <f t="shared" si="45"/>
        <v>0</v>
      </c>
      <c r="AL651" s="279">
        <f t="shared" si="46"/>
        <v>0</v>
      </c>
      <c r="AM651" s="280">
        <f t="shared" si="47"/>
        <v>0</v>
      </c>
      <c r="AN651" s="281">
        <f t="shared" si="48"/>
        <v>0</v>
      </c>
      <c r="AO651" s="282">
        <f t="shared" si="49"/>
        <v>0</v>
      </c>
    </row>
    <row r="652" spans="1:41" ht="15" customHeight="1">
      <c r="A652" s="44"/>
      <c r="B652" s="91"/>
      <c r="C652" s="60" t="s">
        <v>122</v>
      </c>
      <c r="D652" s="534" t="str">
        <f t="shared" si="40"/>
        <v/>
      </c>
      <c r="E652" s="535"/>
      <c r="F652" s="535"/>
      <c r="G652" s="535"/>
      <c r="H652" s="535"/>
      <c r="I652" s="535"/>
      <c r="J652" s="535"/>
      <c r="K652" s="535"/>
      <c r="L652" s="535"/>
      <c r="M652" s="535"/>
      <c r="N652" s="536"/>
      <c r="O652" s="533"/>
      <c r="P652" s="533"/>
      <c r="Q652" s="533"/>
      <c r="R652" s="533"/>
      <c r="S652" s="533"/>
      <c r="T652" s="533"/>
      <c r="U652" s="533"/>
      <c r="V652" s="533"/>
      <c r="W652" s="533"/>
      <c r="X652" s="533"/>
      <c r="Y652" s="533"/>
      <c r="Z652" s="533"/>
      <c r="AA652" s="533"/>
      <c r="AB652" s="533"/>
      <c r="AC652" s="533"/>
      <c r="AD652" s="533"/>
      <c r="AE652" s="1"/>
      <c r="AG652" s="182">
        <f t="shared" si="41"/>
        <v>0</v>
      </c>
      <c r="AH652" s="279">
        <f t="shared" si="42"/>
        <v>0</v>
      </c>
      <c r="AI652" s="280">
        <f t="shared" si="43"/>
        <v>0</v>
      </c>
      <c r="AJ652" s="281">
        <f t="shared" si="44"/>
        <v>0</v>
      </c>
      <c r="AK652" s="282">
        <f t="shared" si="45"/>
        <v>0</v>
      </c>
      <c r="AL652" s="279">
        <f t="shared" si="46"/>
        <v>0</v>
      </c>
      <c r="AM652" s="280">
        <f t="shared" si="47"/>
        <v>0</v>
      </c>
      <c r="AN652" s="281">
        <f t="shared" si="48"/>
        <v>0</v>
      </c>
      <c r="AO652" s="282">
        <f t="shared" si="49"/>
        <v>0</v>
      </c>
    </row>
    <row r="653" spans="1:41" ht="15" customHeight="1">
      <c r="A653" s="44"/>
      <c r="B653" s="91"/>
      <c r="C653" s="60" t="s">
        <v>123</v>
      </c>
      <c r="D653" s="534" t="str">
        <f t="shared" si="40"/>
        <v/>
      </c>
      <c r="E653" s="535"/>
      <c r="F653" s="535"/>
      <c r="G653" s="535"/>
      <c r="H653" s="535"/>
      <c r="I653" s="535"/>
      <c r="J653" s="535"/>
      <c r="K653" s="535"/>
      <c r="L653" s="535"/>
      <c r="M653" s="535"/>
      <c r="N653" s="536"/>
      <c r="O653" s="533"/>
      <c r="P653" s="533"/>
      <c r="Q653" s="533"/>
      <c r="R653" s="533"/>
      <c r="S653" s="533"/>
      <c r="T653" s="533"/>
      <c r="U653" s="533"/>
      <c r="V653" s="533"/>
      <c r="W653" s="533"/>
      <c r="X653" s="533"/>
      <c r="Y653" s="533"/>
      <c r="Z653" s="533"/>
      <c r="AA653" s="533"/>
      <c r="AB653" s="533"/>
      <c r="AC653" s="533"/>
      <c r="AD653" s="533"/>
      <c r="AE653" s="1"/>
      <c r="AG653" s="182">
        <f t="shared" si="41"/>
        <v>0</v>
      </c>
      <c r="AH653" s="279">
        <f t="shared" si="42"/>
        <v>0</v>
      </c>
      <c r="AI653" s="280">
        <f t="shared" si="43"/>
        <v>0</v>
      </c>
      <c r="AJ653" s="281">
        <f t="shared" si="44"/>
        <v>0</v>
      </c>
      <c r="AK653" s="282">
        <f t="shared" si="45"/>
        <v>0</v>
      </c>
      <c r="AL653" s="279">
        <f t="shared" si="46"/>
        <v>0</v>
      </c>
      <c r="AM653" s="280">
        <f t="shared" si="47"/>
        <v>0</v>
      </c>
      <c r="AN653" s="281">
        <f t="shared" si="48"/>
        <v>0</v>
      </c>
      <c r="AO653" s="282">
        <f t="shared" si="49"/>
        <v>0</v>
      </c>
    </row>
    <row r="654" spans="1:41" ht="15" customHeight="1">
      <c r="A654" s="44"/>
      <c r="B654" s="91"/>
      <c r="C654" s="60" t="s">
        <v>124</v>
      </c>
      <c r="D654" s="534" t="str">
        <f t="shared" si="40"/>
        <v/>
      </c>
      <c r="E654" s="535"/>
      <c r="F654" s="535"/>
      <c r="G654" s="535"/>
      <c r="H654" s="535"/>
      <c r="I654" s="535"/>
      <c r="J654" s="535"/>
      <c r="K654" s="535"/>
      <c r="L654" s="535"/>
      <c r="M654" s="535"/>
      <c r="N654" s="536"/>
      <c r="O654" s="533"/>
      <c r="P654" s="533"/>
      <c r="Q654" s="533"/>
      <c r="R654" s="533"/>
      <c r="S654" s="533"/>
      <c r="T654" s="533"/>
      <c r="U654" s="533"/>
      <c r="V654" s="533"/>
      <c r="W654" s="533"/>
      <c r="X654" s="533"/>
      <c r="Y654" s="533"/>
      <c r="Z654" s="533"/>
      <c r="AA654" s="533"/>
      <c r="AB654" s="533"/>
      <c r="AC654" s="533"/>
      <c r="AD654" s="533"/>
      <c r="AE654" s="1"/>
      <c r="AG654" s="182">
        <f t="shared" si="41"/>
        <v>0</v>
      </c>
      <c r="AH654" s="279">
        <f t="shared" si="42"/>
        <v>0</v>
      </c>
      <c r="AI654" s="280">
        <f t="shared" si="43"/>
        <v>0</v>
      </c>
      <c r="AJ654" s="281">
        <f t="shared" si="44"/>
        <v>0</v>
      </c>
      <c r="AK654" s="282">
        <f t="shared" si="45"/>
        <v>0</v>
      </c>
      <c r="AL654" s="279">
        <f t="shared" si="46"/>
        <v>0</v>
      </c>
      <c r="AM654" s="280">
        <f t="shared" si="47"/>
        <v>0</v>
      </c>
      <c r="AN654" s="281">
        <f t="shared" si="48"/>
        <v>0</v>
      </c>
      <c r="AO654" s="282">
        <f t="shared" si="49"/>
        <v>0</v>
      </c>
    </row>
    <row r="655" spans="1:41" ht="15" customHeight="1">
      <c r="A655" s="44"/>
      <c r="B655" s="91"/>
      <c r="C655" s="60" t="s">
        <v>125</v>
      </c>
      <c r="D655" s="534" t="str">
        <f t="shared" si="40"/>
        <v/>
      </c>
      <c r="E655" s="535"/>
      <c r="F655" s="535"/>
      <c r="G655" s="535"/>
      <c r="H655" s="535"/>
      <c r="I655" s="535"/>
      <c r="J655" s="535"/>
      <c r="K655" s="535"/>
      <c r="L655" s="535"/>
      <c r="M655" s="535"/>
      <c r="N655" s="536"/>
      <c r="O655" s="533"/>
      <c r="P655" s="533"/>
      <c r="Q655" s="533"/>
      <c r="R655" s="533"/>
      <c r="S655" s="533"/>
      <c r="T655" s="533"/>
      <c r="U655" s="533"/>
      <c r="V655" s="533"/>
      <c r="W655" s="533"/>
      <c r="X655" s="533"/>
      <c r="Y655" s="533"/>
      <c r="Z655" s="533"/>
      <c r="AA655" s="533"/>
      <c r="AB655" s="533"/>
      <c r="AC655" s="533"/>
      <c r="AD655" s="533"/>
      <c r="AE655" s="1"/>
      <c r="AG655" s="182">
        <f t="shared" si="41"/>
        <v>0</v>
      </c>
      <c r="AH655" s="279">
        <f t="shared" si="42"/>
        <v>0</v>
      </c>
      <c r="AI655" s="280">
        <f t="shared" si="43"/>
        <v>0</v>
      </c>
      <c r="AJ655" s="281">
        <f t="shared" si="44"/>
        <v>0</v>
      </c>
      <c r="AK655" s="282">
        <f t="shared" si="45"/>
        <v>0</v>
      </c>
      <c r="AL655" s="279">
        <f t="shared" si="46"/>
        <v>0</v>
      </c>
      <c r="AM655" s="280">
        <f t="shared" si="47"/>
        <v>0</v>
      </c>
      <c r="AN655" s="281">
        <f t="shared" si="48"/>
        <v>0</v>
      </c>
      <c r="AO655" s="282">
        <f t="shared" si="49"/>
        <v>0</v>
      </c>
    </row>
    <row r="656" spans="1:41" ht="15" customHeight="1">
      <c r="A656" s="44"/>
      <c r="B656" s="91"/>
      <c r="C656" s="60" t="s">
        <v>126</v>
      </c>
      <c r="D656" s="534" t="str">
        <f t="shared" si="40"/>
        <v/>
      </c>
      <c r="E656" s="535"/>
      <c r="F656" s="535"/>
      <c r="G656" s="535"/>
      <c r="H656" s="535"/>
      <c r="I656" s="535"/>
      <c r="J656" s="535"/>
      <c r="K656" s="535"/>
      <c r="L656" s="535"/>
      <c r="M656" s="535"/>
      <c r="N656" s="536"/>
      <c r="O656" s="533"/>
      <c r="P656" s="533"/>
      <c r="Q656" s="533"/>
      <c r="R656" s="533"/>
      <c r="S656" s="533"/>
      <c r="T656" s="533"/>
      <c r="U656" s="533"/>
      <c r="V656" s="533"/>
      <c r="W656" s="533"/>
      <c r="X656" s="533"/>
      <c r="Y656" s="533"/>
      <c r="Z656" s="533"/>
      <c r="AA656" s="533"/>
      <c r="AB656" s="533"/>
      <c r="AC656" s="533"/>
      <c r="AD656" s="533"/>
      <c r="AE656" s="1"/>
      <c r="AG656" s="182">
        <f t="shared" si="41"/>
        <v>0</v>
      </c>
      <c r="AH656" s="279">
        <f t="shared" si="42"/>
        <v>0</v>
      </c>
      <c r="AI656" s="280">
        <f t="shared" si="43"/>
        <v>0</v>
      </c>
      <c r="AJ656" s="281">
        <f t="shared" si="44"/>
        <v>0</v>
      </c>
      <c r="AK656" s="282">
        <f t="shared" si="45"/>
        <v>0</v>
      </c>
      <c r="AL656" s="279">
        <f t="shared" si="46"/>
        <v>0</v>
      </c>
      <c r="AM656" s="280">
        <f t="shared" si="47"/>
        <v>0</v>
      </c>
      <c r="AN656" s="281">
        <f t="shared" si="48"/>
        <v>0</v>
      </c>
      <c r="AO656" s="282">
        <f t="shared" si="49"/>
        <v>0</v>
      </c>
    </row>
    <row r="657" spans="1:41" ht="15" customHeight="1">
      <c r="A657" s="44"/>
      <c r="B657" s="91"/>
      <c r="C657" s="60" t="s">
        <v>127</v>
      </c>
      <c r="D657" s="534" t="str">
        <f t="shared" si="40"/>
        <v/>
      </c>
      <c r="E657" s="535"/>
      <c r="F657" s="535"/>
      <c r="G657" s="535"/>
      <c r="H657" s="535"/>
      <c r="I657" s="535"/>
      <c r="J657" s="535"/>
      <c r="K657" s="535"/>
      <c r="L657" s="535"/>
      <c r="M657" s="535"/>
      <c r="N657" s="536"/>
      <c r="O657" s="533"/>
      <c r="P657" s="533"/>
      <c r="Q657" s="533"/>
      <c r="R657" s="533"/>
      <c r="S657" s="533"/>
      <c r="T657" s="533"/>
      <c r="U657" s="533"/>
      <c r="V657" s="533"/>
      <c r="W657" s="533"/>
      <c r="X657" s="533"/>
      <c r="Y657" s="533"/>
      <c r="Z657" s="533"/>
      <c r="AA657" s="533"/>
      <c r="AB657" s="533"/>
      <c r="AC657" s="533"/>
      <c r="AD657" s="533"/>
      <c r="AE657" s="1"/>
      <c r="AG657" s="182">
        <f t="shared" si="41"/>
        <v>0</v>
      </c>
      <c r="AH657" s="279">
        <f t="shared" si="42"/>
        <v>0</v>
      </c>
      <c r="AI657" s="280">
        <f t="shared" si="43"/>
        <v>0</v>
      </c>
      <c r="AJ657" s="281">
        <f t="shared" si="44"/>
        <v>0</v>
      </c>
      <c r="AK657" s="282">
        <f t="shared" si="45"/>
        <v>0</v>
      </c>
      <c r="AL657" s="279">
        <f t="shared" si="46"/>
        <v>0</v>
      </c>
      <c r="AM657" s="280">
        <f t="shared" si="47"/>
        <v>0</v>
      </c>
      <c r="AN657" s="281">
        <f t="shared" si="48"/>
        <v>0</v>
      </c>
      <c r="AO657" s="282">
        <f t="shared" si="49"/>
        <v>0</v>
      </c>
    </row>
    <row r="658" spans="1:41" ht="15" customHeight="1">
      <c r="A658" s="44"/>
      <c r="B658" s="91"/>
      <c r="C658" s="60" t="s">
        <v>128</v>
      </c>
      <c r="D658" s="534" t="str">
        <f t="shared" si="40"/>
        <v/>
      </c>
      <c r="E658" s="535"/>
      <c r="F658" s="535"/>
      <c r="G658" s="535"/>
      <c r="H658" s="535"/>
      <c r="I658" s="535"/>
      <c r="J658" s="535"/>
      <c r="K658" s="535"/>
      <c r="L658" s="535"/>
      <c r="M658" s="535"/>
      <c r="N658" s="536"/>
      <c r="O658" s="533"/>
      <c r="P658" s="533"/>
      <c r="Q658" s="533"/>
      <c r="R658" s="533"/>
      <c r="S658" s="533"/>
      <c r="T658" s="533"/>
      <c r="U658" s="533"/>
      <c r="V658" s="533"/>
      <c r="W658" s="533"/>
      <c r="X658" s="533"/>
      <c r="Y658" s="533"/>
      <c r="Z658" s="533"/>
      <c r="AA658" s="533"/>
      <c r="AB658" s="533"/>
      <c r="AC658" s="533"/>
      <c r="AD658" s="533"/>
      <c r="AE658" s="1"/>
      <c r="AG658" s="182">
        <f t="shared" si="41"/>
        <v>0</v>
      </c>
      <c r="AH658" s="279">
        <f t="shared" si="42"/>
        <v>0</v>
      </c>
      <c r="AI658" s="280">
        <f t="shared" si="43"/>
        <v>0</v>
      </c>
      <c r="AJ658" s="281">
        <f t="shared" si="44"/>
        <v>0</v>
      </c>
      <c r="AK658" s="282">
        <f t="shared" si="45"/>
        <v>0</v>
      </c>
      <c r="AL658" s="279">
        <f t="shared" si="46"/>
        <v>0</v>
      </c>
      <c r="AM658" s="280">
        <f t="shared" si="47"/>
        <v>0</v>
      </c>
      <c r="AN658" s="281">
        <f t="shared" si="48"/>
        <v>0</v>
      </c>
      <c r="AO658" s="282">
        <f t="shared" si="49"/>
        <v>0</v>
      </c>
    </row>
    <row r="659" spans="1:41" ht="15" customHeight="1">
      <c r="A659" s="44"/>
      <c r="B659" s="91"/>
      <c r="C659" s="60" t="s">
        <v>129</v>
      </c>
      <c r="D659" s="534" t="str">
        <f t="shared" si="40"/>
        <v/>
      </c>
      <c r="E659" s="535"/>
      <c r="F659" s="535"/>
      <c r="G659" s="535"/>
      <c r="H659" s="535"/>
      <c r="I659" s="535"/>
      <c r="J659" s="535"/>
      <c r="K659" s="535"/>
      <c r="L659" s="535"/>
      <c r="M659" s="535"/>
      <c r="N659" s="536"/>
      <c r="O659" s="533"/>
      <c r="P659" s="533"/>
      <c r="Q659" s="533"/>
      <c r="R659" s="533"/>
      <c r="S659" s="533"/>
      <c r="T659" s="533"/>
      <c r="U659" s="533"/>
      <c r="V659" s="533"/>
      <c r="W659" s="533"/>
      <c r="X659" s="533"/>
      <c r="Y659" s="533"/>
      <c r="Z659" s="533"/>
      <c r="AA659" s="533"/>
      <c r="AB659" s="533"/>
      <c r="AC659" s="533"/>
      <c r="AD659" s="533"/>
      <c r="AE659" s="1"/>
      <c r="AG659" s="182">
        <f t="shared" si="41"/>
        <v>0</v>
      </c>
      <c r="AH659" s="279">
        <f t="shared" si="42"/>
        <v>0</v>
      </c>
      <c r="AI659" s="280">
        <f t="shared" si="43"/>
        <v>0</v>
      </c>
      <c r="AJ659" s="281">
        <f t="shared" si="44"/>
        <v>0</v>
      </c>
      <c r="AK659" s="282">
        <f t="shared" si="45"/>
        <v>0</v>
      </c>
      <c r="AL659" s="279">
        <f t="shared" si="46"/>
        <v>0</v>
      </c>
      <c r="AM659" s="280">
        <f t="shared" si="47"/>
        <v>0</v>
      </c>
      <c r="AN659" s="281">
        <f t="shared" si="48"/>
        <v>0</v>
      </c>
      <c r="AO659" s="282">
        <f t="shared" si="49"/>
        <v>0</v>
      </c>
    </row>
    <row r="660" spans="1:41" ht="15" customHeight="1">
      <c r="A660" s="44"/>
      <c r="B660" s="91"/>
      <c r="C660" s="60" t="s">
        <v>130</v>
      </c>
      <c r="D660" s="534" t="str">
        <f t="shared" si="40"/>
        <v/>
      </c>
      <c r="E660" s="535"/>
      <c r="F660" s="535"/>
      <c r="G660" s="535"/>
      <c r="H660" s="535"/>
      <c r="I660" s="535"/>
      <c r="J660" s="535"/>
      <c r="K660" s="535"/>
      <c r="L660" s="535"/>
      <c r="M660" s="535"/>
      <c r="N660" s="536"/>
      <c r="O660" s="533"/>
      <c r="P660" s="533"/>
      <c r="Q660" s="533"/>
      <c r="R660" s="533"/>
      <c r="S660" s="533"/>
      <c r="T660" s="533"/>
      <c r="U660" s="533"/>
      <c r="V660" s="533"/>
      <c r="W660" s="533"/>
      <c r="X660" s="533"/>
      <c r="Y660" s="533"/>
      <c r="Z660" s="533"/>
      <c r="AA660" s="533"/>
      <c r="AB660" s="533"/>
      <c r="AC660" s="533"/>
      <c r="AD660" s="533"/>
      <c r="AE660" s="1"/>
      <c r="AG660" s="182">
        <f t="shared" si="41"/>
        <v>0</v>
      </c>
      <c r="AH660" s="279">
        <f t="shared" si="42"/>
        <v>0</v>
      </c>
      <c r="AI660" s="280">
        <f t="shared" si="43"/>
        <v>0</v>
      </c>
      <c r="AJ660" s="281">
        <f t="shared" si="44"/>
        <v>0</v>
      </c>
      <c r="AK660" s="282">
        <f t="shared" si="45"/>
        <v>0</v>
      </c>
      <c r="AL660" s="279">
        <f t="shared" si="46"/>
        <v>0</v>
      </c>
      <c r="AM660" s="280">
        <f t="shared" si="47"/>
        <v>0</v>
      </c>
      <c r="AN660" s="281">
        <f t="shared" si="48"/>
        <v>0</v>
      </c>
      <c r="AO660" s="282">
        <f t="shared" si="49"/>
        <v>0</v>
      </c>
    </row>
    <row r="661" spans="1:41" ht="15" customHeight="1">
      <c r="A661" s="44"/>
      <c r="B661" s="91"/>
      <c r="C661" s="60" t="s">
        <v>131</v>
      </c>
      <c r="D661" s="534" t="str">
        <f t="shared" si="40"/>
        <v/>
      </c>
      <c r="E661" s="535"/>
      <c r="F661" s="535"/>
      <c r="G661" s="535"/>
      <c r="H661" s="535"/>
      <c r="I661" s="535"/>
      <c r="J661" s="535"/>
      <c r="K661" s="535"/>
      <c r="L661" s="535"/>
      <c r="M661" s="535"/>
      <c r="N661" s="536"/>
      <c r="O661" s="533"/>
      <c r="P661" s="533"/>
      <c r="Q661" s="533"/>
      <c r="R661" s="533"/>
      <c r="S661" s="533"/>
      <c r="T661" s="533"/>
      <c r="U661" s="533"/>
      <c r="V661" s="533"/>
      <c r="W661" s="533"/>
      <c r="X661" s="533"/>
      <c r="Y661" s="533"/>
      <c r="Z661" s="533"/>
      <c r="AA661" s="533"/>
      <c r="AB661" s="533"/>
      <c r="AC661" s="533"/>
      <c r="AD661" s="533"/>
      <c r="AE661" s="1"/>
      <c r="AG661" s="182">
        <f t="shared" si="41"/>
        <v>0</v>
      </c>
      <c r="AH661" s="279">
        <f t="shared" si="42"/>
        <v>0</v>
      </c>
      <c r="AI661" s="280">
        <f t="shared" si="43"/>
        <v>0</v>
      </c>
      <c r="AJ661" s="281">
        <f t="shared" si="44"/>
        <v>0</v>
      </c>
      <c r="AK661" s="282">
        <f t="shared" si="45"/>
        <v>0</v>
      </c>
      <c r="AL661" s="279">
        <f t="shared" si="46"/>
        <v>0</v>
      </c>
      <c r="AM661" s="280">
        <f t="shared" si="47"/>
        <v>0</v>
      </c>
      <c r="AN661" s="281">
        <f t="shared" si="48"/>
        <v>0</v>
      </c>
      <c r="AO661" s="282">
        <f t="shared" si="49"/>
        <v>0</v>
      </c>
    </row>
    <row r="662" spans="1:41" ht="15" customHeight="1">
      <c r="A662" s="44"/>
      <c r="B662" s="91"/>
      <c r="C662" s="60" t="s">
        <v>132</v>
      </c>
      <c r="D662" s="534" t="str">
        <f t="shared" si="40"/>
        <v/>
      </c>
      <c r="E662" s="535"/>
      <c r="F662" s="535"/>
      <c r="G662" s="535"/>
      <c r="H662" s="535"/>
      <c r="I662" s="535"/>
      <c r="J662" s="535"/>
      <c r="K662" s="535"/>
      <c r="L662" s="535"/>
      <c r="M662" s="535"/>
      <c r="N662" s="536"/>
      <c r="O662" s="533"/>
      <c r="P662" s="533"/>
      <c r="Q662" s="533"/>
      <c r="R662" s="533"/>
      <c r="S662" s="533"/>
      <c r="T662" s="533"/>
      <c r="U662" s="533"/>
      <c r="V662" s="533"/>
      <c r="W662" s="533"/>
      <c r="X662" s="533"/>
      <c r="Y662" s="533"/>
      <c r="Z662" s="533"/>
      <c r="AA662" s="533"/>
      <c r="AB662" s="533"/>
      <c r="AC662" s="533"/>
      <c r="AD662" s="533"/>
      <c r="AE662" s="1"/>
      <c r="AG662" s="182">
        <f t="shared" si="41"/>
        <v>0</v>
      </c>
      <c r="AH662" s="279">
        <f t="shared" si="42"/>
        <v>0</v>
      </c>
      <c r="AI662" s="280">
        <f t="shared" si="43"/>
        <v>0</v>
      </c>
      <c r="AJ662" s="281">
        <f t="shared" si="44"/>
        <v>0</v>
      </c>
      <c r="AK662" s="282">
        <f t="shared" si="45"/>
        <v>0</v>
      </c>
      <c r="AL662" s="279">
        <f t="shared" si="46"/>
        <v>0</v>
      </c>
      <c r="AM662" s="280">
        <f t="shared" si="47"/>
        <v>0</v>
      </c>
      <c r="AN662" s="281">
        <f t="shared" si="48"/>
        <v>0</v>
      </c>
      <c r="AO662" s="282">
        <f t="shared" si="49"/>
        <v>0</v>
      </c>
    </row>
    <row r="663" spans="1:41" ht="15" customHeight="1">
      <c r="A663" s="44"/>
      <c r="B663" s="91"/>
      <c r="C663" s="60" t="s">
        <v>133</v>
      </c>
      <c r="D663" s="534" t="str">
        <f t="shared" ref="D663:D716" si="50">IF(D425="","",D425)</f>
        <v/>
      </c>
      <c r="E663" s="535"/>
      <c r="F663" s="535"/>
      <c r="G663" s="535"/>
      <c r="H663" s="535"/>
      <c r="I663" s="535"/>
      <c r="J663" s="535"/>
      <c r="K663" s="535"/>
      <c r="L663" s="535"/>
      <c r="M663" s="535"/>
      <c r="N663" s="536"/>
      <c r="O663" s="533"/>
      <c r="P663" s="533"/>
      <c r="Q663" s="533"/>
      <c r="R663" s="533"/>
      <c r="S663" s="533"/>
      <c r="T663" s="533"/>
      <c r="U663" s="533"/>
      <c r="V663" s="533"/>
      <c r="W663" s="533"/>
      <c r="X663" s="533"/>
      <c r="Y663" s="533"/>
      <c r="Z663" s="533"/>
      <c r="AA663" s="533"/>
      <c r="AB663" s="533"/>
      <c r="AC663" s="533"/>
      <c r="AD663" s="533"/>
      <c r="AE663" s="1"/>
      <c r="AG663" s="182">
        <f t="shared" ref="AG663:AG717" si="51">IF(AND(COUNTBLANK(D663)=1,COUNTA(O663:AD663)=0),0,IF(AND(COUNTBLANK(D663)=0,COUNTA(O663:AD663)=8),0,1))</f>
        <v>0</v>
      </c>
      <c r="AH663" s="279">
        <f t="shared" ref="AH663:AH717" si="52">O663</f>
        <v>0</v>
      </c>
      <c r="AI663" s="280">
        <f t="shared" ref="AI663:AI717" si="53">COUNTIF(Q663:V663,"NS")</f>
        <v>0</v>
      </c>
      <c r="AJ663" s="281">
        <f t="shared" ref="AJ663:AJ717" si="54">SUM(Q663:V663)</f>
        <v>0</v>
      </c>
      <c r="AK663" s="282">
        <f t="shared" ref="AK663:AK717" si="55">IF(OR(AND(AH663=0, AI663&gt;0),AND(AH663="NS", AJ663&gt;0), AND(AH663="NS", AI663=0, AJ663=0)), 1, IF(OR(AND(AH663&gt;0, AI663&gt;1,AH663&gt;AJ663), AND(AH663="NS", AI663=2), AND(AH663="NS", AJ663=0, AI663&gt;0), AH663=AJ663), 0, 1))</f>
        <v>0</v>
      </c>
      <c r="AL663" s="279">
        <f t="shared" ref="AL663:AL717" si="56">W663</f>
        <v>0</v>
      </c>
      <c r="AM663" s="280">
        <f t="shared" ref="AM663:AM717" si="57">COUNTIF(Y663:AD663,"NS")</f>
        <v>0</v>
      </c>
      <c r="AN663" s="281">
        <f t="shared" ref="AN663:AN717" si="58">SUM(Y663:AD663)</f>
        <v>0</v>
      </c>
      <c r="AO663" s="282">
        <f t="shared" ref="AO663:AO717" si="59">IF(OR(AND(AL663=0, AM663&gt;0),AND(AL663="NS", AN663&gt;0), AND(AL663="NS", AM663=0, AN663=0)), 1, IF(OR(AND(AL663&gt;0, AM663&gt;1,AL663&gt;AN663), AND(AL663="NS", AM663=2), AND(AL663="NS", AN663=0, AM663&gt;0), AL663=AN663), 0, 1))</f>
        <v>0</v>
      </c>
    </row>
    <row r="664" spans="1:41" ht="15" customHeight="1">
      <c r="A664" s="44"/>
      <c r="B664" s="91"/>
      <c r="C664" s="60" t="s">
        <v>134</v>
      </c>
      <c r="D664" s="534" t="str">
        <f t="shared" si="50"/>
        <v/>
      </c>
      <c r="E664" s="535"/>
      <c r="F664" s="535"/>
      <c r="G664" s="535"/>
      <c r="H664" s="535"/>
      <c r="I664" s="535"/>
      <c r="J664" s="535"/>
      <c r="K664" s="535"/>
      <c r="L664" s="535"/>
      <c r="M664" s="535"/>
      <c r="N664" s="536"/>
      <c r="O664" s="533"/>
      <c r="P664" s="533"/>
      <c r="Q664" s="533"/>
      <c r="R664" s="533"/>
      <c r="S664" s="533"/>
      <c r="T664" s="533"/>
      <c r="U664" s="533"/>
      <c r="V664" s="533"/>
      <c r="W664" s="533"/>
      <c r="X664" s="533"/>
      <c r="Y664" s="533"/>
      <c r="Z664" s="533"/>
      <c r="AA664" s="533"/>
      <c r="AB664" s="533"/>
      <c r="AC664" s="533"/>
      <c r="AD664" s="533"/>
      <c r="AE664" s="1"/>
      <c r="AG664" s="182">
        <f t="shared" si="51"/>
        <v>0</v>
      </c>
      <c r="AH664" s="279">
        <f t="shared" si="52"/>
        <v>0</v>
      </c>
      <c r="AI664" s="280">
        <f t="shared" si="53"/>
        <v>0</v>
      </c>
      <c r="AJ664" s="281">
        <f t="shared" si="54"/>
        <v>0</v>
      </c>
      <c r="AK664" s="282">
        <f t="shared" si="55"/>
        <v>0</v>
      </c>
      <c r="AL664" s="279">
        <f t="shared" si="56"/>
        <v>0</v>
      </c>
      <c r="AM664" s="280">
        <f t="shared" si="57"/>
        <v>0</v>
      </c>
      <c r="AN664" s="281">
        <f t="shared" si="58"/>
        <v>0</v>
      </c>
      <c r="AO664" s="282">
        <f t="shared" si="59"/>
        <v>0</v>
      </c>
    </row>
    <row r="665" spans="1:41" ht="15" customHeight="1">
      <c r="A665" s="44"/>
      <c r="B665" s="91"/>
      <c r="C665" s="60" t="s">
        <v>135</v>
      </c>
      <c r="D665" s="534" t="str">
        <f t="shared" si="50"/>
        <v/>
      </c>
      <c r="E665" s="535"/>
      <c r="F665" s="535"/>
      <c r="G665" s="535"/>
      <c r="H665" s="535"/>
      <c r="I665" s="535"/>
      <c r="J665" s="535"/>
      <c r="K665" s="535"/>
      <c r="L665" s="535"/>
      <c r="M665" s="535"/>
      <c r="N665" s="536"/>
      <c r="O665" s="533"/>
      <c r="P665" s="533"/>
      <c r="Q665" s="533"/>
      <c r="R665" s="533"/>
      <c r="S665" s="533"/>
      <c r="T665" s="533"/>
      <c r="U665" s="533"/>
      <c r="V665" s="533"/>
      <c r="W665" s="533"/>
      <c r="X665" s="533"/>
      <c r="Y665" s="533"/>
      <c r="Z665" s="533"/>
      <c r="AA665" s="533"/>
      <c r="AB665" s="533"/>
      <c r="AC665" s="533"/>
      <c r="AD665" s="533"/>
      <c r="AE665" s="1"/>
      <c r="AG665" s="182">
        <f t="shared" si="51"/>
        <v>0</v>
      </c>
      <c r="AH665" s="279">
        <f t="shared" si="52"/>
        <v>0</v>
      </c>
      <c r="AI665" s="280">
        <f t="shared" si="53"/>
        <v>0</v>
      </c>
      <c r="AJ665" s="281">
        <f t="shared" si="54"/>
        <v>0</v>
      </c>
      <c r="AK665" s="282">
        <f t="shared" si="55"/>
        <v>0</v>
      </c>
      <c r="AL665" s="279">
        <f t="shared" si="56"/>
        <v>0</v>
      </c>
      <c r="AM665" s="280">
        <f t="shared" si="57"/>
        <v>0</v>
      </c>
      <c r="AN665" s="281">
        <f t="shared" si="58"/>
        <v>0</v>
      </c>
      <c r="AO665" s="282">
        <f t="shared" si="59"/>
        <v>0</v>
      </c>
    </row>
    <row r="666" spans="1:41" ht="15" customHeight="1">
      <c r="A666" s="44"/>
      <c r="B666" s="91"/>
      <c r="C666" s="60" t="s">
        <v>136</v>
      </c>
      <c r="D666" s="534" t="str">
        <f t="shared" si="50"/>
        <v/>
      </c>
      <c r="E666" s="535"/>
      <c r="F666" s="535"/>
      <c r="G666" s="535"/>
      <c r="H666" s="535"/>
      <c r="I666" s="535"/>
      <c r="J666" s="535"/>
      <c r="K666" s="535"/>
      <c r="L666" s="535"/>
      <c r="M666" s="535"/>
      <c r="N666" s="536"/>
      <c r="O666" s="533"/>
      <c r="P666" s="533"/>
      <c r="Q666" s="533"/>
      <c r="R666" s="533"/>
      <c r="S666" s="533"/>
      <c r="T666" s="533"/>
      <c r="U666" s="533"/>
      <c r="V666" s="533"/>
      <c r="W666" s="533"/>
      <c r="X666" s="533"/>
      <c r="Y666" s="533"/>
      <c r="Z666" s="533"/>
      <c r="AA666" s="533"/>
      <c r="AB666" s="533"/>
      <c r="AC666" s="533"/>
      <c r="AD666" s="533"/>
      <c r="AE666" s="1"/>
      <c r="AG666" s="182">
        <f t="shared" si="51"/>
        <v>0</v>
      </c>
      <c r="AH666" s="279">
        <f t="shared" si="52"/>
        <v>0</v>
      </c>
      <c r="AI666" s="280">
        <f t="shared" si="53"/>
        <v>0</v>
      </c>
      <c r="AJ666" s="281">
        <f t="shared" si="54"/>
        <v>0</v>
      </c>
      <c r="AK666" s="282">
        <f t="shared" si="55"/>
        <v>0</v>
      </c>
      <c r="AL666" s="279">
        <f t="shared" si="56"/>
        <v>0</v>
      </c>
      <c r="AM666" s="280">
        <f t="shared" si="57"/>
        <v>0</v>
      </c>
      <c r="AN666" s="281">
        <f t="shared" si="58"/>
        <v>0</v>
      </c>
      <c r="AO666" s="282">
        <f t="shared" si="59"/>
        <v>0</v>
      </c>
    </row>
    <row r="667" spans="1:41" ht="15" customHeight="1">
      <c r="A667" s="44"/>
      <c r="B667" s="91"/>
      <c r="C667" s="60" t="s">
        <v>137</v>
      </c>
      <c r="D667" s="534" t="str">
        <f t="shared" si="50"/>
        <v/>
      </c>
      <c r="E667" s="535"/>
      <c r="F667" s="535"/>
      <c r="G667" s="535"/>
      <c r="H667" s="535"/>
      <c r="I667" s="535"/>
      <c r="J667" s="535"/>
      <c r="K667" s="535"/>
      <c r="L667" s="535"/>
      <c r="M667" s="535"/>
      <c r="N667" s="536"/>
      <c r="O667" s="533"/>
      <c r="P667" s="533"/>
      <c r="Q667" s="533"/>
      <c r="R667" s="533"/>
      <c r="S667" s="533"/>
      <c r="T667" s="533"/>
      <c r="U667" s="533"/>
      <c r="V667" s="533"/>
      <c r="W667" s="533"/>
      <c r="X667" s="533"/>
      <c r="Y667" s="533"/>
      <c r="Z667" s="533"/>
      <c r="AA667" s="533"/>
      <c r="AB667" s="533"/>
      <c r="AC667" s="533"/>
      <c r="AD667" s="533"/>
      <c r="AE667" s="1"/>
      <c r="AG667" s="182">
        <f t="shared" si="51"/>
        <v>0</v>
      </c>
      <c r="AH667" s="279">
        <f t="shared" si="52"/>
        <v>0</v>
      </c>
      <c r="AI667" s="280">
        <f t="shared" si="53"/>
        <v>0</v>
      </c>
      <c r="AJ667" s="281">
        <f t="shared" si="54"/>
        <v>0</v>
      </c>
      <c r="AK667" s="282">
        <f t="shared" si="55"/>
        <v>0</v>
      </c>
      <c r="AL667" s="279">
        <f t="shared" si="56"/>
        <v>0</v>
      </c>
      <c r="AM667" s="280">
        <f t="shared" si="57"/>
        <v>0</v>
      </c>
      <c r="AN667" s="281">
        <f t="shared" si="58"/>
        <v>0</v>
      </c>
      <c r="AO667" s="282">
        <f t="shared" si="59"/>
        <v>0</v>
      </c>
    </row>
    <row r="668" spans="1:41" ht="15" customHeight="1">
      <c r="A668" s="44"/>
      <c r="B668" s="91"/>
      <c r="C668" s="60" t="s">
        <v>138</v>
      </c>
      <c r="D668" s="534" t="str">
        <f t="shared" si="50"/>
        <v/>
      </c>
      <c r="E668" s="535"/>
      <c r="F668" s="535"/>
      <c r="G668" s="535"/>
      <c r="H668" s="535"/>
      <c r="I668" s="535"/>
      <c r="J668" s="535"/>
      <c r="K668" s="535"/>
      <c r="L668" s="535"/>
      <c r="M668" s="535"/>
      <c r="N668" s="536"/>
      <c r="O668" s="533"/>
      <c r="P668" s="533"/>
      <c r="Q668" s="533"/>
      <c r="R668" s="533"/>
      <c r="S668" s="533"/>
      <c r="T668" s="533"/>
      <c r="U668" s="533"/>
      <c r="V668" s="533"/>
      <c r="W668" s="533"/>
      <c r="X668" s="533"/>
      <c r="Y668" s="533"/>
      <c r="Z668" s="533"/>
      <c r="AA668" s="533"/>
      <c r="AB668" s="533"/>
      <c r="AC668" s="533"/>
      <c r="AD668" s="533"/>
      <c r="AE668" s="1"/>
      <c r="AG668" s="182">
        <f t="shared" si="51"/>
        <v>0</v>
      </c>
      <c r="AH668" s="279">
        <f t="shared" si="52"/>
        <v>0</v>
      </c>
      <c r="AI668" s="280">
        <f t="shared" si="53"/>
        <v>0</v>
      </c>
      <c r="AJ668" s="281">
        <f t="shared" si="54"/>
        <v>0</v>
      </c>
      <c r="AK668" s="282">
        <f t="shared" si="55"/>
        <v>0</v>
      </c>
      <c r="AL668" s="279">
        <f t="shared" si="56"/>
        <v>0</v>
      </c>
      <c r="AM668" s="280">
        <f t="shared" si="57"/>
        <v>0</v>
      </c>
      <c r="AN668" s="281">
        <f t="shared" si="58"/>
        <v>0</v>
      </c>
      <c r="AO668" s="282">
        <f t="shared" si="59"/>
        <v>0</v>
      </c>
    </row>
    <row r="669" spans="1:41" ht="15" customHeight="1">
      <c r="A669" s="44"/>
      <c r="B669" s="91"/>
      <c r="C669" s="60" t="s">
        <v>139</v>
      </c>
      <c r="D669" s="534" t="str">
        <f t="shared" si="50"/>
        <v/>
      </c>
      <c r="E669" s="535"/>
      <c r="F669" s="535"/>
      <c r="G669" s="535"/>
      <c r="H669" s="535"/>
      <c r="I669" s="535"/>
      <c r="J669" s="535"/>
      <c r="K669" s="535"/>
      <c r="L669" s="535"/>
      <c r="M669" s="535"/>
      <c r="N669" s="536"/>
      <c r="O669" s="533"/>
      <c r="P669" s="533"/>
      <c r="Q669" s="533"/>
      <c r="R669" s="533"/>
      <c r="S669" s="533"/>
      <c r="T669" s="533"/>
      <c r="U669" s="533"/>
      <c r="V669" s="533"/>
      <c r="W669" s="533"/>
      <c r="X669" s="533"/>
      <c r="Y669" s="533"/>
      <c r="Z669" s="533"/>
      <c r="AA669" s="533"/>
      <c r="AB669" s="533"/>
      <c r="AC669" s="533"/>
      <c r="AD669" s="533"/>
      <c r="AE669" s="1"/>
      <c r="AG669" s="182">
        <f t="shared" si="51"/>
        <v>0</v>
      </c>
      <c r="AH669" s="279">
        <f t="shared" si="52"/>
        <v>0</v>
      </c>
      <c r="AI669" s="280">
        <f t="shared" si="53"/>
        <v>0</v>
      </c>
      <c r="AJ669" s="281">
        <f t="shared" si="54"/>
        <v>0</v>
      </c>
      <c r="AK669" s="282">
        <f t="shared" si="55"/>
        <v>0</v>
      </c>
      <c r="AL669" s="279">
        <f t="shared" si="56"/>
        <v>0</v>
      </c>
      <c r="AM669" s="280">
        <f t="shared" si="57"/>
        <v>0</v>
      </c>
      <c r="AN669" s="281">
        <f t="shared" si="58"/>
        <v>0</v>
      </c>
      <c r="AO669" s="282">
        <f t="shared" si="59"/>
        <v>0</v>
      </c>
    </row>
    <row r="670" spans="1:41" ht="15" customHeight="1">
      <c r="A670" s="44"/>
      <c r="B670" s="91"/>
      <c r="C670" s="60" t="s">
        <v>140</v>
      </c>
      <c r="D670" s="534" t="str">
        <f t="shared" si="50"/>
        <v/>
      </c>
      <c r="E670" s="535"/>
      <c r="F670" s="535"/>
      <c r="G670" s="535"/>
      <c r="H670" s="535"/>
      <c r="I670" s="535"/>
      <c r="J670" s="535"/>
      <c r="K670" s="535"/>
      <c r="L670" s="535"/>
      <c r="M670" s="535"/>
      <c r="N670" s="536"/>
      <c r="O670" s="533"/>
      <c r="P670" s="533"/>
      <c r="Q670" s="533"/>
      <c r="R670" s="533"/>
      <c r="S670" s="533"/>
      <c r="T670" s="533"/>
      <c r="U670" s="533"/>
      <c r="V670" s="533"/>
      <c r="W670" s="533"/>
      <c r="X670" s="533"/>
      <c r="Y670" s="533"/>
      <c r="Z670" s="533"/>
      <c r="AA670" s="533"/>
      <c r="AB670" s="533"/>
      <c r="AC670" s="533"/>
      <c r="AD670" s="533"/>
      <c r="AE670" s="1"/>
      <c r="AG670" s="182">
        <f t="shared" si="51"/>
        <v>0</v>
      </c>
      <c r="AH670" s="279">
        <f t="shared" si="52"/>
        <v>0</v>
      </c>
      <c r="AI670" s="280">
        <f t="shared" si="53"/>
        <v>0</v>
      </c>
      <c r="AJ670" s="281">
        <f t="shared" si="54"/>
        <v>0</v>
      </c>
      <c r="AK670" s="282">
        <f t="shared" si="55"/>
        <v>0</v>
      </c>
      <c r="AL670" s="279">
        <f t="shared" si="56"/>
        <v>0</v>
      </c>
      <c r="AM670" s="280">
        <f t="shared" si="57"/>
        <v>0</v>
      </c>
      <c r="AN670" s="281">
        <f t="shared" si="58"/>
        <v>0</v>
      </c>
      <c r="AO670" s="282">
        <f t="shared" si="59"/>
        <v>0</v>
      </c>
    </row>
    <row r="671" spans="1:41" ht="15" customHeight="1">
      <c r="A671" s="44"/>
      <c r="B671" s="91"/>
      <c r="C671" s="60" t="s">
        <v>141</v>
      </c>
      <c r="D671" s="534" t="str">
        <f t="shared" si="50"/>
        <v/>
      </c>
      <c r="E671" s="535"/>
      <c r="F671" s="535"/>
      <c r="G671" s="535"/>
      <c r="H671" s="535"/>
      <c r="I671" s="535"/>
      <c r="J671" s="535"/>
      <c r="K671" s="535"/>
      <c r="L671" s="535"/>
      <c r="M671" s="535"/>
      <c r="N671" s="536"/>
      <c r="O671" s="533"/>
      <c r="P671" s="533"/>
      <c r="Q671" s="533"/>
      <c r="R671" s="533"/>
      <c r="S671" s="533"/>
      <c r="T671" s="533"/>
      <c r="U671" s="533"/>
      <c r="V671" s="533"/>
      <c r="W671" s="533"/>
      <c r="X671" s="533"/>
      <c r="Y671" s="533"/>
      <c r="Z671" s="533"/>
      <c r="AA671" s="533"/>
      <c r="AB671" s="533"/>
      <c r="AC671" s="533"/>
      <c r="AD671" s="533"/>
      <c r="AE671" s="1"/>
      <c r="AG671" s="182">
        <f t="shared" si="51"/>
        <v>0</v>
      </c>
      <c r="AH671" s="279">
        <f t="shared" si="52"/>
        <v>0</v>
      </c>
      <c r="AI671" s="280">
        <f t="shared" si="53"/>
        <v>0</v>
      </c>
      <c r="AJ671" s="281">
        <f t="shared" si="54"/>
        <v>0</v>
      </c>
      <c r="AK671" s="282">
        <f t="shared" si="55"/>
        <v>0</v>
      </c>
      <c r="AL671" s="279">
        <f t="shared" si="56"/>
        <v>0</v>
      </c>
      <c r="AM671" s="280">
        <f t="shared" si="57"/>
        <v>0</v>
      </c>
      <c r="AN671" s="281">
        <f t="shared" si="58"/>
        <v>0</v>
      </c>
      <c r="AO671" s="282">
        <f t="shared" si="59"/>
        <v>0</v>
      </c>
    </row>
    <row r="672" spans="1:41" ht="15" customHeight="1">
      <c r="A672" s="44"/>
      <c r="B672" s="91"/>
      <c r="C672" s="60" t="s">
        <v>142</v>
      </c>
      <c r="D672" s="534" t="str">
        <f t="shared" si="50"/>
        <v/>
      </c>
      <c r="E672" s="535"/>
      <c r="F672" s="535"/>
      <c r="G672" s="535"/>
      <c r="H672" s="535"/>
      <c r="I672" s="535"/>
      <c r="J672" s="535"/>
      <c r="K672" s="535"/>
      <c r="L672" s="535"/>
      <c r="M672" s="535"/>
      <c r="N672" s="536"/>
      <c r="O672" s="533"/>
      <c r="P672" s="533"/>
      <c r="Q672" s="533"/>
      <c r="R672" s="533"/>
      <c r="S672" s="533"/>
      <c r="T672" s="533"/>
      <c r="U672" s="533"/>
      <c r="V672" s="533"/>
      <c r="W672" s="533"/>
      <c r="X672" s="533"/>
      <c r="Y672" s="533"/>
      <c r="Z672" s="533"/>
      <c r="AA672" s="533"/>
      <c r="AB672" s="533"/>
      <c r="AC672" s="533"/>
      <c r="AD672" s="533"/>
      <c r="AE672" s="1"/>
      <c r="AG672" s="182">
        <f t="shared" si="51"/>
        <v>0</v>
      </c>
      <c r="AH672" s="279">
        <f t="shared" si="52"/>
        <v>0</v>
      </c>
      <c r="AI672" s="280">
        <f t="shared" si="53"/>
        <v>0</v>
      </c>
      <c r="AJ672" s="281">
        <f t="shared" si="54"/>
        <v>0</v>
      </c>
      <c r="AK672" s="282">
        <f t="shared" si="55"/>
        <v>0</v>
      </c>
      <c r="AL672" s="279">
        <f t="shared" si="56"/>
        <v>0</v>
      </c>
      <c r="AM672" s="280">
        <f t="shared" si="57"/>
        <v>0</v>
      </c>
      <c r="AN672" s="281">
        <f t="shared" si="58"/>
        <v>0</v>
      </c>
      <c r="AO672" s="282">
        <f t="shared" si="59"/>
        <v>0</v>
      </c>
    </row>
    <row r="673" spans="1:41" ht="15" customHeight="1">
      <c r="A673" s="44"/>
      <c r="B673" s="91"/>
      <c r="C673" s="60" t="s">
        <v>143</v>
      </c>
      <c r="D673" s="534" t="str">
        <f t="shared" si="50"/>
        <v/>
      </c>
      <c r="E673" s="535"/>
      <c r="F673" s="535"/>
      <c r="G673" s="535"/>
      <c r="H673" s="535"/>
      <c r="I673" s="535"/>
      <c r="J673" s="535"/>
      <c r="K673" s="535"/>
      <c r="L673" s="535"/>
      <c r="M673" s="535"/>
      <c r="N673" s="536"/>
      <c r="O673" s="533"/>
      <c r="P673" s="533"/>
      <c r="Q673" s="533"/>
      <c r="R673" s="533"/>
      <c r="S673" s="533"/>
      <c r="T673" s="533"/>
      <c r="U673" s="533"/>
      <c r="V673" s="533"/>
      <c r="W673" s="533"/>
      <c r="X673" s="533"/>
      <c r="Y673" s="533"/>
      <c r="Z673" s="533"/>
      <c r="AA673" s="533"/>
      <c r="AB673" s="533"/>
      <c r="AC673" s="533"/>
      <c r="AD673" s="533"/>
      <c r="AE673" s="1"/>
      <c r="AG673" s="182">
        <f t="shared" si="51"/>
        <v>0</v>
      </c>
      <c r="AH673" s="279">
        <f t="shared" si="52"/>
        <v>0</v>
      </c>
      <c r="AI673" s="280">
        <f t="shared" si="53"/>
        <v>0</v>
      </c>
      <c r="AJ673" s="281">
        <f t="shared" si="54"/>
        <v>0</v>
      </c>
      <c r="AK673" s="282">
        <f t="shared" si="55"/>
        <v>0</v>
      </c>
      <c r="AL673" s="279">
        <f t="shared" si="56"/>
        <v>0</v>
      </c>
      <c r="AM673" s="280">
        <f t="shared" si="57"/>
        <v>0</v>
      </c>
      <c r="AN673" s="281">
        <f t="shared" si="58"/>
        <v>0</v>
      </c>
      <c r="AO673" s="282">
        <f t="shared" si="59"/>
        <v>0</v>
      </c>
    </row>
    <row r="674" spans="1:41" ht="15" customHeight="1">
      <c r="A674" s="44"/>
      <c r="B674" s="91"/>
      <c r="C674" s="60" t="s">
        <v>144</v>
      </c>
      <c r="D674" s="534" t="str">
        <f t="shared" si="50"/>
        <v/>
      </c>
      <c r="E674" s="535"/>
      <c r="F674" s="535"/>
      <c r="G674" s="535"/>
      <c r="H674" s="535"/>
      <c r="I674" s="535"/>
      <c r="J674" s="535"/>
      <c r="K674" s="535"/>
      <c r="L674" s="535"/>
      <c r="M674" s="535"/>
      <c r="N674" s="536"/>
      <c r="O674" s="533"/>
      <c r="P674" s="533"/>
      <c r="Q674" s="533"/>
      <c r="R674" s="533"/>
      <c r="S674" s="533"/>
      <c r="T674" s="533"/>
      <c r="U674" s="533"/>
      <c r="V674" s="533"/>
      <c r="W674" s="533"/>
      <c r="X674" s="533"/>
      <c r="Y674" s="533"/>
      <c r="Z674" s="533"/>
      <c r="AA674" s="533"/>
      <c r="AB674" s="533"/>
      <c r="AC674" s="533"/>
      <c r="AD674" s="533"/>
      <c r="AE674" s="1"/>
      <c r="AG674" s="182">
        <f t="shared" si="51"/>
        <v>0</v>
      </c>
      <c r="AH674" s="279">
        <f t="shared" si="52"/>
        <v>0</v>
      </c>
      <c r="AI674" s="280">
        <f t="shared" si="53"/>
        <v>0</v>
      </c>
      <c r="AJ674" s="281">
        <f t="shared" si="54"/>
        <v>0</v>
      </c>
      <c r="AK674" s="282">
        <f t="shared" si="55"/>
        <v>0</v>
      </c>
      <c r="AL674" s="279">
        <f t="shared" si="56"/>
        <v>0</v>
      </c>
      <c r="AM674" s="280">
        <f t="shared" si="57"/>
        <v>0</v>
      </c>
      <c r="AN674" s="281">
        <f t="shared" si="58"/>
        <v>0</v>
      </c>
      <c r="AO674" s="282">
        <f t="shared" si="59"/>
        <v>0</v>
      </c>
    </row>
    <row r="675" spans="1:41" ht="15" customHeight="1">
      <c r="A675" s="44"/>
      <c r="B675" s="91"/>
      <c r="C675" s="60" t="s">
        <v>145</v>
      </c>
      <c r="D675" s="534" t="str">
        <f t="shared" si="50"/>
        <v/>
      </c>
      <c r="E675" s="535"/>
      <c r="F675" s="535"/>
      <c r="G675" s="535"/>
      <c r="H675" s="535"/>
      <c r="I675" s="535"/>
      <c r="J675" s="535"/>
      <c r="K675" s="535"/>
      <c r="L675" s="535"/>
      <c r="M675" s="535"/>
      <c r="N675" s="536"/>
      <c r="O675" s="533"/>
      <c r="P675" s="533"/>
      <c r="Q675" s="533"/>
      <c r="R675" s="533"/>
      <c r="S675" s="533"/>
      <c r="T675" s="533"/>
      <c r="U675" s="533"/>
      <c r="V675" s="533"/>
      <c r="W675" s="533"/>
      <c r="X675" s="533"/>
      <c r="Y675" s="533"/>
      <c r="Z675" s="533"/>
      <c r="AA675" s="533"/>
      <c r="AB675" s="533"/>
      <c r="AC675" s="533"/>
      <c r="AD675" s="533"/>
      <c r="AE675" s="1"/>
      <c r="AG675" s="182">
        <f t="shared" si="51"/>
        <v>0</v>
      </c>
      <c r="AH675" s="279">
        <f t="shared" si="52"/>
        <v>0</v>
      </c>
      <c r="AI675" s="280">
        <f t="shared" si="53"/>
        <v>0</v>
      </c>
      <c r="AJ675" s="281">
        <f t="shared" si="54"/>
        <v>0</v>
      </c>
      <c r="AK675" s="282">
        <f t="shared" si="55"/>
        <v>0</v>
      </c>
      <c r="AL675" s="279">
        <f t="shared" si="56"/>
        <v>0</v>
      </c>
      <c r="AM675" s="280">
        <f t="shared" si="57"/>
        <v>0</v>
      </c>
      <c r="AN675" s="281">
        <f t="shared" si="58"/>
        <v>0</v>
      </c>
      <c r="AO675" s="282">
        <f t="shared" si="59"/>
        <v>0</v>
      </c>
    </row>
    <row r="676" spans="1:41" ht="15" customHeight="1">
      <c r="A676" s="44"/>
      <c r="B676" s="91"/>
      <c r="C676" s="61" t="s">
        <v>146</v>
      </c>
      <c r="D676" s="534" t="str">
        <f t="shared" si="50"/>
        <v/>
      </c>
      <c r="E676" s="535"/>
      <c r="F676" s="535"/>
      <c r="G676" s="535"/>
      <c r="H676" s="535"/>
      <c r="I676" s="535"/>
      <c r="J676" s="535"/>
      <c r="K676" s="535"/>
      <c r="L676" s="535"/>
      <c r="M676" s="535"/>
      <c r="N676" s="536"/>
      <c r="O676" s="533"/>
      <c r="P676" s="533"/>
      <c r="Q676" s="533"/>
      <c r="R676" s="533"/>
      <c r="S676" s="533"/>
      <c r="T676" s="533"/>
      <c r="U676" s="533"/>
      <c r="V676" s="533"/>
      <c r="W676" s="533"/>
      <c r="X676" s="533"/>
      <c r="Y676" s="533"/>
      <c r="Z676" s="533"/>
      <c r="AA676" s="533"/>
      <c r="AB676" s="533"/>
      <c r="AC676" s="533"/>
      <c r="AD676" s="533"/>
      <c r="AE676" s="1"/>
      <c r="AG676" s="182">
        <f t="shared" si="51"/>
        <v>0</v>
      </c>
      <c r="AH676" s="279">
        <f t="shared" si="52"/>
        <v>0</v>
      </c>
      <c r="AI676" s="280">
        <f t="shared" si="53"/>
        <v>0</v>
      </c>
      <c r="AJ676" s="281">
        <f t="shared" si="54"/>
        <v>0</v>
      </c>
      <c r="AK676" s="282">
        <f t="shared" si="55"/>
        <v>0</v>
      </c>
      <c r="AL676" s="279">
        <f t="shared" si="56"/>
        <v>0</v>
      </c>
      <c r="AM676" s="280">
        <f t="shared" si="57"/>
        <v>0</v>
      </c>
      <c r="AN676" s="281">
        <f t="shared" si="58"/>
        <v>0</v>
      </c>
      <c r="AO676" s="282">
        <f t="shared" si="59"/>
        <v>0</v>
      </c>
    </row>
    <row r="677" spans="1:41" ht="15" customHeight="1">
      <c r="A677" s="44"/>
      <c r="B677" s="91"/>
      <c r="C677" s="60" t="s">
        <v>147</v>
      </c>
      <c r="D677" s="534" t="str">
        <f t="shared" si="50"/>
        <v/>
      </c>
      <c r="E677" s="535"/>
      <c r="F677" s="535"/>
      <c r="G677" s="535"/>
      <c r="H677" s="535"/>
      <c r="I677" s="535"/>
      <c r="J677" s="535"/>
      <c r="K677" s="535"/>
      <c r="L677" s="535"/>
      <c r="M677" s="535"/>
      <c r="N677" s="536"/>
      <c r="O677" s="533"/>
      <c r="P677" s="533"/>
      <c r="Q677" s="533"/>
      <c r="R677" s="533"/>
      <c r="S677" s="533"/>
      <c r="T677" s="533"/>
      <c r="U677" s="533"/>
      <c r="V677" s="533"/>
      <c r="W677" s="533"/>
      <c r="X677" s="533"/>
      <c r="Y677" s="533"/>
      <c r="Z677" s="533"/>
      <c r="AA677" s="533"/>
      <c r="AB677" s="533"/>
      <c r="AC677" s="533"/>
      <c r="AD677" s="533"/>
      <c r="AE677" s="1"/>
      <c r="AG677" s="182">
        <f t="shared" si="51"/>
        <v>0</v>
      </c>
      <c r="AH677" s="279">
        <f t="shared" si="52"/>
        <v>0</v>
      </c>
      <c r="AI677" s="280">
        <f t="shared" si="53"/>
        <v>0</v>
      </c>
      <c r="AJ677" s="281">
        <f t="shared" si="54"/>
        <v>0</v>
      </c>
      <c r="AK677" s="282">
        <f t="shared" si="55"/>
        <v>0</v>
      </c>
      <c r="AL677" s="279">
        <f t="shared" si="56"/>
        <v>0</v>
      </c>
      <c r="AM677" s="280">
        <f t="shared" si="57"/>
        <v>0</v>
      </c>
      <c r="AN677" s="281">
        <f t="shared" si="58"/>
        <v>0</v>
      </c>
      <c r="AO677" s="282">
        <f t="shared" si="59"/>
        <v>0</v>
      </c>
    </row>
    <row r="678" spans="1:41" ht="15" customHeight="1">
      <c r="A678" s="44"/>
      <c r="B678" s="91"/>
      <c r="C678" s="60" t="s">
        <v>148</v>
      </c>
      <c r="D678" s="534" t="str">
        <f t="shared" si="50"/>
        <v/>
      </c>
      <c r="E678" s="535"/>
      <c r="F678" s="535"/>
      <c r="G678" s="535"/>
      <c r="H678" s="535"/>
      <c r="I678" s="535"/>
      <c r="J678" s="535"/>
      <c r="K678" s="535"/>
      <c r="L678" s="535"/>
      <c r="M678" s="535"/>
      <c r="N678" s="536"/>
      <c r="O678" s="533"/>
      <c r="P678" s="533"/>
      <c r="Q678" s="533"/>
      <c r="R678" s="533"/>
      <c r="S678" s="533"/>
      <c r="T678" s="533"/>
      <c r="U678" s="533"/>
      <c r="V678" s="533"/>
      <c r="W678" s="533"/>
      <c r="X678" s="533"/>
      <c r="Y678" s="533"/>
      <c r="Z678" s="533"/>
      <c r="AA678" s="533"/>
      <c r="AB678" s="533"/>
      <c r="AC678" s="533"/>
      <c r="AD678" s="533"/>
      <c r="AE678" s="1"/>
      <c r="AG678" s="182">
        <f t="shared" si="51"/>
        <v>0</v>
      </c>
      <c r="AH678" s="279">
        <f t="shared" si="52"/>
        <v>0</v>
      </c>
      <c r="AI678" s="280">
        <f t="shared" si="53"/>
        <v>0</v>
      </c>
      <c r="AJ678" s="281">
        <f t="shared" si="54"/>
        <v>0</v>
      </c>
      <c r="AK678" s="282">
        <f t="shared" si="55"/>
        <v>0</v>
      </c>
      <c r="AL678" s="279">
        <f t="shared" si="56"/>
        <v>0</v>
      </c>
      <c r="AM678" s="280">
        <f t="shared" si="57"/>
        <v>0</v>
      </c>
      <c r="AN678" s="281">
        <f t="shared" si="58"/>
        <v>0</v>
      </c>
      <c r="AO678" s="282">
        <f t="shared" si="59"/>
        <v>0</v>
      </c>
    </row>
    <row r="679" spans="1:41" ht="15" customHeight="1">
      <c r="A679" s="44"/>
      <c r="B679" s="91"/>
      <c r="C679" s="60" t="s">
        <v>149</v>
      </c>
      <c r="D679" s="534" t="str">
        <f t="shared" si="50"/>
        <v/>
      </c>
      <c r="E679" s="535"/>
      <c r="F679" s="535"/>
      <c r="G679" s="535"/>
      <c r="H679" s="535"/>
      <c r="I679" s="535"/>
      <c r="J679" s="535"/>
      <c r="K679" s="535"/>
      <c r="L679" s="535"/>
      <c r="M679" s="535"/>
      <c r="N679" s="536"/>
      <c r="O679" s="533"/>
      <c r="P679" s="533"/>
      <c r="Q679" s="533"/>
      <c r="R679" s="533"/>
      <c r="S679" s="533"/>
      <c r="T679" s="533"/>
      <c r="U679" s="533"/>
      <c r="V679" s="533"/>
      <c r="W679" s="533"/>
      <c r="X679" s="533"/>
      <c r="Y679" s="533"/>
      <c r="Z679" s="533"/>
      <c r="AA679" s="533"/>
      <c r="AB679" s="533"/>
      <c r="AC679" s="533"/>
      <c r="AD679" s="533"/>
      <c r="AE679" s="1"/>
      <c r="AG679" s="182">
        <f t="shared" si="51"/>
        <v>0</v>
      </c>
      <c r="AH679" s="279">
        <f t="shared" si="52"/>
        <v>0</v>
      </c>
      <c r="AI679" s="280">
        <f t="shared" si="53"/>
        <v>0</v>
      </c>
      <c r="AJ679" s="281">
        <f t="shared" si="54"/>
        <v>0</v>
      </c>
      <c r="AK679" s="282">
        <f t="shared" si="55"/>
        <v>0</v>
      </c>
      <c r="AL679" s="279">
        <f t="shared" si="56"/>
        <v>0</v>
      </c>
      <c r="AM679" s="280">
        <f t="shared" si="57"/>
        <v>0</v>
      </c>
      <c r="AN679" s="281">
        <f t="shared" si="58"/>
        <v>0</v>
      </c>
      <c r="AO679" s="282">
        <f t="shared" si="59"/>
        <v>0</v>
      </c>
    </row>
    <row r="680" spans="1:41" ht="15" customHeight="1">
      <c r="A680" s="44"/>
      <c r="B680" s="91"/>
      <c r="C680" s="60" t="s">
        <v>150</v>
      </c>
      <c r="D680" s="534" t="str">
        <f t="shared" si="50"/>
        <v/>
      </c>
      <c r="E680" s="535"/>
      <c r="F680" s="535"/>
      <c r="G680" s="535"/>
      <c r="H680" s="535"/>
      <c r="I680" s="535"/>
      <c r="J680" s="535"/>
      <c r="K680" s="535"/>
      <c r="L680" s="535"/>
      <c r="M680" s="535"/>
      <c r="N680" s="536"/>
      <c r="O680" s="533"/>
      <c r="P680" s="533"/>
      <c r="Q680" s="533"/>
      <c r="R680" s="533"/>
      <c r="S680" s="533"/>
      <c r="T680" s="533"/>
      <c r="U680" s="533"/>
      <c r="V680" s="533"/>
      <c r="W680" s="533"/>
      <c r="X680" s="533"/>
      <c r="Y680" s="533"/>
      <c r="Z680" s="533"/>
      <c r="AA680" s="533"/>
      <c r="AB680" s="533"/>
      <c r="AC680" s="533"/>
      <c r="AD680" s="533"/>
      <c r="AE680" s="1"/>
      <c r="AG680" s="182">
        <f t="shared" si="51"/>
        <v>0</v>
      </c>
      <c r="AH680" s="279">
        <f t="shared" si="52"/>
        <v>0</v>
      </c>
      <c r="AI680" s="280">
        <f t="shared" si="53"/>
        <v>0</v>
      </c>
      <c r="AJ680" s="281">
        <f t="shared" si="54"/>
        <v>0</v>
      </c>
      <c r="AK680" s="282">
        <f t="shared" si="55"/>
        <v>0</v>
      </c>
      <c r="AL680" s="279">
        <f t="shared" si="56"/>
        <v>0</v>
      </c>
      <c r="AM680" s="280">
        <f t="shared" si="57"/>
        <v>0</v>
      </c>
      <c r="AN680" s="281">
        <f t="shared" si="58"/>
        <v>0</v>
      </c>
      <c r="AO680" s="282">
        <f t="shared" si="59"/>
        <v>0</v>
      </c>
    </row>
    <row r="681" spans="1:41" ht="15" customHeight="1">
      <c r="A681" s="44"/>
      <c r="B681" s="91"/>
      <c r="C681" s="60" t="s">
        <v>151</v>
      </c>
      <c r="D681" s="534" t="str">
        <f t="shared" si="50"/>
        <v/>
      </c>
      <c r="E681" s="535"/>
      <c r="F681" s="535"/>
      <c r="G681" s="535"/>
      <c r="H681" s="535"/>
      <c r="I681" s="535"/>
      <c r="J681" s="535"/>
      <c r="K681" s="535"/>
      <c r="L681" s="535"/>
      <c r="M681" s="535"/>
      <c r="N681" s="536"/>
      <c r="O681" s="533"/>
      <c r="P681" s="533"/>
      <c r="Q681" s="533"/>
      <c r="R681" s="533"/>
      <c r="S681" s="533"/>
      <c r="T681" s="533"/>
      <c r="U681" s="533"/>
      <c r="V681" s="533"/>
      <c r="W681" s="533"/>
      <c r="X681" s="533"/>
      <c r="Y681" s="533"/>
      <c r="Z681" s="533"/>
      <c r="AA681" s="533"/>
      <c r="AB681" s="533"/>
      <c r="AC681" s="533"/>
      <c r="AD681" s="533"/>
      <c r="AE681" s="1"/>
      <c r="AG681" s="182">
        <f t="shared" si="51"/>
        <v>0</v>
      </c>
      <c r="AH681" s="279">
        <f t="shared" si="52"/>
        <v>0</v>
      </c>
      <c r="AI681" s="280">
        <f t="shared" si="53"/>
        <v>0</v>
      </c>
      <c r="AJ681" s="281">
        <f t="shared" si="54"/>
        <v>0</v>
      </c>
      <c r="AK681" s="282">
        <f t="shared" si="55"/>
        <v>0</v>
      </c>
      <c r="AL681" s="279">
        <f t="shared" si="56"/>
        <v>0</v>
      </c>
      <c r="AM681" s="280">
        <f t="shared" si="57"/>
        <v>0</v>
      </c>
      <c r="AN681" s="281">
        <f t="shared" si="58"/>
        <v>0</v>
      </c>
      <c r="AO681" s="282">
        <f t="shared" si="59"/>
        <v>0</v>
      </c>
    </row>
    <row r="682" spans="1:41" ht="15" customHeight="1">
      <c r="A682" s="44"/>
      <c r="B682" s="91"/>
      <c r="C682" s="60" t="s">
        <v>152</v>
      </c>
      <c r="D682" s="534" t="str">
        <f t="shared" si="50"/>
        <v/>
      </c>
      <c r="E682" s="535"/>
      <c r="F682" s="535"/>
      <c r="G682" s="535"/>
      <c r="H682" s="535"/>
      <c r="I682" s="535"/>
      <c r="J682" s="535"/>
      <c r="K682" s="535"/>
      <c r="L682" s="535"/>
      <c r="M682" s="535"/>
      <c r="N682" s="536"/>
      <c r="O682" s="533"/>
      <c r="P682" s="533"/>
      <c r="Q682" s="533"/>
      <c r="R682" s="533"/>
      <c r="S682" s="533"/>
      <c r="T682" s="533"/>
      <c r="U682" s="533"/>
      <c r="V682" s="533"/>
      <c r="W682" s="533"/>
      <c r="X682" s="533"/>
      <c r="Y682" s="533"/>
      <c r="Z682" s="533"/>
      <c r="AA682" s="533"/>
      <c r="AB682" s="533"/>
      <c r="AC682" s="533"/>
      <c r="AD682" s="533"/>
      <c r="AE682" s="1"/>
      <c r="AG682" s="182">
        <f t="shared" si="51"/>
        <v>0</v>
      </c>
      <c r="AH682" s="279">
        <f t="shared" si="52"/>
        <v>0</v>
      </c>
      <c r="AI682" s="280">
        <f t="shared" si="53"/>
        <v>0</v>
      </c>
      <c r="AJ682" s="281">
        <f t="shared" si="54"/>
        <v>0</v>
      </c>
      <c r="AK682" s="282">
        <f t="shared" si="55"/>
        <v>0</v>
      </c>
      <c r="AL682" s="279">
        <f t="shared" si="56"/>
        <v>0</v>
      </c>
      <c r="AM682" s="280">
        <f t="shared" si="57"/>
        <v>0</v>
      </c>
      <c r="AN682" s="281">
        <f t="shared" si="58"/>
        <v>0</v>
      </c>
      <c r="AO682" s="282">
        <f t="shared" si="59"/>
        <v>0</v>
      </c>
    </row>
    <row r="683" spans="1:41" ht="15" customHeight="1">
      <c r="A683" s="44"/>
      <c r="B683" s="91"/>
      <c r="C683" s="60" t="s">
        <v>153</v>
      </c>
      <c r="D683" s="534" t="str">
        <f t="shared" si="50"/>
        <v/>
      </c>
      <c r="E683" s="535"/>
      <c r="F683" s="535"/>
      <c r="G683" s="535"/>
      <c r="H683" s="535"/>
      <c r="I683" s="535"/>
      <c r="J683" s="535"/>
      <c r="K683" s="535"/>
      <c r="L683" s="535"/>
      <c r="M683" s="535"/>
      <c r="N683" s="536"/>
      <c r="O683" s="533"/>
      <c r="P683" s="533"/>
      <c r="Q683" s="533"/>
      <c r="R683" s="533"/>
      <c r="S683" s="533"/>
      <c r="T683" s="533"/>
      <c r="U683" s="533"/>
      <c r="V683" s="533"/>
      <c r="W683" s="533"/>
      <c r="X683" s="533"/>
      <c r="Y683" s="533"/>
      <c r="Z683" s="533"/>
      <c r="AA683" s="533"/>
      <c r="AB683" s="533"/>
      <c r="AC683" s="533"/>
      <c r="AD683" s="533"/>
      <c r="AE683" s="1"/>
      <c r="AG683" s="182">
        <f t="shared" si="51"/>
        <v>0</v>
      </c>
      <c r="AH683" s="279">
        <f t="shared" si="52"/>
        <v>0</v>
      </c>
      <c r="AI683" s="280">
        <f t="shared" si="53"/>
        <v>0</v>
      </c>
      <c r="AJ683" s="281">
        <f t="shared" si="54"/>
        <v>0</v>
      </c>
      <c r="AK683" s="282">
        <f t="shared" si="55"/>
        <v>0</v>
      </c>
      <c r="AL683" s="279">
        <f t="shared" si="56"/>
        <v>0</v>
      </c>
      <c r="AM683" s="280">
        <f t="shared" si="57"/>
        <v>0</v>
      </c>
      <c r="AN683" s="281">
        <f t="shared" si="58"/>
        <v>0</v>
      </c>
      <c r="AO683" s="282">
        <f t="shared" si="59"/>
        <v>0</v>
      </c>
    </row>
    <row r="684" spans="1:41" ht="15" customHeight="1">
      <c r="A684" s="44"/>
      <c r="B684" s="91"/>
      <c r="C684" s="60" t="s">
        <v>154</v>
      </c>
      <c r="D684" s="534" t="str">
        <f t="shared" si="50"/>
        <v/>
      </c>
      <c r="E684" s="535"/>
      <c r="F684" s="535"/>
      <c r="G684" s="535"/>
      <c r="H684" s="535"/>
      <c r="I684" s="535"/>
      <c r="J684" s="535"/>
      <c r="K684" s="535"/>
      <c r="L684" s="535"/>
      <c r="M684" s="535"/>
      <c r="N684" s="536"/>
      <c r="O684" s="533"/>
      <c r="P684" s="533"/>
      <c r="Q684" s="533"/>
      <c r="R684" s="533"/>
      <c r="S684" s="533"/>
      <c r="T684" s="533"/>
      <c r="U684" s="533"/>
      <c r="V684" s="533"/>
      <c r="W684" s="533"/>
      <c r="X684" s="533"/>
      <c r="Y684" s="533"/>
      <c r="Z684" s="533"/>
      <c r="AA684" s="533"/>
      <c r="AB684" s="533"/>
      <c r="AC684" s="533"/>
      <c r="AD684" s="533"/>
      <c r="AE684" s="1"/>
      <c r="AG684" s="182">
        <f t="shared" si="51"/>
        <v>0</v>
      </c>
      <c r="AH684" s="279">
        <f t="shared" si="52"/>
        <v>0</v>
      </c>
      <c r="AI684" s="280">
        <f t="shared" si="53"/>
        <v>0</v>
      </c>
      <c r="AJ684" s="281">
        <f t="shared" si="54"/>
        <v>0</v>
      </c>
      <c r="AK684" s="282">
        <f t="shared" si="55"/>
        <v>0</v>
      </c>
      <c r="AL684" s="279">
        <f t="shared" si="56"/>
        <v>0</v>
      </c>
      <c r="AM684" s="280">
        <f t="shared" si="57"/>
        <v>0</v>
      </c>
      <c r="AN684" s="281">
        <f t="shared" si="58"/>
        <v>0</v>
      </c>
      <c r="AO684" s="282">
        <f t="shared" si="59"/>
        <v>0</v>
      </c>
    </row>
    <row r="685" spans="1:41" ht="15" customHeight="1">
      <c r="A685" s="44"/>
      <c r="B685" s="91"/>
      <c r="C685" s="60" t="s">
        <v>155</v>
      </c>
      <c r="D685" s="534" t="str">
        <f t="shared" si="50"/>
        <v/>
      </c>
      <c r="E685" s="535"/>
      <c r="F685" s="535"/>
      <c r="G685" s="535"/>
      <c r="H685" s="535"/>
      <c r="I685" s="535"/>
      <c r="J685" s="535"/>
      <c r="K685" s="535"/>
      <c r="L685" s="535"/>
      <c r="M685" s="535"/>
      <c r="N685" s="536"/>
      <c r="O685" s="533"/>
      <c r="P685" s="533"/>
      <c r="Q685" s="533"/>
      <c r="R685" s="533"/>
      <c r="S685" s="533"/>
      <c r="T685" s="533"/>
      <c r="U685" s="533"/>
      <c r="V685" s="533"/>
      <c r="W685" s="533"/>
      <c r="X685" s="533"/>
      <c r="Y685" s="533"/>
      <c r="Z685" s="533"/>
      <c r="AA685" s="533"/>
      <c r="AB685" s="533"/>
      <c r="AC685" s="533"/>
      <c r="AD685" s="533"/>
      <c r="AE685" s="1"/>
      <c r="AG685" s="182">
        <f t="shared" si="51"/>
        <v>0</v>
      </c>
      <c r="AH685" s="279">
        <f t="shared" si="52"/>
        <v>0</v>
      </c>
      <c r="AI685" s="280">
        <f t="shared" si="53"/>
        <v>0</v>
      </c>
      <c r="AJ685" s="281">
        <f t="shared" si="54"/>
        <v>0</v>
      </c>
      <c r="AK685" s="282">
        <f t="shared" si="55"/>
        <v>0</v>
      </c>
      <c r="AL685" s="279">
        <f t="shared" si="56"/>
        <v>0</v>
      </c>
      <c r="AM685" s="280">
        <f t="shared" si="57"/>
        <v>0</v>
      </c>
      <c r="AN685" s="281">
        <f t="shared" si="58"/>
        <v>0</v>
      </c>
      <c r="AO685" s="282">
        <f t="shared" si="59"/>
        <v>0</v>
      </c>
    </row>
    <row r="686" spans="1:41" ht="15" customHeight="1">
      <c r="A686" s="44"/>
      <c r="B686" s="91"/>
      <c r="C686" s="60" t="s">
        <v>156</v>
      </c>
      <c r="D686" s="534" t="str">
        <f t="shared" si="50"/>
        <v/>
      </c>
      <c r="E686" s="535"/>
      <c r="F686" s="535"/>
      <c r="G686" s="535"/>
      <c r="H686" s="535"/>
      <c r="I686" s="535"/>
      <c r="J686" s="535"/>
      <c r="K686" s="535"/>
      <c r="L686" s="535"/>
      <c r="M686" s="535"/>
      <c r="N686" s="536"/>
      <c r="O686" s="533"/>
      <c r="P686" s="533"/>
      <c r="Q686" s="533"/>
      <c r="R686" s="533"/>
      <c r="S686" s="533"/>
      <c r="T686" s="533"/>
      <c r="U686" s="533"/>
      <c r="V686" s="533"/>
      <c r="W686" s="533"/>
      <c r="X686" s="533"/>
      <c r="Y686" s="533"/>
      <c r="Z686" s="533"/>
      <c r="AA686" s="533"/>
      <c r="AB686" s="533"/>
      <c r="AC686" s="533"/>
      <c r="AD686" s="533"/>
      <c r="AE686" s="1"/>
      <c r="AG686" s="182">
        <f t="shared" si="51"/>
        <v>0</v>
      </c>
      <c r="AH686" s="279">
        <f t="shared" si="52"/>
        <v>0</v>
      </c>
      <c r="AI686" s="280">
        <f t="shared" si="53"/>
        <v>0</v>
      </c>
      <c r="AJ686" s="281">
        <f t="shared" si="54"/>
        <v>0</v>
      </c>
      <c r="AK686" s="282">
        <f t="shared" si="55"/>
        <v>0</v>
      </c>
      <c r="AL686" s="279">
        <f t="shared" si="56"/>
        <v>0</v>
      </c>
      <c r="AM686" s="280">
        <f t="shared" si="57"/>
        <v>0</v>
      </c>
      <c r="AN686" s="281">
        <f t="shared" si="58"/>
        <v>0</v>
      </c>
      <c r="AO686" s="282">
        <f t="shared" si="59"/>
        <v>0</v>
      </c>
    </row>
    <row r="687" spans="1:41" ht="15" customHeight="1">
      <c r="A687" s="44"/>
      <c r="B687" s="91"/>
      <c r="C687" s="60" t="s">
        <v>157</v>
      </c>
      <c r="D687" s="534" t="str">
        <f t="shared" si="50"/>
        <v/>
      </c>
      <c r="E687" s="535"/>
      <c r="F687" s="535"/>
      <c r="G687" s="535"/>
      <c r="H687" s="535"/>
      <c r="I687" s="535"/>
      <c r="J687" s="535"/>
      <c r="K687" s="535"/>
      <c r="L687" s="535"/>
      <c r="M687" s="535"/>
      <c r="N687" s="536"/>
      <c r="O687" s="533"/>
      <c r="P687" s="533"/>
      <c r="Q687" s="533"/>
      <c r="R687" s="533"/>
      <c r="S687" s="533"/>
      <c r="T687" s="533"/>
      <c r="U687" s="533"/>
      <c r="V687" s="533"/>
      <c r="W687" s="533"/>
      <c r="X687" s="533"/>
      <c r="Y687" s="533"/>
      <c r="Z687" s="533"/>
      <c r="AA687" s="533"/>
      <c r="AB687" s="533"/>
      <c r="AC687" s="533"/>
      <c r="AD687" s="533"/>
      <c r="AE687" s="1"/>
      <c r="AG687" s="182">
        <f t="shared" si="51"/>
        <v>0</v>
      </c>
      <c r="AH687" s="279">
        <f t="shared" si="52"/>
        <v>0</v>
      </c>
      <c r="AI687" s="280">
        <f t="shared" si="53"/>
        <v>0</v>
      </c>
      <c r="AJ687" s="281">
        <f t="shared" si="54"/>
        <v>0</v>
      </c>
      <c r="AK687" s="282">
        <f t="shared" si="55"/>
        <v>0</v>
      </c>
      <c r="AL687" s="279">
        <f t="shared" si="56"/>
        <v>0</v>
      </c>
      <c r="AM687" s="280">
        <f t="shared" si="57"/>
        <v>0</v>
      </c>
      <c r="AN687" s="281">
        <f t="shared" si="58"/>
        <v>0</v>
      </c>
      <c r="AO687" s="282">
        <f t="shared" si="59"/>
        <v>0</v>
      </c>
    </row>
    <row r="688" spans="1:41" ht="15" customHeight="1">
      <c r="A688" s="44"/>
      <c r="B688" s="91"/>
      <c r="C688" s="60" t="s">
        <v>158</v>
      </c>
      <c r="D688" s="534" t="str">
        <f t="shared" si="50"/>
        <v/>
      </c>
      <c r="E688" s="535"/>
      <c r="F688" s="535"/>
      <c r="G688" s="535"/>
      <c r="H688" s="535"/>
      <c r="I688" s="535"/>
      <c r="J688" s="535"/>
      <c r="K688" s="535"/>
      <c r="L688" s="535"/>
      <c r="M688" s="535"/>
      <c r="N688" s="536"/>
      <c r="O688" s="533"/>
      <c r="P688" s="533"/>
      <c r="Q688" s="533"/>
      <c r="R688" s="533"/>
      <c r="S688" s="533"/>
      <c r="T688" s="533"/>
      <c r="U688" s="533"/>
      <c r="V688" s="533"/>
      <c r="W688" s="533"/>
      <c r="X688" s="533"/>
      <c r="Y688" s="533"/>
      <c r="Z688" s="533"/>
      <c r="AA688" s="533"/>
      <c r="AB688" s="533"/>
      <c r="AC688" s="533"/>
      <c r="AD688" s="533"/>
      <c r="AE688" s="1"/>
      <c r="AG688" s="182">
        <f t="shared" si="51"/>
        <v>0</v>
      </c>
      <c r="AH688" s="279">
        <f t="shared" si="52"/>
        <v>0</v>
      </c>
      <c r="AI688" s="280">
        <f t="shared" si="53"/>
        <v>0</v>
      </c>
      <c r="AJ688" s="281">
        <f t="shared" si="54"/>
        <v>0</v>
      </c>
      <c r="AK688" s="282">
        <f t="shared" si="55"/>
        <v>0</v>
      </c>
      <c r="AL688" s="279">
        <f t="shared" si="56"/>
        <v>0</v>
      </c>
      <c r="AM688" s="280">
        <f t="shared" si="57"/>
        <v>0</v>
      </c>
      <c r="AN688" s="281">
        <f t="shared" si="58"/>
        <v>0</v>
      </c>
      <c r="AO688" s="282">
        <f t="shared" si="59"/>
        <v>0</v>
      </c>
    </row>
    <row r="689" spans="1:41" ht="15" customHeight="1">
      <c r="A689" s="44"/>
      <c r="B689" s="91"/>
      <c r="C689" s="60" t="s">
        <v>159</v>
      </c>
      <c r="D689" s="534" t="str">
        <f t="shared" si="50"/>
        <v/>
      </c>
      <c r="E689" s="535"/>
      <c r="F689" s="535"/>
      <c r="G689" s="535"/>
      <c r="H689" s="535"/>
      <c r="I689" s="535"/>
      <c r="J689" s="535"/>
      <c r="K689" s="535"/>
      <c r="L689" s="535"/>
      <c r="M689" s="535"/>
      <c r="N689" s="536"/>
      <c r="O689" s="533"/>
      <c r="P689" s="533"/>
      <c r="Q689" s="533"/>
      <c r="R689" s="533"/>
      <c r="S689" s="533"/>
      <c r="T689" s="533"/>
      <c r="U689" s="533"/>
      <c r="V689" s="533"/>
      <c r="W689" s="533"/>
      <c r="X689" s="533"/>
      <c r="Y689" s="533"/>
      <c r="Z689" s="533"/>
      <c r="AA689" s="533"/>
      <c r="AB689" s="533"/>
      <c r="AC689" s="533"/>
      <c r="AD689" s="533"/>
      <c r="AE689" s="1"/>
      <c r="AG689" s="182">
        <f t="shared" si="51"/>
        <v>0</v>
      </c>
      <c r="AH689" s="279">
        <f t="shared" si="52"/>
        <v>0</v>
      </c>
      <c r="AI689" s="280">
        <f t="shared" si="53"/>
        <v>0</v>
      </c>
      <c r="AJ689" s="281">
        <f t="shared" si="54"/>
        <v>0</v>
      </c>
      <c r="AK689" s="282">
        <f t="shared" si="55"/>
        <v>0</v>
      </c>
      <c r="AL689" s="279">
        <f t="shared" si="56"/>
        <v>0</v>
      </c>
      <c r="AM689" s="280">
        <f t="shared" si="57"/>
        <v>0</v>
      </c>
      <c r="AN689" s="281">
        <f t="shared" si="58"/>
        <v>0</v>
      </c>
      <c r="AO689" s="282">
        <f t="shared" si="59"/>
        <v>0</v>
      </c>
    </row>
    <row r="690" spans="1:41" ht="15" customHeight="1">
      <c r="A690" s="44"/>
      <c r="B690" s="91"/>
      <c r="C690" s="60" t="s">
        <v>160</v>
      </c>
      <c r="D690" s="534" t="str">
        <f t="shared" si="50"/>
        <v/>
      </c>
      <c r="E690" s="535"/>
      <c r="F690" s="535"/>
      <c r="G690" s="535"/>
      <c r="H690" s="535"/>
      <c r="I690" s="535"/>
      <c r="J690" s="535"/>
      <c r="K690" s="535"/>
      <c r="L690" s="535"/>
      <c r="M690" s="535"/>
      <c r="N690" s="536"/>
      <c r="O690" s="533"/>
      <c r="P690" s="533"/>
      <c r="Q690" s="533"/>
      <c r="R690" s="533"/>
      <c r="S690" s="533"/>
      <c r="T690" s="533"/>
      <c r="U690" s="533"/>
      <c r="V690" s="533"/>
      <c r="W690" s="533"/>
      <c r="X690" s="533"/>
      <c r="Y690" s="533"/>
      <c r="Z690" s="533"/>
      <c r="AA690" s="533"/>
      <c r="AB690" s="533"/>
      <c r="AC690" s="533"/>
      <c r="AD690" s="533"/>
      <c r="AE690" s="1"/>
      <c r="AG690" s="182">
        <f t="shared" si="51"/>
        <v>0</v>
      </c>
      <c r="AH690" s="279">
        <f t="shared" si="52"/>
        <v>0</v>
      </c>
      <c r="AI690" s="280">
        <f t="shared" si="53"/>
        <v>0</v>
      </c>
      <c r="AJ690" s="281">
        <f t="shared" si="54"/>
        <v>0</v>
      </c>
      <c r="AK690" s="282">
        <f t="shared" si="55"/>
        <v>0</v>
      </c>
      <c r="AL690" s="279">
        <f t="shared" si="56"/>
        <v>0</v>
      </c>
      <c r="AM690" s="280">
        <f t="shared" si="57"/>
        <v>0</v>
      </c>
      <c r="AN690" s="281">
        <f t="shared" si="58"/>
        <v>0</v>
      </c>
      <c r="AO690" s="282">
        <f t="shared" si="59"/>
        <v>0</v>
      </c>
    </row>
    <row r="691" spans="1:41" ht="15" customHeight="1">
      <c r="A691" s="44"/>
      <c r="B691" s="91"/>
      <c r="C691" s="60" t="s">
        <v>161</v>
      </c>
      <c r="D691" s="534" t="str">
        <f t="shared" si="50"/>
        <v/>
      </c>
      <c r="E691" s="535"/>
      <c r="F691" s="535"/>
      <c r="G691" s="535"/>
      <c r="H691" s="535"/>
      <c r="I691" s="535"/>
      <c r="J691" s="535"/>
      <c r="K691" s="535"/>
      <c r="L691" s="535"/>
      <c r="M691" s="535"/>
      <c r="N691" s="536"/>
      <c r="O691" s="533"/>
      <c r="P691" s="533"/>
      <c r="Q691" s="533"/>
      <c r="R691" s="533"/>
      <c r="S691" s="533"/>
      <c r="T691" s="533"/>
      <c r="U691" s="533"/>
      <c r="V691" s="533"/>
      <c r="W691" s="533"/>
      <c r="X691" s="533"/>
      <c r="Y691" s="533"/>
      <c r="Z691" s="533"/>
      <c r="AA691" s="533"/>
      <c r="AB691" s="533"/>
      <c r="AC691" s="533"/>
      <c r="AD691" s="533"/>
      <c r="AE691" s="1"/>
      <c r="AG691" s="182">
        <f t="shared" si="51"/>
        <v>0</v>
      </c>
      <c r="AH691" s="279">
        <f t="shared" si="52"/>
        <v>0</v>
      </c>
      <c r="AI691" s="280">
        <f t="shared" si="53"/>
        <v>0</v>
      </c>
      <c r="AJ691" s="281">
        <f t="shared" si="54"/>
        <v>0</v>
      </c>
      <c r="AK691" s="282">
        <f t="shared" si="55"/>
        <v>0</v>
      </c>
      <c r="AL691" s="279">
        <f t="shared" si="56"/>
        <v>0</v>
      </c>
      <c r="AM691" s="280">
        <f t="shared" si="57"/>
        <v>0</v>
      </c>
      <c r="AN691" s="281">
        <f t="shared" si="58"/>
        <v>0</v>
      </c>
      <c r="AO691" s="282">
        <f t="shared" si="59"/>
        <v>0</v>
      </c>
    </row>
    <row r="692" spans="1:41" ht="15" customHeight="1">
      <c r="A692" s="44"/>
      <c r="B692" s="91"/>
      <c r="C692" s="60" t="s">
        <v>162</v>
      </c>
      <c r="D692" s="534" t="str">
        <f t="shared" si="50"/>
        <v/>
      </c>
      <c r="E692" s="535"/>
      <c r="F692" s="535"/>
      <c r="G692" s="535"/>
      <c r="H692" s="535"/>
      <c r="I692" s="535"/>
      <c r="J692" s="535"/>
      <c r="K692" s="535"/>
      <c r="L692" s="535"/>
      <c r="M692" s="535"/>
      <c r="N692" s="536"/>
      <c r="O692" s="533"/>
      <c r="P692" s="533"/>
      <c r="Q692" s="533"/>
      <c r="R692" s="533"/>
      <c r="S692" s="533"/>
      <c r="T692" s="533"/>
      <c r="U692" s="533"/>
      <c r="V692" s="533"/>
      <c r="W692" s="533"/>
      <c r="X692" s="533"/>
      <c r="Y692" s="533"/>
      <c r="Z692" s="533"/>
      <c r="AA692" s="533"/>
      <c r="AB692" s="533"/>
      <c r="AC692" s="533"/>
      <c r="AD692" s="533"/>
      <c r="AE692" s="1"/>
      <c r="AG692" s="182">
        <f t="shared" si="51"/>
        <v>0</v>
      </c>
      <c r="AH692" s="279">
        <f t="shared" si="52"/>
        <v>0</v>
      </c>
      <c r="AI692" s="280">
        <f t="shared" si="53"/>
        <v>0</v>
      </c>
      <c r="AJ692" s="281">
        <f t="shared" si="54"/>
        <v>0</v>
      </c>
      <c r="AK692" s="282">
        <f t="shared" si="55"/>
        <v>0</v>
      </c>
      <c r="AL692" s="279">
        <f t="shared" si="56"/>
        <v>0</v>
      </c>
      <c r="AM692" s="280">
        <f t="shared" si="57"/>
        <v>0</v>
      </c>
      <c r="AN692" s="281">
        <f t="shared" si="58"/>
        <v>0</v>
      </c>
      <c r="AO692" s="282">
        <f t="shared" si="59"/>
        <v>0</v>
      </c>
    </row>
    <row r="693" spans="1:41" ht="15" customHeight="1">
      <c r="A693" s="44"/>
      <c r="B693" s="91"/>
      <c r="C693" s="60" t="s">
        <v>163</v>
      </c>
      <c r="D693" s="534" t="str">
        <f t="shared" si="50"/>
        <v/>
      </c>
      <c r="E693" s="535"/>
      <c r="F693" s="535"/>
      <c r="G693" s="535"/>
      <c r="H693" s="535"/>
      <c r="I693" s="535"/>
      <c r="J693" s="535"/>
      <c r="K693" s="535"/>
      <c r="L693" s="535"/>
      <c r="M693" s="535"/>
      <c r="N693" s="536"/>
      <c r="O693" s="533"/>
      <c r="P693" s="533"/>
      <c r="Q693" s="533"/>
      <c r="R693" s="533"/>
      <c r="S693" s="533"/>
      <c r="T693" s="533"/>
      <c r="U693" s="533"/>
      <c r="V693" s="533"/>
      <c r="W693" s="533"/>
      <c r="X693" s="533"/>
      <c r="Y693" s="533"/>
      <c r="Z693" s="533"/>
      <c r="AA693" s="533"/>
      <c r="AB693" s="533"/>
      <c r="AC693" s="533"/>
      <c r="AD693" s="533"/>
      <c r="AE693" s="1"/>
      <c r="AG693" s="182">
        <f t="shared" si="51"/>
        <v>0</v>
      </c>
      <c r="AH693" s="279">
        <f t="shared" si="52"/>
        <v>0</v>
      </c>
      <c r="AI693" s="280">
        <f t="shared" si="53"/>
        <v>0</v>
      </c>
      <c r="AJ693" s="281">
        <f t="shared" si="54"/>
        <v>0</v>
      </c>
      <c r="AK693" s="282">
        <f t="shared" si="55"/>
        <v>0</v>
      </c>
      <c r="AL693" s="279">
        <f t="shared" si="56"/>
        <v>0</v>
      </c>
      <c r="AM693" s="280">
        <f t="shared" si="57"/>
        <v>0</v>
      </c>
      <c r="AN693" s="281">
        <f t="shared" si="58"/>
        <v>0</v>
      </c>
      <c r="AO693" s="282">
        <f t="shared" si="59"/>
        <v>0</v>
      </c>
    </row>
    <row r="694" spans="1:41" ht="15" customHeight="1">
      <c r="A694" s="44"/>
      <c r="B694" s="91"/>
      <c r="C694" s="60" t="s">
        <v>164</v>
      </c>
      <c r="D694" s="534" t="str">
        <f t="shared" si="50"/>
        <v/>
      </c>
      <c r="E694" s="535"/>
      <c r="F694" s="535"/>
      <c r="G694" s="535"/>
      <c r="H694" s="535"/>
      <c r="I694" s="535"/>
      <c r="J694" s="535"/>
      <c r="K694" s="535"/>
      <c r="L694" s="535"/>
      <c r="M694" s="535"/>
      <c r="N694" s="536"/>
      <c r="O694" s="533"/>
      <c r="P694" s="533"/>
      <c r="Q694" s="533"/>
      <c r="R694" s="533"/>
      <c r="S694" s="533"/>
      <c r="T694" s="533"/>
      <c r="U694" s="533"/>
      <c r="V694" s="533"/>
      <c r="W694" s="533"/>
      <c r="X694" s="533"/>
      <c r="Y694" s="533"/>
      <c r="Z694" s="533"/>
      <c r="AA694" s="533"/>
      <c r="AB694" s="533"/>
      <c r="AC694" s="533"/>
      <c r="AD694" s="533"/>
      <c r="AE694" s="1"/>
      <c r="AG694" s="182">
        <f t="shared" si="51"/>
        <v>0</v>
      </c>
      <c r="AH694" s="279">
        <f t="shared" si="52"/>
        <v>0</v>
      </c>
      <c r="AI694" s="280">
        <f t="shared" si="53"/>
        <v>0</v>
      </c>
      <c r="AJ694" s="281">
        <f t="shared" si="54"/>
        <v>0</v>
      </c>
      <c r="AK694" s="282">
        <f t="shared" si="55"/>
        <v>0</v>
      </c>
      <c r="AL694" s="279">
        <f t="shared" si="56"/>
        <v>0</v>
      </c>
      <c r="AM694" s="280">
        <f t="shared" si="57"/>
        <v>0</v>
      </c>
      <c r="AN694" s="281">
        <f t="shared" si="58"/>
        <v>0</v>
      </c>
      <c r="AO694" s="282">
        <f t="shared" si="59"/>
        <v>0</v>
      </c>
    </row>
    <row r="695" spans="1:41" ht="15" customHeight="1">
      <c r="A695" s="44"/>
      <c r="B695" s="91"/>
      <c r="C695" s="60" t="s">
        <v>165</v>
      </c>
      <c r="D695" s="534" t="str">
        <f t="shared" si="50"/>
        <v/>
      </c>
      <c r="E695" s="535"/>
      <c r="F695" s="535"/>
      <c r="G695" s="535"/>
      <c r="H695" s="535"/>
      <c r="I695" s="535"/>
      <c r="J695" s="535"/>
      <c r="K695" s="535"/>
      <c r="L695" s="535"/>
      <c r="M695" s="535"/>
      <c r="N695" s="536"/>
      <c r="O695" s="533"/>
      <c r="P695" s="533"/>
      <c r="Q695" s="533"/>
      <c r="R695" s="533"/>
      <c r="S695" s="533"/>
      <c r="T695" s="533"/>
      <c r="U695" s="533"/>
      <c r="V695" s="533"/>
      <c r="W695" s="533"/>
      <c r="X695" s="533"/>
      <c r="Y695" s="533"/>
      <c r="Z695" s="533"/>
      <c r="AA695" s="533"/>
      <c r="AB695" s="533"/>
      <c r="AC695" s="533"/>
      <c r="AD695" s="533"/>
      <c r="AE695" s="1"/>
      <c r="AG695" s="182">
        <f t="shared" si="51"/>
        <v>0</v>
      </c>
      <c r="AH695" s="279">
        <f t="shared" si="52"/>
        <v>0</v>
      </c>
      <c r="AI695" s="280">
        <f t="shared" si="53"/>
        <v>0</v>
      </c>
      <c r="AJ695" s="281">
        <f t="shared" si="54"/>
        <v>0</v>
      </c>
      <c r="AK695" s="282">
        <f t="shared" si="55"/>
        <v>0</v>
      </c>
      <c r="AL695" s="279">
        <f t="shared" si="56"/>
        <v>0</v>
      </c>
      <c r="AM695" s="280">
        <f t="shared" si="57"/>
        <v>0</v>
      </c>
      <c r="AN695" s="281">
        <f t="shared" si="58"/>
        <v>0</v>
      </c>
      <c r="AO695" s="282">
        <f t="shared" si="59"/>
        <v>0</v>
      </c>
    </row>
    <row r="696" spans="1:41" ht="15" customHeight="1">
      <c r="A696" s="44"/>
      <c r="B696" s="91"/>
      <c r="C696" s="60" t="s">
        <v>166</v>
      </c>
      <c r="D696" s="534" t="str">
        <f t="shared" si="50"/>
        <v/>
      </c>
      <c r="E696" s="535"/>
      <c r="F696" s="535"/>
      <c r="G696" s="535"/>
      <c r="H696" s="535"/>
      <c r="I696" s="535"/>
      <c r="J696" s="535"/>
      <c r="K696" s="535"/>
      <c r="L696" s="535"/>
      <c r="M696" s="535"/>
      <c r="N696" s="536"/>
      <c r="O696" s="533"/>
      <c r="P696" s="533"/>
      <c r="Q696" s="533"/>
      <c r="R696" s="533"/>
      <c r="S696" s="533"/>
      <c r="T696" s="533"/>
      <c r="U696" s="533"/>
      <c r="V696" s="533"/>
      <c r="W696" s="533"/>
      <c r="X696" s="533"/>
      <c r="Y696" s="533"/>
      <c r="Z696" s="533"/>
      <c r="AA696" s="533"/>
      <c r="AB696" s="533"/>
      <c r="AC696" s="533"/>
      <c r="AD696" s="533"/>
      <c r="AE696" s="1"/>
      <c r="AG696" s="182">
        <f t="shared" si="51"/>
        <v>0</v>
      </c>
      <c r="AH696" s="279">
        <f t="shared" si="52"/>
        <v>0</v>
      </c>
      <c r="AI696" s="280">
        <f t="shared" si="53"/>
        <v>0</v>
      </c>
      <c r="AJ696" s="281">
        <f t="shared" si="54"/>
        <v>0</v>
      </c>
      <c r="AK696" s="282">
        <f t="shared" si="55"/>
        <v>0</v>
      </c>
      <c r="AL696" s="279">
        <f t="shared" si="56"/>
        <v>0</v>
      </c>
      <c r="AM696" s="280">
        <f t="shared" si="57"/>
        <v>0</v>
      </c>
      <c r="AN696" s="281">
        <f t="shared" si="58"/>
        <v>0</v>
      </c>
      <c r="AO696" s="282">
        <f t="shared" si="59"/>
        <v>0</v>
      </c>
    </row>
    <row r="697" spans="1:41" ht="15" customHeight="1">
      <c r="A697" s="44"/>
      <c r="B697" s="91"/>
      <c r="C697" s="62" t="s">
        <v>167</v>
      </c>
      <c r="D697" s="534" t="str">
        <f t="shared" si="50"/>
        <v/>
      </c>
      <c r="E697" s="535"/>
      <c r="F697" s="535"/>
      <c r="G697" s="535"/>
      <c r="H697" s="535"/>
      <c r="I697" s="535"/>
      <c r="J697" s="535"/>
      <c r="K697" s="535"/>
      <c r="L697" s="535"/>
      <c r="M697" s="535"/>
      <c r="N697" s="536"/>
      <c r="O697" s="533"/>
      <c r="P697" s="533"/>
      <c r="Q697" s="533"/>
      <c r="R697" s="533"/>
      <c r="S697" s="533"/>
      <c r="T697" s="533"/>
      <c r="U697" s="533"/>
      <c r="V697" s="533"/>
      <c r="W697" s="533"/>
      <c r="X697" s="533"/>
      <c r="Y697" s="533"/>
      <c r="Z697" s="533"/>
      <c r="AA697" s="533"/>
      <c r="AB697" s="533"/>
      <c r="AC697" s="533"/>
      <c r="AD697" s="533"/>
      <c r="AE697" s="1"/>
      <c r="AG697" s="182">
        <f t="shared" si="51"/>
        <v>0</v>
      </c>
      <c r="AH697" s="279">
        <f t="shared" si="52"/>
        <v>0</v>
      </c>
      <c r="AI697" s="280">
        <f t="shared" si="53"/>
        <v>0</v>
      </c>
      <c r="AJ697" s="281">
        <f t="shared" si="54"/>
        <v>0</v>
      </c>
      <c r="AK697" s="282">
        <f t="shared" si="55"/>
        <v>0</v>
      </c>
      <c r="AL697" s="279">
        <f t="shared" si="56"/>
        <v>0</v>
      </c>
      <c r="AM697" s="280">
        <f t="shared" si="57"/>
        <v>0</v>
      </c>
      <c r="AN697" s="281">
        <f t="shared" si="58"/>
        <v>0</v>
      </c>
      <c r="AO697" s="282">
        <f t="shared" si="59"/>
        <v>0</v>
      </c>
    </row>
    <row r="698" spans="1:41" ht="15" customHeight="1">
      <c r="A698" s="44"/>
      <c r="B698" s="91"/>
      <c r="C698" s="62" t="s">
        <v>168</v>
      </c>
      <c r="D698" s="534" t="str">
        <f t="shared" si="50"/>
        <v/>
      </c>
      <c r="E698" s="535"/>
      <c r="F698" s="535"/>
      <c r="G698" s="535"/>
      <c r="H698" s="535"/>
      <c r="I698" s="535"/>
      <c r="J698" s="535"/>
      <c r="K698" s="535"/>
      <c r="L698" s="535"/>
      <c r="M698" s="535"/>
      <c r="N698" s="536"/>
      <c r="O698" s="533"/>
      <c r="P698" s="533"/>
      <c r="Q698" s="533"/>
      <c r="R698" s="533"/>
      <c r="S698" s="533"/>
      <c r="T698" s="533"/>
      <c r="U698" s="533"/>
      <c r="V698" s="533"/>
      <c r="W698" s="533"/>
      <c r="X698" s="533"/>
      <c r="Y698" s="533"/>
      <c r="Z698" s="533"/>
      <c r="AA698" s="533"/>
      <c r="AB698" s="533"/>
      <c r="AC698" s="533"/>
      <c r="AD698" s="533"/>
      <c r="AE698" s="1"/>
      <c r="AG698" s="182">
        <f t="shared" si="51"/>
        <v>0</v>
      </c>
      <c r="AH698" s="279">
        <f t="shared" si="52"/>
        <v>0</v>
      </c>
      <c r="AI698" s="280">
        <f t="shared" si="53"/>
        <v>0</v>
      </c>
      <c r="AJ698" s="281">
        <f t="shared" si="54"/>
        <v>0</v>
      </c>
      <c r="AK698" s="282">
        <f t="shared" si="55"/>
        <v>0</v>
      </c>
      <c r="AL698" s="279">
        <f t="shared" si="56"/>
        <v>0</v>
      </c>
      <c r="AM698" s="280">
        <f t="shared" si="57"/>
        <v>0</v>
      </c>
      <c r="AN698" s="281">
        <f t="shared" si="58"/>
        <v>0</v>
      </c>
      <c r="AO698" s="282">
        <f t="shared" si="59"/>
        <v>0</v>
      </c>
    </row>
    <row r="699" spans="1:41" ht="15" customHeight="1">
      <c r="A699" s="44"/>
      <c r="B699" s="91"/>
      <c r="C699" s="62" t="s">
        <v>169</v>
      </c>
      <c r="D699" s="534" t="str">
        <f t="shared" si="50"/>
        <v/>
      </c>
      <c r="E699" s="535"/>
      <c r="F699" s="535"/>
      <c r="G699" s="535"/>
      <c r="H699" s="535"/>
      <c r="I699" s="535"/>
      <c r="J699" s="535"/>
      <c r="K699" s="535"/>
      <c r="L699" s="535"/>
      <c r="M699" s="535"/>
      <c r="N699" s="536"/>
      <c r="O699" s="533"/>
      <c r="P699" s="533"/>
      <c r="Q699" s="533"/>
      <c r="R699" s="533"/>
      <c r="S699" s="533"/>
      <c r="T699" s="533"/>
      <c r="U699" s="533"/>
      <c r="V699" s="533"/>
      <c r="W699" s="533"/>
      <c r="X699" s="533"/>
      <c r="Y699" s="533"/>
      <c r="Z699" s="533"/>
      <c r="AA699" s="533"/>
      <c r="AB699" s="533"/>
      <c r="AC699" s="533"/>
      <c r="AD699" s="533"/>
      <c r="AE699" s="1"/>
      <c r="AG699" s="182">
        <f t="shared" si="51"/>
        <v>0</v>
      </c>
      <c r="AH699" s="279">
        <f t="shared" si="52"/>
        <v>0</v>
      </c>
      <c r="AI699" s="280">
        <f t="shared" si="53"/>
        <v>0</v>
      </c>
      <c r="AJ699" s="281">
        <f t="shared" si="54"/>
        <v>0</v>
      </c>
      <c r="AK699" s="282">
        <f t="shared" si="55"/>
        <v>0</v>
      </c>
      <c r="AL699" s="279">
        <f t="shared" si="56"/>
        <v>0</v>
      </c>
      <c r="AM699" s="280">
        <f t="shared" si="57"/>
        <v>0</v>
      </c>
      <c r="AN699" s="281">
        <f t="shared" si="58"/>
        <v>0</v>
      </c>
      <c r="AO699" s="282">
        <f t="shared" si="59"/>
        <v>0</v>
      </c>
    </row>
    <row r="700" spans="1:41" ht="15" customHeight="1">
      <c r="A700" s="44"/>
      <c r="B700" s="91"/>
      <c r="C700" s="62" t="s">
        <v>170</v>
      </c>
      <c r="D700" s="534" t="str">
        <f t="shared" si="50"/>
        <v/>
      </c>
      <c r="E700" s="535"/>
      <c r="F700" s="535"/>
      <c r="G700" s="535"/>
      <c r="H700" s="535"/>
      <c r="I700" s="535"/>
      <c r="J700" s="535"/>
      <c r="K700" s="535"/>
      <c r="L700" s="535"/>
      <c r="M700" s="535"/>
      <c r="N700" s="536"/>
      <c r="O700" s="533"/>
      <c r="P700" s="533"/>
      <c r="Q700" s="533"/>
      <c r="R700" s="533"/>
      <c r="S700" s="533"/>
      <c r="T700" s="533"/>
      <c r="U700" s="533"/>
      <c r="V700" s="533"/>
      <c r="W700" s="533"/>
      <c r="X700" s="533"/>
      <c r="Y700" s="533"/>
      <c r="Z700" s="533"/>
      <c r="AA700" s="533"/>
      <c r="AB700" s="533"/>
      <c r="AC700" s="533"/>
      <c r="AD700" s="533"/>
      <c r="AE700" s="1"/>
      <c r="AG700" s="182">
        <f t="shared" si="51"/>
        <v>0</v>
      </c>
      <c r="AH700" s="279">
        <f t="shared" si="52"/>
        <v>0</v>
      </c>
      <c r="AI700" s="280">
        <f t="shared" si="53"/>
        <v>0</v>
      </c>
      <c r="AJ700" s="281">
        <f t="shared" si="54"/>
        <v>0</v>
      </c>
      <c r="AK700" s="282">
        <f t="shared" si="55"/>
        <v>0</v>
      </c>
      <c r="AL700" s="279">
        <f t="shared" si="56"/>
        <v>0</v>
      </c>
      <c r="AM700" s="280">
        <f t="shared" si="57"/>
        <v>0</v>
      </c>
      <c r="AN700" s="281">
        <f t="shared" si="58"/>
        <v>0</v>
      </c>
      <c r="AO700" s="282">
        <f t="shared" si="59"/>
        <v>0</v>
      </c>
    </row>
    <row r="701" spans="1:41" ht="15" customHeight="1">
      <c r="A701" s="44"/>
      <c r="B701" s="91"/>
      <c r="C701" s="62" t="s">
        <v>171</v>
      </c>
      <c r="D701" s="534" t="str">
        <f t="shared" si="50"/>
        <v/>
      </c>
      <c r="E701" s="535"/>
      <c r="F701" s="535"/>
      <c r="G701" s="535"/>
      <c r="H701" s="535"/>
      <c r="I701" s="535"/>
      <c r="J701" s="535"/>
      <c r="K701" s="535"/>
      <c r="L701" s="535"/>
      <c r="M701" s="535"/>
      <c r="N701" s="536"/>
      <c r="O701" s="533"/>
      <c r="P701" s="533"/>
      <c r="Q701" s="533"/>
      <c r="R701" s="533"/>
      <c r="S701" s="533"/>
      <c r="T701" s="533"/>
      <c r="U701" s="533"/>
      <c r="V701" s="533"/>
      <c r="W701" s="533"/>
      <c r="X701" s="533"/>
      <c r="Y701" s="533"/>
      <c r="Z701" s="533"/>
      <c r="AA701" s="533"/>
      <c r="AB701" s="533"/>
      <c r="AC701" s="533"/>
      <c r="AD701" s="533"/>
      <c r="AE701" s="1"/>
      <c r="AG701" s="182">
        <f t="shared" si="51"/>
        <v>0</v>
      </c>
      <c r="AH701" s="279">
        <f t="shared" si="52"/>
        <v>0</v>
      </c>
      <c r="AI701" s="280">
        <f t="shared" si="53"/>
        <v>0</v>
      </c>
      <c r="AJ701" s="281">
        <f t="shared" si="54"/>
        <v>0</v>
      </c>
      <c r="AK701" s="282">
        <f t="shared" si="55"/>
        <v>0</v>
      </c>
      <c r="AL701" s="279">
        <f t="shared" si="56"/>
        <v>0</v>
      </c>
      <c r="AM701" s="280">
        <f t="shared" si="57"/>
        <v>0</v>
      </c>
      <c r="AN701" s="281">
        <f t="shared" si="58"/>
        <v>0</v>
      </c>
      <c r="AO701" s="282">
        <f t="shared" si="59"/>
        <v>0</v>
      </c>
    </row>
    <row r="702" spans="1:41" ht="15" customHeight="1">
      <c r="A702" s="44"/>
      <c r="B702" s="91"/>
      <c r="C702" s="62" t="s">
        <v>172</v>
      </c>
      <c r="D702" s="534" t="str">
        <f t="shared" si="50"/>
        <v/>
      </c>
      <c r="E702" s="535"/>
      <c r="F702" s="535"/>
      <c r="G702" s="535"/>
      <c r="H702" s="535"/>
      <c r="I702" s="535"/>
      <c r="J702" s="535"/>
      <c r="K702" s="535"/>
      <c r="L702" s="535"/>
      <c r="M702" s="535"/>
      <c r="N702" s="536"/>
      <c r="O702" s="533"/>
      <c r="P702" s="533"/>
      <c r="Q702" s="533"/>
      <c r="R702" s="533"/>
      <c r="S702" s="533"/>
      <c r="T702" s="533"/>
      <c r="U702" s="533"/>
      <c r="V702" s="533"/>
      <c r="W702" s="533"/>
      <c r="X702" s="533"/>
      <c r="Y702" s="533"/>
      <c r="Z702" s="533"/>
      <c r="AA702" s="533"/>
      <c r="AB702" s="533"/>
      <c r="AC702" s="533"/>
      <c r="AD702" s="533"/>
      <c r="AE702" s="1"/>
      <c r="AG702" s="182">
        <f t="shared" si="51"/>
        <v>0</v>
      </c>
      <c r="AH702" s="279">
        <f t="shared" si="52"/>
        <v>0</v>
      </c>
      <c r="AI702" s="280">
        <f t="shared" si="53"/>
        <v>0</v>
      </c>
      <c r="AJ702" s="281">
        <f t="shared" si="54"/>
        <v>0</v>
      </c>
      <c r="AK702" s="282">
        <f t="shared" si="55"/>
        <v>0</v>
      </c>
      <c r="AL702" s="279">
        <f t="shared" si="56"/>
        <v>0</v>
      </c>
      <c r="AM702" s="280">
        <f t="shared" si="57"/>
        <v>0</v>
      </c>
      <c r="AN702" s="281">
        <f t="shared" si="58"/>
        <v>0</v>
      </c>
      <c r="AO702" s="282">
        <f t="shared" si="59"/>
        <v>0</v>
      </c>
    </row>
    <row r="703" spans="1:41" ht="15" customHeight="1">
      <c r="A703" s="44"/>
      <c r="B703" s="91"/>
      <c r="C703" s="62" t="s">
        <v>173</v>
      </c>
      <c r="D703" s="534" t="str">
        <f t="shared" si="50"/>
        <v/>
      </c>
      <c r="E703" s="535"/>
      <c r="F703" s="535"/>
      <c r="G703" s="535"/>
      <c r="H703" s="535"/>
      <c r="I703" s="535"/>
      <c r="J703" s="535"/>
      <c r="K703" s="535"/>
      <c r="L703" s="535"/>
      <c r="M703" s="535"/>
      <c r="N703" s="536"/>
      <c r="O703" s="533"/>
      <c r="P703" s="533"/>
      <c r="Q703" s="533"/>
      <c r="R703" s="533"/>
      <c r="S703" s="533"/>
      <c r="T703" s="533"/>
      <c r="U703" s="533"/>
      <c r="V703" s="533"/>
      <c r="W703" s="533"/>
      <c r="X703" s="533"/>
      <c r="Y703" s="533"/>
      <c r="Z703" s="533"/>
      <c r="AA703" s="533"/>
      <c r="AB703" s="533"/>
      <c r="AC703" s="533"/>
      <c r="AD703" s="533"/>
      <c r="AE703" s="1"/>
      <c r="AG703" s="182">
        <f t="shared" si="51"/>
        <v>0</v>
      </c>
      <c r="AH703" s="279">
        <f t="shared" si="52"/>
        <v>0</v>
      </c>
      <c r="AI703" s="280">
        <f t="shared" si="53"/>
        <v>0</v>
      </c>
      <c r="AJ703" s="281">
        <f t="shared" si="54"/>
        <v>0</v>
      </c>
      <c r="AK703" s="282">
        <f t="shared" si="55"/>
        <v>0</v>
      </c>
      <c r="AL703" s="279">
        <f t="shared" si="56"/>
        <v>0</v>
      </c>
      <c r="AM703" s="280">
        <f t="shared" si="57"/>
        <v>0</v>
      </c>
      <c r="AN703" s="281">
        <f t="shared" si="58"/>
        <v>0</v>
      </c>
      <c r="AO703" s="282">
        <f t="shared" si="59"/>
        <v>0</v>
      </c>
    </row>
    <row r="704" spans="1:41" ht="15" customHeight="1">
      <c r="A704" s="44"/>
      <c r="B704" s="91"/>
      <c r="C704" s="62" t="s">
        <v>174</v>
      </c>
      <c r="D704" s="534" t="str">
        <f t="shared" si="50"/>
        <v/>
      </c>
      <c r="E704" s="535"/>
      <c r="F704" s="535"/>
      <c r="G704" s="535"/>
      <c r="H704" s="535"/>
      <c r="I704" s="535"/>
      <c r="J704" s="535"/>
      <c r="K704" s="535"/>
      <c r="L704" s="535"/>
      <c r="M704" s="535"/>
      <c r="N704" s="536"/>
      <c r="O704" s="533"/>
      <c r="P704" s="533"/>
      <c r="Q704" s="533"/>
      <c r="R704" s="533"/>
      <c r="S704" s="533"/>
      <c r="T704" s="533"/>
      <c r="U704" s="533"/>
      <c r="V704" s="533"/>
      <c r="W704" s="533"/>
      <c r="X704" s="533"/>
      <c r="Y704" s="533"/>
      <c r="Z704" s="533"/>
      <c r="AA704" s="533"/>
      <c r="AB704" s="533"/>
      <c r="AC704" s="533"/>
      <c r="AD704" s="533"/>
      <c r="AE704" s="1"/>
      <c r="AG704" s="182">
        <f t="shared" si="51"/>
        <v>0</v>
      </c>
      <c r="AH704" s="279">
        <f t="shared" si="52"/>
        <v>0</v>
      </c>
      <c r="AI704" s="280">
        <f t="shared" si="53"/>
        <v>0</v>
      </c>
      <c r="AJ704" s="281">
        <f t="shared" si="54"/>
        <v>0</v>
      </c>
      <c r="AK704" s="282">
        <f t="shared" si="55"/>
        <v>0</v>
      </c>
      <c r="AL704" s="279">
        <f t="shared" si="56"/>
        <v>0</v>
      </c>
      <c r="AM704" s="280">
        <f t="shared" si="57"/>
        <v>0</v>
      </c>
      <c r="AN704" s="281">
        <f t="shared" si="58"/>
        <v>0</v>
      </c>
      <c r="AO704" s="282">
        <f t="shared" si="59"/>
        <v>0</v>
      </c>
    </row>
    <row r="705" spans="1:41" ht="15" customHeight="1">
      <c r="A705" s="44"/>
      <c r="B705" s="91"/>
      <c r="C705" s="62" t="s">
        <v>175</v>
      </c>
      <c r="D705" s="534" t="str">
        <f t="shared" si="50"/>
        <v/>
      </c>
      <c r="E705" s="535"/>
      <c r="F705" s="535"/>
      <c r="G705" s="535"/>
      <c r="H705" s="535"/>
      <c r="I705" s="535"/>
      <c r="J705" s="535"/>
      <c r="K705" s="535"/>
      <c r="L705" s="535"/>
      <c r="M705" s="535"/>
      <c r="N705" s="536"/>
      <c r="O705" s="533"/>
      <c r="P705" s="533"/>
      <c r="Q705" s="533"/>
      <c r="R705" s="533"/>
      <c r="S705" s="533"/>
      <c r="T705" s="533"/>
      <c r="U705" s="533"/>
      <c r="V705" s="533"/>
      <c r="W705" s="533"/>
      <c r="X705" s="533"/>
      <c r="Y705" s="533"/>
      <c r="Z705" s="533"/>
      <c r="AA705" s="533"/>
      <c r="AB705" s="533"/>
      <c r="AC705" s="533"/>
      <c r="AD705" s="533"/>
      <c r="AE705" s="1"/>
      <c r="AG705" s="182">
        <f t="shared" si="51"/>
        <v>0</v>
      </c>
      <c r="AH705" s="279">
        <f t="shared" si="52"/>
        <v>0</v>
      </c>
      <c r="AI705" s="280">
        <f t="shared" si="53"/>
        <v>0</v>
      </c>
      <c r="AJ705" s="281">
        <f t="shared" si="54"/>
        <v>0</v>
      </c>
      <c r="AK705" s="282">
        <f t="shared" si="55"/>
        <v>0</v>
      </c>
      <c r="AL705" s="279">
        <f t="shared" si="56"/>
        <v>0</v>
      </c>
      <c r="AM705" s="280">
        <f t="shared" si="57"/>
        <v>0</v>
      </c>
      <c r="AN705" s="281">
        <f t="shared" si="58"/>
        <v>0</v>
      </c>
      <c r="AO705" s="282">
        <f t="shared" si="59"/>
        <v>0</v>
      </c>
    </row>
    <row r="706" spans="1:41" ht="15" customHeight="1">
      <c r="A706" s="44"/>
      <c r="B706" s="91"/>
      <c r="C706" s="62" t="s">
        <v>176</v>
      </c>
      <c r="D706" s="534" t="str">
        <f t="shared" si="50"/>
        <v/>
      </c>
      <c r="E706" s="535"/>
      <c r="F706" s="535"/>
      <c r="G706" s="535"/>
      <c r="H706" s="535"/>
      <c r="I706" s="535"/>
      <c r="J706" s="535"/>
      <c r="K706" s="535"/>
      <c r="L706" s="535"/>
      <c r="M706" s="535"/>
      <c r="N706" s="536"/>
      <c r="O706" s="533"/>
      <c r="P706" s="533"/>
      <c r="Q706" s="533"/>
      <c r="R706" s="533"/>
      <c r="S706" s="533"/>
      <c r="T706" s="533"/>
      <c r="U706" s="533"/>
      <c r="V706" s="533"/>
      <c r="W706" s="533"/>
      <c r="X706" s="533"/>
      <c r="Y706" s="533"/>
      <c r="Z706" s="533"/>
      <c r="AA706" s="533"/>
      <c r="AB706" s="533"/>
      <c r="AC706" s="533"/>
      <c r="AD706" s="533"/>
      <c r="AE706" s="1"/>
      <c r="AG706" s="182">
        <f t="shared" si="51"/>
        <v>0</v>
      </c>
      <c r="AH706" s="279">
        <f t="shared" si="52"/>
        <v>0</v>
      </c>
      <c r="AI706" s="280">
        <f t="shared" si="53"/>
        <v>0</v>
      </c>
      <c r="AJ706" s="281">
        <f t="shared" si="54"/>
        <v>0</v>
      </c>
      <c r="AK706" s="282">
        <f t="shared" si="55"/>
        <v>0</v>
      </c>
      <c r="AL706" s="279">
        <f t="shared" si="56"/>
        <v>0</v>
      </c>
      <c r="AM706" s="280">
        <f t="shared" si="57"/>
        <v>0</v>
      </c>
      <c r="AN706" s="281">
        <f t="shared" si="58"/>
        <v>0</v>
      </c>
      <c r="AO706" s="282">
        <f t="shared" si="59"/>
        <v>0</v>
      </c>
    </row>
    <row r="707" spans="1:41" ht="15" customHeight="1">
      <c r="A707" s="44"/>
      <c r="B707" s="91"/>
      <c r="C707" s="62" t="s">
        <v>177</v>
      </c>
      <c r="D707" s="534" t="str">
        <f t="shared" si="50"/>
        <v/>
      </c>
      <c r="E707" s="535"/>
      <c r="F707" s="535"/>
      <c r="G707" s="535"/>
      <c r="H707" s="535"/>
      <c r="I707" s="535"/>
      <c r="J707" s="535"/>
      <c r="K707" s="535"/>
      <c r="L707" s="535"/>
      <c r="M707" s="535"/>
      <c r="N707" s="536"/>
      <c r="O707" s="533"/>
      <c r="P707" s="533"/>
      <c r="Q707" s="533"/>
      <c r="R707" s="533"/>
      <c r="S707" s="533"/>
      <c r="T707" s="533"/>
      <c r="U707" s="533"/>
      <c r="V707" s="533"/>
      <c r="W707" s="533"/>
      <c r="X707" s="533"/>
      <c r="Y707" s="533"/>
      <c r="Z707" s="533"/>
      <c r="AA707" s="533"/>
      <c r="AB707" s="533"/>
      <c r="AC707" s="533"/>
      <c r="AD707" s="533"/>
      <c r="AE707" s="1"/>
      <c r="AG707" s="182">
        <f t="shared" si="51"/>
        <v>0</v>
      </c>
      <c r="AH707" s="279">
        <f t="shared" si="52"/>
        <v>0</v>
      </c>
      <c r="AI707" s="280">
        <f t="shared" si="53"/>
        <v>0</v>
      </c>
      <c r="AJ707" s="281">
        <f t="shared" si="54"/>
        <v>0</v>
      </c>
      <c r="AK707" s="282">
        <f t="shared" si="55"/>
        <v>0</v>
      </c>
      <c r="AL707" s="279">
        <f t="shared" si="56"/>
        <v>0</v>
      </c>
      <c r="AM707" s="280">
        <f t="shared" si="57"/>
        <v>0</v>
      </c>
      <c r="AN707" s="281">
        <f t="shared" si="58"/>
        <v>0</v>
      </c>
      <c r="AO707" s="282">
        <f t="shared" si="59"/>
        <v>0</v>
      </c>
    </row>
    <row r="708" spans="1:41" ht="15" customHeight="1">
      <c r="A708" s="44"/>
      <c r="B708" s="91"/>
      <c r="C708" s="62" t="s">
        <v>178</v>
      </c>
      <c r="D708" s="534" t="str">
        <f t="shared" si="50"/>
        <v/>
      </c>
      <c r="E708" s="535"/>
      <c r="F708" s="535"/>
      <c r="G708" s="535"/>
      <c r="H708" s="535"/>
      <c r="I708" s="535"/>
      <c r="J708" s="535"/>
      <c r="K708" s="535"/>
      <c r="L708" s="535"/>
      <c r="M708" s="535"/>
      <c r="N708" s="536"/>
      <c r="O708" s="533"/>
      <c r="P708" s="533"/>
      <c r="Q708" s="533"/>
      <c r="R708" s="533"/>
      <c r="S708" s="533"/>
      <c r="T708" s="533"/>
      <c r="U708" s="533"/>
      <c r="V708" s="533"/>
      <c r="W708" s="533"/>
      <c r="X708" s="533"/>
      <c r="Y708" s="533"/>
      <c r="Z708" s="533"/>
      <c r="AA708" s="533"/>
      <c r="AB708" s="533"/>
      <c r="AC708" s="533"/>
      <c r="AD708" s="533"/>
      <c r="AE708" s="1"/>
      <c r="AG708" s="182">
        <f t="shared" si="51"/>
        <v>0</v>
      </c>
      <c r="AH708" s="279">
        <f t="shared" si="52"/>
        <v>0</v>
      </c>
      <c r="AI708" s="280">
        <f t="shared" si="53"/>
        <v>0</v>
      </c>
      <c r="AJ708" s="281">
        <f t="shared" si="54"/>
        <v>0</v>
      </c>
      <c r="AK708" s="282">
        <f t="shared" si="55"/>
        <v>0</v>
      </c>
      <c r="AL708" s="279">
        <f t="shared" si="56"/>
        <v>0</v>
      </c>
      <c r="AM708" s="280">
        <f t="shared" si="57"/>
        <v>0</v>
      </c>
      <c r="AN708" s="281">
        <f t="shared" si="58"/>
        <v>0</v>
      </c>
      <c r="AO708" s="282">
        <f t="shared" si="59"/>
        <v>0</v>
      </c>
    </row>
    <row r="709" spans="1:41" ht="15" customHeight="1">
      <c r="A709" s="44"/>
      <c r="B709" s="91"/>
      <c r="C709" s="62" t="s">
        <v>179</v>
      </c>
      <c r="D709" s="534" t="str">
        <f t="shared" si="50"/>
        <v/>
      </c>
      <c r="E709" s="535"/>
      <c r="F709" s="535"/>
      <c r="G709" s="535"/>
      <c r="H709" s="535"/>
      <c r="I709" s="535"/>
      <c r="J709" s="535"/>
      <c r="K709" s="535"/>
      <c r="L709" s="535"/>
      <c r="M709" s="535"/>
      <c r="N709" s="536"/>
      <c r="O709" s="533"/>
      <c r="P709" s="533"/>
      <c r="Q709" s="533"/>
      <c r="R709" s="533"/>
      <c r="S709" s="533"/>
      <c r="T709" s="533"/>
      <c r="U709" s="533"/>
      <c r="V709" s="533"/>
      <c r="W709" s="533"/>
      <c r="X709" s="533"/>
      <c r="Y709" s="533"/>
      <c r="Z709" s="533"/>
      <c r="AA709" s="533"/>
      <c r="AB709" s="533"/>
      <c r="AC709" s="533"/>
      <c r="AD709" s="533"/>
      <c r="AE709" s="1"/>
      <c r="AG709" s="182">
        <f t="shared" si="51"/>
        <v>0</v>
      </c>
      <c r="AH709" s="279">
        <f t="shared" si="52"/>
        <v>0</v>
      </c>
      <c r="AI709" s="280">
        <f t="shared" si="53"/>
        <v>0</v>
      </c>
      <c r="AJ709" s="281">
        <f t="shared" si="54"/>
        <v>0</v>
      </c>
      <c r="AK709" s="282">
        <f t="shared" si="55"/>
        <v>0</v>
      </c>
      <c r="AL709" s="279">
        <f t="shared" si="56"/>
        <v>0</v>
      </c>
      <c r="AM709" s="280">
        <f t="shared" si="57"/>
        <v>0</v>
      </c>
      <c r="AN709" s="281">
        <f t="shared" si="58"/>
        <v>0</v>
      </c>
      <c r="AO709" s="282">
        <f t="shared" si="59"/>
        <v>0</v>
      </c>
    </row>
    <row r="710" spans="1:41" ht="15" customHeight="1">
      <c r="A710" s="44"/>
      <c r="B710" s="91"/>
      <c r="C710" s="62" t="s">
        <v>180</v>
      </c>
      <c r="D710" s="534" t="str">
        <f t="shared" si="50"/>
        <v/>
      </c>
      <c r="E710" s="535"/>
      <c r="F710" s="535"/>
      <c r="G710" s="535"/>
      <c r="H710" s="535"/>
      <c r="I710" s="535"/>
      <c r="J710" s="535"/>
      <c r="K710" s="535"/>
      <c r="L710" s="535"/>
      <c r="M710" s="535"/>
      <c r="N710" s="536"/>
      <c r="O710" s="533"/>
      <c r="P710" s="533"/>
      <c r="Q710" s="533"/>
      <c r="R710" s="533"/>
      <c r="S710" s="533"/>
      <c r="T710" s="533"/>
      <c r="U710" s="533"/>
      <c r="V710" s="533"/>
      <c r="W710" s="533"/>
      <c r="X710" s="533"/>
      <c r="Y710" s="533"/>
      <c r="Z710" s="533"/>
      <c r="AA710" s="533"/>
      <c r="AB710" s="533"/>
      <c r="AC710" s="533"/>
      <c r="AD710" s="533"/>
      <c r="AE710" s="1"/>
      <c r="AG710" s="182">
        <f t="shared" si="51"/>
        <v>0</v>
      </c>
      <c r="AH710" s="279">
        <f t="shared" si="52"/>
        <v>0</v>
      </c>
      <c r="AI710" s="280">
        <f t="shared" si="53"/>
        <v>0</v>
      </c>
      <c r="AJ710" s="281">
        <f t="shared" si="54"/>
        <v>0</v>
      </c>
      <c r="AK710" s="282">
        <f t="shared" si="55"/>
        <v>0</v>
      </c>
      <c r="AL710" s="279">
        <f t="shared" si="56"/>
        <v>0</v>
      </c>
      <c r="AM710" s="280">
        <f t="shared" si="57"/>
        <v>0</v>
      </c>
      <c r="AN710" s="281">
        <f t="shared" si="58"/>
        <v>0</v>
      </c>
      <c r="AO710" s="282">
        <f t="shared" si="59"/>
        <v>0</v>
      </c>
    </row>
    <row r="711" spans="1:41" ht="15" customHeight="1">
      <c r="A711" s="44"/>
      <c r="B711" s="91"/>
      <c r="C711" s="62" t="s">
        <v>181</v>
      </c>
      <c r="D711" s="534" t="str">
        <f t="shared" si="50"/>
        <v/>
      </c>
      <c r="E711" s="535"/>
      <c r="F711" s="535"/>
      <c r="G711" s="535"/>
      <c r="H711" s="535"/>
      <c r="I711" s="535"/>
      <c r="J711" s="535"/>
      <c r="K711" s="535"/>
      <c r="L711" s="535"/>
      <c r="M711" s="535"/>
      <c r="N711" s="536"/>
      <c r="O711" s="533"/>
      <c r="P711" s="533"/>
      <c r="Q711" s="533"/>
      <c r="R711" s="533"/>
      <c r="S711" s="533"/>
      <c r="T711" s="533"/>
      <c r="U711" s="533"/>
      <c r="V711" s="533"/>
      <c r="W711" s="533"/>
      <c r="X711" s="533"/>
      <c r="Y711" s="533"/>
      <c r="Z711" s="533"/>
      <c r="AA711" s="533"/>
      <c r="AB711" s="533"/>
      <c r="AC711" s="533"/>
      <c r="AD711" s="533"/>
      <c r="AE711" s="1"/>
      <c r="AG711" s="182">
        <f t="shared" si="51"/>
        <v>0</v>
      </c>
      <c r="AH711" s="279">
        <f t="shared" si="52"/>
        <v>0</v>
      </c>
      <c r="AI711" s="280">
        <f t="shared" si="53"/>
        <v>0</v>
      </c>
      <c r="AJ711" s="281">
        <f t="shared" si="54"/>
        <v>0</v>
      </c>
      <c r="AK711" s="282">
        <f t="shared" si="55"/>
        <v>0</v>
      </c>
      <c r="AL711" s="279">
        <f t="shared" si="56"/>
        <v>0</v>
      </c>
      <c r="AM711" s="280">
        <f t="shared" si="57"/>
        <v>0</v>
      </c>
      <c r="AN711" s="281">
        <f t="shared" si="58"/>
        <v>0</v>
      </c>
      <c r="AO711" s="282">
        <f t="shared" si="59"/>
        <v>0</v>
      </c>
    </row>
    <row r="712" spans="1:41" ht="15" customHeight="1">
      <c r="A712" s="44"/>
      <c r="B712" s="91"/>
      <c r="C712" s="62" t="s">
        <v>182</v>
      </c>
      <c r="D712" s="534" t="str">
        <f t="shared" si="50"/>
        <v/>
      </c>
      <c r="E712" s="535"/>
      <c r="F712" s="535"/>
      <c r="G712" s="535"/>
      <c r="H712" s="535"/>
      <c r="I712" s="535"/>
      <c r="J712" s="535"/>
      <c r="K712" s="535"/>
      <c r="L712" s="535"/>
      <c r="M712" s="535"/>
      <c r="N712" s="536"/>
      <c r="O712" s="533"/>
      <c r="P712" s="533"/>
      <c r="Q712" s="533"/>
      <c r="R712" s="533"/>
      <c r="S712" s="533"/>
      <c r="T712" s="533"/>
      <c r="U712" s="533"/>
      <c r="V712" s="533"/>
      <c r="W712" s="533"/>
      <c r="X712" s="533"/>
      <c r="Y712" s="533"/>
      <c r="Z712" s="533"/>
      <c r="AA712" s="533"/>
      <c r="AB712" s="533"/>
      <c r="AC712" s="533"/>
      <c r="AD712" s="533"/>
      <c r="AE712" s="1"/>
      <c r="AG712" s="182">
        <f t="shared" si="51"/>
        <v>0</v>
      </c>
      <c r="AH712" s="279">
        <f t="shared" si="52"/>
        <v>0</v>
      </c>
      <c r="AI712" s="280">
        <f t="shared" si="53"/>
        <v>0</v>
      </c>
      <c r="AJ712" s="281">
        <f t="shared" si="54"/>
        <v>0</v>
      </c>
      <c r="AK712" s="282">
        <f t="shared" si="55"/>
        <v>0</v>
      </c>
      <c r="AL712" s="279">
        <f t="shared" si="56"/>
        <v>0</v>
      </c>
      <c r="AM712" s="280">
        <f t="shared" si="57"/>
        <v>0</v>
      </c>
      <c r="AN712" s="281">
        <f t="shared" si="58"/>
        <v>0</v>
      </c>
      <c r="AO712" s="282">
        <f t="shared" si="59"/>
        <v>0</v>
      </c>
    </row>
    <row r="713" spans="1:41" ht="15" customHeight="1">
      <c r="A713" s="44"/>
      <c r="B713" s="91"/>
      <c r="C713" s="62" t="s">
        <v>183</v>
      </c>
      <c r="D713" s="534" t="str">
        <f t="shared" si="50"/>
        <v/>
      </c>
      <c r="E713" s="535"/>
      <c r="F713" s="535"/>
      <c r="G713" s="535"/>
      <c r="H713" s="535"/>
      <c r="I713" s="535"/>
      <c r="J713" s="535"/>
      <c r="K713" s="535"/>
      <c r="L713" s="535"/>
      <c r="M713" s="535"/>
      <c r="N713" s="536"/>
      <c r="O713" s="533"/>
      <c r="P713" s="533"/>
      <c r="Q713" s="533"/>
      <c r="R713" s="533"/>
      <c r="S713" s="533"/>
      <c r="T713" s="533"/>
      <c r="U713" s="533"/>
      <c r="V713" s="533"/>
      <c r="W713" s="533"/>
      <c r="X713" s="533"/>
      <c r="Y713" s="533"/>
      <c r="Z713" s="533"/>
      <c r="AA713" s="533"/>
      <c r="AB713" s="533"/>
      <c r="AC713" s="533"/>
      <c r="AD713" s="533"/>
      <c r="AE713" s="1"/>
      <c r="AG713" s="182">
        <f t="shared" si="51"/>
        <v>0</v>
      </c>
      <c r="AH713" s="279">
        <f t="shared" si="52"/>
        <v>0</v>
      </c>
      <c r="AI713" s="280">
        <f t="shared" si="53"/>
        <v>0</v>
      </c>
      <c r="AJ713" s="281">
        <f t="shared" si="54"/>
        <v>0</v>
      </c>
      <c r="AK713" s="282">
        <f t="shared" si="55"/>
        <v>0</v>
      </c>
      <c r="AL713" s="279">
        <f t="shared" si="56"/>
        <v>0</v>
      </c>
      <c r="AM713" s="280">
        <f t="shared" si="57"/>
        <v>0</v>
      </c>
      <c r="AN713" s="281">
        <f t="shared" si="58"/>
        <v>0</v>
      </c>
      <c r="AO713" s="282">
        <f t="shared" si="59"/>
        <v>0</v>
      </c>
    </row>
    <row r="714" spans="1:41" ht="15" customHeight="1">
      <c r="A714" s="44"/>
      <c r="B714" s="91"/>
      <c r="C714" s="62" t="s">
        <v>184</v>
      </c>
      <c r="D714" s="534" t="str">
        <f t="shared" si="50"/>
        <v/>
      </c>
      <c r="E714" s="535"/>
      <c r="F714" s="535"/>
      <c r="G714" s="535"/>
      <c r="H714" s="535"/>
      <c r="I714" s="535"/>
      <c r="J714" s="535"/>
      <c r="K714" s="535"/>
      <c r="L714" s="535"/>
      <c r="M714" s="535"/>
      <c r="N714" s="536"/>
      <c r="O714" s="533"/>
      <c r="P714" s="533"/>
      <c r="Q714" s="533"/>
      <c r="R714" s="533"/>
      <c r="S714" s="533"/>
      <c r="T714" s="533"/>
      <c r="U714" s="533"/>
      <c r="V714" s="533"/>
      <c r="W714" s="533"/>
      <c r="X714" s="533"/>
      <c r="Y714" s="533"/>
      <c r="Z714" s="533"/>
      <c r="AA714" s="533"/>
      <c r="AB714" s="533"/>
      <c r="AC714" s="533"/>
      <c r="AD714" s="533"/>
      <c r="AE714" s="1"/>
      <c r="AG714" s="182">
        <f t="shared" si="51"/>
        <v>0</v>
      </c>
      <c r="AH714" s="279">
        <f t="shared" si="52"/>
        <v>0</v>
      </c>
      <c r="AI714" s="280">
        <f t="shared" si="53"/>
        <v>0</v>
      </c>
      <c r="AJ714" s="281">
        <f t="shared" si="54"/>
        <v>0</v>
      </c>
      <c r="AK714" s="282">
        <f t="shared" si="55"/>
        <v>0</v>
      </c>
      <c r="AL714" s="279">
        <f t="shared" si="56"/>
        <v>0</v>
      </c>
      <c r="AM714" s="280">
        <f t="shared" si="57"/>
        <v>0</v>
      </c>
      <c r="AN714" s="281">
        <f t="shared" si="58"/>
        <v>0</v>
      </c>
      <c r="AO714" s="282">
        <f t="shared" si="59"/>
        <v>0</v>
      </c>
    </row>
    <row r="715" spans="1:41" ht="15" customHeight="1">
      <c r="A715" s="44"/>
      <c r="B715" s="91"/>
      <c r="C715" s="62" t="s">
        <v>185</v>
      </c>
      <c r="D715" s="534" t="str">
        <f t="shared" si="50"/>
        <v/>
      </c>
      <c r="E715" s="535"/>
      <c r="F715" s="535"/>
      <c r="G715" s="535"/>
      <c r="H715" s="535"/>
      <c r="I715" s="535"/>
      <c r="J715" s="535"/>
      <c r="K715" s="535"/>
      <c r="L715" s="535"/>
      <c r="M715" s="535"/>
      <c r="N715" s="536"/>
      <c r="O715" s="533"/>
      <c r="P715" s="533"/>
      <c r="Q715" s="533"/>
      <c r="R715" s="533"/>
      <c r="S715" s="533"/>
      <c r="T715" s="533"/>
      <c r="U715" s="533"/>
      <c r="V715" s="533"/>
      <c r="W715" s="533"/>
      <c r="X715" s="533"/>
      <c r="Y715" s="533"/>
      <c r="Z715" s="533"/>
      <c r="AA715" s="533"/>
      <c r="AB715" s="533"/>
      <c r="AC715" s="533"/>
      <c r="AD715" s="533"/>
      <c r="AE715" s="1"/>
      <c r="AG715" s="182">
        <f t="shared" si="51"/>
        <v>0</v>
      </c>
      <c r="AH715" s="279">
        <f t="shared" si="52"/>
        <v>0</v>
      </c>
      <c r="AI715" s="280">
        <f t="shared" si="53"/>
        <v>0</v>
      </c>
      <c r="AJ715" s="281">
        <f t="shared" si="54"/>
        <v>0</v>
      </c>
      <c r="AK715" s="282">
        <f t="shared" si="55"/>
        <v>0</v>
      </c>
      <c r="AL715" s="279">
        <f t="shared" si="56"/>
        <v>0</v>
      </c>
      <c r="AM715" s="280">
        <f t="shared" si="57"/>
        <v>0</v>
      </c>
      <c r="AN715" s="281">
        <f t="shared" si="58"/>
        <v>0</v>
      </c>
      <c r="AO715" s="282">
        <f t="shared" si="59"/>
        <v>0</v>
      </c>
    </row>
    <row r="716" spans="1:41" ht="15" customHeight="1">
      <c r="A716" s="44"/>
      <c r="B716" s="91"/>
      <c r="C716" s="171" t="s">
        <v>186</v>
      </c>
      <c r="D716" s="534" t="str">
        <f t="shared" si="50"/>
        <v/>
      </c>
      <c r="E716" s="535"/>
      <c r="F716" s="535"/>
      <c r="G716" s="535"/>
      <c r="H716" s="535"/>
      <c r="I716" s="535"/>
      <c r="J716" s="535"/>
      <c r="K716" s="535"/>
      <c r="L716" s="535"/>
      <c r="M716" s="535"/>
      <c r="N716" s="536"/>
      <c r="O716" s="533"/>
      <c r="P716" s="533"/>
      <c r="Q716" s="533"/>
      <c r="R716" s="533"/>
      <c r="S716" s="533"/>
      <c r="T716" s="533"/>
      <c r="U716" s="533"/>
      <c r="V716" s="533"/>
      <c r="W716" s="533"/>
      <c r="X716" s="533"/>
      <c r="Y716" s="533"/>
      <c r="Z716" s="533"/>
      <c r="AA716" s="533"/>
      <c r="AB716" s="533"/>
      <c r="AC716" s="533"/>
      <c r="AD716" s="533"/>
      <c r="AE716" s="1"/>
      <c r="AG716" s="182">
        <f t="shared" si="51"/>
        <v>0</v>
      </c>
      <c r="AH716" s="279">
        <f t="shared" si="52"/>
        <v>0</v>
      </c>
      <c r="AI716" s="280">
        <f t="shared" si="53"/>
        <v>0</v>
      </c>
      <c r="AJ716" s="281">
        <f t="shared" si="54"/>
        <v>0</v>
      </c>
      <c r="AK716" s="282">
        <f t="shared" si="55"/>
        <v>0</v>
      </c>
      <c r="AL716" s="279">
        <f t="shared" si="56"/>
        <v>0</v>
      </c>
      <c r="AM716" s="280">
        <f t="shared" si="57"/>
        <v>0</v>
      </c>
      <c r="AN716" s="281">
        <f t="shared" si="58"/>
        <v>0</v>
      </c>
      <c r="AO716" s="282">
        <f t="shared" si="59"/>
        <v>0</v>
      </c>
    </row>
    <row r="717" spans="1:41" ht="15" customHeight="1">
      <c r="A717" s="44"/>
      <c r="B717" s="91"/>
      <c r="C717" s="171" t="s">
        <v>187</v>
      </c>
      <c r="D717" s="534" t="str">
        <f>IF(D479="","",D479)</f>
        <v/>
      </c>
      <c r="E717" s="535"/>
      <c r="F717" s="535"/>
      <c r="G717" s="535"/>
      <c r="H717" s="535"/>
      <c r="I717" s="535"/>
      <c r="J717" s="535"/>
      <c r="K717" s="535"/>
      <c r="L717" s="535"/>
      <c r="M717" s="535"/>
      <c r="N717" s="536"/>
      <c r="O717" s="533"/>
      <c r="P717" s="533"/>
      <c r="Q717" s="533"/>
      <c r="R717" s="533"/>
      <c r="S717" s="533"/>
      <c r="T717" s="533"/>
      <c r="U717" s="533"/>
      <c r="V717" s="533"/>
      <c r="W717" s="533"/>
      <c r="X717" s="533"/>
      <c r="Y717" s="533"/>
      <c r="Z717" s="533"/>
      <c r="AA717" s="533"/>
      <c r="AB717" s="533"/>
      <c r="AC717" s="533"/>
      <c r="AD717" s="533"/>
      <c r="AE717" s="1"/>
      <c r="AG717" s="182">
        <f t="shared" si="51"/>
        <v>0</v>
      </c>
      <c r="AH717" s="279">
        <f t="shared" si="52"/>
        <v>0</v>
      </c>
      <c r="AI717" s="280">
        <f t="shared" si="53"/>
        <v>0</v>
      </c>
      <c r="AJ717" s="281">
        <f t="shared" si="54"/>
        <v>0</v>
      </c>
      <c r="AK717" s="282">
        <f t="shared" si="55"/>
        <v>0</v>
      </c>
      <c r="AL717" s="279">
        <f t="shared" si="56"/>
        <v>0</v>
      </c>
      <c r="AM717" s="280">
        <f t="shared" si="57"/>
        <v>0</v>
      </c>
      <c r="AN717" s="281">
        <f t="shared" si="58"/>
        <v>0</v>
      </c>
      <c r="AO717" s="282">
        <f t="shared" si="59"/>
        <v>0</v>
      </c>
    </row>
    <row r="718" spans="1:41" ht="15" customHeight="1">
      <c r="A718" s="44"/>
      <c r="B718" s="91"/>
      <c r="C718" s="92"/>
      <c r="D718" s="3"/>
      <c r="E718" s="3"/>
      <c r="F718" s="3"/>
      <c r="G718" s="3"/>
      <c r="H718" s="3"/>
      <c r="I718" s="3"/>
      <c r="J718" s="3"/>
      <c r="K718" s="3"/>
      <c r="L718" s="3"/>
      <c r="M718" s="3"/>
      <c r="N718" s="64" t="s">
        <v>188</v>
      </c>
      <c r="O718" s="641">
        <f>IF(AND(SUM(O598:P717)=0,COUNTIF(O598:P717,"NS")&gt;0),"NS",
IF(AND(SUM(O598:P717)=0,COUNTIF(O598:P717,0)&gt;0),0,
IF(AND(SUM(O598:P717)=0,COUNTIF(O598:P717,"NA")&gt;0),"NA",
SUM(O598:P717))))</f>
        <v>0</v>
      </c>
      <c r="P718" s="641"/>
      <c r="Q718" s="641">
        <f t="shared" ref="Q718" si="60">IF(AND(SUM(Q598:R717)=0,COUNTIF(Q598:R717,"NS")&gt;0),"NS",
IF(AND(SUM(Q598:R717)=0,COUNTIF(Q598:R717,0)&gt;0),0,
IF(AND(SUM(Q598:R717)=0,COUNTIF(Q598:R717,"NA")&gt;0),"NA",
SUM(Q598:R717))))</f>
        <v>0</v>
      </c>
      <c r="R718" s="641"/>
      <c r="S718" s="641">
        <f t="shared" ref="S718" si="61">IF(AND(SUM(S598:T717)=0,COUNTIF(S598:T717,"NS")&gt;0),"NS",
IF(AND(SUM(S598:T717)=0,COUNTIF(S598:T717,0)&gt;0),0,
IF(AND(SUM(S598:T717)=0,COUNTIF(S598:T717,"NA")&gt;0),"NA",
SUM(S598:T717))))</f>
        <v>0</v>
      </c>
      <c r="T718" s="641"/>
      <c r="U718" s="641">
        <f t="shared" ref="U718" si="62">IF(AND(SUM(U598:V717)=0,COUNTIF(U598:V717,"NS")&gt;0),"NS",
IF(AND(SUM(U598:V717)=0,COUNTIF(U598:V717,0)&gt;0),0,
IF(AND(SUM(U598:V717)=0,COUNTIF(U598:V717,"NA")&gt;0),"NA",
SUM(U598:V717))))</f>
        <v>0</v>
      </c>
      <c r="V718" s="641"/>
      <c r="W718" s="641">
        <f t="shared" ref="W718" si="63">IF(AND(SUM(W598:X717)=0,COUNTIF(W598:X717,"NS")&gt;0),"NS",
IF(AND(SUM(W598:X717)=0,COUNTIF(W598:X717,0)&gt;0),0,
IF(AND(SUM(W598:X717)=0,COUNTIF(W598:X717,"NA")&gt;0),"NA",
SUM(W598:X717))))</f>
        <v>0</v>
      </c>
      <c r="X718" s="641"/>
      <c r="Y718" s="641">
        <f t="shared" ref="Y718" si="64">IF(AND(SUM(Y598:Z717)=0,COUNTIF(Y598:Z717,"NS")&gt;0),"NS",
IF(AND(SUM(Y598:Z717)=0,COUNTIF(Y598:Z717,0)&gt;0),0,
IF(AND(SUM(Y598:Z717)=0,COUNTIF(Y598:Z717,"NA")&gt;0),"NA",
SUM(Y598:Z717))))</f>
        <v>0</v>
      </c>
      <c r="Z718" s="641"/>
      <c r="AA718" s="641">
        <f t="shared" ref="AA718" si="65">IF(AND(SUM(AA598:AB717)=0,COUNTIF(AA598:AB717,"NS")&gt;0),"NS",
IF(AND(SUM(AA598:AB717)=0,COUNTIF(AA598:AB717,0)&gt;0),0,
IF(AND(SUM(AA598:AB717)=0,COUNTIF(AA598:AB717,"NA")&gt;0),"NA",
SUM(AA598:AB717))))</f>
        <v>0</v>
      </c>
      <c r="AB718" s="641"/>
      <c r="AC718" s="641">
        <f t="shared" ref="AC718" si="66">IF(AND(SUM(AC598:AD717)=0,COUNTIF(AC598:AD717,"NS")&gt;0),"NS",
IF(AND(SUM(AC598:AD717)=0,COUNTIF(AC598:AD717,0)&gt;0),0,
IF(AND(SUM(AC598:AD717)=0,COUNTIF(AC598:AD717,"NA")&gt;0),"NA",
SUM(AC598:AD717))))</f>
        <v>0</v>
      </c>
      <c r="AD718" s="641"/>
      <c r="AE718" s="1"/>
      <c r="AG718" s="272">
        <f>SUM(AG598:AG717)</f>
        <v>0</v>
      </c>
      <c r="AK718" s="278">
        <f>SUM(AK598:AK717)</f>
        <v>0</v>
      </c>
      <c r="AO718" s="278">
        <f>SUM(AO598:AO717)</f>
        <v>0</v>
      </c>
    </row>
    <row r="719" spans="1:41" ht="15" customHeight="1">
      <c r="A719" s="44"/>
      <c r="B719" s="91"/>
      <c r="C719" s="91"/>
      <c r="D719" s="91"/>
      <c r="E719" s="91"/>
      <c r="F719" s="91"/>
      <c r="G719" s="91"/>
      <c r="H719" s="91"/>
      <c r="I719" s="91"/>
      <c r="J719" s="91"/>
      <c r="K719" s="91"/>
      <c r="L719" s="91"/>
      <c r="M719" s="91"/>
      <c r="N719" s="91"/>
      <c r="O719" s="91"/>
      <c r="P719" s="91"/>
      <c r="Q719" s="91"/>
      <c r="R719" s="91"/>
      <c r="S719" s="91"/>
      <c r="T719" s="91"/>
      <c r="U719" s="91"/>
      <c r="V719" s="91"/>
      <c r="W719" s="91"/>
      <c r="X719" s="91"/>
      <c r="Y719" s="91"/>
      <c r="Z719" s="91"/>
      <c r="AA719" s="91"/>
      <c r="AB719" s="91"/>
      <c r="AC719" s="91"/>
      <c r="AD719" s="91"/>
      <c r="AE719" s="1"/>
    </row>
    <row r="720" spans="1:41" ht="24" customHeight="1">
      <c r="A720" s="21"/>
      <c r="B720" s="13"/>
      <c r="C720" s="474" t="s">
        <v>189</v>
      </c>
      <c r="D720" s="474"/>
      <c r="E720" s="474"/>
      <c r="F720" s="474"/>
      <c r="G720" s="474"/>
      <c r="H720" s="474"/>
      <c r="I720" s="474"/>
      <c r="J720" s="474"/>
      <c r="K720" s="474"/>
      <c r="L720" s="474"/>
      <c r="M720" s="474"/>
      <c r="N720" s="474"/>
      <c r="O720" s="474"/>
      <c r="P720" s="474"/>
      <c r="Q720" s="474"/>
      <c r="R720" s="474"/>
      <c r="S720" s="474"/>
      <c r="T720" s="474"/>
      <c r="U720" s="474"/>
      <c r="V720" s="474"/>
      <c r="W720" s="474"/>
      <c r="X720" s="474"/>
      <c r="Y720" s="474"/>
      <c r="Z720" s="474"/>
      <c r="AA720" s="474"/>
      <c r="AB720" s="474"/>
      <c r="AC720" s="474"/>
      <c r="AD720" s="474"/>
      <c r="AE720" s="1"/>
      <c r="AI720" s="346" t="s">
        <v>5648</v>
      </c>
      <c r="AJ720" s="345">
        <f>SUM(AK718,AO718)</f>
        <v>0</v>
      </c>
    </row>
    <row r="721" spans="1:34" ht="60" customHeight="1">
      <c r="A721" s="21"/>
      <c r="B721" s="13"/>
      <c r="C721" s="654"/>
      <c r="D721" s="654"/>
      <c r="E721" s="654"/>
      <c r="F721" s="654"/>
      <c r="G721" s="654"/>
      <c r="H721" s="654"/>
      <c r="I721" s="654"/>
      <c r="J721" s="654"/>
      <c r="K721" s="654"/>
      <c r="L721" s="654"/>
      <c r="M721" s="654"/>
      <c r="N721" s="654"/>
      <c r="O721" s="654"/>
      <c r="P721" s="654"/>
      <c r="Q721" s="654"/>
      <c r="R721" s="654"/>
      <c r="S721" s="654"/>
      <c r="T721" s="654"/>
      <c r="U721" s="654"/>
      <c r="V721" s="654"/>
      <c r="W721" s="654"/>
      <c r="X721" s="654"/>
      <c r="Y721" s="654"/>
      <c r="Z721" s="654"/>
      <c r="AA721" s="654"/>
      <c r="AB721" s="654"/>
      <c r="AC721" s="654"/>
      <c r="AD721" s="654"/>
      <c r="AE721" s="1"/>
    </row>
    <row r="722" spans="1:34" ht="15" customHeight="1">
      <c r="A722" s="44"/>
      <c r="B722" s="513" t="str">
        <f>IF(AG718&gt;0,"Favor de ingresar toda la información requerida en la pregunta","")</f>
        <v/>
      </c>
      <c r="C722" s="513"/>
      <c r="D722" s="513"/>
      <c r="E722" s="513"/>
      <c r="F722" s="513"/>
      <c r="G722" s="513"/>
      <c r="H722" s="513"/>
      <c r="I722" s="513"/>
      <c r="J722" s="513"/>
      <c r="K722" s="513"/>
      <c r="L722" s="513"/>
      <c r="M722" s="513"/>
      <c r="N722" s="513"/>
      <c r="O722" s="513"/>
      <c r="P722" s="513"/>
      <c r="Q722" s="513"/>
      <c r="R722" s="513"/>
      <c r="S722" s="513"/>
      <c r="T722" s="513"/>
      <c r="U722" s="513"/>
      <c r="V722" s="513"/>
      <c r="W722" s="513"/>
      <c r="X722" s="513"/>
      <c r="Y722" s="513"/>
      <c r="Z722" s="513"/>
      <c r="AA722" s="513"/>
      <c r="AB722" s="513"/>
      <c r="AC722" s="513"/>
      <c r="AD722" s="513"/>
      <c r="AE722" s="1"/>
    </row>
    <row r="723" spans="1:34" ht="15" customHeight="1">
      <c r="A723" s="44"/>
      <c r="B723" s="514" t="str">
        <f>IF(AP598&gt;0,"Alerta: debido a que cuenta con registros NS, debe proporcionar una justificación en el area de comentarios","")</f>
        <v/>
      </c>
      <c r="C723" s="514"/>
      <c r="D723" s="514"/>
      <c r="E723" s="514"/>
      <c r="F723" s="514"/>
      <c r="G723" s="514"/>
      <c r="H723" s="514"/>
      <c r="I723" s="514"/>
      <c r="J723" s="514"/>
      <c r="K723" s="514"/>
      <c r="L723" s="514"/>
      <c r="M723" s="514"/>
      <c r="N723" s="514"/>
      <c r="O723" s="514"/>
      <c r="P723" s="514"/>
      <c r="Q723" s="514"/>
      <c r="R723" s="514"/>
      <c r="S723" s="514"/>
      <c r="T723" s="514"/>
      <c r="U723" s="514"/>
      <c r="V723" s="514"/>
      <c r="W723" s="514"/>
      <c r="X723" s="514"/>
      <c r="Y723" s="514"/>
      <c r="Z723" s="514"/>
      <c r="AA723" s="514"/>
      <c r="AB723" s="514"/>
      <c r="AC723" s="514"/>
      <c r="AD723" s="514"/>
      <c r="AE723" s="1"/>
    </row>
    <row r="724" spans="1:34" ht="15" customHeight="1">
      <c r="A724" s="44"/>
      <c r="B724" s="513" t="str">
        <f>IF(AJ720&gt;0,"Favor de revisar la suma y consistencia de totales y/o subtotales por filas (numéricos y NS)","")</f>
        <v/>
      </c>
      <c r="C724" s="513"/>
      <c r="D724" s="513"/>
      <c r="E724" s="513"/>
      <c r="F724" s="513"/>
      <c r="G724" s="513"/>
      <c r="H724" s="513"/>
      <c r="I724" s="513"/>
      <c r="J724" s="513"/>
      <c r="K724" s="513"/>
      <c r="L724" s="513"/>
      <c r="M724" s="513"/>
      <c r="N724" s="513"/>
      <c r="O724" s="513"/>
      <c r="P724" s="513"/>
      <c r="Q724" s="513"/>
      <c r="R724" s="513"/>
      <c r="S724" s="513"/>
      <c r="T724" s="513"/>
      <c r="U724" s="513"/>
      <c r="V724" s="513"/>
      <c r="W724" s="513"/>
      <c r="X724" s="513"/>
      <c r="Y724" s="513"/>
      <c r="Z724" s="513"/>
      <c r="AA724" s="513"/>
      <c r="AB724" s="513"/>
      <c r="AC724" s="513"/>
      <c r="AD724" s="513"/>
      <c r="AE724" s="1"/>
    </row>
    <row r="725" spans="1:34" ht="15" customHeight="1">
      <c r="A725" s="44"/>
      <c r="B725" s="135"/>
      <c r="C725" s="135"/>
      <c r="D725" s="135"/>
      <c r="E725" s="135"/>
      <c r="F725" s="135"/>
      <c r="G725" s="135"/>
      <c r="H725" s="135"/>
      <c r="I725" s="135"/>
      <c r="J725" s="135"/>
      <c r="K725" s="135"/>
      <c r="L725" s="135"/>
      <c r="M725" s="135"/>
      <c r="N725" s="135"/>
      <c r="O725" s="135"/>
      <c r="P725" s="135"/>
      <c r="Q725" s="135"/>
      <c r="R725" s="135"/>
      <c r="S725" s="135"/>
      <c r="T725" s="135"/>
      <c r="U725" s="135"/>
      <c r="V725" s="135"/>
      <c r="W725" s="135"/>
      <c r="X725" s="135"/>
      <c r="Y725" s="135"/>
      <c r="Z725" s="135"/>
      <c r="AA725" s="135"/>
      <c r="AB725" s="135"/>
      <c r="AC725" s="135"/>
      <c r="AD725" s="135"/>
      <c r="AE725" s="1"/>
    </row>
    <row r="726" spans="1:34" ht="15" customHeight="1">
      <c r="A726" s="44"/>
      <c r="B726" s="135"/>
      <c r="C726" s="135"/>
      <c r="D726" s="135"/>
      <c r="E726" s="135"/>
      <c r="F726" s="135"/>
      <c r="G726" s="135"/>
      <c r="H726" s="135"/>
      <c r="I726" s="135"/>
      <c r="J726" s="135"/>
      <c r="K726" s="135"/>
      <c r="L726" s="135"/>
      <c r="M726" s="135"/>
      <c r="N726" s="135"/>
      <c r="O726" s="135"/>
      <c r="P726" s="135"/>
      <c r="Q726" s="135"/>
      <c r="R726" s="135"/>
      <c r="S726" s="135"/>
      <c r="T726" s="135"/>
      <c r="U726" s="135"/>
      <c r="V726" s="135"/>
      <c r="W726" s="135"/>
      <c r="X726" s="135"/>
      <c r="Y726" s="135"/>
      <c r="Z726" s="135"/>
      <c r="AA726" s="135"/>
      <c r="AB726" s="135"/>
      <c r="AC726" s="135"/>
      <c r="AD726" s="135"/>
      <c r="AE726" s="1"/>
    </row>
    <row r="727" spans="1:34" ht="15" customHeight="1">
      <c r="A727" s="44"/>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
    </row>
    <row r="728" spans="1:34" ht="24" customHeight="1">
      <c r="A728" s="20" t="s">
        <v>330</v>
      </c>
      <c r="B728" s="620" t="s">
        <v>313</v>
      </c>
      <c r="C728" s="620"/>
      <c r="D728" s="620"/>
      <c r="E728" s="620"/>
      <c r="F728" s="620"/>
      <c r="G728" s="620"/>
      <c r="H728" s="620"/>
      <c r="I728" s="620"/>
      <c r="J728" s="620"/>
      <c r="K728" s="620"/>
      <c r="L728" s="620"/>
      <c r="M728" s="620"/>
      <c r="N728" s="620"/>
      <c r="O728" s="620"/>
      <c r="P728" s="620"/>
      <c r="Q728" s="620"/>
      <c r="R728" s="620"/>
      <c r="S728" s="620"/>
      <c r="T728" s="620"/>
      <c r="U728" s="620"/>
      <c r="V728" s="620"/>
      <c r="W728" s="620"/>
      <c r="X728" s="620"/>
      <c r="Y728" s="620"/>
      <c r="Z728" s="620"/>
      <c r="AA728" s="620"/>
      <c r="AB728" s="620"/>
      <c r="AC728" s="620"/>
      <c r="AD728" s="620"/>
      <c r="AE728" s="1"/>
      <c r="AH728" s="301" t="s">
        <v>5650</v>
      </c>
    </row>
    <row r="729" spans="1:34" ht="24" customHeight="1">
      <c r="A729" s="52"/>
      <c r="B729" s="53"/>
      <c r="C729" s="474" t="s">
        <v>314</v>
      </c>
      <c r="D729" s="474"/>
      <c r="E729" s="474"/>
      <c r="F729" s="474"/>
      <c r="G729" s="474"/>
      <c r="H729" s="474"/>
      <c r="I729" s="474"/>
      <c r="J729" s="474"/>
      <c r="K729" s="474"/>
      <c r="L729" s="474"/>
      <c r="M729" s="474"/>
      <c r="N729" s="474"/>
      <c r="O729" s="474"/>
      <c r="P729" s="474"/>
      <c r="Q729" s="474"/>
      <c r="R729" s="474"/>
      <c r="S729" s="474"/>
      <c r="T729" s="474"/>
      <c r="U729" s="474"/>
      <c r="V729" s="474"/>
      <c r="W729" s="474"/>
      <c r="X729" s="474"/>
      <c r="Y729" s="474"/>
      <c r="Z729" s="474"/>
      <c r="AA729" s="474"/>
      <c r="AB729" s="474"/>
      <c r="AC729" s="474"/>
      <c r="AD729" s="474"/>
      <c r="AE729" s="1"/>
      <c r="AG729" s="347" t="s">
        <v>5634</v>
      </c>
      <c r="AH729" s="234">
        <f>IF(SUM(O718)=0,0,1)</f>
        <v>0</v>
      </c>
    </row>
    <row r="730" spans="1:34" ht="24" customHeight="1">
      <c r="A730" s="20"/>
      <c r="B730" s="55"/>
      <c r="C730" s="653" t="s">
        <v>539</v>
      </c>
      <c r="D730" s="653"/>
      <c r="E730" s="653"/>
      <c r="F730" s="653"/>
      <c r="G730" s="653"/>
      <c r="H730" s="653"/>
      <c r="I730" s="653"/>
      <c r="J730" s="653"/>
      <c r="K730" s="653"/>
      <c r="L730" s="653"/>
      <c r="M730" s="653"/>
      <c r="N730" s="653"/>
      <c r="O730" s="653"/>
      <c r="P730" s="653"/>
      <c r="Q730" s="653"/>
      <c r="R730" s="653"/>
      <c r="S730" s="653"/>
      <c r="T730" s="653"/>
      <c r="U730" s="653"/>
      <c r="V730" s="653"/>
      <c r="W730" s="653"/>
      <c r="X730" s="653"/>
      <c r="Y730" s="653"/>
      <c r="Z730" s="653"/>
      <c r="AA730" s="653"/>
      <c r="AB730" s="653"/>
      <c r="AC730" s="653"/>
      <c r="AD730" s="653"/>
      <c r="AE730" s="1"/>
      <c r="AG730" s="348" t="s">
        <v>5649</v>
      </c>
      <c r="AH730" s="235">
        <f>IF(SUM(W718)=0,0,1)</f>
        <v>0</v>
      </c>
    </row>
    <row r="731" spans="1:34" ht="36" customHeight="1">
      <c r="A731" s="20"/>
      <c r="B731" s="55"/>
      <c r="C731" s="653" t="s">
        <v>650</v>
      </c>
      <c r="D731" s="653"/>
      <c r="E731" s="653"/>
      <c r="F731" s="653"/>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1"/>
    </row>
    <row r="732" spans="1:34" ht="36" customHeight="1">
      <c r="A732" s="52"/>
      <c r="B732" s="13"/>
      <c r="C732" s="474" t="s">
        <v>651</v>
      </c>
      <c r="D732" s="474"/>
      <c r="E732" s="474"/>
      <c r="F732" s="474"/>
      <c r="G732" s="474"/>
      <c r="H732" s="474"/>
      <c r="I732" s="474"/>
      <c r="J732" s="474"/>
      <c r="K732" s="474"/>
      <c r="L732" s="474"/>
      <c r="M732" s="474"/>
      <c r="N732" s="474"/>
      <c r="O732" s="474"/>
      <c r="P732" s="474"/>
      <c r="Q732" s="474"/>
      <c r="R732" s="474"/>
      <c r="S732" s="474"/>
      <c r="T732" s="474"/>
      <c r="U732" s="474"/>
      <c r="V732" s="474"/>
      <c r="W732" s="474"/>
      <c r="X732" s="474"/>
      <c r="Y732" s="474"/>
      <c r="Z732" s="474"/>
      <c r="AA732" s="474"/>
      <c r="AB732" s="474"/>
      <c r="AC732" s="474"/>
      <c r="AD732" s="474"/>
      <c r="AE732" s="1"/>
    </row>
    <row r="733" spans="1:34" ht="36" customHeight="1">
      <c r="A733" s="52"/>
      <c r="B733" s="13"/>
      <c r="C733" s="600" t="s">
        <v>315</v>
      </c>
      <c r="D733" s="600"/>
      <c r="E733" s="600"/>
      <c r="F733" s="600"/>
      <c r="G733" s="600"/>
      <c r="H733" s="600"/>
      <c r="I733" s="600"/>
      <c r="J733" s="600"/>
      <c r="K733" s="600"/>
      <c r="L733" s="600"/>
      <c r="M733" s="600"/>
      <c r="N733" s="600"/>
      <c r="O733" s="600"/>
      <c r="P733" s="600"/>
      <c r="Q733" s="600"/>
      <c r="R733" s="600"/>
      <c r="S733" s="600"/>
      <c r="T733" s="600"/>
      <c r="U733" s="600"/>
      <c r="V733" s="600"/>
      <c r="W733" s="600"/>
      <c r="X733" s="600"/>
      <c r="Y733" s="600"/>
      <c r="Z733" s="600"/>
      <c r="AA733" s="600"/>
      <c r="AB733" s="600"/>
      <c r="AC733" s="600"/>
      <c r="AD733" s="600"/>
      <c r="AE733" s="1"/>
    </row>
    <row r="734" spans="1:34" ht="24" customHeight="1">
      <c r="A734" s="52"/>
      <c r="B734" s="13"/>
      <c r="C734" s="474" t="s">
        <v>540</v>
      </c>
      <c r="D734" s="474"/>
      <c r="E734" s="474"/>
      <c r="F734" s="474"/>
      <c r="G734" s="474"/>
      <c r="H734" s="474"/>
      <c r="I734" s="474"/>
      <c r="J734" s="474"/>
      <c r="K734" s="474"/>
      <c r="L734" s="474"/>
      <c r="M734" s="474"/>
      <c r="N734" s="474"/>
      <c r="O734" s="474"/>
      <c r="P734" s="474"/>
      <c r="Q734" s="474"/>
      <c r="R734" s="474"/>
      <c r="S734" s="474"/>
      <c r="T734" s="474"/>
      <c r="U734" s="474"/>
      <c r="V734" s="474"/>
      <c r="W734" s="474"/>
      <c r="X734" s="474"/>
      <c r="Y734" s="474"/>
      <c r="Z734" s="474"/>
      <c r="AA734" s="474"/>
      <c r="AB734" s="474"/>
      <c r="AC734" s="474"/>
      <c r="AD734" s="474"/>
      <c r="AE734" s="1"/>
    </row>
    <row r="735" spans="1:34" ht="15" customHeight="1">
      <c r="A735" s="21"/>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
    </row>
    <row r="736" spans="1:34" ht="15" customHeight="1">
      <c r="A736" s="44"/>
      <c r="B736" s="85"/>
      <c r="C736" s="63" t="s">
        <v>316</v>
      </c>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
    </row>
    <row r="737" spans="1:39" ht="15" customHeight="1">
      <c r="A737" s="44"/>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
      <c r="AJ737" s="540" t="s">
        <v>5651</v>
      </c>
      <c r="AM737" s="538" t="s">
        <v>5654</v>
      </c>
    </row>
    <row r="738" spans="1:39" ht="24" customHeight="1">
      <c r="A738" s="21"/>
      <c r="B738" s="13"/>
      <c r="C738" s="451" t="s">
        <v>317</v>
      </c>
      <c r="D738" s="451"/>
      <c r="E738" s="451"/>
      <c r="F738" s="451"/>
      <c r="G738" s="451"/>
      <c r="H738" s="451"/>
      <c r="I738" s="451"/>
      <c r="J738" s="451"/>
      <c r="K738" s="451"/>
      <c r="L738" s="451"/>
      <c r="M738" s="451"/>
      <c r="N738" s="451"/>
      <c r="O738" s="451"/>
      <c r="P738" s="451"/>
      <c r="Q738" s="451"/>
      <c r="R738" s="451"/>
      <c r="S738" s="451"/>
      <c r="T738" s="451"/>
      <c r="U738" s="451"/>
      <c r="V738" s="451"/>
      <c r="W738" s="451"/>
      <c r="X738" s="451"/>
      <c r="Y738" s="451" t="s">
        <v>318</v>
      </c>
      <c r="Z738" s="451"/>
      <c r="AA738" s="451"/>
      <c r="AB738" s="451"/>
      <c r="AC738" s="451"/>
      <c r="AD738" s="451"/>
      <c r="AE738" s="1"/>
      <c r="AG738" s="255" t="s">
        <v>731</v>
      </c>
      <c r="AH738" s="316" t="s">
        <v>733</v>
      </c>
      <c r="AI738" s="329" t="s">
        <v>5653</v>
      </c>
      <c r="AJ738" s="540"/>
      <c r="AK738" s="351" t="s">
        <v>5653</v>
      </c>
      <c r="AL738" s="267" t="s">
        <v>5632</v>
      </c>
      <c r="AM738" s="538"/>
    </row>
    <row r="739" spans="1:39" ht="15" customHeight="1">
      <c r="A739" s="21"/>
      <c r="B739" s="13"/>
      <c r="C739" s="662" t="s">
        <v>57</v>
      </c>
      <c r="D739" s="554"/>
      <c r="E739" s="555"/>
      <c r="F739" s="522" t="s">
        <v>541</v>
      </c>
      <c r="G739" s="523"/>
      <c r="H739" s="523"/>
      <c r="I739" s="523"/>
      <c r="J739" s="523"/>
      <c r="K739" s="523"/>
      <c r="L739" s="523"/>
      <c r="M739" s="523"/>
      <c r="N739" s="523"/>
      <c r="O739" s="523"/>
      <c r="P739" s="523"/>
      <c r="Q739" s="523"/>
      <c r="R739" s="523"/>
      <c r="S739" s="523"/>
      <c r="T739" s="523"/>
      <c r="U739" s="523"/>
      <c r="V739" s="523"/>
      <c r="W739" s="523"/>
      <c r="X739" s="524"/>
      <c r="Y739" s="531"/>
      <c r="Z739" s="531"/>
      <c r="AA739" s="531"/>
      <c r="AB739" s="531"/>
      <c r="AC739" s="531"/>
      <c r="AD739" s="531"/>
      <c r="AE739" s="1"/>
      <c r="AG739" s="182">
        <f>IF(AND(AH729=0,COUNTA(Y739:AD745)=0),0,IF(AND(AH729=1,COUNTA(Y739:AD745)=7),0,1))</f>
        <v>0</v>
      </c>
      <c r="AH739" s="226">
        <f>COUNTIF(Y739:AD745,"NS")</f>
        <v>0</v>
      </c>
      <c r="AI739" s="231">
        <f>IF(OR(Y746="NS",O718="NS"),0,IF(AND(Y746="NA",O718="NA"),0,IF(Y746&gt;=O718,0,1)))</f>
        <v>0</v>
      </c>
      <c r="AJ739" s="352">
        <v>1</v>
      </c>
      <c r="AK739" s="349">
        <f>IF(OR(Y739="NS",$O$718="NS"),0,IF(AND(Y739="NA",$O$718="NA"),0,IF(Y739&lt;=$O$718,0,1)))</f>
        <v>0</v>
      </c>
      <c r="AL739" s="214">
        <f>IF(SUM(Y744)&gt;0,1,0)</f>
        <v>0</v>
      </c>
      <c r="AM739" s="697">
        <f>IF(AND(SUM($O$718)=0,COUNTA(Y739:AD745)&gt;0),1,0)</f>
        <v>0</v>
      </c>
    </row>
    <row r="740" spans="1:39" ht="30" customHeight="1">
      <c r="A740" s="21"/>
      <c r="B740" s="13"/>
      <c r="C740" s="547" t="s">
        <v>319</v>
      </c>
      <c r="D740" s="548"/>
      <c r="E740" s="70" t="s">
        <v>199</v>
      </c>
      <c r="F740" s="522" t="s">
        <v>200</v>
      </c>
      <c r="G740" s="523"/>
      <c r="H740" s="523"/>
      <c r="I740" s="523"/>
      <c r="J740" s="523"/>
      <c r="K740" s="523"/>
      <c r="L740" s="523"/>
      <c r="M740" s="523"/>
      <c r="N740" s="523"/>
      <c r="O740" s="523"/>
      <c r="P740" s="523"/>
      <c r="Q740" s="523"/>
      <c r="R740" s="523"/>
      <c r="S740" s="523"/>
      <c r="T740" s="523"/>
      <c r="U740" s="523"/>
      <c r="V740" s="523"/>
      <c r="W740" s="523"/>
      <c r="X740" s="524"/>
      <c r="Y740" s="531"/>
      <c r="Z740" s="531"/>
      <c r="AA740" s="531"/>
      <c r="AB740" s="531"/>
      <c r="AC740" s="531"/>
      <c r="AD740" s="531"/>
      <c r="AE740" s="1"/>
      <c r="AH740" s="24"/>
      <c r="AJ740" s="353">
        <v>2.1</v>
      </c>
      <c r="AK740" s="350">
        <f t="shared" ref="AK740:AK744" si="67">IF(OR(Y740="NS",$O$718="NS"),0,IF(AND(Y740="NA",$O$718="NA"),0,IF(Y740&lt;=$O$718,0,1)))</f>
        <v>0</v>
      </c>
      <c r="AM740" s="697"/>
    </row>
    <row r="741" spans="1:39" ht="30" customHeight="1">
      <c r="A741" s="21"/>
      <c r="B741" s="13"/>
      <c r="C741" s="551"/>
      <c r="D741" s="552"/>
      <c r="E741" s="70" t="s">
        <v>201</v>
      </c>
      <c r="F741" s="522" t="s">
        <v>202</v>
      </c>
      <c r="G741" s="523"/>
      <c r="H741" s="523"/>
      <c r="I741" s="523"/>
      <c r="J741" s="523"/>
      <c r="K741" s="523"/>
      <c r="L741" s="523"/>
      <c r="M741" s="523"/>
      <c r="N741" s="523"/>
      <c r="O741" s="523"/>
      <c r="P741" s="523"/>
      <c r="Q741" s="523"/>
      <c r="R741" s="523"/>
      <c r="S741" s="523"/>
      <c r="T741" s="523"/>
      <c r="U741" s="523"/>
      <c r="V741" s="523"/>
      <c r="W741" s="523"/>
      <c r="X741" s="524"/>
      <c r="Y741" s="531"/>
      <c r="Z741" s="531"/>
      <c r="AA741" s="531"/>
      <c r="AB741" s="531"/>
      <c r="AC741" s="531"/>
      <c r="AD741" s="531"/>
      <c r="AE741" s="1"/>
      <c r="AH741" s="24"/>
      <c r="AJ741" s="352">
        <v>2.2000000000000002</v>
      </c>
      <c r="AK741" s="349">
        <f t="shared" si="67"/>
        <v>0</v>
      </c>
    </row>
    <row r="742" spans="1:39" ht="15" customHeight="1">
      <c r="A742" s="21"/>
      <c r="B742" s="13"/>
      <c r="C742" s="543" t="s">
        <v>59</v>
      </c>
      <c r="D742" s="544"/>
      <c r="E742" s="545"/>
      <c r="F742" s="522" t="s">
        <v>320</v>
      </c>
      <c r="G742" s="523"/>
      <c r="H742" s="523"/>
      <c r="I742" s="523"/>
      <c r="J742" s="523"/>
      <c r="K742" s="523"/>
      <c r="L742" s="523"/>
      <c r="M742" s="523"/>
      <c r="N742" s="523"/>
      <c r="O742" s="523"/>
      <c r="P742" s="523"/>
      <c r="Q742" s="523"/>
      <c r="R742" s="523"/>
      <c r="S742" s="523"/>
      <c r="T742" s="523"/>
      <c r="U742" s="523"/>
      <c r="V742" s="523"/>
      <c r="W742" s="523"/>
      <c r="X742" s="524"/>
      <c r="Y742" s="531"/>
      <c r="Z742" s="531"/>
      <c r="AA742" s="531"/>
      <c r="AB742" s="531"/>
      <c r="AC742" s="531"/>
      <c r="AD742" s="531"/>
      <c r="AE742" s="1"/>
      <c r="AH742" s="24"/>
      <c r="AJ742" s="353">
        <v>3</v>
      </c>
      <c r="AK742" s="350">
        <f t="shared" si="67"/>
        <v>0</v>
      </c>
    </row>
    <row r="743" spans="1:39" ht="15" customHeight="1">
      <c r="A743" s="21"/>
      <c r="B743" s="13"/>
      <c r="C743" s="662" t="s">
        <v>60</v>
      </c>
      <c r="D743" s="554"/>
      <c r="E743" s="555"/>
      <c r="F743" s="522" t="s">
        <v>205</v>
      </c>
      <c r="G743" s="523"/>
      <c r="H743" s="523"/>
      <c r="I743" s="523"/>
      <c r="J743" s="523"/>
      <c r="K743" s="523"/>
      <c r="L743" s="523"/>
      <c r="M743" s="523"/>
      <c r="N743" s="523"/>
      <c r="O743" s="523"/>
      <c r="P743" s="523"/>
      <c r="Q743" s="523"/>
      <c r="R743" s="523"/>
      <c r="S743" s="523"/>
      <c r="T743" s="523"/>
      <c r="U743" s="523"/>
      <c r="V743" s="523"/>
      <c r="W743" s="523"/>
      <c r="X743" s="524"/>
      <c r="Y743" s="531"/>
      <c r="Z743" s="531"/>
      <c r="AA743" s="531"/>
      <c r="AB743" s="531"/>
      <c r="AC743" s="531"/>
      <c r="AD743" s="531"/>
      <c r="AE743" s="1"/>
      <c r="AH743" s="24"/>
      <c r="AJ743" s="352">
        <v>4</v>
      </c>
      <c r="AK743" s="349">
        <f t="shared" si="67"/>
        <v>0</v>
      </c>
    </row>
    <row r="744" spans="1:39" ht="15" customHeight="1">
      <c r="A744" s="21"/>
      <c r="B744" s="13"/>
      <c r="C744" s="662" t="s">
        <v>61</v>
      </c>
      <c r="D744" s="554"/>
      <c r="E744" s="555"/>
      <c r="F744" s="522" t="s">
        <v>507</v>
      </c>
      <c r="G744" s="523"/>
      <c r="H744" s="523"/>
      <c r="I744" s="523"/>
      <c r="J744" s="523"/>
      <c r="K744" s="523"/>
      <c r="L744" s="523"/>
      <c r="M744" s="523"/>
      <c r="N744" s="523"/>
      <c r="O744" s="523"/>
      <c r="P744" s="523"/>
      <c r="Q744" s="523"/>
      <c r="R744" s="523"/>
      <c r="S744" s="523"/>
      <c r="T744" s="523"/>
      <c r="U744" s="523"/>
      <c r="V744" s="523"/>
      <c r="W744" s="523"/>
      <c r="X744" s="524"/>
      <c r="Y744" s="531"/>
      <c r="Z744" s="531"/>
      <c r="AA744" s="531"/>
      <c r="AB744" s="531"/>
      <c r="AC744" s="531"/>
      <c r="AD744" s="531"/>
      <c r="AE744" s="1"/>
      <c r="AH744" s="24"/>
      <c r="AJ744" s="353">
        <v>5</v>
      </c>
      <c r="AK744" s="350">
        <f t="shared" si="67"/>
        <v>0</v>
      </c>
    </row>
    <row r="745" spans="1:39" ht="15" customHeight="1">
      <c r="A745" s="21"/>
      <c r="B745" s="13"/>
      <c r="C745" s="663" t="s">
        <v>62</v>
      </c>
      <c r="D745" s="664"/>
      <c r="E745" s="665"/>
      <c r="F745" s="522" t="s">
        <v>278</v>
      </c>
      <c r="G745" s="523"/>
      <c r="H745" s="523"/>
      <c r="I745" s="523"/>
      <c r="J745" s="523"/>
      <c r="K745" s="523"/>
      <c r="L745" s="523"/>
      <c r="M745" s="523"/>
      <c r="N745" s="523"/>
      <c r="O745" s="523"/>
      <c r="P745" s="523"/>
      <c r="Q745" s="523"/>
      <c r="R745" s="523"/>
      <c r="S745" s="523"/>
      <c r="T745" s="523"/>
      <c r="U745" s="523"/>
      <c r="V745" s="523"/>
      <c r="W745" s="523"/>
      <c r="X745" s="524"/>
      <c r="Y745" s="531"/>
      <c r="Z745" s="531"/>
      <c r="AA745" s="531"/>
      <c r="AB745" s="531"/>
      <c r="AC745" s="531"/>
      <c r="AD745" s="531"/>
      <c r="AE745" s="1"/>
      <c r="AH745" s="24"/>
      <c r="AJ745" s="352">
        <v>6</v>
      </c>
      <c r="AK745" s="349">
        <f>IF(OR(Y745="NS",$O$718="NS"),0,IF(AND(Y745="NA",$O$718="NA"),0,IF(Y745&lt;=$O$718,0,1)))</f>
        <v>0</v>
      </c>
    </row>
    <row r="746" spans="1:39" ht="15" customHeight="1">
      <c r="A746" s="21"/>
      <c r="B746" s="13"/>
      <c r="C746" s="13"/>
      <c r="D746" s="13"/>
      <c r="E746" s="13"/>
      <c r="F746" s="13"/>
      <c r="G746" s="13"/>
      <c r="H746" s="13"/>
      <c r="I746" s="13"/>
      <c r="J746" s="13"/>
      <c r="K746" s="13"/>
      <c r="L746" s="13"/>
      <c r="M746" s="13"/>
      <c r="N746" s="13"/>
      <c r="O746" s="13"/>
      <c r="P746" s="13"/>
      <c r="Q746" s="13"/>
      <c r="R746" s="13"/>
      <c r="S746" s="13"/>
      <c r="T746" s="13"/>
      <c r="U746" s="13"/>
      <c r="V746" s="13"/>
      <c r="W746" s="13"/>
      <c r="X746" s="84" t="s">
        <v>188</v>
      </c>
      <c r="Y746" s="446">
        <f>IF(AND(SUM(Y739:AD745)=0,COUNTIF(Y739:AD745,"NS")&gt;0),"NS",
IF(AND(SUM(Y739:AD745)=0,COUNTIF(Y739:AD745,0)&gt;0),0,
IF(AND(SUM(Y739:AD745)=0,COUNTIF(Y739:AD745,"NA")&gt;0),"NA",
SUM(Y739:AD745))))</f>
        <v>0</v>
      </c>
      <c r="Z746" s="446"/>
      <c r="AA746" s="446"/>
      <c r="AB746" s="446"/>
      <c r="AC746" s="446"/>
      <c r="AD746" s="446"/>
      <c r="AE746" s="1"/>
      <c r="AH746" s="42"/>
      <c r="AK746" s="285">
        <f>SUM(AK739:AK745)</f>
        <v>0</v>
      </c>
    </row>
    <row r="747" spans="1:39" ht="15" customHeight="1">
      <c r="A747" s="21"/>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
    </row>
    <row r="748" spans="1:39" ht="45" customHeight="1">
      <c r="A748" s="21"/>
      <c r="B748" s="13"/>
      <c r="C748" s="530" t="s">
        <v>508</v>
      </c>
      <c r="D748" s="530"/>
      <c r="E748" s="530"/>
      <c r="F748" s="531"/>
      <c r="G748" s="531"/>
      <c r="H748" s="531"/>
      <c r="I748" s="531"/>
      <c r="J748" s="531"/>
      <c r="K748" s="531"/>
      <c r="L748" s="531"/>
      <c r="M748" s="531"/>
      <c r="N748" s="531"/>
      <c r="O748" s="531"/>
      <c r="P748" s="531"/>
      <c r="Q748" s="531"/>
      <c r="R748" s="531"/>
      <c r="S748" s="531"/>
      <c r="T748" s="531"/>
      <c r="U748" s="531"/>
      <c r="V748" s="531"/>
      <c r="W748" s="531"/>
      <c r="X748" s="531"/>
      <c r="Y748" s="531"/>
      <c r="Z748" s="531"/>
      <c r="AA748" s="531"/>
      <c r="AB748" s="531"/>
      <c r="AC748" s="531"/>
      <c r="AD748" s="531"/>
      <c r="AE748" s="1"/>
    </row>
    <row r="749" spans="1:39" ht="15" customHeight="1">
      <c r="A749" s="21"/>
      <c r="B749" s="512" t="str">
        <f>IF(AND(AL739&gt;0,F748=""),"Debido a que cuenta con algún valor numérico mayor a cero en el numeral 5, debe anotar el nombre de dicho(s) tipo(s)","")</f>
        <v/>
      </c>
      <c r="C749" s="512"/>
      <c r="D749" s="512"/>
      <c r="E749" s="512"/>
      <c r="F749" s="512"/>
      <c r="G749" s="512"/>
      <c r="H749" s="512"/>
      <c r="I749" s="512"/>
      <c r="J749" s="512"/>
      <c r="K749" s="512"/>
      <c r="L749" s="512"/>
      <c r="M749" s="512"/>
      <c r="N749" s="512"/>
      <c r="O749" s="512"/>
      <c r="P749" s="512"/>
      <c r="Q749" s="512"/>
      <c r="R749" s="512"/>
      <c r="S749" s="512"/>
      <c r="T749" s="512"/>
      <c r="U749" s="512"/>
      <c r="V749" s="512"/>
      <c r="W749" s="512"/>
      <c r="X749" s="512"/>
      <c r="Y749" s="512"/>
      <c r="Z749" s="512"/>
      <c r="AA749" s="512"/>
      <c r="AB749" s="512"/>
      <c r="AC749" s="512"/>
      <c r="AD749" s="512"/>
      <c r="AE749" s="512"/>
    </row>
    <row r="750" spans="1:39" ht="24" customHeight="1">
      <c r="A750" s="21"/>
      <c r="B750" s="13"/>
      <c r="C750" s="474" t="s">
        <v>189</v>
      </c>
      <c r="D750" s="474"/>
      <c r="E750" s="474"/>
      <c r="F750" s="474"/>
      <c r="G750" s="474"/>
      <c r="H750" s="474"/>
      <c r="I750" s="474"/>
      <c r="J750" s="474"/>
      <c r="K750" s="474"/>
      <c r="L750" s="474"/>
      <c r="M750" s="474"/>
      <c r="N750" s="474"/>
      <c r="O750" s="474"/>
      <c r="P750" s="474"/>
      <c r="Q750" s="474"/>
      <c r="R750" s="474"/>
      <c r="S750" s="474"/>
      <c r="T750" s="474"/>
      <c r="U750" s="474"/>
      <c r="V750" s="474"/>
      <c r="W750" s="474"/>
      <c r="X750" s="474"/>
      <c r="Y750" s="474"/>
      <c r="Z750" s="474"/>
      <c r="AA750" s="474"/>
      <c r="AB750" s="474"/>
      <c r="AC750" s="474"/>
      <c r="AD750" s="474"/>
      <c r="AE750" s="1"/>
    </row>
    <row r="751" spans="1:39" ht="60" customHeight="1">
      <c r="A751" s="21"/>
      <c r="B751" s="13"/>
      <c r="C751" s="654"/>
      <c r="D751" s="654"/>
      <c r="E751" s="654"/>
      <c r="F751" s="654"/>
      <c r="G751" s="654"/>
      <c r="H751" s="654"/>
      <c r="I751" s="654"/>
      <c r="J751" s="654"/>
      <c r="K751" s="654"/>
      <c r="L751" s="654"/>
      <c r="M751" s="654"/>
      <c r="N751" s="654"/>
      <c r="O751" s="654"/>
      <c r="P751" s="654"/>
      <c r="Q751" s="654"/>
      <c r="R751" s="654"/>
      <c r="S751" s="654"/>
      <c r="T751" s="654"/>
      <c r="U751" s="654"/>
      <c r="V751" s="654"/>
      <c r="W751" s="654"/>
      <c r="X751" s="654"/>
      <c r="Y751" s="654"/>
      <c r="Z751" s="654"/>
      <c r="AA751" s="654"/>
      <c r="AB751" s="654"/>
      <c r="AC751" s="654"/>
      <c r="AD751" s="654"/>
      <c r="AE751" s="1"/>
    </row>
    <row r="752" spans="1:39" ht="15" customHeight="1">
      <c r="A752" s="44"/>
      <c r="B752" s="513" t="str">
        <f>IF(AG739&gt;0,"Favor de ingresar toda la información requerida en la pregunta y/o verifique que no tenga información en celdas sombreadas","")</f>
        <v/>
      </c>
      <c r="C752" s="513"/>
      <c r="D752" s="513"/>
      <c r="E752" s="513"/>
      <c r="F752" s="513"/>
      <c r="G752" s="513"/>
      <c r="H752" s="513"/>
      <c r="I752" s="513"/>
      <c r="J752" s="513"/>
      <c r="K752" s="513"/>
      <c r="L752" s="513"/>
      <c r="M752" s="513"/>
      <c r="N752" s="513"/>
      <c r="O752" s="513"/>
      <c r="P752" s="513"/>
      <c r="Q752" s="513"/>
      <c r="R752" s="513"/>
      <c r="S752" s="513"/>
      <c r="T752" s="513"/>
      <c r="U752" s="513"/>
      <c r="V752" s="513"/>
      <c r="W752" s="513"/>
      <c r="X752" s="513"/>
      <c r="Y752" s="513"/>
      <c r="Z752" s="513"/>
      <c r="AA752" s="513"/>
      <c r="AB752" s="513"/>
      <c r="AC752" s="513"/>
      <c r="AD752" s="513"/>
      <c r="AE752" s="1"/>
    </row>
    <row r="753" spans="1:39" ht="15" customHeight="1">
      <c r="A753" s="21"/>
      <c r="B753" s="514" t="str">
        <f>IF(AH739&gt;0,"Alerta: debido a que cuenta con registros NS, debe proporcionar una justificación en el area de comentarios","")</f>
        <v/>
      </c>
      <c r="C753" s="514"/>
      <c r="D753" s="514"/>
      <c r="E753" s="514"/>
      <c r="F753" s="514"/>
      <c r="G753" s="514"/>
      <c r="H753" s="514"/>
      <c r="I753" s="514"/>
      <c r="J753" s="514"/>
      <c r="K753" s="514"/>
      <c r="L753" s="514"/>
      <c r="M753" s="514"/>
      <c r="N753" s="514"/>
      <c r="O753" s="514"/>
      <c r="P753" s="514"/>
      <c r="Q753" s="514"/>
      <c r="R753" s="514"/>
      <c r="S753" s="514"/>
      <c r="T753" s="514"/>
      <c r="U753" s="514"/>
      <c r="V753" s="514"/>
      <c r="W753" s="514"/>
      <c r="X753" s="514"/>
      <c r="Y753" s="514"/>
      <c r="Z753" s="514"/>
      <c r="AA753" s="514"/>
      <c r="AB753" s="514"/>
      <c r="AC753" s="514"/>
      <c r="AD753" s="514"/>
      <c r="AE753" s="1"/>
    </row>
    <row r="754" spans="1:39" ht="15" customHeight="1">
      <c r="A754" s="21"/>
      <c r="B754" s="513" t="str">
        <f>IF(AI739&gt;0,"Favor de revisar la instrucción 4 y verifique que se cumplan con los criterios establecidos","")</f>
        <v/>
      </c>
      <c r="C754" s="513"/>
      <c r="D754" s="513"/>
      <c r="E754" s="513"/>
      <c r="F754" s="513"/>
      <c r="G754" s="513"/>
      <c r="H754" s="513"/>
      <c r="I754" s="513"/>
      <c r="J754" s="513"/>
      <c r="K754" s="513"/>
      <c r="L754" s="513"/>
      <c r="M754" s="513"/>
      <c r="N754" s="513"/>
      <c r="O754" s="513"/>
      <c r="P754" s="513"/>
      <c r="Q754" s="513"/>
      <c r="R754" s="513"/>
      <c r="S754" s="513"/>
      <c r="T754" s="513"/>
      <c r="U754" s="513"/>
      <c r="V754" s="513"/>
      <c r="W754" s="513"/>
      <c r="X754" s="513"/>
      <c r="Y754" s="513"/>
      <c r="Z754" s="513"/>
      <c r="AA754" s="513"/>
      <c r="AB754" s="513"/>
      <c r="AC754" s="513"/>
      <c r="AD754" s="513"/>
      <c r="AE754" s="1"/>
    </row>
    <row r="755" spans="1:39" ht="15" customHeight="1">
      <c r="A755" s="21"/>
      <c r="B755" s="514" t="str">
        <f>IF(AK746&gt;0,"Alerta: debe de proporcionar una justificación de acuerdo a lo establecido en la instrucción 5","")</f>
        <v/>
      </c>
      <c r="C755" s="514"/>
      <c r="D755" s="514"/>
      <c r="E755" s="514"/>
      <c r="F755" s="514"/>
      <c r="G755" s="514"/>
      <c r="H755" s="514"/>
      <c r="I755" s="514"/>
      <c r="J755" s="514"/>
      <c r="K755" s="514"/>
      <c r="L755" s="514"/>
      <c r="M755" s="514"/>
      <c r="N755" s="514"/>
      <c r="O755" s="514"/>
      <c r="P755" s="514"/>
      <c r="Q755" s="514"/>
      <c r="R755" s="514"/>
      <c r="S755" s="514"/>
      <c r="T755" s="514"/>
      <c r="U755" s="514"/>
      <c r="V755" s="514"/>
      <c r="W755" s="514"/>
      <c r="X755" s="514"/>
      <c r="Y755" s="514"/>
      <c r="Z755" s="514"/>
      <c r="AA755" s="514"/>
      <c r="AB755" s="514"/>
      <c r="AC755" s="514"/>
      <c r="AD755" s="514"/>
      <c r="AE755" s="1"/>
    </row>
    <row r="756" spans="1:39" ht="15" customHeight="1">
      <c r="A756" s="21"/>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
    </row>
    <row r="757" spans="1:39" ht="15" customHeight="1">
      <c r="A757" s="21"/>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
    </row>
    <row r="758" spans="1:39" ht="15" customHeight="1">
      <c r="A758" s="44"/>
      <c r="B758" s="85"/>
      <c r="C758" s="63" t="s">
        <v>587</v>
      </c>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
    </row>
    <row r="759" spans="1:39" ht="15" customHeight="1">
      <c r="A759" s="44"/>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
      <c r="AG759" s="296"/>
      <c r="AH759" s="296"/>
      <c r="AI759" s="296"/>
      <c r="AJ759" s="541" t="s">
        <v>5651</v>
      </c>
      <c r="AK759" s="296"/>
      <c r="AL759" s="296"/>
      <c r="AM759" s="539" t="s">
        <v>5652</v>
      </c>
    </row>
    <row r="760" spans="1:39" ht="36" customHeight="1">
      <c r="A760" s="21"/>
      <c r="B760" s="13"/>
      <c r="C760" s="451" t="s">
        <v>317</v>
      </c>
      <c r="D760" s="451"/>
      <c r="E760" s="451"/>
      <c r="F760" s="451"/>
      <c r="G760" s="451"/>
      <c r="H760" s="451"/>
      <c r="I760" s="451"/>
      <c r="J760" s="451"/>
      <c r="K760" s="451"/>
      <c r="L760" s="451"/>
      <c r="M760" s="451"/>
      <c r="N760" s="451"/>
      <c r="O760" s="451"/>
      <c r="P760" s="451"/>
      <c r="Q760" s="451"/>
      <c r="R760" s="451"/>
      <c r="S760" s="451"/>
      <c r="T760" s="451"/>
      <c r="U760" s="451"/>
      <c r="V760" s="451"/>
      <c r="W760" s="451"/>
      <c r="X760" s="451"/>
      <c r="Y760" s="451" t="s">
        <v>321</v>
      </c>
      <c r="Z760" s="451"/>
      <c r="AA760" s="451"/>
      <c r="AB760" s="451"/>
      <c r="AC760" s="451"/>
      <c r="AD760" s="451"/>
      <c r="AE760" s="1"/>
      <c r="AG760" s="359" t="s">
        <v>731</v>
      </c>
      <c r="AH760" s="318" t="s">
        <v>733</v>
      </c>
      <c r="AI760" s="329" t="s">
        <v>5653</v>
      </c>
      <c r="AJ760" s="541"/>
      <c r="AK760" s="352" t="s">
        <v>5653</v>
      </c>
      <c r="AL760" s="360" t="s">
        <v>5632</v>
      </c>
      <c r="AM760" s="539"/>
    </row>
    <row r="761" spans="1:39" ht="15" customHeight="1">
      <c r="A761" s="21"/>
      <c r="B761" s="13"/>
      <c r="C761" s="668" t="s">
        <v>322</v>
      </c>
      <c r="D761" s="669"/>
      <c r="E761" s="15" t="s">
        <v>323</v>
      </c>
      <c r="F761" s="522" t="s">
        <v>283</v>
      </c>
      <c r="G761" s="523"/>
      <c r="H761" s="523"/>
      <c r="I761" s="523"/>
      <c r="J761" s="523"/>
      <c r="K761" s="523"/>
      <c r="L761" s="523"/>
      <c r="M761" s="523"/>
      <c r="N761" s="523"/>
      <c r="O761" s="523"/>
      <c r="P761" s="523"/>
      <c r="Q761" s="523"/>
      <c r="R761" s="523"/>
      <c r="S761" s="523"/>
      <c r="T761" s="523"/>
      <c r="U761" s="523"/>
      <c r="V761" s="523"/>
      <c r="W761" s="523"/>
      <c r="X761" s="524"/>
      <c r="Y761" s="531"/>
      <c r="Z761" s="531"/>
      <c r="AA761" s="531"/>
      <c r="AB761" s="531"/>
      <c r="AC761" s="531"/>
      <c r="AD761" s="531"/>
      <c r="AE761" s="1"/>
      <c r="AG761" s="261">
        <f>IF(AND(AH730=0,COUNTA(Y761:AD771)=0),0,IF(AND(AH730=1,COUNTA(Y761:AD771)=11),0,1))</f>
        <v>0</v>
      </c>
      <c r="AH761" s="322">
        <f>COUNTIF(Y761:AD771,"NS")</f>
        <v>0</v>
      </c>
      <c r="AI761" s="231">
        <f>IF(OR(Y772="NS",W718="NS"),0,IF(AND(Y772="NA",W718="NA"),0,IF(Y772&gt;=W718,0,1)))</f>
        <v>0</v>
      </c>
      <c r="AJ761" s="352">
        <v>1.1000000000000001</v>
      </c>
      <c r="AK761" s="349">
        <f>IF(OR(Y761="NS",$W$718="NS"),0,IF(AND(Y761="NA",$W$718="NA"),0,IF(Y761&lt;=$W$718,0,1)))</f>
        <v>0</v>
      </c>
      <c r="AL761" s="356">
        <f>IF(SUM(Y770)&gt;0,1,0)</f>
        <v>0</v>
      </c>
      <c r="AM761" s="696">
        <f>IF(AND(SUM($W$718)=0,COUNTA(Y761:AD771)&gt;0),1,0)</f>
        <v>0</v>
      </c>
    </row>
    <row r="762" spans="1:39" ht="15" customHeight="1">
      <c r="A762" s="21"/>
      <c r="B762" s="13"/>
      <c r="C762" s="670"/>
      <c r="D762" s="671"/>
      <c r="E762" s="15" t="s">
        <v>324</v>
      </c>
      <c r="F762" s="522" t="s">
        <v>284</v>
      </c>
      <c r="G762" s="523"/>
      <c r="H762" s="523"/>
      <c r="I762" s="523"/>
      <c r="J762" s="523"/>
      <c r="K762" s="523"/>
      <c r="L762" s="523"/>
      <c r="M762" s="523"/>
      <c r="N762" s="523"/>
      <c r="O762" s="523"/>
      <c r="P762" s="523"/>
      <c r="Q762" s="523"/>
      <c r="R762" s="523"/>
      <c r="S762" s="523"/>
      <c r="T762" s="523"/>
      <c r="U762" s="523"/>
      <c r="V762" s="523"/>
      <c r="W762" s="523"/>
      <c r="X762" s="524"/>
      <c r="Y762" s="531"/>
      <c r="Z762" s="531"/>
      <c r="AA762" s="531"/>
      <c r="AB762" s="531"/>
      <c r="AC762" s="531"/>
      <c r="AD762" s="531"/>
      <c r="AE762" s="1"/>
      <c r="AG762" s="296"/>
      <c r="AH762" s="357"/>
      <c r="AI762" s="296"/>
      <c r="AJ762" s="353">
        <v>1.2</v>
      </c>
      <c r="AK762" s="350">
        <f t="shared" ref="AK762:AK771" si="68">IF(OR(Y762="NS",$W$718="NS"),0,IF(AND(Y762="NA",$W$718="NA"),0,IF(Y762&lt;=$W$718,0,1)))</f>
        <v>0</v>
      </c>
      <c r="AL762" s="296"/>
      <c r="AM762" s="696"/>
    </row>
    <row r="763" spans="1:39" ht="15" customHeight="1">
      <c r="A763" s="21"/>
      <c r="B763" s="13"/>
      <c r="C763" s="670"/>
      <c r="D763" s="671"/>
      <c r="E763" s="15" t="s">
        <v>325</v>
      </c>
      <c r="F763" s="522" t="s">
        <v>285</v>
      </c>
      <c r="G763" s="523"/>
      <c r="H763" s="523"/>
      <c r="I763" s="523"/>
      <c r="J763" s="523"/>
      <c r="K763" s="523"/>
      <c r="L763" s="523"/>
      <c r="M763" s="523"/>
      <c r="N763" s="523"/>
      <c r="O763" s="523"/>
      <c r="P763" s="523"/>
      <c r="Q763" s="523"/>
      <c r="R763" s="523"/>
      <c r="S763" s="523"/>
      <c r="T763" s="523"/>
      <c r="U763" s="523"/>
      <c r="V763" s="523"/>
      <c r="W763" s="523"/>
      <c r="X763" s="524"/>
      <c r="Y763" s="531"/>
      <c r="Z763" s="531"/>
      <c r="AA763" s="531"/>
      <c r="AB763" s="531"/>
      <c r="AC763" s="531"/>
      <c r="AD763" s="531"/>
      <c r="AE763" s="1"/>
      <c r="AG763" s="296"/>
      <c r="AH763" s="357"/>
      <c r="AI763" s="296"/>
      <c r="AJ763" s="352">
        <v>1.3</v>
      </c>
      <c r="AK763" s="349">
        <f t="shared" si="68"/>
        <v>0</v>
      </c>
      <c r="AL763" s="296"/>
      <c r="AM763" s="296"/>
    </row>
    <row r="764" spans="1:39" ht="15" customHeight="1">
      <c r="A764" s="21"/>
      <c r="B764" s="13"/>
      <c r="C764" s="670"/>
      <c r="D764" s="671"/>
      <c r="E764" s="15" t="s">
        <v>326</v>
      </c>
      <c r="F764" s="522" t="s">
        <v>286</v>
      </c>
      <c r="G764" s="523"/>
      <c r="H764" s="523"/>
      <c r="I764" s="523"/>
      <c r="J764" s="523"/>
      <c r="K764" s="523"/>
      <c r="L764" s="523"/>
      <c r="M764" s="523"/>
      <c r="N764" s="523"/>
      <c r="O764" s="523"/>
      <c r="P764" s="523"/>
      <c r="Q764" s="523"/>
      <c r="R764" s="523"/>
      <c r="S764" s="523"/>
      <c r="T764" s="523"/>
      <c r="U764" s="523"/>
      <c r="V764" s="523"/>
      <c r="W764" s="523"/>
      <c r="X764" s="524"/>
      <c r="Y764" s="531"/>
      <c r="Z764" s="531"/>
      <c r="AA764" s="531"/>
      <c r="AB764" s="531"/>
      <c r="AC764" s="531"/>
      <c r="AD764" s="531"/>
      <c r="AE764" s="1"/>
      <c r="AG764" s="296"/>
      <c r="AH764" s="357"/>
      <c r="AI764" s="296"/>
      <c r="AJ764" s="353">
        <v>1.4</v>
      </c>
      <c r="AK764" s="350">
        <f t="shared" si="68"/>
        <v>0</v>
      </c>
      <c r="AL764" s="296"/>
      <c r="AM764" s="296"/>
    </row>
    <row r="765" spans="1:39" ht="15" customHeight="1">
      <c r="A765" s="21"/>
      <c r="B765" s="13"/>
      <c r="C765" s="670"/>
      <c r="D765" s="671"/>
      <c r="E765" s="15" t="s">
        <v>327</v>
      </c>
      <c r="F765" s="522" t="s">
        <v>287</v>
      </c>
      <c r="G765" s="523"/>
      <c r="H765" s="523"/>
      <c r="I765" s="523"/>
      <c r="J765" s="523"/>
      <c r="K765" s="523"/>
      <c r="L765" s="523"/>
      <c r="M765" s="523"/>
      <c r="N765" s="523"/>
      <c r="O765" s="523"/>
      <c r="P765" s="523"/>
      <c r="Q765" s="523"/>
      <c r="R765" s="523"/>
      <c r="S765" s="523"/>
      <c r="T765" s="523"/>
      <c r="U765" s="523"/>
      <c r="V765" s="523"/>
      <c r="W765" s="523"/>
      <c r="X765" s="524"/>
      <c r="Y765" s="531"/>
      <c r="Z765" s="531"/>
      <c r="AA765" s="531"/>
      <c r="AB765" s="531"/>
      <c r="AC765" s="531"/>
      <c r="AD765" s="531"/>
      <c r="AE765" s="1"/>
      <c r="AG765" s="296"/>
      <c r="AH765" s="357"/>
      <c r="AI765" s="296"/>
      <c r="AJ765" s="352">
        <v>1.5</v>
      </c>
      <c r="AK765" s="349">
        <f t="shared" si="68"/>
        <v>0</v>
      </c>
      <c r="AL765" s="296"/>
      <c r="AM765" s="296"/>
    </row>
    <row r="766" spans="1:39" ht="15" customHeight="1">
      <c r="A766" s="21"/>
      <c r="B766" s="13"/>
      <c r="C766" s="670"/>
      <c r="D766" s="671"/>
      <c r="E766" s="72" t="s">
        <v>509</v>
      </c>
      <c r="F766" s="522" t="s">
        <v>510</v>
      </c>
      <c r="G766" s="523"/>
      <c r="H766" s="523"/>
      <c r="I766" s="523"/>
      <c r="J766" s="523"/>
      <c r="K766" s="523"/>
      <c r="L766" s="523"/>
      <c r="M766" s="523"/>
      <c r="N766" s="523"/>
      <c r="O766" s="523"/>
      <c r="P766" s="523"/>
      <c r="Q766" s="523"/>
      <c r="R766" s="523"/>
      <c r="S766" s="523"/>
      <c r="T766" s="523"/>
      <c r="U766" s="523"/>
      <c r="V766" s="523"/>
      <c r="W766" s="523"/>
      <c r="X766" s="524"/>
      <c r="Y766" s="531"/>
      <c r="Z766" s="531"/>
      <c r="AA766" s="531"/>
      <c r="AB766" s="531"/>
      <c r="AC766" s="531"/>
      <c r="AD766" s="531"/>
      <c r="AE766" s="1"/>
      <c r="AG766" s="296"/>
      <c r="AH766" s="357"/>
      <c r="AI766" s="296"/>
      <c r="AJ766" s="353">
        <v>1.6</v>
      </c>
      <c r="AK766" s="350">
        <f t="shared" si="68"/>
        <v>0</v>
      </c>
      <c r="AL766" s="296"/>
      <c r="AM766" s="296"/>
    </row>
    <row r="767" spans="1:39" ht="15" customHeight="1">
      <c r="A767" s="21"/>
      <c r="B767" s="13"/>
      <c r="C767" s="610" t="s">
        <v>58</v>
      </c>
      <c r="D767" s="666"/>
      <c r="E767" s="667"/>
      <c r="F767" s="522" t="s">
        <v>328</v>
      </c>
      <c r="G767" s="523"/>
      <c r="H767" s="523"/>
      <c r="I767" s="523"/>
      <c r="J767" s="523"/>
      <c r="K767" s="523"/>
      <c r="L767" s="523"/>
      <c r="M767" s="523"/>
      <c r="N767" s="523"/>
      <c r="O767" s="523"/>
      <c r="P767" s="523"/>
      <c r="Q767" s="523"/>
      <c r="R767" s="523"/>
      <c r="S767" s="523"/>
      <c r="T767" s="523"/>
      <c r="U767" s="523"/>
      <c r="V767" s="523"/>
      <c r="W767" s="523"/>
      <c r="X767" s="524"/>
      <c r="Y767" s="531"/>
      <c r="Z767" s="531"/>
      <c r="AA767" s="531"/>
      <c r="AB767" s="531"/>
      <c r="AC767" s="531"/>
      <c r="AD767" s="531"/>
      <c r="AE767" s="1"/>
      <c r="AG767" s="296"/>
      <c r="AH767" s="357"/>
      <c r="AI767" s="296"/>
      <c r="AJ767" s="352">
        <v>2</v>
      </c>
      <c r="AK767" s="349">
        <f t="shared" si="68"/>
        <v>0</v>
      </c>
      <c r="AL767" s="296"/>
      <c r="AM767" s="296"/>
    </row>
    <row r="768" spans="1:39" ht="15" customHeight="1">
      <c r="A768" s="21"/>
      <c r="B768" s="13"/>
      <c r="C768" s="610" t="s">
        <v>59</v>
      </c>
      <c r="D768" s="666"/>
      <c r="E768" s="667"/>
      <c r="F768" s="522" t="s">
        <v>329</v>
      </c>
      <c r="G768" s="523"/>
      <c r="H768" s="523"/>
      <c r="I768" s="523"/>
      <c r="J768" s="523"/>
      <c r="K768" s="523"/>
      <c r="L768" s="523"/>
      <c r="M768" s="523"/>
      <c r="N768" s="523"/>
      <c r="O768" s="523"/>
      <c r="P768" s="523"/>
      <c r="Q768" s="523"/>
      <c r="R768" s="523"/>
      <c r="S768" s="523"/>
      <c r="T768" s="523"/>
      <c r="U768" s="523"/>
      <c r="V768" s="523"/>
      <c r="W768" s="523"/>
      <c r="X768" s="524"/>
      <c r="Y768" s="531"/>
      <c r="Z768" s="531"/>
      <c r="AA768" s="531"/>
      <c r="AB768" s="531"/>
      <c r="AC768" s="531"/>
      <c r="AD768" s="531"/>
      <c r="AE768" s="1"/>
      <c r="AG768" s="296"/>
      <c r="AH768" s="357"/>
      <c r="AI768" s="296"/>
      <c r="AJ768" s="353">
        <v>3</v>
      </c>
      <c r="AK768" s="350">
        <f t="shared" si="68"/>
        <v>0</v>
      </c>
      <c r="AL768" s="296"/>
      <c r="AM768" s="296"/>
    </row>
    <row r="769" spans="1:39" ht="15" customHeight="1">
      <c r="A769" s="21"/>
      <c r="B769" s="13"/>
      <c r="C769" s="610" t="s">
        <v>60</v>
      </c>
      <c r="D769" s="666"/>
      <c r="E769" s="667"/>
      <c r="F769" s="522" t="s">
        <v>205</v>
      </c>
      <c r="G769" s="523"/>
      <c r="H769" s="523"/>
      <c r="I769" s="523"/>
      <c r="J769" s="523"/>
      <c r="K769" s="523"/>
      <c r="L769" s="523"/>
      <c r="M769" s="523"/>
      <c r="N769" s="523"/>
      <c r="O769" s="523"/>
      <c r="P769" s="523"/>
      <c r="Q769" s="523"/>
      <c r="R769" s="523"/>
      <c r="S769" s="523"/>
      <c r="T769" s="523"/>
      <c r="U769" s="523"/>
      <c r="V769" s="523"/>
      <c r="W769" s="523"/>
      <c r="X769" s="524"/>
      <c r="Y769" s="531"/>
      <c r="Z769" s="531"/>
      <c r="AA769" s="531"/>
      <c r="AB769" s="531"/>
      <c r="AC769" s="531"/>
      <c r="AD769" s="531"/>
      <c r="AE769" s="1"/>
      <c r="AG769" s="358"/>
      <c r="AH769" s="357"/>
      <c r="AI769" s="358"/>
      <c r="AJ769" s="352">
        <v>4</v>
      </c>
      <c r="AK769" s="349">
        <f t="shared" si="68"/>
        <v>0</v>
      </c>
      <c r="AL769" s="358"/>
      <c r="AM769" s="358"/>
    </row>
    <row r="770" spans="1:39" ht="15" customHeight="1">
      <c r="A770" s="21"/>
      <c r="B770" s="13"/>
      <c r="C770" s="610" t="s">
        <v>61</v>
      </c>
      <c r="D770" s="666"/>
      <c r="E770" s="667"/>
      <c r="F770" s="522" t="s">
        <v>507</v>
      </c>
      <c r="G770" s="523"/>
      <c r="H770" s="523"/>
      <c r="I770" s="523"/>
      <c r="J770" s="523"/>
      <c r="K770" s="523"/>
      <c r="L770" s="523"/>
      <c r="M770" s="523"/>
      <c r="N770" s="523"/>
      <c r="O770" s="523"/>
      <c r="P770" s="523"/>
      <c r="Q770" s="523"/>
      <c r="R770" s="523"/>
      <c r="S770" s="523"/>
      <c r="T770" s="523"/>
      <c r="U770" s="523"/>
      <c r="V770" s="523"/>
      <c r="W770" s="523"/>
      <c r="X770" s="524"/>
      <c r="Y770" s="531"/>
      <c r="Z770" s="531"/>
      <c r="AA770" s="531"/>
      <c r="AB770" s="531"/>
      <c r="AC770" s="531"/>
      <c r="AD770" s="531"/>
      <c r="AE770" s="1"/>
      <c r="AG770" s="358"/>
      <c r="AH770" s="357"/>
      <c r="AI770" s="358"/>
      <c r="AJ770" s="353">
        <v>5</v>
      </c>
      <c r="AK770" s="350">
        <f t="shared" si="68"/>
        <v>0</v>
      </c>
      <c r="AL770" s="358"/>
      <c r="AM770" s="358"/>
    </row>
    <row r="771" spans="1:39" ht="15" customHeight="1">
      <c r="A771" s="21"/>
      <c r="B771" s="13"/>
      <c r="C771" s="610" t="s">
        <v>62</v>
      </c>
      <c r="D771" s="666"/>
      <c r="E771" s="667"/>
      <c r="F771" s="522" t="s">
        <v>278</v>
      </c>
      <c r="G771" s="523"/>
      <c r="H771" s="523"/>
      <c r="I771" s="523"/>
      <c r="J771" s="523"/>
      <c r="K771" s="523"/>
      <c r="L771" s="523"/>
      <c r="M771" s="523"/>
      <c r="N771" s="523"/>
      <c r="O771" s="523"/>
      <c r="P771" s="523"/>
      <c r="Q771" s="523"/>
      <c r="R771" s="523"/>
      <c r="S771" s="523"/>
      <c r="T771" s="523"/>
      <c r="U771" s="523"/>
      <c r="V771" s="523"/>
      <c r="W771" s="523"/>
      <c r="X771" s="524"/>
      <c r="Y771" s="531"/>
      <c r="Z771" s="531"/>
      <c r="AA771" s="531"/>
      <c r="AB771" s="531"/>
      <c r="AC771" s="531"/>
      <c r="AD771" s="531"/>
      <c r="AE771" s="1"/>
      <c r="AG771" s="358"/>
      <c r="AH771" s="357"/>
      <c r="AI771" s="358"/>
      <c r="AJ771" s="352">
        <v>6</v>
      </c>
      <c r="AK771" s="349">
        <f t="shared" si="68"/>
        <v>0</v>
      </c>
      <c r="AL771" s="358"/>
      <c r="AM771" s="358"/>
    </row>
    <row r="772" spans="1:39" ht="15" customHeight="1">
      <c r="A772" s="21"/>
      <c r="B772" s="13"/>
      <c r="C772" s="13"/>
      <c r="D772" s="13"/>
      <c r="E772" s="13"/>
      <c r="F772" s="13"/>
      <c r="G772" s="13"/>
      <c r="H772" s="13"/>
      <c r="I772" s="13"/>
      <c r="J772" s="13"/>
      <c r="K772" s="13"/>
      <c r="L772" s="13"/>
      <c r="M772" s="13"/>
      <c r="N772" s="13"/>
      <c r="O772" s="13"/>
      <c r="P772" s="13"/>
      <c r="Q772" s="13"/>
      <c r="R772" s="13"/>
      <c r="S772" s="13"/>
      <c r="T772" s="13"/>
      <c r="U772" s="13"/>
      <c r="V772" s="13"/>
      <c r="W772" s="13"/>
      <c r="X772" s="84" t="s">
        <v>188</v>
      </c>
      <c r="Y772" s="446">
        <f>IF(AND(SUM(Y761:AD771)=0,COUNTIF(Y761:AD771,"NS")&gt;0),"NS",
IF(AND(SUM(Y761:AD771)=0,COUNTIF(Y761:AD771,0)&gt;0),0,
IF(AND(SUM(Y761:AD771)=0,COUNTIF(Y761:AD771,"NA")&gt;0),"NA",
SUM(Y761:AD771))))</f>
        <v>0</v>
      </c>
      <c r="Z772" s="446"/>
      <c r="AA772" s="446"/>
      <c r="AB772" s="446"/>
      <c r="AC772" s="446"/>
      <c r="AD772" s="446"/>
      <c r="AE772" s="1"/>
      <c r="AG772" s="358"/>
      <c r="AH772" s="270"/>
      <c r="AI772" s="358"/>
      <c r="AJ772" s="358"/>
      <c r="AK772" s="353">
        <f>SUM(AK761:AK767)</f>
        <v>0</v>
      </c>
      <c r="AL772" s="358"/>
      <c r="AM772" s="358"/>
    </row>
    <row r="773" spans="1:39" ht="15" customHeight="1">
      <c r="A773" s="21"/>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
    </row>
    <row r="774" spans="1:39" ht="45" customHeight="1">
      <c r="A774" s="21"/>
      <c r="B774" s="13"/>
      <c r="C774" s="530" t="s">
        <v>508</v>
      </c>
      <c r="D774" s="530"/>
      <c r="E774" s="530"/>
      <c r="F774" s="531"/>
      <c r="G774" s="531"/>
      <c r="H774" s="531"/>
      <c r="I774" s="531"/>
      <c r="J774" s="531"/>
      <c r="K774" s="531"/>
      <c r="L774" s="531"/>
      <c r="M774" s="531"/>
      <c r="N774" s="531"/>
      <c r="O774" s="531"/>
      <c r="P774" s="531"/>
      <c r="Q774" s="531"/>
      <c r="R774" s="531"/>
      <c r="S774" s="531"/>
      <c r="T774" s="531"/>
      <c r="U774" s="531"/>
      <c r="V774" s="531"/>
      <c r="W774" s="531"/>
      <c r="X774" s="531"/>
      <c r="Y774" s="531"/>
      <c r="Z774" s="531"/>
      <c r="AA774" s="531"/>
      <c r="AB774" s="531"/>
      <c r="AC774" s="531"/>
      <c r="AD774" s="531"/>
      <c r="AE774" s="1"/>
    </row>
    <row r="775" spans="1:39" ht="15" customHeight="1">
      <c r="A775" s="21"/>
      <c r="B775" s="512" t="str">
        <f>IF(AND(AL761&gt;0,F774=""),"Debido a que cuenta con algún valor numérico mayor a cero en el numeral 5, debe anotar el nombre de dicho(s) tipo(s)","")</f>
        <v/>
      </c>
      <c r="C775" s="512"/>
      <c r="D775" s="512"/>
      <c r="E775" s="512"/>
      <c r="F775" s="512"/>
      <c r="G775" s="512"/>
      <c r="H775" s="512"/>
      <c r="I775" s="512"/>
      <c r="J775" s="512"/>
      <c r="K775" s="512"/>
      <c r="L775" s="512"/>
      <c r="M775" s="512"/>
      <c r="N775" s="512"/>
      <c r="O775" s="512"/>
      <c r="P775" s="512"/>
      <c r="Q775" s="512"/>
      <c r="R775" s="512"/>
      <c r="S775" s="512"/>
      <c r="T775" s="512"/>
      <c r="U775" s="512"/>
      <c r="V775" s="512"/>
      <c r="W775" s="512"/>
      <c r="X775" s="512"/>
      <c r="Y775" s="512"/>
      <c r="Z775" s="512"/>
      <c r="AA775" s="512"/>
      <c r="AB775" s="512"/>
      <c r="AC775" s="512"/>
      <c r="AD775" s="512"/>
      <c r="AE775" s="512"/>
    </row>
    <row r="776" spans="1:39" ht="24" customHeight="1">
      <c r="A776" s="21"/>
      <c r="B776" s="13"/>
      <c r="C776" s="474" t="s">
        <v>189</v>
      </c>
      <c r="D776" s="474"/>
      <c r="E776" s="474"/>
      <c r="F776" s="474"/>
      <c r="G776" s="474"/>
      <c r="H776" s="474"/>
      <c r="I776" s="474"/>
      <c r="J776" s="474"/>
      <c r="K776" s="474"/>
      <c r="L776" s="474"/>
      <c r="M776" s="474"/>
      <c r="N776" s="474"/>
      <c r="O776" s="474"/>
      <c r="P776" s="474"/>
      <c r="Q776" s="474"/>
      <c r="R776" s="474"/>
      <c r="S776" s="474"/>
      <c r="T776" s="474"/>
      <c r="U776" s="474"/>
      <c r="V776" s="474"/>
      <c r="W776" s="474"/>
      <c r="X776" s="474"/>
      <c r="Y776" s="474"/>
      <c r="Z776" s="474"/>
      <c r="AA776" s="474"/>
      <c r="AB776" s="474"/>
      <c r="AC776" s="474"/>
      <c r="AD776" s="474"/>
      <c r="AE776" s="1"/>
    </row>
    <row r="777" spans="1:39" ht="60" customHeight="1">
      <c r="A777" s="21"/>
      <c r="B777" s="13"/>
      <c r="C777" s="654"/>
      <c r="D777" s="654"/>
      <c r="E777" s="654"/>
      <c r="F777" s="654"/>
      <c r="G777" s="654"/>
      <c r="H777" s="654"/>
      <c r="I777" s="654"/>
      <c r="J777" s="654"/>
      <c r="K777" s="654"/>
      <c r="L777" s="654"/>
      <c r="M777" s="654"/>
      <c r="N777" s="654"/>
      <c r="O777" s="654"/>
      <c r="P777" s="654"/>
      <c r="Q777" s="654"/>
      <c r="R777" s="654"/>
      <c r="S777" s="654"/>
      <c r="T777" s="654"/>
      <c r="U777" s="654"/>
      <c r="V777" s="654"/>
      <c r="W777" s="654"/>
      <c r="X777" s="654"/>
      <c r="Y777" s="654"/>
      <c r="Z777" s="654"/>
      <c r="AA777" s="654"/>
      <c r="AB777" s="654"/>
      <c r="AC777" s="654"/>
      <c r="AD777" s="654"/>
      <c r="AE777" s="1"/>
    </row>
    <row r="778" spans="1:39" ht="15" customHeight="1">
      <c r="A778" s="21"/>
      <c r="B778" s="513" t="str">
        <f>IF(AG761&gt;0,"Favor de ingresar toda la información requerida en la pregunta y/o verifique que no tenga información en celdas sombreadas","")</f>
        <v/>
      </c>
      <c r="C778" s="513"/>
      <c r="D778" s="513"/>
      <c r="E778" s="513"/>
      <c r="F778" s="513"/>
      <c r="G778" s="513"/>
      <c r="H778" s="513"/>
      <c r="I778" s="513"/>
      <c r="J778" s="513"/>
      <c r="K778" s="513"/>
      <c r="L778" s="513"/>
      <c r="M778" s="513"/>
      <c r="N778" s="513"/>
      <c r="O778" s="513"/>
      <c r="P778" s="513"/>
      <c r="Q778" s="513"/>
      <c r="R778" s="513"/>
      <c r="S778" s="513"/>
      <c r="T778" s="513"/>
      <c r="U778" s="513"/>
      <c r="V778" s="513"/>
      <c r="W778" s="513"/>
      <c r="X778" s="513"/>
      <c r="Y778" s="513"/>
      <c r="Z778" s="513"/>
      <c r="AA778" s="513"/>
      <c r="AB778" s="513"/>
      <c r="AC778" s="513"/>
      <c r="AD778" s="513"/>
      <c r="AE778" s="1"/>
    </row>
    <row r="779" spans="1:39" ht="15" customHeight="1">
      <c r="A779" s="21"/>
      <c r="B779" s="514" t="str">
        <f>IF(AH761&gt;0,"Alerta: debido a que cuenta con registros NS, debe proporcionar una justificación en el area de comentarios","")</f>
        <v/>
      </c>
      <c r="C779" s="514"/>
      <c r="D779" s="514"/>
      <c r="E779" s="514"/>
      <c r="F779" s="514"/>
      <c r="G779" s="514"/>
      <c r="H779" s="514"/>
      <c r="I779" s="514"/>
      <c r="J779" s="514"/>
      <c r="K779" s="514"/>
      <c r="L779" s="514"/>
      <c r="M779" s="514"/>
      <c r="N779" s="514"/>
      <c r="O779" s="514"/>
      <c r="P779" s="514"/>
      <c r="Q779" s="514"/>
      <c r="R779" s="514"/>
      <c r="S779" s="514"/>
      <c r="T779" s="514"/>
      <c r="U779" s="514"/>
      <c r="V779" s="514"/>
      <c r="W779" s="514"/>
      <c r="X779" s="514"/>
      <c r="Y779" s="514"/>
      <c r="Z779" s="514"/>
      <c r="AA779" s="514"/>
      <c r="AB779" s="514"/>
      <c r="AC779" s="514"/>
      <c r="AD779" s="514"/>
      <c r="AE779" s="1"/>
    </row>
    <row r="780" spans="1:39" ht="15" customHeight="1">
      <c r="A780" s="21"/>
      <c r="B780" s="513" t="str">
        <f>IF(AI761&gt;0,"Favor de revisar la instrucción 4 y verifique que se cumplan con los criterios establecidos","")</f>
        <v/>
      </c>
      <c r="C780" s="513"/>
      <c r="D780" s="513"/>
      <c r="E780" s="513"/>
      <c r="F780" s="513"/>
      <c r="G780" s="513"/>
      <c r="H780" s="513"/>
      <c r="I780" s="513"/>
      <c r="J780" s="513"/>
      <c r="K780" s="513"/>
      <c r="L780" s="513"/>
      <c r="M780" s="513"/>
      <c r="N780" s="513"/>
      <c r="O780" s="513"/>
      <c r="P780" s="513"/>
      <c r="Q780" s="513"/>
      <c r="R780" s="513"/>
      <c r="S780" s="513"/>
      <c r="T780" s="513"/>
      <c r="U780" s="513"/>
      <c r="V780" s="513"/>
      <c r="W780" s="513"/>
      <c r="X780" s="513"/>
      <c r="Y780" s="513"/>
      <c r="Z780" s="513"/>
      <c r="AA780" s="513"/>
      <c r="AB780" s="513"/>
      <c r="AC780" s="513"/>
      <c r="AD780" s="513"/>
      <c r="AE780" s="1"/>
    </row>
    <row r="781" spans="1:39" ht="15" customHeight="1">
      <c r="A781" s="21"/>
      <c r="B781" s="514" t="str">
        <f>IF(AK772&gt;0,"Alerta: debe de proporcionar una justificación de acuerdo a lo establecido en la instrucción 5","")</f>
        <v/>
      </c>
      <c r="C781" s="514"/>
      <c r="D781" s="514"/>
      <c r="E781" s="514"/>
      <c r="F781" s="514"/>
      <c r="G781" s="514"/>
      <c r="H781" s="514"/>
      <c r="I781" s="514"/>
      <c r="J781" s="514"/>
      <c r="K781" s="514"/>
      <c r="L781" s="514"/>
      <c r="M781" s="514"/>
      <c r="N781" s="514"/>
      <c r="O781" s="514"/>
      <c r="P781" s="514"/>
      <c r="Q781" s="514"/>
      <c r="R781" s="514"/>
      <c r="S781" s="514"/>
      <c r="T781" s="514"/>
      <c r="U781" s="514"/>
      <c r="V781" s="514"/>
      <c r="W781" s="514"/>
      <c r="X781" s="514"/>
      <c r="Y781" s="514"/>
      <c r="Z781" s="514"/>
      <c r="AA781" s="514"/>
      <c r="AB781" s="514"/>
      <c r="AC781" s="514"/>
      <c r="AD781" s="514"/>
      <c r="AE781" s="1"/>
    </row>
    <row r="782" spans="1:39" ht="15" customHeight="1">
      <c r="A782" s="21"/>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
    </row>
    <row r="783" spans="1:39" ht="15" customHeight="1">
      <c r="A783" s="21"/>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
    </row>
    <row r="784" spans="1:39" ht="24" customHeight="1">
      <c r="A784" s="52" t="s">
        <v>336</v>
      </c>
      <c r="B784" s="620" t="s">
        <v>542</v>
      </c>
      <c r="C784" s="620"/>
      <c r="D784" s="620"/>
      <c r="E784" s="620"/>
      <c r="F784" s="620"/>
      <c r="G784" s="620"/>
      <c r="H784" s="620"/>
      <c r="I784" s="620"/>
      <c r="J784" s="620"/>
      <c r="K784" s="620"/>
      <c r="L784" s="620"/>
      <c r="M784" s="620"/>
      <c r="N784" s="620"/>
      <c r="O784" s="620"/>
      <c r="P784" s="620"/>
      <c r="Q784" s="620"/>
      <c r="R784" s="620"/>
      <c r="S784" s="620"/>
      <c r="T784" s="620"/>
      <c r="U784" s="620"/>
      <c r="V784" s="620"/>
      <c r="W784" s="620"/>
      <c r="X784" s="620"/>
      <c r="Y784" s="620"/>
      <c r="Z784" s="620"/>
      <c r="AA784" s="620"/>
      <c r="AB784" s="620"/>
      <c r="AC784" s="620"/>
      <c r="AD784" s="620"/>
      <c r="AE784" s="1"/>
      <c r="AG784" s="296"/>
      <c r="AH784" s="363" t="s">
        <v>5656</v>
      </c>
    </row>
    <row r="785" spans="1:47" ht="24" customHeight="1">
      <c r="A785" s="52"/>
      <c r="B785" s="53"/>
      <c r="C785" s="474" t="s">
        <v>331</v>
      </c>
      <c r="D785" s="474"/>
      <c r="E785" s="474"/>
      <c r="F785" s="474"/>
      <c r="G785" s="474"/>
      <c r="H785" s="474"/>
      <c r="I785" s="474"/>
      <c r="J785" s="474"/>
      <c r="K785" s="474"/>
      <c r="L785" s="474"/>
      <c r="M785" s="474"/>
      <c r="N785" s="474"/>
      <c r="O785" s="474"/>
      <c r="P785" s="474"/>
      <c r="Q785" s="474"/>
      <c r="R785" s="474"/>
      <c r="S785" s="474"/>
      <c r="T785" s="474"/>
      <c r="U785" s="474"/>
      <c r="V785" s="474"/>
      <c r="W785" s="474"/>
      <c r="X785" s="474"/>
      <c r="Y785" s="474"/>
      <c r="Z785" s="474"/>
      <c r="AA785" s="474"/>
      <c r="AB785" s="474"/>
      <c r="AC785" s="474"/>
      <c r="AD785" s="474"/>
      <c r="AE785" s="1"/>
      <c r="AG785" s="362" t="s">
        <v>5655</v>
      </c>
      <c r="AH785" s="361">
        <f>IF(SUM(Y742)=0,0,1)</f>
        <v>0</v>
      </c>
    </row>
    <row r="786" spans="1:47" ht="36" customHeight="1">
      <c r="A786" s="52"/>
      <c r="B786" s="13"/>
      <c r="C786" s="600" t="s">
        <v>511</v>
      </c>
      <c r="D786" s="600"/>
      <c r="E786" s="600"/>
      <c r="F786" s="600"/>
      <c r="G786" s="600"/>
      <c r="H786" s="600"/>
      <c r="I786" s="600"/>
      <c r="J786" s="600"/>
      <c r="K786" s="600"/>
      <c r="L786" s="600"/>
      <c r="M786" s="600"/>
      <c r="N786" s="600"/>
      <c r="O786" s="600"/>
      <c r="P786" s="600"/>
      <c r="Q786" s="600"/>
      <c r="R786" s="600"/>
      <c r="S786" s="600"/>
      <c r="T786" s="600"/>
      <c r="U786" s="600"/>
      <c r="V786" s="600"/>
      <c r="W786" s="600"/>
      <c r="X786" s="600"/>
      <c r="Y786" s="600"/>
      <c r="Z786" s="600"/>
      <c r="AA786" s="600"/>
      <c r="AB786" s="600"/>
      <c r="AC786" s="600"/>
      <c r="AD786" s="600"/>
      <c r="AE786" s="1"/>
    </row>
    <row r="787" spans="1:47" ht="36" customHeight="1">
      <c r="A787" s="52"/>
      <c r="B787" s="13"/>
      <c r="C787" s="474" t="s">
        <v>512</v>
      </c>
      <c r="D787" s="474"/>
      <c r="E787" s="474"/>
      <c r="F787" s="474"/>
      <c r="G787" s="474"/>
      <c r="H787" s="474"/>
      <c r="I787" s="474"/>
      <c r="J787" s="474"/>
      <c r="K787" s="474"/>
      <c r="L787" s="474"/>
      <c r="M787" s="474"/>
      <c r="N787" s="474"/>
      <c r="O787" s="474"/>
      <c r="P787" s="474"/>
      <c r="Q787" s="474"/>
      <c r="R787" s="474"/>
      <c r="S787" s="474"/>
      <c r="T787" s="474"/>
      <c r="U787" s="474"/>
      <c r="V787" s="474"/>
      <c r="W787" s="474"/>
      <c r="X787" s="474"/>
      <c r="Y787" s="474"/>
      <c r="Z787" s="474"/>
      <c r="AA787" s="474"/>
      <c r="AB787" s="474"/>
      <c r="AC787" s="474"/>
      <c r="AD787" s="474"/>
      <c r="AE787" s="1"/>
    </row>
    <row r="788" spans="1:47" ht="24" customHeight="1">
      <c r="A788" s="44"/>
      <c r="B788" s="11"/>
      <c r="C788" s="474" t="s">
        <v>332</v>
      </c>
      <c r="D788" s="474"/>
      <c r="E788" s="474"/>
      <c r="F788" s="474"/>
      <c r="G788" s="474"/>
      <c r="H788" s="474"/>
      <c r="I788" s="474"/>
      <c r="J788" s="474"/>
      <c r="K788" s="474"/>
      <c r="L788" s="474"/>
      <c r="M788" s="474"/>
      <c r="N788" s="474"/>
      <c r="O788" s="474"/>
      <c r="P788" s="474"/>
      <c r="Q788" s="474"/>
      <c r="R788" s="474"/>
      <c r="S788" s="474"/>
      <c r="T788" s="474"/>
      <c r="U788" s="474"/>
      <c r="V788" s="474"/>
      <c r="W788" s="474"/>
      <c r="X788" s="474"/>
      <c r="Y788" s="474"/>
      <c r="Z788" s="474"/>
      <c r="AA788" s="474"/>
      <c r="AB788" s="474"/>
      <c r="AC788" s="474"/>
      <c r="AD788" s="474"/>
      <c r="AE788" s="1"/>
    </row>
    <row r="789" spans="1:47" ht="15" customHeight="1">
      <c r="A789" s="44"/>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
    </row>
    <row r="790" spans="1:47" ht="15" customHeight="1">
      <c r="A790" s="44"/>
      <c r="B790" s="11"/>
      <c r="C790" s="451" t="s">
        <v>333</v>
      </c>
      <c r="D790" s="451"/>
      <c r="E790" s="451"/>
      <c r="F790" s="451"/>
      <c r="G790" s="451"/>
      <c r="H790" s="451"/>
      <c r="I790" s="451"/>
      <c r="J790" s="451"/>
      <c r="K790" s="451"/>
      <c r="L790" s="451"/>
      <c r="M790" s="451"/>
      <c r="N790" s="451"/>
      <c r="O790" s="451"/>
      <c r="P790" s="451"/>
      <c r="Q790" s="451"/>
      <c r="R790" s="451"/>
      <c r="S790" s="451"/>
      <c r="T790" s="451"/>
      <c r="U790" s="451"/>
      <c r="V790" s="451"/>
      <c r="W790" s="451"/>
      <c r="X790" s="451"/>
      <c r="Y790" s="451"/>
      <c r="Z790" s="451"/>
      <c r="AA790" s="451"/>
      <c r="AB790" s="451"/>
      <c r="AC790" s="451"/>
      <c r="AD790" s="451"/>
      <c r="AE790" s="1"/>
      <c r="AG790" s="296"/>
      <c r="AH790" s="296"/>
      <c r="AI790" s="296"/>
      <c r="AJ790" s="296"/>
      <c r="AK790" s="296"/>
      <c r="AL790" s="296"/>
      <c r="AM790" s="296"/>
      <c r="AN790" s="537" t="s">
        <v>5664</v>
      </c>
      <c r="AO790" s="537"/>
      <c r="AP790" s="537"/>
      <c r="AQ790" s="537"/>
      <c r="AR790" s="537"/>
      <c r="AS790" s="537"/>
      <c r="AT790" s="538" t="s">
        <v>5665</v>
      </c>
      <c r="AU790" s="296"/>
    </row>
    <row r="791" spans="1:47" ht="24" customHeight="1">
      <c r="A791" s="44"/>
      <c r="B791" s="11"/>
      <c r="C791" s="624" t="s">
        <v>102</v>
      </c>
      <c r="D791" s="625"/>
      <c r="E791" s="625"/>
      <c r="F791" s="625"/>
      <c r="G791" s="625"/>
      <c r="H791" s="625"/>
      <c r="I791" s="625"/>
      <c r="J791" s="626"/>
      <c r="K791" s="446" t="s">
        <v>513</v>
      </c>
      <c r="L791" s="446"/>
      <c r="M791" s="446"/>
      <c r="N791" s="446"/>
      <c r="O791" s="446" t="s">
        <v>514</v>
      </c>
      <c r="P791" s="446"/>
      <c r="Q791" s="446"/>
      <c r="R791" s="446"/>
      <c r="S791" s="446" t="s">
        <v>515</v>
      </c>
      <c r="T791" s="446"/>
      <c r="U791" s="446"/>
      <c r="V791" s="446"/>
      <c r="W791" s="446" t="s">
        <v>334</v>
      </c>
      <c r="X791" s="446"/>
      <c r="Y791" s="446"/>
      <c r="Z791" s="446"/>
      <c r="AA791" s="446" t="s">
        <v>278</v>
      </c>
      <c r="AB791" s="446"/>
      <c r="AC791" s="446"/>
      <c r="AD791" s="446"/>
      <c r="AE791" s="1"/>
      <c r="AG791" s="317" t="s">
        <v>731</v>
      </c>
      <c r="AH791" s="275" t="s">
        <v>5602</v>
      </c>
      <c r="AI791" s="276" t="s">
        <v>733</v>
      </c>
      <c r="AJ791" s="277" t="s">
        <v>732</v>
      </c>
      <c r="AK791" s="283" t="s">
        <v>734</v>
      </c>
      <c r="AL791" s="329" t="s">
        <v>5663</v>
      </c>
      <c r="AM791" s="373" t="s">
        <v>5657</v>
      </c>
      <c r="AN791" s="374" t="s">
        <v>5602</v>
      </c>
      <c r="AO791" s="375" t="s">
        <v>5658</v>
      </c>
      <c r="AP791" s="376" t="s">
        <v>5659</v>
      </c>
      <c r="AQ791" s="377" t="s">
        <v>5660</v>
      </c>
      <c r="AR791" s="378" t="s">
        <v>5661</v>
      </c>
      <c r="AS791" s="379" t="s">
        <v>5662</v>
      </c>
      <c r="AT791" s="538"/>
      <c r="AU791" s="318" t="s">
        <v>733</v>
      </c>
    </row>
    <row r="792" spans="1:47" ht="15" customHeight="1">
      <c r="A792" s="44"/>
      <c r="B792" s="11"/>
      <c r="C792" s="444"/>
      <c r="D792" s="440"/>
      <c r="E792" s="440"/>
      <c r="F792" s="440"/>
      <c r="G792" s="440"/>
      <c r="H792" s="440"/>
      <c r="I792" s="440"/>
      <c r="J792" s="445"/>
      <c r="K792" s="444"/>
      <c r="L792" s="440"/>
      <c r="M792" s="440"/>
      <c r="N792" s="445"/>
      <c r="O792" s="444"/>
      <c r="P792" s="440"/>
      <c r="Q792" s="440"/>
      <c r="R792" s="445"/>
      <c r="S792" s="444"/>
      <c r="T792" s="440"/>
      <c r="U792" s="440"/>
      <c r="V792" s="445"/>
      <c r="W792" s="444"/>
      <c r="X792" s="440"/>
      <c r="Y792" s="440"/>
      <c r="Z792" s="445"/>
      <c r="AA792" s="444"/>
      <c r="AB792" s="440"/>
      <c r="AC792" s="440"/>
      <c r="AD792" s="445"/>
      <c r="AE792" s="1"/>
      <c r="AG792" s="365">
        <f>IF(AND(AH785=0,COUNTA(C792:AD792)=0),0,IF(AND(AH785=1,COUNTA(C792:AD792)=6),0,1))</f>
        <v>0</v>
      </c>
      <c r="AH792" s="279">
        <f>C792</f>
        <v>0</v>
      </c>
      <c r="AI792" s="280">
        <f>COUNTIF(K792:AD792,"NS")</f>
        <v>0</v>
      </c>
      <c r="AJ792" s="281">
        <f>SUM(K792:AD792)</f>
        <v>0</v>
      </c>
      <c r="AK792" s="282">
        <f>IF(OR(AND(AH792=0, AI792&gt;0),AND(AH792="NS", AJ792&gt;0), AND(AH792="NS", AI792=0, AJ792=0)), 1, IF(OR(AND(AH792&gt;0, AI792&gt;1,AH792&gt;AJ792), AND(AH792="NS", AI792=2), AND(AH792="NS", AJ792=0, AI792&gt;0), AH792=AJ792), 0, 1))</f>
        <v>0</v>
      </c>
      <c r="AL792" s="339">
        <f>IF(OR(C792="NS",Y742="NS"),0,IF(AND(C792="NA",Y742="NA"),0,IF(C792&gt;=Y742,0,1)))</f>
        <v>0</v>
      </c>
      <c r="AM792" s="366">
        <f>IF(SUM(W792)&gt;0,1,0)</f>
        <v>0</v>
      </c>
      <c r="AN792" s="367">
        <f>IF(OR(C792="NS",$Y$742="NS"),0,IF(AND(C792="NA",$Y$742="NA"),0,IF(C792&lt;=$Y$742,0,1)))</f>
        <v>0</v>
      </c>
      <c r="AO792" s="368">
        <f>IF(OR(K792="NS",$Y$742="NS"),0,IF(AND(K792="NA",$Y$742="NA"),0,IF(K792&lt;=$Y$742,0,1)))</f>
        <v>0</v>
      </c>
      <c r="AP792" s="369">
        <f>IF(OR(O792="NS",$Y$742="NS"),0,IF(AND(O792="NA",$Y$742="NA"),0,IF(O792&lt;=$Y$742,0,1)))</f>
        <v>0</v>
      </c>
      <c r="AQ792" s="370">
        <f>IF(OR(S792="NS",$Y$742="NS"),0,IF(AND(S792="NA",$Y$742="NA"),0,IF(S792&lt;=$Y$742,0,1)))</f>
        <v>0</v>
      </c>
      <c r="AR792" s="371">
        <f>IF(OR(W792="NS",$Y$742="NS"),0,IF(AND(W792="NA",$Y$742="NA"),0,IF(W792&lt;=$Y$742,0,1)))</f>
        <v>0</v>
      </c>
      <c r="AS792" s="372">
        <f>IF(OR(AA792="NS",$Y$742="NS"),0,IF(AND(AA792="NA",$Y$742="NA"),0,IF(AA792&lt;=$Y$742,0,1)))</f>
        <v>0</v>
      </c>
      <c r="AT792" s="696">
        <f>IF(AND(SUM(Y742)=0,COUNTA(C792:AD792)&gt;0),1,0)</f>
        <v>0</v>
      </c>
      <c r="AU792" s="322">
        <f>COUNTIF(C792:AD792,"NS")</f>
        <v>0</v>
      </c>
    </row>
    <row r="793" spans="1:47" ht="15" customHeight="1">
      <c r="A793" s="44"/>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
      <c r="AG793" s="296"/>
      <c r="AH793" s="296"/>
      <c r="AI793" s="296"/>
      <c r="AJ793" s="296"/>
      <c r="AK793" s="296"/>
      <c r="AL793" s="296"/>
      <c r="AM793" s="296"/>
      <c r="AN793" s="296"/>
      <c r="AO793" s="296"/>
      <c r="AP793" s="296"/>
      <c r="AQ793" s="296"/>
      <c r="AR793" s="296"/>
      <c r="AS793" s="380">
        <f>SUM(AN792:AS792)</f>
        <v>0</v>
      </c>
      <c r="AT793" s="696"/>
      <c r="AU793" s="296"/>
    </row>
    <row r="794" spans="1:47" ht="45" customHeight="1">
      <c r="A794" s="44"/>
      <c r="B794" s="11"/>
      <c r="C794" s="618" t="s">
        <v>335</v>
      </c>
      <c r="D794" s="618"/>
      <c r="E794" s="618"/>
      <c r="F794" s="460"/>
      <c r="G794" s="533"/>
      <c r="H794" s="533"/>
      <c r="I794" s="533"/>
      <c r="J794" s="533"/>
      <c r="K794" s="533"/>
      <c r="L794" s="533"/>
      <c r="M794" s="533"/>
      <c r="N794" s="533"/>
      <c r="O794" s="533"/>
      <c r="P794" s="533"/>
      <c r="Q794" s="533"/>
      <c r="R794" s="533"/>
      <c r="S794" s="533"/>
      <c r="T794" s="533"/>
      <c r="U794" s="533"/>
      <c r="V794" s="533"/>
      <c r="W794" s="533"/>
      <c r="X794" s="533"/>
      <c r="Y794" s="533"/>
      <c r="Z794" s="533"/>
      <c r="AA794" s="533"/>
      <c r="AB794" s="533"/>
      <c r="AC794" s="533"/>
      <c r="AD794" s="533"/>
      <c r="AE794" s="1"/>
    </row>
    <row r="795" spans="1:47" ht="15" customHeight="1">
      <c r="A795" s="44"/>
      <c r="B795" s="512" t="str">
        <f>IF(AND(AM792&gt;0,F794=""),"Debido a que cuenta con algún valor numérico mayor a cero la col. Otra causa, debe anotar el nombre de dicha(s) causa(s)","")</f>
        <v/>
      </c>
      <c r="C795" s="512"/>
      <c r="D795" s="512"/>
      <c r="E795" s="512"/>
      <c r="F795" s="512"/>
      <c r="G795" s="512"/>
      <c r="H795" s="512"/>
      <c r="I795" s="512"/>
      <c r="J795" s="512"/>
      <c r="K795" s="512"/>
      <c r="L795" s="512"/>
      <c r="M795" s="512"/>
      <c r="N795" s="512"/>
      <c r="O795" s="512"/>
      <c r="P795" s="512"/>
      <c r="Q795" s="512"/>
      <c r="R795" s="512"/>
      <c r="S795" s="512"/>
      <c r="T795" s="512"/>
      <c r="U795" s="512"/>
      <c r="V795" s="512"/>
      <c r="W795" s="512"/>
      <c r="X795" s="512"/>
      <c r="Y795" s="512"/>
      <c r="Z795" s="512"/>
      <c r="AA795" s="512"/>
      <c r="AB795" s="512"/>
      <c r="AC795" s="512"/>
      <c r="AD795" s="512"/>
      <c r="AE795" s="512"/>
    </row>
    <row r="796" spans="1:47" ht="24" customHeight="1">
      <c r="A796" s="21"/>
      <c r="B796" s="13"/>
      <c r="C796" s="474" t="s">
        <v>189</v>
      </c>
      <c r="D796" s="474"/>
      <c r="E796" s="474"/>
      <c r="F796" s="474"/>
      <c r="G796" s="474"/>
      <c r="H796" s="474"/>
      <c r="I796" s="474"/>
      <c r="J796" s="474"/>
      <c r="K796" s="474"/>
      <c r="L796" s="474"/>
      <c r="M796" s="474"/>
      <c r="N796" s="474"/>
      <c r="O796" s="474"/>
      <c r="P796" s="474"/>
      <c r="Q796" s="474"/>
      <c r="R796" s="474"/>
      <c r="S796" s="474"/>
      <c r="T796" s="474"/>
      <c r="U796" s="474"/>
      <c r="V796" s="474"/>
      <c r="W796" s="474"/>
      <c r="X796" s="474"/>
      <c r="Y796" s="474"/>
      <c r="Z796" s="474"/>
      <c r="AA796" s="474"/>
      <c r="AB796" s="474"/>
      <c r="AC796" s="474"/>
      <c r="AD796" s="474"/>
      <c r="AE796" s="1"/>
    </row>
    <row r="797" spans="1:47" ht="60" customHeight="1">
      <c r="A797" s="21"/>
      <c r="B797" s="13"/>
      <c r="C797" s="654"/>
      <c r="D797" s="654"/>
      <c r="E797" s="654"/>
      <c r="F797" s="654"/>
      <c r="G797" s="654"/>
      <c r="H797" s="654"/>
      <c r="I797" s="654"/>
      <c r="J797" s="654"/>
      <c r="K797" s="654"/>
      <c r="L797" s="654"/>
      <c r="M797" s="654"/>
      <c r="N797" s="654"/>
      <c r="O797" s="654"/>
      <c r="P797" s="654"/>
      <c r="Q797" s="654"/>
      <c r="R797" s="654"/>
      <c r="S797" s="654"/>
      <c r="T797" s="654"/>
      <c r="U797" s="654"/>
      <c r="V797" s="654"/>
      <c r="W797" s="654"/>
      <c r="X797" s="654"/>
      <c r="Y797" s="654"/>
      <c r="Z797" s="654"/>
      <c r="AA797" s="654"/>
      <c r="AB797" s="654"/>
      <c r="AC797" s="654"/>
      <c r="AD797" s="654"/>
      <c r="AE797" s="1"/>
    </row>
    <row r="798" spans="1:47" ht="15" customHeight="1">
      <c r="A798" s="44"/>
      <c r="B798" s="513" t="str">
        <f>IF(AG792&gt;0,"Favor de ingresar toda la información requerida en la pregunta y/o verifique que no tenga información en celdas sombreadas","")</f>
        <v/>
      </c>
      <c r="C798" s="513"/>
      <c r="D798" s="513"/>
      <c r="E798" s="513"/>
      <c r="F798" s="513"/>
      <c r="G798" s="513"/>
      <c r="H798" s="513"/>
      <c r="I798" s="513"/>
      <c r="J798" s="513"/>
      <c r="K798" s="513"/>
      <c r="L798" s="513"/>
      <c r="M798" s="513"/>
      <c r="N798" s="513"/>
      <c r="O798" s="513"/>
      <c r="P798" s="513"/>
      <c r="Q798" s="513"/>
      <c r="R798" s="513"/>
      <c r="S798" s="513"/>
      <c r="T798" s="513"/>
      <c r="U798" s="513"/>
      <c r="V798" s="513"/>
      <c r="W798" s="513"/>
      <c r="X798" s="513"/>
      <c r="Y798" s="513"/>
      <c r="Z798" s="513"/>
      <c r="AA798" s="513"/>
      <c r="AB798" s="513"/>
      <c r="AC798" s="513"/>
      <c r="AD798" s="513"/>
      <c r="AE798" s="1"/>
    </row>
    <row r="799" spans="1:47" ht="15" customHeight="1">
      <c r="A799" s="44"/>
      <c r="B799" s="514" t="str">
        <f>IF(AU792&gt;0,"Alerta: debido a que cuenta con registros NS, debe proporcionar una justificación en el area de comentarios ","")</f>
        <v/>
      </c>
      <c r="C799" s="514"/>
      <c r="D799" s="514"/>
      <c r="E799" s="514"/>
      <c r="F799" s="514"/>
      <c r="G799" s="514"/>
      <c r="H799" s="514"/>
      <c r="I799" s="514"/>
      <c r="J799" s="514"/>
      <c r="K799" s="514"/>
      <c r="L799" s="514"/>
      <c r="M799" s="514"/>
      <c r="N799" s="514"/>
      <c r="O799" s="514"/>
      <c r="P799" s="514"/>
      <c r="Q799" s="514"/>
      <c r="R799" s="514"/>
      <c r="S799" s="514"/>
      <c r="T799" s="514"/>
      <c r="U799" s="514"/>
      <c r="V799" s="514"/>
      <c r="W799" s="514"/>
      <c r="X799" s="514"/>
      <c r="Y799" s="514"/>
      <c r="Z799" s="514"/>
      <c r="AA799" s="514"/>
      <c r="AB799" s="514"/>
      <c r="AC799" s="514"/>
      <c r="AD799" s="514"/>
      <c r="AE799" s="1"/>
    </row>
    <row r="800" spans="1:47" ht="15" customHeight="1">
      <c r="A800" s="44"/>
      <c r="B800" s="513" t="str">
        <f>IF(AK792&gt;0,"Favor de revisar la suma y consistencia de totales y/o subtotales por filas (numéricos y NS)","")</f>
        <v/>
      </c>
      <c r="C800" s="513"/>
      <c r="D800" s="513"/>
      <c r="E800" s="513"/>
      <c r="F800" s="513"/>
      <c r="G800" s="513"/>
      <c r="H800" s="513"/>
      <c r="I800" s="513"/>
      <c r="J800" s="513"/>
      <c r="K800" s="513"/>
      <c r="L800" s="513"/>
      <c r="M800" s="513"/>
      <c r="N800" s="513"/>
      <c r="O800" s="513"/>
      <c r="P800" s="513"/>
      <c r="Q800" s="513"/>
      <c r="R800" s="513"/>
      <c r="S800" s="513"/>
      <c r="T800" s="513"/>
      <c r="U800" s="513"/>
      <c r="V800" s="513"/>
      <c r="W800" s="513"/>
      <c r="X800" s="513"/>
      <c r="Y800" s="513"/>
      <c r="Z800" s="513"/>
      <c r="AA800" s="513"/>
      <c r="AB800" s="513"/>
      <c r="AC800" s="513"/>
      <c r="AD800" s="513"/>
      <c r="AE800" s="1"/>
    </row>
    <row r="801" spans="1:38" ht="15" customHeight="1">
      <c r="A801" s="44"/>
      <c r="B801" s="513" t="str">
        <f>IF(AL792&gt;0,"Favor de revisar la instrucción 2 y verifique que se cumplan con los criterios establecidos","")</f>
        <v/>
      </c>
      <c r="C801" s="513"/>
      <c r="D801" s="513"/>
      <c r="E801" s="513"/>
      <c r="F801" s="513"/>
      <c r="G801" s="513"/>
      <c r="H801" s="513"/>
      <c r="I801" s="513"/>
      <c r="J801" s="513"/>
      <c r="K801" s="513"/>
      <c r="L801" s="513"/>
      <c r="M801" s="513"/>
      <c r="N801" s="513"/>
      <c r="O801" s="513"/>
      <c r="P801" s="513"/>
      <c r="Q801" s="513"/>
      <c r="R801" s="513"/>
      <c r="S801" s="513"/>
      <c r="T801" s="513"/>
      <c r="U801" s="513"/>
      <c r="V801" s="513"/>
      <c r="W801" s="513"/>
      <c r="X801" s="513"/>
      <c r="Y801" s="513"/>
      <c r="Z801" s="513"/>
      <c r="AA801" s="513"/>
      <c r="AB801" s="513"/>
      <c r="AC801" s="513"/>
      <c r="AD801" s="513"/>
      <c r="AE801" s="1"/>
    </row>
    <row r="802" spans="1:38" ht="15" customHeight="1">
      <c r="A802" s="44"/>
      <c r="B802" s="514" t="str">
        <f>IF(AS793&gt;0,"Alerta: debe de proporcionar una justificación de acuerdo a lo establecido en la instrucción 3","")</f>
        <v/>
      </c>
      <c r="C802" s="514"/>
      <c r="D802" s="514"/>
      <c r="E802" s="514"/>
      <c r="F802" s="514"/>
      <c r="G802" s="514"/>
      <c r="H802" s="514"/>
      <c r="I802" s="514"/>
      <c r="J802" s="514"/>
      <c r="K802" s="514"/>
      <c r="L802" s="514"/>
      <c r="M802" s="514"/>
      <c r="N802" s="514"/>
      <c r="O802" s="514"/>
      <c r="P802" s="514"/>
      <c r="Q802" s="514"/>
      <c r="R802" s="514"/>
      <c r="S802" s="514"/>
      <c r="T802" s="514"/>
      <c r="U802" s="514"/>
      <c r="V802" s="514"/>
      <c r="W802" s="514"/>
      <c r="X802" s="514"/>
      <c r="Y802" s="514"/>
      <c r="Z802" s="514"/>
      <c r="AA802" s="514"/>
      <c r="AB802" s="514"/>
      <c r="AC802" s="514"/>
      <c r="AD802" s="514"/>
      <c r="AE802" s="1"/>
    </row>
    <row r="803" spans="1:38" ht="15" customHeight="1">
      <c r="A803" s="44"/>
      <c r="B803" s="135"/>
      <c r="C803" s="135"/>
      <c r="D803" s="135"/>
      <c r="E803" s="135"/>
      <c r="F803" s="135"/>
      <c r="G803" s="135"/>
      <c r="H803" s="135"/>
      <c r="I803" s="135"/>
      <c r="J803" s="135"/>
      <c r="K803" s="135"/>
      <c r="L803" s="135"/>
      <c r="M803" s="135"/>
      <c r="N803" s="135"/>
      <c r="O803" s="135"/>
      <c r="P803" s="135"/>
      <c r="Q803" s="135"/>
      <c r="R803" s="135"/>
      <c r="S803" s="135"/>
      <c r="T803" s="135"/>
      <c r="U803" s="135"/>
      <c r="V803" s="135"/>
      <c r="W803" s="135"/>
      <c r="X803" s="135"/>
      <c r="Y803" s="135"/>
      <c r="Z803" s="135"/>
      <c r="AA803" s="135"/>
      <c r="AB803" s="135"/>
      <c r="AC803" s="135"/>
      <c r="AD803" s="135"/>
      <c r="AE803" s="1"/>
    </row>
    <row r="804" spans="1:38" ht="48" customHeight="1">
      <c r="A804" s="52" t="s">
        <v>341</v>
      </c>
      <c r="B804" s="620" t="s">
        <v>652</v>
      </c>
      <c r="C804" s="620"/>
      <c r="D804" s="620"/>
      <c r="E804" s="620"/>
      <c r="F804" s="620"/>
      <c r="G804" s="620"/>
      <c r="H804" s="620"/>
      <c r="I804" s="620"/>
      <c r="J804" s="620"/>
      <c r="K804" s="620"/>
      <c r="L804" s="620"/>
      <c r="M804" s="620"/>
      <c r="N804" s="620"/>
      <c r="O804" s="620"/>
      <c r="P804" s="620"/>
      <c r="Q804" s="620"/>
      <c r="R804" s="620"/>
      <c r="S804" s="620"/>
      <c r="T804" s="620"/>
      <c r="U804" s="620"/>
      <c r="V804" s="620"/>
      <c r="W804" s="620"/>
      <c r="X804" s="620"/>
      <c r="Y804" s="620"/>
      <c r="Z804" s="620"/>
      <c r="AA804" s="620"/>
      <c r="AB804" s="620"/>
      <c r="AC804" s="620"/>
      <c r="AD804" s="620"/>
      <c r="AE804" s="1"/>
      <c r="AH804" s="319" t="s">
        <v>5650</v>
      </c>
    </row>
    <row r="805" spans="1:38" ht="24" customHeight="1">
      <c r="A805" s="52"/>
      <c r="B805" s="53"/>
      <c r="C805" s="474" t="s">
        <v>653</v>
      </c>
      <c r="D805" s="474"/>
      <c r="E805" s="474"/>
      <c r="F805" s="474"/>
      <c r="G805" s="474"/>
      <c r="H805" s="474"/>
      <c r="I805" s="474"/>
      <c r="J805" s="474"/>
      <c r="K805" s="474"/>
      <c r="L805" s="474"/>
      <c r="M805" s="474"/>
      <c r="N805" s="474"/>
      <c r="O805" s="474"/>
      <c r="P805" s="474"/>
      <c r="Q805" s="474"/>
      <c r="R805" s="474"/>
      <c r="S805" s="474"/>
      <c r="T805" s="474"/>
      <c r="U805" s="474"/>
      <c r="V805" s="474"/>
      <c r="W805" s="474"/>
      <c r="X805" s="474"/>
      <c r="Y805" s="474"/>
      <c r="Z805" s="474"/>
      <c r="AA805" s="474"/>
      <c r="AB805" s="474"/>
      <c r="AC805" s="474"/>
      <c r="AD805" s="474"/>
      <c r="AE805" s="1"/>
      <c r="AG805" s="382" t="s">
        <v>5634</v>
      </c>
      <c r="AH805" s="381">
        <f>IF(SUM(O718)=0,0,1)</f>
        <v>0</v>
      </c>
    </row>
    <row r="806" spans="1:38" ht="36" customHeight="1">
      <c r="A806" s="52"/>
      <c r="B806" s="53"/>
      <c r="C806" s="474" t="s">
        <v>654</v>
      </c>
      <c r="D806" s="474"/>
      <c r="E806" s="474"/>
      <c r="F806" s="474"/>
      <c r="G806" s="474"/>
      <c r="H806" s="474"/>
      <c r="I806" s="474"/>
      <c r="J806" s="474"/>
      <c r="K806" s="474"/>
      <c r="L806" s="474"/>
      <c r="M806" s="474"/>
      <c r="N806" s="474"/>
      <c r="O806" s="474"/>
      <c r="P806" s="474"/>
      <c r="Q806" s="474"/>
      <c r="R806" s="474"/>
      <c r="S806" s="474"/>
      <c r="T806" s="474"/>
      <c r="U806" s="474"/>
      <c r="V806" s="474"/>
      <c r="W806" s="474"/>
      <c r="X806" s="474"/>
      <c r="Y806" s="474"/>
      <c r="Z806" s="474"/>
      <c r="AA806" s="474"/>
      <c r="AB806" s="474"/>
      <c r="AC806" s="474"/>
      <c r="AD806" s="474"/>
      <c r="AE806" s="1"/>
      <c r="AG806" s="383" t="s">
        <v>5649</v>
      </c>
      <c r="AH806" s="252">
        <f>IF(SUM(W718)=0,0,1)</f>
        <v>0</v>
      </c>
    </row>
    <row r="807" spans="1:38" ht="48" customHeight="1">
      <c r="A807" s="52"/>
      <c r="B807" s="13"/>
      <c r="C807" s="474" t="s">
        <v>518</v>
      </c>
      <c r="D807" s="474"/>
      <c r="E807" s="474"/>
      <c r="F807" s="474"/>
      <c r="G807" s="474"/>
      <c r="H807" s="474"/>
      <c r="I807" s="474"/>
      <c r="J807" s="474"/>
      <c r="K807" s="474"/>
      <c r="L807" s="474"/>
      <c r="M807" s="474"/>
      <c r="N807" s="474"/>
      <c r="O807" s="474"/>
      <c r="P807" s="474"/>
      <c r="Q807" s="474"/>
      <c r="R807" s="474"/>
      <c r="S807" s="474"/>
      <c r="T807" s="474"/>
      <c r="U807" s="474"/>
      <c r="V807" s="474"/>
      <c r="W807" s="474"/>
      <c r="X807" s="474"/>
      <c r="Y807" s="474"/>
      <c r="Z807" s="474"/>
      <c r="AA807" s="474"/>
      <c r="AB807" s="474"/>
      <c r="AC807" s="474"/>
      <c r="AD807" s="474"/>
      <c r="AE807" s="1"/>
    </row>
    <row r="808" spans="1:38" ht="15" customHeight="1">
      <c r="A808" s="44"/>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
      <c r="AG808" s="354"/>
      <c r="AH808" s="354"/>
      <c r="AI808" s="354"/>
      <c r="AJ808" s="354"/>
      <c r="AK808" s="354"/>
      <c r="AL808" s="539" t="s">
        <v>5668</v>
      </c>
    </row>
    <row r="809" spans="1:38" ht="108" customHeight="1">
      <c r="A809" s="44"/>
      <c r="B809" s="13"/>
      <c r="C809" s="448" t="s">
        <v>337</v>
      </c>
      <c r="D809" s="449"/>
      <c r="E809" s="449"/>
      <c r="F809" s="449"/>
      <c r="G809" s="449"/>
      <c r="H809" s="449"/>
      <c r="I809" s="449"/>
      <c r="J809" s="449"/>
      <c r="K809" s="449"/>
      <c r="L809" s="449"/>
      <c r="M809" s="449"/>
      <c r="N809" s="449"/>
      <c r="O809" s="449"/>
      <c r="P809" s="449"/>
      <c r="Q809" s="449"/>
      <c r="R809" s="450"/>
      <c r="S809" s="525" t="s">
        <v>516</v>
      </c>
      <c r="T809" s="526"/>
      <c r="U809" s="526"/>
      <c r="V809" s="526"/>
      <c r="W809" s="526"/>
      <c r="X809" s="527"/>
      <c r="Y809" s="542" t="s">
        <v>517</v>
      </c>
      <c r="Z809" s="641"/>
      <c r="AA809" s="641"/>
      <c r="AB809" s="641"/>
      <c r="AC809" s="641"/>
      <c r="AD809" s="641"/>
      <c r="AE809" s="1"/>
      <c r="AG809" s="388" t="s">
        <v>731</v>
      </c>
      <c r="AH809" s="389" t="s">
        <v>733</v>
      </c>
      <c r="AI809" s="390" t="s">
        <v>5666</v>
      </c>
      <c r="AJ809" s="391" t="s">
        <v>5653</v>
      </c>
      <c r="AK809" s="395" t="s">
        <v>5667</v>
      </c>
      <c r="AL809" s="539"/>
    </row>
    <row r="810" spans="1:38" ht="15" customHeight="1">
      <c r="A810" s="44"/>
      <c r="B810" s="13"/>
      <c r="C810" s="93" t="s">
        <v>57</v>
      </c>
      <c r="D810" s="522" t="s">
        <v>338</v>
      </c>
      <c r="E810" s="523"/>
      <c r="F810" s="523"/>
      <c r="G810" s="523"/>
      <c r="H810" s="523"/>
      <c r="I810" s="523"/>
      <c r="J810" s="523"/>
      <c r="K810" s="523"/>
      <c r="L810" s="523"/>
      <c r="M810" s="523"/>
      <c r="N810" s="523"/>
      <c r="O810" s="523"/>
      <c r="P810" s="523"/>
      <c r="Q810" s="523"/>
      <c r="R810" s="524"/>
      <c r="S810" s="444"/>
      <c r="T810" s="440"/>
      <c r="U810" s="440"/>
      <c r="V810" s="440"/>
      <c r="W810" s="440"/>
      <c r="X810" s="445"/>
      <c r="Y810" s="444"/>
      <c r="Z810" s="440"/>
      <c r="AA810" s="440"/>
      <c r="AB810" s="440"/>
      <c r="AC810" s="440"/>
      <c r="AD810" s="445"/>
      <c r="AE810" s="1"/>
      <c r="AG810" s="260">
        <f>IF(AND(AH805=0,COUNTA(S810:AD810)=0),0,IF(AND(AH805=1,COUNTA(S810:AD810)=2),0,1))</f>
        <v>0</v>
      </c>
      <c r="AH810" s="355">
        <f>COUNTIF(S810:AD810,"NS")</f>
        <v>0</v>
      </c>
      <c r="AI810" s="393">
        <v>1</v>
      </c>
      <c r="AJ810" s="384">
        <f>IF(OR(S810="NS",O718="NS"),0,IF(AND(S810="NA",O718="NA"),0,IF(S810&lt;=O718,0,1)))</f>
        <v>0</v>
      </c>
      <c r="AK810" s="385">
        <f>IF(OR(Y810="NS",S810="NS"),0,IF(AND(Y810="NA",S810="NA"),0,IF(Y810&lt;=S810,0,1)))</f>
        <v>0</v>
      </c>
      <c r="AL810" s="386">
        <f>IF(AND(SUM(O718)=0,COUNTA(S810:AD810)&gt;0),1,0)</f>
        <v>0</v>
      </c>
    </row>
    <row r="811" spans="1:38" ht="15" customHeight="1">
      <c r="A811" s="44"/>
      <c r="B811" s="13"/>
      <c r="C811" s="93" t="s">
        <v>58</v>
      </c>
      <c r="D811" s="522" t="s">
        <v>301</v>
      </c>
      <c r="E811" s="523"/>
      <c r="F811" s="523"/>
      <c r="G811" s="523"/>
      <c r="H811" s="523"/>
      <c r="I811" s="523"/>
      <c r="J811" s="523"/>
      <c r="K811" s="523"/>
      <c r="L811" s="523"/>
      <c r="M811" s="523"/>
      <c r="N811" s="523"/>
      <c r="O811" s="523"/>
      <c r="P811" s="523"/>
      <c r="Q811" s="523"/>
      <c r="R811" s="524"/>
      <c r="S811" s="444"/>
      <c r="T811" s="440"/>
      <c r="U811" s="440"/>
      <c r="V811" s="440"/>
      <c r="W811" s="440"/>
      <c r="X811" s="445"/>
      <c r="Y811" s="444"/>
      <c r="Z811" s="440"/>
      <c r="AA811" s="440"/>
      <c r="AB811" s="440"/>
      <c r="AC811" s="440"/>
      <c r="AD811" s="445"/>
      <c r="AE811" s="1"/>
      <c r="AG811" s="260">
        <f>IF(AND(AH806=0,COUNTA(S811:AD811)=0),0,IF(AND(AH806=1,COUNTA(S811:AD811)=2),0,1))</f>
        <v>0</v>
      </c>
      <c r="AH811" s="355">
        <f>COUNTIF(S811:AD811,"NS")</f>
        <v>0</v>
      </c>
      <c r="AI811" s="394">
        <v>2</v>
      </c>
      <c r="AJ811" s="387">
        <f>IF(OR(S811="NS",W718="NS"),0,IF(AND(S811="NA",W718="NA"),0,IF(S811&lt;=W718,0,1)))</f>
        <v>0</v>
      </c>
      <c r="AK811" s="385">
        <f>IF(OR(Y811="NS",S811="NS"),0,IF(AND(Y811="NA",S811="NA"),0,IF(Y811&lt;=S811,0,1)))</f>
        <v>0</v>
      </c>
      <c r="AL811" s="386">
        <f>IF(AND(SUM(O718)=0,COUNTA(S811:AD811)&gt;0),1,0)</f>
        <v>0</v>
      </c>
    </row>
    <row r="812" spans="1:38" ht="15" customHeight="1">
      <c r="A812" s="44"/>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
      <c r="AG812" s="388">
        <f>SUM(AG810:AG811)</f>
        <v>0</v>
      </c>
      <c r="AH812" s="389">
        <f>SUM(AH810:AH811)</f>
        <v>0</v>
      </c>
      <c r="AI812" s="354"/>
      <c r="AJ812" s="392">
        <f>SUM(AJ810:AJ811)</f>
        <v>0</v>
      </c>
      <c r="AK812" s="396">
        <f>SUM(AK810:AK811)</f>
        <v>0</v>
      </c>
      <c r="AL812" s="397">
        <f>SUM(AL810:AL811)</f>
        <v>0</v>
      </c>
    </row>
    <row r="813" spans="1:38" ht="24" customHeight="1">
      <c r="A813" s="21"/>
      <c r="B813" s="13"/>
      <c r="C813" s="474" t="s">
        <v>189</v>
      </c>
      <c r="D813" s="474"/>
      <c r="E813" s="474"/>
      <c r="F813" s="474"/>
      <c r="G813" s="474"/>
      <c r="H813" s="474"/>
      <c r="I813" s="474"/>
      <c r="J813" s="474"/>
      <c r="K813" s="474"/>
      <c r="L813" s="474"/>
      <c r="M813" s="474"/>
      <c r="N813" s="474"/>
      <c r="O813" s="474"/>
      <c r="P813" s="474"/>
      <c r="Q813" s="474"/>
      <c r="R813" s="474"/>
      <c r="S813" s="474"/>
      <c r="T813" s="474"/>
      <c r="U813" s="474"/>
      <c r="V813" s="474"/>
      <c r="W813" s="474"/>
      <c r="X813" s="474"/>
      <c r="Y813" s="474"/>
      <c r="Z813" s="474"/>
      <c r="AA813" s="474"/>
      <c r="AB813" s="474"/>
      <c r="AC813" s="474"/>
      <c r="AD813" s="474"/>
      <c r="AE813" s="1"/>
    </row>
    <row r="814" spans="1:38" ht="60" customHeight="1">
      <c r="A814" s="21"/>
      <c r="B814" s="13"/>
      <c r="C814" s="654"/>
      <c r="D814" s="654"/>
      <c r="E814" s="654"/>
      <c r="F814" s="654"/>
      <c r="G814" s="654"/>
      <c r="H814" s="654"/>
      <c r="I814" s="654"/>
      <c r="J814" s="654"/>
      <c r="K814" s="654"/>
      <c r="L814" s="654"/>
      <c r="M814" s="654"/>
      <c r="N814" s="654"/>
      <c r="O814" s="654"/>
      <c r="P814" s="654"/>
      <c r="Q814" s="654"/>
      <c r="R814" s="654"/>
      <c r="S814" s="654"/>
      <c r="T814" s="654"/>
      <c r="U814" s="654"/>
      <c r="V814" s="654"/>
      <c r="W814" s="654"/>
      <c r="X814" s="654"/>
      <c r="Y814" s="654"/>
      <c r="Z814" s="654"/>
      <c r="AA814" s="654"/>
      <c r="AB814" s="654"/>
      <c r="AC814" s="654"/>
      <c r="AD814" s="654"/>
      <c r="AE814" s="1"/>
    </row>
    <row r="815" spans="1:38" ht="15" customHeight="1">
      <c r="A815" s="44"/>
      <c r="B815" s="513" t="str">
        <f>IF(AG812&gt;0,"Favor de ingresar toda la información requerida en la pregunta y/o verifique que no tenga información en celdas sombreadas","")</f>
        <v/>
      </c>
      <c r="C815" s="513"/>
      <c r="D815" s="513"/>
      <c r="E815" s="513"/>
      <c r="F815" s="513"/>
      <c r="G815" s="513"/>
      <c r="H815" s="513"/>
      <c r="I815" s="513"/>
      <c r="J815" s="513"/>
      <c r="K815" s="513"/>
      <c r="L815" s="513"/>
      <c r="M815" s="513"/>
      <c r="N815" s="513"/>
      <c r="O815" s="513"/>
      <c r="P815" s="513"/>
      <c r="Q815" s="513"/>
      <c r="R815" s="513"/>
      <c r="S815" s="513"/>
      <c r="T815" s="513"/>
      <c r="U815" s="513"/>
      <c r="V815" s="513"/>
      <c r="W815" s="513"/>
      <c r="X815" s="513"/>
      <c r="Y815" s="513"/>
      <c r="Z815" s="513"/>
      <c r="AA815" s="513"/>
      <c r="AB815" s="513"/>
      <c r="AC815" s="513"/>
      <c r="AD815" s="513"/>
      <c r="AE815" s="1"/>
    </row>
    <row r="816" spans="1:38" ht="15" customHeight="1">
      <c r="A816" s="44"/>
      <c r="B816" s="514" t="str">
        <f>IF(AH812&gt;0,"Alerta: debido a que cuenta con registros NS, debe proporcionar una justificación en el area de comentarios ","")</f>
        <v/>
      </c>
      <c r="C816" s="514"/>
      <c r="D816" s="514"/>
      <c r="E816" s="514"/>
      <c r="F816" s="514"/>
      <c r="G816" s="514"/>
      <c r="H816" s="514"/>
      <c r="I816" s="514"/>
      <c r="J816" s="514"/>
      <c r="K816" s="514"/>
      <c r="L816" s="514"/>
      <c r="M816" s="514"/>
      <c r="N816" s="514"/>
      <c r="O816" s="514"/>
      <c r="P816" s="514"/>
      <c r="Q816" s="514"/>
      <c r="R816" s="514"/>
      <c r="S816" s="514"/>
      <c r="T816" s="514"/>
      <c r="U816" s="514"/>
      <c r="V816" s="514"/>
      <c r="W816" s="514"/>
      <c r="X816" s="514"/>
      <c r="Y816" s="514"/>
      <c r="Z816" s="514"/>
      <c r="AA816" s="514"/>
      <c r="AB816" s="514"/>
      <c r="AC816" s="514"/>
      <c r="AD816" s="514"/>
      <c r="AE816" s="1"/>
    </row>
    <row r="817" spans="1:34" ht="15" customHeight="1">
      <c r="A817" s="44"/>
      <c r="B817" s="513" t="str">
        <f>IF(AJ812&gt;0,"Favor de revisar la instrucción 2 y verifique que se cumplan con los criterios establecidos","")</f>
        <v/>
      </c>
      <c r="C817" s="513"/>
      <c r="D817" s="513"/>
      <c r="E817" s="513"/>
      <c r="F817" s="513"/>
      <c r="G817" s="513"/>
      <c r="H817" s="513"/>
      <c r="I817" s="513"/>
      <c r="J817" s="513"/>
      <c r="K817" s="513"/>
      <c r="L817" s="513"/>
      <c r="M817" s="513"/>
      <c r="N817" s="513"/>
      <c r="O817" s="513"/>
      <c r="P817" s="513"/>
      <c r="Q817" s="513"/>
      <c r="R817" s="513"/>
      <c r="S817" s="513"/>
      <c r="T817" s="513"/>
      <c r="U817" s="513"/>
      <c r="V817" s="513"/>
      <c r="W817" s="513"/>
      <c r="X817" s="513"/>
      <c r="Y817" s="513"/>
      <c r="Z817" s="513"/>
      <c r="AA817" s="513"/>
      <c r="AB817" s="513"/>
      <c r="AC817" s="513"/>
      <c r="AD817" s="513"/>
      <c r="AE817" s="1"/>
    </row>
    <row r="818" spans="1:34" ht="15" customHeight="1">
      <c r="A818" s="44"/>
      <c r="B818" s="513" t="str">
        <f>IF(AK812&gt;0,"Favor de revisar la instrucción 3 y verifique que se cumplan con los criterios establecidos","")</f>
        <v/>
      </c>
      <c r="C818" s="513"/>
      <c r="D818" s="513"/>
      <c r="E818" s="513"/>
      <c r="F818" s="513"/>
      <c r="G818" s="513"/>
      <c r="H818" s="513"/>
      <c r="I818" s="513"/>
      <c r="J818" s="513"/>
      <c r="K818" s="513"/>
      <c r="L818" s="513"/>
      <c r="M818" s="513"/>
      <c r="N818" s="513"/>
      <c r="O818" s="513"/>
      <c r="P818" s="513"/>
      <c r="Q818" s="513"/>
      <c r="R818" s="513"/>
      <c r="S818" s="513"/>
      <c r="T818" s="513"/>
      <c r="U818" s="513"/>
      <c r="V818" s="513"/>
      <c r="W818" s="513"/>
      <c r="X818" s="513"/>
      <c r="Y818" s="513"/>
      <c r="Z818" s="513"/>
      <c r="AA818" s="513"/>
      <c r="AB818" s="513"/>
      <c r="AC818" s="513"/>
      <c r="AD818" s="513"/>
      <c r="AE818" s="1"/>
    </row>
    <row r="819" spans="1:34" ht="15" customHeight="1">
      <c r="A819" s="44"/>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
    </row>
    <row r="820" spans="1:34" ht="15" customHeight="1" thickBot="1">
      <c r="A820" s="44"/>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
    </row>
    <row r="821" spans="1:34" ht="15" customHeight="1" thickBot="1">
      <c r="A821" s="73" t="s">
        <v>96</v>
      </c>
      <c r="B821" s="637" t="s">
        <v>339</v>
      </c>
      <c r="C821" s="638"/>
      <c r="D821" s="638"/>
      <c r="E821" s="638"/>
      <c r="F821" s="638"/>
      <c r="G821" s="638"/>
      <c r="H821" s="638"/>
      <c r="I821" s="638"/>
      <c r="J821" s="638"/>
      <c r="K821" s="638"/>
      <c r="L821" s="638"/>
      <c r="M821" s="638"/>
      <c r="N821" s="638"/>
      <c r="O821" s="638"/>
      <c r="P821" s="638"/>
      <c r="Q821" s="638"/>
      <c r="R821" s="638"/>
      <c r="S821" s="638"/>
      <c r="T821" s="638"/>
      <c r="U821" s="638"/>
      <c r="V821" s="638"/>
      <c r="W821" s="638"/>
      <c r="X821" s="638"/>
      <c r="Y821" s="638"/>
      <c r="Z821" s="638"/>
      <c r="AA821" s="638"/>
      <c r="AB821" s="638"/>
      <c r="AC821" s="638"/>
      <c r="AD821" s="639"/>
      <c r="AE821" s="1"/>
    </row>
    <row r="822" spans="1:34" ht="15" customHeight="1">
      <c r="A822" s="21"/>
      <c r="B822" s="672" t="s">
        <v>293</v>
      </c>
      <c r="C822" s="673"/>
      <c r="D822" s="673"/>
      <c r="E822" s="673"/>
      <c r="F822" s="673"/>
      <c r="G822" s="673"/>
      <c r="H822" s="673"/>
      <c r="I822" s="673"/>
      <c r="J822" s="673"/>
      <c r="K822" s="673"/>
      <c r="L822" s="673"/>
      <c r="M822" s="673"/>
      <c r="N822" s="673"/>
      <c r="O822" s="673"/>
      <c r="P822" s="673"/>
      <c r="Q822" s="673"/>
      <c r="R822" s="673"/>
      <c r="S822" s="673"/>
      <c r="T822" s="673"/>
      <c r="U822" s="673"/>
      <c r="V822" s="673"/>
      <c r="W822" s="673"/>
      <c r="X822" s="673"/>
      <c r="Y822" s="673"/>
      <c r="Z822" s="673"/>
      <c r="AA822" s="673"/>
      <c r="AB822" s="673"/>
      <c r="AC822" s="673"/>
      <c r="AD822" s="674"/>
      <c r="AE822" s="1"/>
    </row>
    <row r="823" spans="1:34" ht="24" customHeight="1">
      <c r="A823" s="21"/>
      <c r="B823" s="94"/>
      <c r="C823" s="478" t="s">
        <v>340</v>
      </c>
      <c r="D823" s="478"/>
      <c r="E823" s="478"/>
      <c r="F823" s="478"/>
      <c r="G823" s="478"/>
      <c r="H823" s="478"/>
      <c r="I823" s="478"/>
      <c r="J823" s="478"/>
      <c r="K823" s="478"/>
      <c r="L823" s="478"/>
      <c r="M823" s="478"/>
      <c r="N823" s="478"/>
      <c r="O823" s="478"/>
      <c r="P823" s="478"/>
      <c r="Q823" s="478"/>
      <c r="R823" s="478"/>
      <c r="S823" s="478"/>
      <c r="T823" s="478"/>
      <c r="U823" s="478"/>
      <c r="V823" s="478"/>
      <c r="W823" s="478"/>
      <c r="X823" s="478"/>
      <c r="Y823" s="478"/>
      <c r="Z823" s="478"/>
      <c r="AA823" s="478"/>
      <c r="AB823" s="478"/>
      <c r="AC823" s="478"/>
      <c r="AD823" s="479"/>
      <c r="AE823" s="1"/>
    </row>
    <row r="824" spans="1:34" ht="15" customHeight="1">
      <c r="A824" s="21"/>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
    </row>
    <row r="825" spans="1:34" ht="24" customHeight="1">
      <c r="A825" s="20" t="s">
        <v>344</v>
      </c>
      <c r="B825" s="657" t="s">
        <v>389</v>
      </c>
      <c r="C825" s="657"/>
      <c r="D825" s="657"/>
      <c r="E825" s="657"/>
      <c r="F825" s="657"/>
      <c r="G825" s="657"/>
      <c r="H825" s="657"/>
      <c r="I825" s="657"/>
      <c r="J825" s="657"/>
      <c r="K825" s="657"/>
      <c r="L825" s="657"/>
      <c r="M825" s="657"/>
      <c r="N825" s="657"/>
      <c r="O825" s="657"/>
      <c r="P825" s="657"/>
      <c r="Q825" s="657"/>
      <c r="R825" s="657"/>
      <c r="S825" s="657"/>
      <c r="T825" s="657"/>
      <c r="U825" s="657"/>
      <c r="V825" s="657"/>
      <c r="W825" s="657"/>
      <c r="X825" s="657"/>
      <c r="Y825" s="657"/>
      <c r="Z825" s="657"/>
      <c r="AA825" s="657"/>
      <c r="AB825" s="657"/>
      <c r="AC825" s="657"/>
      <c r="AD825" s="657"/>
      <c r="AE825" s="1"/>
    </row>
    <row r="826" spans="1:34" ht="15" customHeight="1">
      <c r="A826" s="21"/>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
    </row>
    <row r="827" spans="1:34" ht="36" customHeight="1">
      <c r="A827" s="21"/>
      <c r="B827" s="13"/>
      <c r="C827" s="604" t="s">
        <v>101</v>
      </c>
      <c r="D827" s="605"/>
      <c r="E827" s="605"/>
      <c r="F827" s="605"/>
      <c r="G827" s="605"/>
      <c r="H827" s="605"/>
      <c r="I827" s="605"/>
      <c r="J827" s="605"/>
      <c r="K827" s="605"/>
      <c r="L827" s="605"/>
      <c r="M827" s="605"/>
      <c r="N827" s="605"/>
      <c r="O827" s="605"/>
      <c r="P827" s="605"/>
      <c r="Q827" s="605"/>
      <c r="R827" s="606"/>
      <c r="S827" s="604" t="s">
        <v>342</v>
      </c>
      <c r="T827" s="605"/>
      <c r="U827" s="605"/>
      <c r="V827" s="605"/>
      <c r="W827" s="605"/>
      <c r="X827" s="606"/>
      <c r="Y827" s="604" t="s">
        <v>343</v>
      </c>
      <c r="Z827" s="605"/>
      <c r="AA827" s="605"/>
      <c r="AB827" s="605"/>
      <c r="AC827" s="605"/>
      <c r="AD827" s="606"/>
      <c r="AE827" s="1"/>
      <c r="AG827" s="317" t="s">
        <v>731</v>
      </c>
      <c r="AH827" s="318" t="s">
        <v>733</v>
      </c>
    </row>
    <row r="828" spans="1:34" ht="15" customHeight="1">
      <c r="A828" s="21"/>
      <c r="B828" s="13"/>
      <c r="C828" s="70" t="s">
        <v>57</v>
      </c>
      <c r="D828" s="534" t="str">
        <f>IF(D360="","",D360)</f>
        <v/>
      </c>
      <c r="E828" s="535"/>
      <c r="F828" s="535"/>
      <c r="G828" s="535"/>
      <c r="H828" s="535"/>
      <c r="I828" s="535"/>
      <c r="J828" s="535"/>
      <c r="K828" s="535"/>
      <c r="L828" s="535"/>
      <c r="M828" s="535"/>
      <c r="N828" s="535"/>
      <c r="O828" s="535"/>
      <c r="P828" s="535"/>
      <c r="Q828" s="535"/>
      <c r="R828" s="536"/>
      <c r="S828" s="573"/>
      <c r="T828" s="574"/>
      <c r="U828" s="574"/>
      <c r="V828" s="574"/>
      <c r="W828" s="574"/>
      <c r="X828" s="575"/>
      <c r="Y828" s="573"/>
      <c r="Z828" s="574"/>
      <c r="AA828" s="574"/>
      <c r="AB828" s="574"/>
      <c r="AC828" s="574"/>
      <c r="AD828" s="575"/>
      <c r="AE828" s="1"/>
      <c r="AG828" s="245">
        <f>IF(AND(COUNTBLANK(D828)=1,COUNTA(S828:AD828)=0),0,IF(AND(COUNTBLANK(D828)=0,COUNTA(S828:AD828)=2),0,1))</f>
        <v>0</v>
      </c>
      <c r="AH828" s="322">
        <f>COUNTIF(S828:AD947,"NS")</f>
        <v>0</v>
      </c>
    </row>
    <row r="829" spans="1:34" ht="15" customHeight="1">
      <c r="A829" s="21"/>
      <c r="B829" s="13"/>
      <c r="C829" s="59" t="s">
        <v>58</v>
      </c>
      <c r="D829" s="534" t="str">
        <f t="shared" ref="D829:D892" si="69">IF(D361="","",D361)</f>
        <v/>
      </c>
      <c r="E829" s="535"/>
      <c r="F829" s="535"/>
      <c r="G829" s="535"/>
      <c r="H829" s="535"/>
      <c r="I829" s="535"/>
      <c r="J829" s="535"/>
      <c r="K829" s="535"/>
      <c r="L829" s="535"/>
      <c r="M829" s="535"/>
      <c r="N829" s="535"/>
      <c r="O829" s="535"/>
      <c r="P829" s="535"/>
      <c r="Q829" s="535"/>
      <c r="R829" s="536"/>
      <c r="S829" s="573"/>
      <c r="T829" s="574"/>
      <c r="U829" s="574"/>
      <c r="V829" s="574"/>
      <c r="W829" s="574"/>
      <c r="X829" s="575"/>
      <c r="Y829" s="573"/>
      <c r="Z829" s="574"/>
      <c r="AA829" s="574"/>
      <c r="AB829" s="574"/>
      <c r="AC829" s="574"/>
      <c r="AD829" s="575"/>
      <c r="AE829" s="1"/>
      <c r="AG829" s="245">
        <f t="shared" ref="AG829:AG892" si="70">IF(AND(COUNTBLANK(D829)=1,COUNTA(S829:AD829)=0),0,IF(AND(COUNTBLANK(D829)=0,COUNTA(S829:AD829)=2),0,1))</f>
        <v>0</v>
      </c>
    </row>
    <row r="830" spans="1:34" ht="15" customHeight="1">
      <c r="A830" s="21"/>
      <c r="B830" s="13"/>
      <c r="C830" s="60" t="s">
        <v>59</v>
      </c>
      <c r="D830" s="534" t="str">
        <f t="shared" si="69"/>
        <v/>
      </c>
      <c r="E830" s="535"/>
      <c r="F830" s="535"/>
      <c r="G830" s="535"/>
      <c r="H830" s="535"/>
      <c r="I830" s="535"/>
      <c r="J830" s="535"/>
      <c r="K830" s="535"/>
      <c r="L830" s="535"/>
      <c r="M830" s="535"/>
      <c r="N830" s="535"/>
      <c r="O830" s="535"/>
      <c r="P830" s="535"/>
      <c r="Q830" s="535"/>
      <c r="R830" s="536"/>
      <c r="S830" s="573"/>
      <c r="T830" s="574"/>
      <c r="U830" s="574"/>
      <c r="V830" s="574"/>
      <c r="W830" s="574"/>
      <c r="X830" s="575"/>
      <c r="Y830" s="573"/>
      <c r="Z830" s="574"/>
      <c r="AA830" s="574"/>
      <c r="AB830" s="574"/>
      <c r="AC830" s="574"/>
      <c r="AD830" s="575"/>
      <c r="AE830" s="1"/>
      <c r="AG830" s="245">
        <f t="shared" si="70"/>
        <v>0</v>
      </c>
    </row>
    <row r="831" spans="1:34" ht="15" customHeight="1">
      <c r="A831" s="21"/>
      <c r="B831" s="13"/>
      <c r="C831" s="60" t="s">
        <v>60</v>
      </c>
      <c r="D831" s="534" t="str">
        <f t="shared" si="69"/>
        <v/>
      </c>
      <c r="E831" s="535"/>
      <c r="F831" s="535"/>
      <c r="G831" s="535"/>
      <c r="H831" s="535"/>
      <c r="I831" s="535"/>
      <c r="J831" s="535"/>
      <c r="K831" s="535"/>
      <c r="L831" s="535"/>
      <c r="M831" s="535"/>
      <c r="N831" s="535"/>
      <c r="O831" s="535"/>
      <c r="P831" s="535"/>
      <c r="Q831" s="535"/>
      <c r="R831" s="536"/>
      <c r="S831" s="573"/>
      <c r="T831" s="574"/>
      <c r="U831" s="574"/>
      <c r="V831" s="574"/>
      <c r="W831" s="574"/>
      <c r="X831" s="575"/>
      <c r="Y831" s="573"/>
      <c r="Z831" s="574"/>
      <c r="AA831" s="574"/>
      <c r="AB831" s="574"/>
      <c r="AC831" s="574"/>
      <c r="AD831" s="575"/>
      <c r="AE831" s="1"/>
      <c r="AG831" s="245">
        <f t="shared" si="70"/>
        <v>0</v>
      </c>
    </row>
    <row r="832" spans="1:34" ht="15" customHeight="1">
      <c r="A832" s="21"/>
      <c r="B832" s="13"/>
      <c r="C832" s="60" t="s">
        <v>61</v>
      </c>
      <c r="D832" s="534" t="str">
        <f t="shared" si="69"/>
        <v/>
      </c>
      <c r="E832" s="535"/>
      <c r="F832" s="535"/>
      <c r="G832" s="535"/>
      <c r="H832" s="535"/>
      <c r="I832" s="535"/>
      <c r="J832" s="535"/>
      <c r="K832" s="535"/>
      <c r="L832" s="535"/>
      <c r="M832" s="535"/>
      <c r="N832" s="535"/>
      <c r="O832" s="535"/>
      <c r="P832" s="535"/>
      <c r="Q832" s="535"/>
      <c r="R832" s="536"/>
      <c r="S832" s="573"/>
      <c r="T832" s="574"/>
      <c r="U832" s="574"/>
      <c r="V832" s="574"/>
      <c r="W832" s="574"/>
      <c r="X832" s="575"/>
      <c r="Y832" s="573"/>
      <c r="Z832" s="574"/>
      <c r="AA832" s="574"/>
      <c r="AB832" s="574"/>
      <c r="AC832" s="574"/>
      <c r="AD832" s="575"/>
      <c r="AE832" s="1"/>
      <c r="AG832" s="245">
        <f t="shared" si="70"/>
        <v>0</v>
      </c>
    </row>
    <row r="833" spans="1:33" ht="15" customHeight="1">
      <c r="A833" s="21"/>
      <c r="B833" s="13"/>
      <c r="C833" s="60" t="s">
        <v>62</v>
      </c>
      <c r="D833" s="534" t="str">
        <f t="shared" si="69"/>
        <v/>
      </c>
      <c r="E833" s="535"/>
      <c r="F833" s="535"/>
      <c r="G833" s="535"/>
      <c r="H833" s="535"/>
      <c r="I833" s="535"/>
      <c r="J833" s="535"/>
      <c r="K833" s="535"/>
      <c r="L833" s="535"/>
      <c r="M833" s="535"/>
      <c r="N833" s="535"/>
      <c r="O833" s="535"/>
      <c r="P833" s="535"/>
      <c r="Q833" s="535"/>
      <c r="R833" s="536"/>
      <c r="S833" s="573"/>
      <c r="T833" s="574"/>
      <c r="U833" s="574"/>
      <c r="V833" s="574"/>
      <c r="W833" s="574"/>
      <c r="X833" s="575"/>
      <c r="Y833" s="573"/>
      <c r="Z833" s="574"/>
      <c r="AA833" s="574"/>
      <c r="AB833" s="574"/>
      <c r="AC833" s="574"/>
      <c r="AD833" s="575"/>
      <c r="AE833" s="1"/>
      <c r="AG833" s="245">
        <f t="shared" si="70"/>
        <v>0</v>
      </c>
    </row>
    <row r="834" spans="1:33" ht="15" customHeight="1">
      <c r="A834" s="21"/>
      <c r="B834" s="13"/>
      <c r="C834" s="60" t="s">
        <v>63</v>
      </c>
      <c r="D834" s="534" t="str">
        <f t="shared" si="69"/>
        <v/>
      </c>
      <c r="E834" s="535"/>
      <c r="F834" s="535"/>
      <c r="G834" s="535"/>
      <c r="H834" s="535"/>
      <c r="I834" s="535"/>
      <c r="J834" s="535"/>
      <c r="K834" s="535"/>
      <c r="L834" s="535"/>
      <c r="M834" s="535"/>
      <c r="N834" s="535"/>
      <c r="O834" s="535"/>
      <c r="P834" s="535"/>
      <c r="Q834" s="535"/>
      <c r="R834" s="536"/>
      <c r="S834" s="573"/>
      <c r="T834" s="574"/>
      <c r="U834" s="574"/>
      <c r="V834" s="574"/>
      <c r="W834" s="574"/>
      <c r="X834" s="575"/>
      <c r="Y834" s="573"/>
      <c r="Z834" s="574"/>
      <c r="AA834" s="574"/>
      <c r="AB834" s="574"/>
      <c r="AC834" s="574"/>
      <c r="AD834" s="575"/>
      <c r="AE834" s="1"/>
      <c r="AG834" s="245">
        <f t="shared" si="70"/>
        <v>0</v>
      </c>
    </row>
    <row r="835" spans="1:33" ht="15" customHeight="1">
      <c r="A835" s="21"/>
      <c r="B835" s="13"/>
      <c r="C835" s="60" t="s">
        <v>64</v>
      </c>
      <c r="D835" s="534" t="str">
        <f t="shared" si="69"/>
        <v/>
      </c>
      <c r="E835" s="535"/>
      <c r="F835" s="535"/>
      <c r="G835" s="535"/>
      <c r="H835" s="535"/>
      <c r="I835" s="535"/>
      <c r="J835" s="535"/>
      <c r="K835" s="535"/>
      <c r="L835" s="535"/>
      <c r="M835" s="535"/>
      <c r="N835" s="535"/>
      <c r="O835" s="535"/>
      <c r="P835" s="535"/>
      <c r="Q835" s="535"/>
      <c r="R835" s="536"/>
      <c r="S835" s="573"/>
      <c r="T835" s="574"/>
      <c r="U835" s="574"/>
      <c r="V835" s="574"/>
      <c r="W835" s="574"/>
      <c r="X835" s="575"/>
      <c r="Y835" s="573"/>
      <c r="Z835" s="574"/>
      <c r="AA835" s="574"/>
      <c r="AB835" s="574"/>
      <c r="AC835" s="574"/>
      <c r="AD835" s="575"/>
      <c r="AE835" s="1"/>
      <c r="AG835" s="245">
        <f t="shared" si="70"/>
        <v>0</v>
      </c>
    </row>
    <row r="836" spans="1:33" ht="15" customHeight="1">
      <c r="A836" s="21"/>
      <c r="B836" s="13"/>
      <c r="C836" s="60" t="s">
        <v>65</v>
      </c>
      <c r="D836" s="534" t="str">
        <f t="shared" si="69"/>
        <v/>
      </c>
      <c r="E836" s="535"/>
      <c r="F836" s="535"/>
      <c r="G836" s="535"/>
      <c r="H836" s="535"/>
      <c r="I836" s="535"/>
      <c r="J836" s="535"/>
      <c r="K836" s="535"/>
      <c r="L836" s="535"/>
      <c r="M836" s="535"/>
      <c r="N836" s="535"/>
      <c r="O836" s="535"/>
      <c r="P836" s="535"/>
      <c r="Q836" s="535"/>
      <c r="R836" s="536"/>
      <c r="S836" s="573"/>
      <c r="T836" s="574"/>
      <c r="U836" s="574"/>
      <c r="V836" s="574"/>
      <c r="W836" s="574"/>
      <c r="X836" s="575"/>
      <c r="Y836" s="573"/>
      <c r="Z836" s="574"/>
      <c r="AA836" s="574"/>
      <c r="AB836" s="574"/>
      <c r="AC836" s="574"/>
      <c r="AD836" s="575"/>
      <c r="AE836" s="1"/>
      <c r="AG836" s="245">
        <f t="shared" si="70"/>
        <v>0</v>
      </c>
    </row>
    <row r="837" spans="1:33" ht="15" customHeight="1">
      <c r="A837" s="21"/>
      <c r="B837" s="13"/>
      <c r="C837" s="60" t="s">
        <v>66</v>
      </c>
      <c r="D837" s="534" t="str">
        <f t="shared" si="69"/>
        <v/>
      </c>
      <c r="E837" s="535"/>
      <c r="F837" s="535"/>
      <c r="G837" s="535"/>
      <c r="H837" s="535"/>
      <c r="I837" s="535"/>
      <c r="J837" s="535"/>
      <c r="K837" s="535"/>
      <c r="L837" s="535"/>
      <c r="M837" s="535"/>
      <c r="N837" s="535"/>
      <c r="O837" s="535"/>
      <c r="P837" s="535"/>
      <c r="Q837" s="535"/>
      <c r="R837" s="536"/>
      <c r="S837" s="573"/>
      <c r="T837" s="574"/>
      <c r="U837" s="574"/>
      <c r="V837" s="574"/>
      <c r="W837" s="574"/>
      <c r="X837" s="575"/>
      <c r="Y837" s="573"/>
      <c r="Z837" s="574"/>
      <c r="AA837" s="574"/>
      <c r="AB837" s="574"/>
      <c r="AC837" s="574"/>
      <c r="AD837" s="575"/>
      <c r="AE837" s="1"/>
      <c r="AG837" s="245">
        <f t="shared" si="70"/>
        <v>0</v>
      </c>
    </row>
    <row r="838" spans="1:33" ht="15" customHeight="1">
      <c r="A838" s="21"/>
      <c r="B838" s="13"/>
      <c r="C838" s="60" t="s">
        <v>67</v>
      </c>
      <c r="D838" s="534" t="str">
        <f t="shared" si="69"/>
        <v/>
      </c>
      <c r="E838" s="535"/>
      <c r="F838" s="535"/>
      <c r="G838" s="535"/>
      <c r="H838" s="535"/>
      <c r="I838" s="535"/>
      <c r="J838" s="535"/>
      <c r="K838" s="535"/>
      <c r="L838" s="535"/>
      <c r="M838" s="535"/>
      <c r="N838" s="535"/>
      <c r="O838" s="535"/>
      <c r="P838" s="535"/>
      <c r="Q838" s="535"/>
      <c r="R838" s="536"/>
      <c r="S838" s="573"/>
      <c r="T838" s="574"/>
      <c r="U838" s="574"/>
      <c r="V838" s="574"/>
      <c r="W838" s="574"/>
      <c r="X838" s="575"/>
      <c r="Y838" s="573"/>
      <c r="Z838" s="574"/>
      <c r="AA838" s="574"/>
      <c r="AB838" s="574"/>
      <c r="AC838" s="574"/>
      <c r="AD838" s="575"/>
      <c r="AE838" s="1"/>
      <c r="AG838" s="245">
        <f t="shared" si="70"/>
        <v>0</v>
      </c>
    </row>
    <row r="839" spans="1:33" ht="15" customHeight="1">
      <c r="A839" s="21"/>
      <c r="B839" s="13"/>
      <c r="C839" s="60" t="s">
        <v>68</v>
      </c>
      <c r="D839" s="534" t="str">
        <f t="shared" si="69"/>
        <v/>
      </c>
      <c r="E839" s="535"/>
      <c r="F839" s="535"/>
      <c r="G839" s="535"/>
      <c r="H839" s="535"/>
      <c r="I839" s="535"/>
      <c r="J839" s="535"/>
      <c r="K839" s="535"/>
      <c r="L839" s="535"/>
      <c r="M839" s="535"/>
      <c r="N839" s="535"/>
      <c r="O839" s="535"/>
      <c r="P839" s="535"/>
      <c r="Q839" s="535"/>
      <c r="R839" s="536"/>
      <c r="S839" s="573"/>
      <c r="T839" s="574"/>
      <c r="U839" s="574"/>
      <c r="V839" s="574"/>
      <c r="W839" s="574"/>
      <c r="X839" s="575"/>
      <c r="Y839" s="573"/>
      <c r="Z839" s="574"/>
      <c r="AA839" s="574"/>
      <c r="AB839" s="574"/>
      <c r="AC839" s="574"/>
      <c r="AD839" s="575"/>
      <c r="AE839" s="1"/>
      <c r="AG839" s="245">
        <f t="shared" si="70"/>
        <v>0</v>
      </c>
    </row>
    <row r="840" spans="1:33" ht="15" customHeight="1">
      <c r="A840" s="21"/>
      <c r="B840" s="13"/>
      <c r="C840" s="60" t="s">
        <v>69</v>
      </c>
      <c r="D840" s="534" t="str">
        <f t="shared" si="69"/>
        <v/>
      </c>
      <c r="E840" s="535"/>
      <c r="F840" s="535"/>
      <c r="G840" s="535"/>
      <c r="H840" s="535"/>
      <c r="I840" s="535"/>
      <c r="J840" s="535"/>
      <c r="K840" s="535"/>
      <c r="L840" s="535"/>
      <c r="M840" s="535"/>
      <c r="N840" s="535"/>
      <c r="O840" s="535"/>
      <c r="P840" s="535"/>
      <c r="Q840" s="535"/>
      <c r="R840" s="536"/>
      <c r="S840" s="573"/>
      <c r="T840" s="574"/>
      <c r="U840" s="574"/>
      <c r="V840" s="574"/>
      <c r="W840" s="574"/>
      <c r="X840" s="575"/>
      <c r="Y840" s="573"/>
      <c r="Z840" s="574"/>
      <c r="AA840" s="574"/>
      <c r="AB840" s="574"/>
      <c r="AC840" s="574"/>
      <c r="AD840" s="575"/>
      <c r="AE840" s="1"/>
      <c r="AG840" s="245">
        <f t="shared" si="70"/>
        <v>0</v>
      </c>
    </row>
    <row r="841" spans="1:33" ht="15" customHeight="1">
      <c r="A841" s="21"/>
      <c r="B841" s="13"/>
      <c r="C841" s="60" t="s">
        <v>70</v>
      </c>
      <c r="D841" s="534" t="str">
        <f t="shared" si="69"/>
        <v/>
      </c>
      <c r="E841" s="535"/>
      <c r="F841" s="535"/>
      <c r="G841" s="535"/>
      <c r="H841" s="535"/>
      <c r="I841" s="535"/>
      <c r="J841" s="535"/>
      <c r="K841" s="535"/>
      <c r="L841" s="535"/>
      <c r="M841" s="535"/>
      <c r="N841" s="535"/>
      <c r="O841" s="535"/>
      <c r="P841" s="535"/>
      <c r="Q841" s="535"/>
      <c r="R841" s="536"/>
      <c r="S841" s="573"/>
      <c r="T841" s="574"/>
      <c r="U841" s="574"/>
      <c r="V841" s="574"/>
      <c r="W841" s="574"/>
      <c r="X841" s="575"/>
      <c r="Y841" s="573"/>
      <c r="Z841" s="574"/>
      <c r="AA841" s="574"/>
      <c r="AB841" s="574"/>
      <c r="AC841" s="574"/>
      <c r="AD841" s="575"/>
      <c r="AE841" s="1"/>
      <c r="AG841" s="245">
        <f t="shared" si="70"/>
        <v>0</v>
      </c>
    </row>
    <row r="842" spans="1:33" ht="15" customHeight="1">
      <c r="A842" s="21"/>
      <c r="B842" s="13"/>
      <c r="C842" s="60" t="s">
        <v>71</v>
      </c>
      <c r="D842" s="534" t="str">
        <f t="shared" si="69"/>
        <v/>
      </c>
      <c r="E842" s="535"/>
      <c r="F842" s="535"/>
      <c r="G842" s="535"/>
      <c r="H842" s="535"/>
      <c r="I842" s="535"/>
      <c r="J842" s="535"/>
      <c r="K842" s="535"/>
      <c r="L842" s="535"/>
      <c r="M842" s="535"/>
      <c r="N842" s="535"/>
      <c r="O842" s="535"/>
      <c r="P842" s="535"/>
      <c r="Q842" s="535"/>
      <c r="R842" s="536"/>
      <c r="S842" s="573"/>
      <c r="T842" s="574"/>
      <c r="U842" s="574"/>
      <c r="V842" s="574"/>
      <c r="W842" s="574"/>
      <c r="X842" s="575"/>
      <c r="Y842" s="573"/>
      <c r="Z842" s="574"/>
      <c r="AA842" s="574"/>
      <c r="AB842" s="574"/>
      <c r="AC842" s="574"/>
      <c r="AD842" s="575"/>
      <c r="AE842" s="1"/>
      <c r="AG842" s="245">
        <f t="shared" si="70"/>
        <v>0</v>
      </c>
    </row>
    <row r="843" spans="1:33" ht="15" customHeight="1">
      <c r="A843" s="21"/>
      <c r="B843" s="13"/>
      <c r="C843" s="60" t="s">
        <v>72</v>
      </c>
      <c r="D843" s="534" t="str">
        <f t="shared" si="69"/>
        <v/>
      </c>
      <c r="E843" s="535"/>
      <c r="F843" s="535"/>
      <c r="G843" s="535"/>
      <c r="H843" s="535"/>
      <c r="I843" s="535"/>
      <c r="J843" s="535"/>
      <c r="K843" s="535"/>
      <c r="L843" s="535"/>
      <c r="M843" s="535"/>
      <c r="N843" s="535"/>
      <c r="O843" s="535"/>
      <c r="P843" s="535"/>
      <c r="Q843" s="535"/>
      <c r="R843" s="536"/>
      <c r="S843" s="573"/>
      <c r="T843" s="574"/>
      <c r="U843" s="574"/>
      <c r="V843" s="574"/>
      <c r="W843" s="574"/>
      <c r="X843" s="575"/>
      <c r="Y843" s="573"/>
      <c r="Z843" s="574"/>
      <c r="AA843" s="574"/>
      <c r="AB843" s="574"/>
      <c r="AC843" s="574"/>
      <c r="AD843" s="575"/>
      <c r="AE843" s="1"/>
      <c r="AG843" s="245">
        <f t="shared" si="70"/>
        <v>0</v>
      </c>
    </row>
    <row r="844" spans="1:33" ht="15" customHeight="1">
      <c r="A844" s="21"/>
      <c r="B844" s="13"/>
      <c r="C844" s="60" t="s">
        <v>73</v>
      </c>
      <c r="D844" s="534" t="str">
        <f t="shared" si="69"/>
        <v/>
      </c>
      <c r="E844" s="535"/>
      <c r="F844" s="535"/>
      <c r="G844" s="535"/>
      <c r="H844" s="535"/>
      <c r="I844" s="535"/>
      <c r="J844" s="535"/>
      <c r="K844" s="535"/>
      <c r="L844" s="535"/>
      <c r="M844" s="535"/>
      <c r="N844" s="535"/>
      <c r="O844" s="535"/>
      <c r="P844" s="535"/>
      <c r="Q844" s="535"/>
      <c r="R844" s="536"/>
      <c r="S844" s="573"/>
      <c r="T844" s="574"/>
      <c r="U844" s="574"/>
      <c r="V844" s="574"/>
      <c r="W844" s="574"/>
      <c r="X844" s="575"/>
      <c r="Y844" s="573"/>
      <c r="Z844" s="574"/>
      <c r="AA844" s="574"/>
      <c r="AB844" s="574"/>
      <c r="AC844" s="574"/>
      <c r="AD844" s="575"/>
      <c r="AE844" s="1"/>
      <c r="AG844" s="245">
        <f t="shared" si="70"/>
        <v>0</v>
      </c>
    </row>
    <row r="845" spans="1:33" ht="15" customHeight="1">
      <c r="A845" s="21"/>
      <c r="B845" s="13"/>
      <c r="C845" s="60" t="s">
        <v>74</v>
      </c>
      <c r="D845" s="534" t="str">
        <f t="shared" si="69"/>
        <v/>
      </c>
      <c r="E845" s="535"/>
      <c r="F845" s="535"/>
      <c r="G845" s="535"/>
      <c r="H845" s="535"/>
      <c r="I845" s="535"/>
      <c r="J845" s="535"/>
      <c r="K845" s="535"/>
      <c r="L845" s="535"/>
      <c r="M845" s="535"/>
      <c r="N845" s="535"/>
      <c r="O845" s="535"/>
      <c r="P845" s="535"/>
      <c r="Q845" s="535"/>
      <c r="R845" s="536"/>
      <c r="S845" s="573"/>
      <c r="T845" s="574"/>
      <c r="U845" s="574"/>
      <c r="V845" s="574"/>
      <c r="W845" s="574"/>
      <c r="X845" s="575"/>
      <c r="Y845" s="573"/>
      <c r="Z845" s="574"/>
      <c r="AA845" s="574"/>
      <c r="AB845" s="574"/>
      <c r="AC845" s="574"/>
      <c r="AD845" s="575"/>
      <c r="AE845" s="1"/>
      <c r="AG845" s="245">
        <f t="shared" si="70"/>
        <v>0</v>
      </c>
    </row>
    <row r="846" spans="1:33" ht="15" customHeight="1">
      <c r="A846" s="21"/>
      <c r="B846" s="13"/>
      <c r="C846" s="60" t="s">
        <v>75</v>
      </c>
      <c r="D846" s="534" t="str">
        <f t="shared" si="69"/>
        <v/>
      </c>
      <c r="E846" s="535"/>
      <c r="F846" s="535"/>
      <c r="G846" s="535"/>
      <c r="H846" s="535"/>
      <c r="I846" s="535"/>
      <c r="J846" s="535"/>
      <c r="K846" s="535"/>
      <c r="L846" s="535"/>
      <c r="M846" s="535"/>
      <c r="N846" s="535"/>
      <c r="O846" s="535"/>
      <c r="P846" s="535"/>
      <c r="Q846" s="535"/>
      <c r="R846" s="536"/>
      <c r="S846" s="573"/>
      <c r="T846" s="574"/>
      <c r="U846" s="574"/>
      <c r="V846" s="574"/>
      <c r="W846" s="574"/>
      <c r="X846" s="575"/>
      <c r="Y846" s="573"/>
      <c r="Z846" s="574"/>
      <c r="AA846" s="574"/>
      <c r="AB846" s="574"/>
      <c r="AC846" s="574"/>
      <c r="AD846" s="575"/>
      <c r="AE846" s="1"/>
      <c r="AG846" s="245">
        <f t="shared" si="70"/>
        <v>0</v>
      </c>
    </row>
    <row r="847" spans="1:33" ht="15" customHeight="1">
      <c r="A847" s="21"/>
      <c r="B847" s="13"/>
      <c r="C847" s="60" t="s">
        <v>76</v>
      </c>
      <c r="D847" s="534" t="str">
        <f t="shared" si="69"/>
        <v/>
      </c>
      <c r="E847" s="535"/>
      <c r="F847" s="535"/>
      <c r="G847" s="535"/>
      <c r="H847" s="535"/>
      <c r="I847" s="535"/>
      <c r="J847" s="535"/>
      <c r="K847" s="535"/>
      <c r="L847" s="535"/>
      <c r="M847" s="535"/>
      <c r="N847" s="535"/>
      <c r="O847" s="535"/>
      <c r="P847" s="535"/>
      <c r="Q847" s="535"/>
      <c r="R847" s="536"/>
      <c r="S847" s="573"/>
      <c r="T847" s="574"/>
      <c r="U847" s="574"/>
      <c r="V847" s="574"/>
      <c r="W847" s="574"/>
      <c r="X847" s="575"/>
      <c r="Y847" s="573"/>
      <c r="Z847" s="574"/>
      <c r="AA847" s="574"/>
      <c r="AB847" s="574"/>
      <c r="AC847" s="574"/>
      <c r="AD847" s="575"/>
      <c r="AE847" s="1"/>
      <c r="AG847" s="245">
        <f t="shared" si="70"/>
        <v>0</v>
      </c>
    </row>
    <row r="848" spans="1:33" ht="15" customHeight="1">
      <c r="A848" s="21"/>
      <c r="B848" s="13"/>
      <c r="C848" s="60" t="s">
        <v>77</v>
      </c>
      <c r="D848" s="534" t="str">
        <f t="shared" si="69"/>
        <v/>
      </c>
      <c r="E848" s="535"/>
      <c r="F848" s="535"/>
      <c r="G848" s="535"/>
      <c r="H848" s="535"/>
      <c r="I848" s="535"/>
      <c r="J848" s="535"/>
      <c r="K848" s="535"/>
      <c r="L848" s="535"/>
      <c r="M848" s="535"/>
      <c r="N848" s="535"/>
      <c r="O848" s="535"/>
      <c r="P848" s="535"/>
      <c r="Q848" s="535"/>
      <c r="R848" s="536"/>
      <c r="S848" s="573"/>
      <c r="T848" s="574"/>
      <c r="U848" s="574"/>
      <c r="V848" s="574"/>
      <c r="W848" s="574"/>
      <c r="X848" s="575"/>
      <c r="Y848" s="573"/>
      <c r="Z848" s="574"/>
      <c r="AA848" s="574"/>
      <c r="AB848" s="574"/>
      <c r="AC848" s="574"/>
      <c r="AD848" s="575"/>
      <c r="AE848" s="1"/>
      <c r="AG848" s="245">
        <f t="shared" si="70"/>
        <v>0</v>
      </c>
    </row>
    <row r="849" spans="1:33" ht="15" customHeight="1">
      <c r="A849" s="21"/>
      <c r="B849" s="13"/>
      <c r="C849" s="60" t="s">
        <v>78</v>
      </c>
      <c r="D849" s="534" t="str">
        <f t="shared" si="69"/>
        <v/>
      </c>
      <c r="E849" s="535"/>
      <c r="F849" s="535"/>
      <c r="G849" s="535"/>
      <c r="H849" s="535"/>
      <c r="I849" s="535"/>
      <c r="J849" s="535"/>
      <c r="K849" s="535"/>
      <c r="L849" s="535"/>
      <c r="M849" s="535"/>
      <c r="N849" s="535"/>
      <c r="O849" s="535"/>
      <c r="P849" s="535"/>
      <c r="Q849" s="535"/>
      <c r="R849" s="536"/>
      <c r="S849" s="573"/>
      <c r="T849" s="574"/>
      <c r="U849" s="574"/>
      <c r="V849" s="574"/>
      <c r="W849" s="574"/>
      <c r="X849" s="575"/>
      <c r="Y849" s="573"/>
      <c r="Z849" s="574"/>
      <c r="AA849" s="574"/>
      <c r="AB849" s="574"/>
      <c r="AC849" s="574"/>
      <c r="AD849" s="575"/>
      <c r="AE849" s="1"/>
      <c r="AG849" s="245">
        <f t="shared" si="70"/>
        <v>0</v>
      </c>
    </row>
    <row r="850" spans="1:33" ht="15" customHeight="1">
      <c r="A850" s="21"/>
      <c r="B850" s="13"/>
      <c r="C850" s="60" t="s">
        <v>79</v>
      </c>
      <c r="D850" s="534" t="str">
        <f t="shared" si="69"/>
        <v/>
      </c>
      <c r="E850" s="535"/>
      <c r="F850" s="535"/>
      <c r="G850" s="535"/>
      <c r="H850" s="535"/>
      <c r="I850" s="535"/>
      <c r="J850" s="535"/>
      <c r="K850" s="535"/>
      <c r="L850" s="535"/>
      <c r="M850" s="535"/>
      <c r="N850" s="535"/>
      <c r="O850" s="535"/>
      <c r="P850" s="535"/>
      <c r="Q850" s="535"/>
      <c r="R850" s="536"/>
      <c r="S850" s="573"/>
      <c r="T850" s="574"/>
      <c r="U850" s="574"/>
      <c r="V850" s="574"/>
      <c r="W850" s="574"/>
      <c r="X850" s="575"/>
      <c r="Y850" s="573"/>
      <c r="Z850" s="574"/>
      <c r="AA850" s="574"/>
      <c r="AB850" s="574"/>
      <c r="AC850" s="574"/>
      <c r="AD850" s="575"/>
      <c r="AE850" s="1"/>
      <c r="AG850" s="245">
        <f t="shared" si="70"/>
        <v>0</v>
      </c>
    </row>
    <row r="851" spans="1:33" ht="15" customHeight="1">
      <c r="A851" s="21"/>
      <c r="B851" s="13"/>
      <c r="C851" s="60" t="s">
        <v>80</v>
      </c>
      <c r="D851" s="534" t="str">
        <f t="shared" si="69"/>
        <v/>
      </c>
      <c r="E851" s="535"/>
      <c r="F851" s="535"/>
      <c r="G851" s="535"/>
      <c r="H851" s="535"/>
      <c r="I851" s="535"/>
      <c r="J851" s="535"/>
      <c r="K851" s="535"/>
      <c r="L851" s="535"/>
      <c r="M851" s="535"/>
      <c r="N851" s="535"/>
      <c r="O851" s="535"/>
      <c r="P851" s="535"/>
      <c r="Q851" s="535"/>
      <c r="R851" s="536"/>
      <c r="S851" s="573"/>
      <c r="T851" s="574"/>
      <c r="U851" s="574"/>
      <c r="V851" s="574"/>
      <c r="W851" s="574"/>
      <c r="X851" s="575"/>
      <c r="Y851" s="573"/>
      <c r="Z851" s="574"/>
      <c r="AA851" s="574"/>
      <c r="AB851" s="574"/>
      <c r="AC851" s="574"/>
      <c r="AD851" s="575"/>
      <c r="AE851" s="1"/>
      <c r="AG851" s="245">
        <f t="shared" si="70"/>
        <v>0</v>
      </c>
    </row>
    <row r="852" spans="1:33" ht="15" customHeight="1">
      <c r="A852" s="21"/>
      <c r="B852" s="13"/>
      <c r="C852" s="60" t="s">
        <v>81</v>
      </c>
      <c r="D852" s="534" t="str">
        <f t="shared" si="69"/>
        <v/>
      </c>
      <c r="E852" s="535"/>
      <c r="F852" s="535"/>
      <c r="G852" s="535"/>
      <c r="H852" s="535"/>
      <c r="I852" s="535"/>
      <c r="J852" s="535"/>
      <c r="K852" s="535"/>
      <c r="L852" s="535"/>
      <c r="M852" s="535"/>
      <c r="N852" s="535"/>
      <c r="O852" s="535"/>
      <c r="P852" s="535"/>
      <c r="Q852" s="535"/>
      <c r="R852" s="536"/>
      <c r="S852" s="573"/>
      <c r="T852" s="574"/>
      <c r="U852" s="574"/>
      <c r="V852" s="574"/>
      <c r="W852" s="574"/>
      <c r="X852" s="575"/>
      <c r="Y852" s="573"/>
      <c r="Z852" s="574"/>
      <c r="AA852" s="574"/>
      <c r="AB852" s="574"/>
      <c r="AC852" s="574"/>
      <c r="AD852" s="575"/>
      <c r="AE852" s="1"/>
      <c r="AG852" s="245">
        <f t="shared" si="70"/>
        <v>0</v>
      </c>
    </row>
    <row r="853" spans="1:33" ht="15" customHeight="1">
      <c r="A853" s="21"/>
      <c r="B853" s="13"/>
      <c r="C853" s="60" t="s">
        <v>82</v>
      </c>
      <c r="D853" s="534" t="str">
        <f t="shared" si="69"/>
        <v/>
      </c>
      <c r="E853" s="535"/>
      <c r="F853" s="535"/>
      <c r="G853" s="535"/>
      <c r="H853" s="535"/>
      <c r="I853" s="535"/>
      <c r="J853" s="535"/>
      <c r="K853" s="535"/>
      <c r="L853" s="535"/>
      <c r="M853" s="535"/>
      <c r="N853" s="535"/>
      <c r="O853" s="535"/>
      <c r="P853" s="535"/>
      <c r="Q853" s="535"/>
      <c r="R853" s="536"/>
      <c r="S853" s="573"/>
      <c r="T853" s="574"/>
      <c r="U853" s="574"/>
      <c r="V853" s="574"/>
      <c r="W853" s="574"/>
      <c r="X853" s="575"/>
      <c r="Y853" s="573"/>
      <c r="Z853" s="574"/>
      <c r="AA853" s="574"/>
      <c r="AB853" s="574"/>
      <c r="AC853" s="574"/>
      <c r="AD853" s="575"/>
      <c r="AE853" s="1"/>
      <c r="AG853" s="245">
        <f t="shared" si="70"/>
        <v>0</v>
      </c>
    </row>
    <row r="854" spans="1:33" ht="15" customHeight="1">
      <c r="A854" s="21"/>
      <c r="B854" s="13"/>
      <c r="C854" s="60" t="s">
        <v>83</v>
      </c>
      <c r="D854" s="534" t="str">
        <f t="shared" si="69"/>
        <v/>
      </c>
      <c r="E854" s="535"/>
      <c r="F854" s="535"/>
      <c r="G854" s="535"/>
      <c r="H854" s="535"/>
      <c r="I854" s="535"/>
      <c r="J854" s="535"/>
      <c r="K854" s="535"/>
      <c r="L854" s="535"/>
      <c r="M854" s="535"/>
      <c r="N854" s="535"/>
      <c r="O854" s="535"/>
      <c r="P854" s="535"/>
      <c r="Q854" s="535"/>
      <c r="R854" s="536"/>
      <c r="S854" s="573"/>
      <c r="T854" s="574"/>
      <c r="U854" s="574"/>
      <c r="V854" s="574"/>
      <c r="W854" s="574"/>
      <c r="X854" s="575"/>
      <c r="Y854" s="573"/>
      <c r="Z854" s="574"/>
      <c r="AA854" s="574"/>
      <c r="AB854" s="574"/>
      <c r="AC854" s="574"/>
      <c r="AD854" s="575"/>
      <c r="AE854" s="1"/>
      <c r="AG854" s="245">
        <f t="shared" si="70"/>
        <v>0</v>
      </c>
    </row>
    <row r="855" spans="1:33" ht="15" customHeight="1">
      <c r="A855" s="21"/>
      <c r="B855" s="13"/>
      <c r="C855" s="60" t="s">
        <v>84</v>
      </c>
      <c r="D855" s="534" t="str">
        <f t="shared" si="69"/>
        <v/>
      </c>
      <c r="E855" s="535"/>
      <c r="F855" s="535"/>
      <c r="G855" s="535"/>
      <c r="H855" s="535"/>
      <c r="I855" s="535"/>
      <c r="J855" s="535"/>
      <c r="K855" s="535"/>
      <c r="L855" s="535"/>
      <c r="M855" s="535"/>
      <c r="N855" s="535"/>
      <c r="O855" s="535"/>
      <c r="P855" s="535"/>
      <c r="Q855" s="535"/>
      <c r="R855" s="536"/>
      <c r="S855" s="573"/>
      <c r="T855" s="574"/>
      <c r="U855" s="574"/>
      <c r="V855" s="574"/>
      <c r="W855" s="574"/>
      <c r="X855" s="575"/>
      <c r="Y855" s="573"/>
      <c r="Z855" s="574"/>
      <c r="AA855" s="574"/>
      <c r="AB855" s="574"/>
      <c r="AC855" s="574"/>
      <c r="AD855" s="575"/>
      <c r="AE855" s="1"/>
      <c r="AG855" s="245">
        <f t="shared" si="70"/>
        <v>0</v>
      </c>
    </row>
    <row r="856" spans="1:33" ht="15" customHeight="1">
      <c r="A856" s="21"/>
      <c r="B856" s="13"/>
      <c r="C856" s="60" t="s">
        <v>85</v>
      </c>
      <c r="D856" s="534" t="str">
        <f t="shared" si="69"/>
        <v/>
      </c>
      <c r="E856" s="535"/>
      <c r="F856" s="535"/>
      <c r="G856" s="535"/>
      <c r="H856" s="535"/>
      <c r="I856" s="535"/>
      <c r="J856" s="535"/>
      <c r="K856" s="535"/>
      <c r="L856" s="535"/>
      <c r="M856" s="535"/>
      <c r="N856" s="535"/>
      <c r="O856" s="535"/>
      <c r="P856" s="535"/>
      <c r="Q856" s="535"/>
      <c r="R856" s="536"/>
      <c r="S856" s="573"/>
      <c r="T856" s="574"/>
      <c r="U856" s="574"/>
      <c r="V856" s="574"/>
      <c r="W856" s="574"/>
      <c r="X856" s="575"/>
      <c r="Y856" s="573"/>
      <c r="Z856" s="574"/>
      <c r="AA856" s="574"/>
      <c r="AB856" s="574"/>
      <c r="AC856" s="574"/>
      <c r="AD856" s="575"/>
      <c r="AE856" s="1"/>
      <c r="AG856" s="245">
        <f t="shared" si="70"/>
        <v>0</v>
      </c>
    </row>
    <row r="857" spans="1:33" ht="15" customHeight="1">
      <c r="A857" s="21"/>
      <c r="B857" s="13"/>
      <c r="C857" s="60" t="s">
        <v>86</v>
      </c>
      <c r="D857" s="534" t="str">
        <f t="shared" si="69"/>
        <v/>
      </c>
      <c r="E857" s="535"/>
      <c r="F857" s="535"/>
      <c r="G857" s="535"/>
      <c r="H857" s="535"/>
      <c r="I857" s="535"/>
      <c r="J857" s="535"/>
      <c r="K857" s="535"/>
      <c r="L857" s="535"/>
      <c r="M857" s="535"/>
      <c r="N857" s="535"/>
      <c r="O857" s="535"/>
      <c r="P857" s="535"/>
      <c r="Q857" s="535"/>
      <c r="R857" s="536"/>
      <c r="S857" s="573"/>
      <c r="T857" s="574"/>
      <c r="U857" s="574"/>
      <c r="V857" s="574"/>
      <c r="W857" s="574"/>
      <c r="X857" s="575"/>
      <c r="Y857" s="573"/>
      <c r="Z857" s="574"/>
      <c r="AA857" s="574"/>
      <c r="AB857" s="574"/>
      <c r="AC857" s="574"/>
      <c r="AD857" s="575"/>
      <c r="AE857" s="1"/>
      <c r="AG857" s="245">
        <f t="shared" si="70"/>
        <v>0</v>
      </c>
    </row>
    <row r="858" spans="1:33" ht="15" customHeight="1">
      <c r="A858" s="21"/>
      <c r="B858" s="13"/>
      <c r="C858" s="60" t="s">
        <v>87</v>
      </c>
      <c r="D858" s="534" t="str">
        <f t="shared" si="69"/>
        <v/>
      </c>
      <c r="E858" s="535"/>
      <c r="F858" s="535"/>
      <c r="G858" s="535"/>
      <c r="H858" s="535"/>
      <c r="I858" s="535"/>
      <c r="J858" s="535"/>
      <c r="K858" s="535"/>
      <c r="L858" s="535"/>
      <c r="M858" s="535"/>
      <c r="N858" s="535"/>
      <c r="O858" s="535"/>
      <c r="P858" s="535"/>
      <c r="Q858" s="535"/>
      <c r="R858" s="536"/>
      <c r="S858" s="573"/>
      <c r="T858" s="574"/>
      <c r="U858" s="574"/>
      <c r="V858" s="574"/>
      <c r="W858" s="574"/>
      <c r="X858" s="575"/>
      <c r="Y858" s="573"/>
      <c r="Z858" s="574"/>
      <c r="AA858" s="574"/>
      <c r="AB858" s="574"/>
      <c r="AC858" s="574"/>
      <c r="AD858" s="575"/>
      <c r="AE858" s="1"/>
      <c r="AG858" s="245">
        <f t="shared" si="70"/>
        <v>0</v>
      </c>
    </row>
    <row r="859" spans="1:33" ht="15" customHeight="1">
      <c r="A859" s="21"/>
      <c r="B859" s="13"/>
      <c r="C859" s="60" t="s">
        <v>88</v>
      </c>
      <c r="D859" s="534" t="str">
        <f t="shared" si="69"/>
        <v/>
      </c>
      <c r="E859" s="535"/>
      <c r="F859" s="535"/>
      <c r="G859" s="535"/>
      <c r="H859" s="535"/>
      <c r="I859" s="535"/>
      <c r="J859" s="535"/>
      <c r="K859" s="535"/>
      <c r="L859" s="535"/>
      <c r="M859" s="535"/>
      <c r="N859" s="535"/>
      <c r="O859" s="535"/>
      <c r="P859" s="535"/>
      <c r="Q859" s="535"/>
      <c r="R859" s="536"/>
      <c r="S859" s="573"/>
      <c r="T859" s="574"/>
      <c r="U859" s="574"/>
      <c r="V859" s="574"/>
      <c r="W859" s="574"/>
      <c r="X859" s="575"/>
      <c r="Y859" s="573"/>
      <c r="Z859" s="574"/>
      <c r="AA859" s="574"/>
      <c r="AB859" s="574"/>
      <c r="AC859" s="574"/>
      <c r="AD859" s="575"/>
      <c r="AE859" s="1"/>
      <c r="AG859" s="245">
        <f t="shared" si="70"/>
        <v>0</v>
      </c>
    </row>
    <row r="860" spans="1:33" ht="15" customHeight="1">
      <c r="A860" s="21"/>
      <c r="B860" s="13"/>
      <c r="C860" s="60" t="s">
        <v>89</v>
      </c>
      <c r="D860" s="534" t="str">
        <f t="shared" si="69"/>
        <v/>
      </c>
      <c r="E860" s="535"/>
      <c r="F860" s="535"/>
      <c r="G860" s="535"/>
      <c r="H860" s="535"/>
      <c r="I860" s="535"/>
      <c r="J860" s="535"/>
      <c r="K860" s="535"/>
      <c r="L860" s="535"/>
      <c r="M860" s="535"/>
      <c r="N860" s="535"/>
      <c r="O860" s="535"/>
      <c r="P860" s="535"/>
      <c r="Q860" s="535"/>
      <c r="R860" s="536"/>
      <c r="S860" s="573"/>
      <c r="T860" s="574"/>
      <c r="U860" s="574"/>
      <c r="V860" s="574"/>
      <c r="W860" s="574"/>
      <c r="X860" s="575"/>
      <c r="Y860" s="573"/>
      <c r="Z860" s="574"/>
      <c r="AA860" s="574"/>
      <c r="AB860" s="574"/>
      <c r="AC860" s="574"/>
      <c r="AD860" s="575"/>
      <c r="AE860" s="1"/>
      <c r="AG860" s="245">
        <f t="shared" si="70"/>
        <v>0</v>
      </c>
    </row>
    <row r="861" spans="1:33" ht="15" customHeight="1">
      <c r="A861" s="21"/>
      <c r="B861" s="13"/>
      <c r="C861" s="60" t="s">
        <v>90</v>
      </c>
      <c r="D861" s="534" t="str">
        <f t="shared" si="69"/>
        <v/>
      </c>
      <c r="E861" s="535"/>
      <c r="F861" s="535"/>
      <c r="G861" s="535"/>
      <c r="H861" s="535"/>
      <c r="I861" s="535"/>
      <c r="J861" s="535"/>
      <c r="K861" s="535"/>
      <c r="L861" s="535"/>
      <c r="M861" s="535"/>
      <c r="N861" s="535"/>
      <c r="O861" s="535"/>
      <c r="P861" s="535"/>
      <c r="Q861" s="535"/>
      <c r="R861" s="536"/>
      <c r="S861" s="573"/>
      <c r="T861" s="574"/>
      <c r="U861" s="574"/>
      <c r="V861" s="574"/>
      <c r="W861" s="574"/>
      <c r="X861" s="575"/>
      <c r="Y861" s="573"/>
      <c r="Z861" s="574"/>
      <c r="AA861" s="574"/>
      <c r="AB861" s="574"/>
      <c r="AC861" s="574"/>
      <c r="AD861" s="575"/>
      <c r="AE861" s="1"/>
      <c r="AG861" s="245">
        <f t="shared" si="70"/>
        <v>0</v>
      </c>
    </row>
    <row r="862" spans="1:33" ht="15" customHeight="1">
      <c r="A862" s="21"/>
      <c r="B862" s="13"/>
      <c r="C862" s="60" t="s">
        <v>91</v>
      </c>
      <c r="D862" s="534" t="str">
        <f t="shared" si="69"/>
        <v/>
      </c>
      <c r="E862" s="535"/>
      <c r="F862" s="535"/>
      <c r="G862" s="535"/>
      <c r="H862" s="535"/>
      <c r="I862" s="535"/>
      <c r="J862" s="535"/>
      <c r="K862" s="535"/>
      <c r="L862" s="535"/>
      <c r="M862" s="535"/>
      <c r="N862" s="535"/>
      <c r="O862" s="535"/>
      <c r="P862" s="535"/>
      <c r="Q862" s="535"/>
      <c r="R862" s="536"/>
      <c r="S862" s="573"/>
      <c r="T862" s="574"/>
      <c r="U862" s="574"/>
      <c r="V862" s="574"/>
      <c r="W862" s="574"/>
      <c r="X862" s="575"/>
      <c r="Y862" s="573"/>
      <c r="Z862" s="574"/>
      <c r="AA862" s="574"/>
      <c r="AB862" s="574"/>
      <c r="AC862" s="574"/>
      <c r="AD862" s="575"/>
      <c r="AE862" s="1"/>
      <c r="AG862" s="245">
        <f t="shared" si="70"/>
        <v>0</v>
      </c>
    </row>
    <row r="863" spans="1:33" ht="15" customHeight="1">
      <c r="A863" s="21"/>
      <c r="B863" s="13"/>
      <c r="C863" s="60" t="s">
        <v>103</v>
      </c>
      <c r="D863" s="534" t="str">
        <f t="shared" si="69"/>
        <v/>
      </c>
      <c r="E863" s="535"/>
      <c r="F863" s="535"/>
      <c r="G863" s="535"/>
      <c r="H863" s="535"/>
      <c r="I863" s="535"/>
      <c r="J863" s="535"/>
      <c r="K863" s="535"/>
      <c r="L863" s="535"/>
      <c r="M863" s="535"/>
      <c r="N863" s="535"/>
      <c r="O863" s="535"/>
      <c r="P863" s="535"/>
      <c r="Q863" s="535"/>
      <c r="R863" s="536"/>
      <c r="S863" s="573"/>
      <c r="T863" s="574"/>
      <c r="U863" s="574"/>
      <c r="V863" s="574"/>
      <c r="W863" s="574"/>
      <c r="X863" s="575"/>
      <c r="Y863" s="573"/>
      <c r="Z863" s="574"/>
      <c r="AA863" s="574"/>
      <c r="AB863" s="574"/>
      <c r="AC863" s="574"/>
      <c r="AD863" s="575"/>
      <c r="AE863" s="1"/>
      <c r="AG863" s="245">
        <f t="shared" si="70"/>
        <v>0</v>
      </c>
    </row>
    <row r="864" spans="1:33" ht="15" customHeight="1">
      <c r="A864" s="21"/>
      <c r="B864" s="13"/>
      <c r="C864" s="60" t="s">
        <v>104</v>
      </c>
      <c r="D864" s="534" t="str">
        <f t="shared" si="69"/>
        <v/>
      </c>
      <c r="E864" s="535"/>
      <c r="F864" s="535"/>
      <c r="G864" s="535"/>
      <c r="H864" s="535"/>
      <c r="I864" s="535"/>
      <c r="J864" s="535"/>
      <c r="K864" s="535"/>
      <c r="L864" s="535"/>
      <c r="M864" s="535"/>
      <c r="N864" s="535"/>
      <c r="O864" s="535"/>
      <c r="P864" s="535"/>
      <c r="Q864" s="535"/>
      <c r="R864" s="536"/>
      <c r="S864" s="573"/>
      <c r="T864" s="574"/>
      <c r="U864" s="574"/>
      <c r="V864" s="574"/>
      <c r="W864" s="574"/>
      <c r="X864" s="575"/>
      <c r="Y864" s="573"/>
      <c r="Z864" s="574"/>
      <c r="AA864" s="574"/>
      <c r="AB864" s="574"/>
      <c r="AC864" s="574"/>
      <c r="AD864" s="575"/>
      <c r="AE864" s="1"/>
      <c r="AG864" s="245">
        <f t="shared" si="70"/>
        <v>0</v>
      </c>
    </row>
    <row r="865" spans="1:33" ht="15" customHeight="1">
      <c r="A865" s="21"/>
      <c r="B865" s="13"/>
      <c r="C865" s="60" t="s">
        <v>105</v>
      </c>
      <c r="D865" s="534" t="str">
        <f t="shared" si="69"/>
        <v/>
      </c>
      <c r="E865" s="535"/>
      <c r="F865" s="535"/>
      <c r="G865" s="535"/>
      <c r="H865" s="535"/>
      <c r="I865" s="535"/>
      <c r="J865" s="535"/>
      <c r="K865" s="535"/>
      <c r="L865" s="535"/>
      <c r="M865" s="535"/>
      <c r="N865" s="535"/>
      <c r="O865" s="535"/>
      <c r="P865" s="535"/>
      <c r="Q865" s="535"/>
      <c r="R865" s="536"/>
      <c r="S865" s="573"/>
      <c r="T865" s="574"/>
      <c r="U865" s="574"/>
      <c r="V865" s="574"/>
      <c r="W865" s="574"/>
      <c r="X865" s="575"/>
      <c r="Y865" s="573"/>
      <c r="Z865" s="574"/>
      <c r="AA865" s="574"/>
      <c r="AB865" s="574"/>
      <c r="AC865" s="574"/>
      <c r="AD865" s="575"/>
      <c r="AE865" s="1"/>
      <c r="AG865" s="245">
        <f t="shared" si="70"/>
        <v>0</v>
      </c>
    </row>
    <row r="866" spans="1:33" ht="15" customHeight="1">
      <c r="A866" s="21"/>
      <c r="B866" s="13"/>
      <c r="C866" s="60" t="s">
        <v>106</v>
      </c>
      <c r="D866" s="534" t="str">
        <f t="shared" si="69"/>
        <v/>
      </c>
      <c r="E866" s="535"/>
      <c r="F866" s="535"/>
      <c r="G866" s="535"/>
      <c r="H866" s="535"/>
      <c r="I866" s="535"/>
      <c r="J866" s="535"/>
      <c r="K866" s="535"/>
      <c r="L866" s="535"/>
      <c r="M866" s="535"/>
      <c r="N866" s="535"/>
      <c r="O866" s="535"/>
      <c r="P866" s="535"/>
      <c r="Q866" s="535"/>
      <c r="R866" s="536"/>
      <c r="S866" s="573"/>
      <c r="T866" s="574"/>
      <c r="U866" s="574"/>
      <c r="V866" s="574"/>
      <c r="W866" s="574"/>
      <c r="X866" s="575"/>
      <c r="Y866" s="573"/>
      <c r="Z866" s="574"/>
      <c r="AA866" s="574"/>
      <c r="AB866" s="574"/>
      <c r="AC866" s="574"/>
      <c r="AD866" s="575"/>
      <c r="AE866" s="1"/>
      <c r="AG866" s="245">
        <f t="shared" si="70"/>
        <v>0</v>
      </c>
    </row>
    <row r="867" spans="1:33" ht="15" customHeight="1">
      <c r="A867" s="21"/>
      <c r="B867" s="13"/>
      <c r="C867" s="60" t="s">
        <v>107</v>
      </c>
      <c r="D867" s="534" t="str">
        <f t="shared" si="69"/>
        <v/>
      </c>
      <c r="E867" s="535"/>
      <c r="F867" s="535"/>
      <c r="G867" s="535"/>
      <c r="H867" s="535"/>
      <c r="I867" s="535"/>
      <c r="J867" s="535"/>
      <c r="K867" s="535"/>
      <c r="L867" s="535"/>
      <c r="M867" s="535"/>
      <c r="N867" s="535"/>
      <c r="O867" s="535"/>
      <c r="P867" s="535"/>
      <c r="Q867" s="535"/>
      <c r="R867" s="536"/>
      <c r="S867" s="573"/>
      <c r="T867" s="574"/>
      <c r="U867" s="574"/>
      <c r="V867" s="574"/>
      <c r="W867" s="574"/>
      <c r="X867" s="575"/>
      <c r="Y867" s="573"/>
      <c r="Z867" s="574"/>
      <c r="AA867" s="574"/>
      <c r="AB867" s="574"/>
      <c r="AC867" s="574"/>
      <c r="AD867" s="575"/>
      <c r="AE867" s="1"/>
      <c r="AG867" s="245">
        <f t="shared" si="70"/>
        <v>0</v>
      </c>
    </row>
    <row r="868" spans="1:33" ht="15" customHeight="1">
      <c r="A868" s="21"/>
      <c r="B868" s="13"/>
      <c r="C868" s="60" t="s">
        <v>108</v>
      </c>
      <c r="D868" s="534" t="str">
        <f t="shared" si="69"/>
        <v/>
      </c>
      <c r="E868" s="535"/>
      <c r="F868" s="535"/>
      <c r="G868" s="535"/>
      <c r="H868" s="535"/>
      <c r="I868" s="535"/>
      <c r="J868" s="535"/>
      <c r="K868" s="535"/>
      <c r="L868" s="535"/>
      <c r="M868" s="535"/>
      <c r="N868" s="535"/>
      <c r="O868" s="535"/>
      <c r="P868" s="535"/>
      <c r="Q868" s="535"/>
      <c r="R868" s="536"/>
      <c r="S868" s="573"/>
      <c r="T868" s="574"/>
      <c r="U868" s="574"/>
      <c r="V868" s="574"/>
      <c r="W868" s="574"/>
      <c r="X868" s="575"/>
      <c r="Y868" s="573"/>
      <c r="Z868" s="574"/>
      <c r="AA868" s="574"/>
      <c r="AB868" s="574"/>
      <c r="AC868" s="574"/>
      <c r="AD868" s="575"/>
      <c r="AE868" s="1"/>
      <c r="AG868" s="245">
        <f t="shared" si="70"/>
        <v>0</v>
      </c>
    </row>
    <row r="869" spans="1:33" ht="15" customHeight="1">
      <c r="A869" s="21"/>
      <c r="B869" s="13"/>
      <c r="C869" s="60" t="s">
        <v>109</v>
      </c>
      <c r="D869" s="534" t="str">
        <f t="shared" si="69"/>
        <v/>
      </c>
      <c r="E869" s="535"/>
      <c r="F869" s="535"/>
      <c r="G869" s="535"/>
      <c r="H869" s="535"/>
      <c r="I869" s="535"/>
      <c r="J869" s="535"/>
      <c r="K869" s="535"/>
      <c r="L869" s="535"/>
      <c r="M869" s="535"/>
      <c r="N869" s="535"/>
      <c r="O869" s="535"/>
      <c r="P869" s="535"/>
      <c r="Q869" s="535"/>
      <c r="R869" s="536"/>
      <c r="S869" s="573"/>
      <c r="T869" s="574"/>
      <c r="U869" s="574"/>
      <c r="V869" s="574"/>
      <c r="W869" s="574"/>
      <c r="X869" s="575"/>
      <c r="Y869" s="573"/>
      <c r="Z869" s="574"/>
      <c r="AA869" s="574"/>
      <c r="AB869" s="574"/>
      <c r="AC869" s="574"/>
      <c r="AD869" s="575"/>
      <c r="AE869" s="1"/>
      <c r="AG869" s="245">
        <f t="shared" si="70"/>
        <v>0</v>
      </c>
    </row>
    <row r="870" spans="1:33" ht="15" customHeight="1">
      <c r="A870" s="21"/>
      <c r="B870" s="13"/>
      <c r="C870" s="60" t="s">
        <v>110</v>
      </c>
      <c r="D870" s="534" t="str">
        <f t="shared" si="69"/>
        <v/>
      </c>
      <c r="E870" s="535"/>
      <c r="F870" s="535"/>
      <c r="G870" s="535"/>
      <c r="H870" s="535"/>
      <c r="I870" s="535"/>
      <c r="J870" s="535"/>
      <c r="K870" s="535"/>
      <c r="L870" s="535"/>
      <c r="M870" s="535"/>
      <c r="N870" s="535"/>
      <c r="O870" s="535"/>
      <c r="P870" s="535"/>
      <c r="Q870" s="535"/>
      <c r="R870" s="536"/>
      <c r="S870" s="573"/>
      <c r="T870" s="574"/>
      <c r="U870" s="574"/>
      <c r="V870" s="574"/>
      <c r="W870" s="574"/>
      <c r="X870" s="575"/>
      <c r="Y870" s="573"/>
      <c r="Z870" s="574"/>
      <c r="AA870" s="574"/>
      <c r="AB870" s="574"/>
      <c r="AC870" s="574"/>
      <c r="AD870" s="575"/>
      <c r="AE870" s="1"/>
      <c r="AG870" s="245">
        <f t="shared" si="70"/>
        <v>0</v>
      </c>
    </row>
    <row r="871" spans="1:33" ht="15" customHeight="1">
      <c r="A871" s="44"/>
      <c r="B871" s="11"/>
      <c r="C871" s="60" t="s">
        <v>111</v>
      </c>
      <c r="D871" s="534" t="str">
        <f t="shared" si="69"/>
        <v/>
      </c>
      <c r="E871" s="535"/>
      <c r="F871" s="535"/>
      <c r="G871" s="535"/>
      <c r="H871" s="535"/>
      <c r="I871" s="535"/>
      <c r="J871" s="535"/>
      <c r="K871" s="535"/>
      <c r="L871" s="535"/>
      <c r="M871" s="535"/>
      <c r="N871" s="535"/>
      <c r="O871" s="535"/>
      <c r="P871" s="535"/>
      <c r="Q871" s="535"/>
      <c r="R871" s="536"/>
      <c r="S871" s="573"/>
      <c r="T871" s="574"/>
      <c r="U871" s="574"/>
      <c r="V871" s="574"/>
      <c r="W871" s="574"/>
      <c r="X871" s="575"/>
      <c r="Y871" s="573"/>
      <c r="Z871" s="574"/>
      <c r="AA871" s="574"/>
      <c r="AB871" s="574"/>
      <c r="AC871" s="574"/>
      <c r="AD871" s="575"/>
      <c r="AE871" s="1"/>
      <c r="AG871" s="245">
        <f t="shared" si="70"/>
        <v>0</v>
      </c>
    </row>
    <row r="872" spans="1:33" ht="15" customHeight="1">
      <c r="A872" s="44"/>
      <c r="B872" s="11"/>
      <c r="C872" s="60" t="s">
        <v>112</v>
      </c>
      <c r="D872" s="534" t="str">
        <f t="shared" si="69"/>
        <v/>
      </c>
      <c r="E872" s="535"/>
      <c r="F872" s="535"/>
      <c r="G872" s="535"/>
      <c r="H872" s="535"/>
      <c r="I872" s="535"/>
      <c r="J872" s="535"/>
      <c r="K872" s="535"/>
      <c r="L872" s="535"/>
      <c r="M872" s="535"/>
      <c r="N872" s="535"/>
      <c r="O872" s="535"/>
      <c r="P872" s="535"/>
      <c r="Q872" s="535"/>
      <c r="R872" s="536"/>
      <c r="S872" s="573"/>
      <c r="T872" s="574"/>
      <c r="U872" s="574"/>
      <c r="V872" s="574"/>
      <c r="W872" s="574"/>
      <c r="X872" s="575"/>
      <c r="Y872" s="573"/>
      <c r="Z872" s="574"/>
      <c r="AA872" s="574"/>
      <c r="AB872" s="574"/>
      <c r="AC872" s="574"/>
      <c r="AD872" s="575"/>
      <c r="AE872" s="1"/>
      <c r="AG872" s="245">
        <f t="shared" si="70"/>
        <v>0</v>
      </c>
    </row>
    <row r="873" spans="1:33" ht="15" customHeight="1">
      <c r="A873" s="44"/>
      <c r="B873" s="11"/>
      <c r="C873" s="60" t="s">
        <v>113</v>
      </c>
      <c r="D873" s="534" t="str">
        <f t="shared" si="69"/>
        <v/>
      </c>
      <c r="E873" s="535"/>
      <c r="F873" s="535"/>
      <c r="G873" s="535"/>
      <c r="H873" s="535"/>
      <c r="I873" s="535"/>
      <c r="J873" s="535"/>
      <c r="K873" s="535"/>
      <c r="L873" s="535"/>
      <c r="M873" s="535"/>
      <c r="N873" s="535"/>
      <c r="O873" s="535"/>
      <c r="P873" s="535"/>
      <c r="Q873" s="535"/>
      <c r="R873" s="536"/>
      <c r="S873" s="573"/>
      <c r="T873" s="574"/>
      <c r="U873" s="574"/>
      <c r="V873" s="574"/>
      <c r="W873" s="574"/>
      <c r="X873" s="575"/>
      <c r="Y873" s="573"/>
      <c r="Z873" s="574"/>
      <c r="AA873" s="574"/>
      <c r="AB873" s="574"/>
      <c r="AC873" s="574"/>
      <c r="AD873" s="575"/>
      <c r="AE873" s="1"/>
      <c r="AG873" s="245">
        <f t="shared" si="70"/>
        <v>0</v>
      </c>
    </row>
    <row r="874" spans="1:33" ht="15" customHeight="1">
      <c r="A874" s="44"/>
      <c r="B874" s="11"/>
      <c r="C874" s="60" t="s">
        <v>114</v>
      </c>
      <c r="D874" s="534" t="str">
        <f t="shared" si="69"/>
        <v/>
      </c>
      <c r="E874" s="535"/>
      <c r="F874" s="535"/>
      <c r="G874" s="535"/>
      <c r="H874" s="535"/>
      <c r="I874" s="535"/>
      <c r="J874" s="535"/>
      <c r="K874" s="535"/>
      <c r="L874" s="535"/>
      <c r="M874" s="535"/>
      <c r="N874" s="535"/>
      <c r="O874" s="535"/>
      <c r="P874" s="535"/>
      <c r="Q874" s="535"/>
      <c r="R874" s="536"/>
      <c r="S874" s="573"/>
      <c r="T874" s="574"/>
      <c r="U874" s="574"/>
      <c r="V874" s="574"/>
      <c r="W874" s="574"/>
      <c r="X874" s="575"/>
      <c r="Y874" s="573"/>
      <c r="Z874" s="574"/>
      <c r="AA874" s="574"/>
      <c r="AB874" s="574"/>
      <c r="AC874" s="574"/>
      <c r="AD874" s="575"/>
      <c r="AE874" s="1"/>
      <c r="AG874" s="245">
        <f t="shared" si="70"/>
        <v>0</v>
      </c>
    </row>
    <row r="875" spans="1:33" ht="15" customHeight="1">
      <c r="A875" s="44"/>
      <c r="B875" s="11"/>
      <c r="C875" s="60" t="s">
        <v>115</v>
      </c>
      <c r="D875" s="534" t="str">
        <f t="shared" si="69"/>
        <v/>
      </c>
      <c r="E875" s="535"/>
      <c r="F875" s="535"/>
      <c r="G875" s="535"/>
      <c r="H875" s="535"/>
      <c r="I875" s="535"/>
      <c r="J875" s="535"/>
      <c r="K875" s="535"/>
      <c r="L875" s="535"/>
      <c r="M875" s="535"/>
      <c r="N875" s="535"/>
      <c r="O875" s="535"/>
      <c r="P875" s="535"/>
      <c r="Q875" s="535"/>
      <c r="R875" s="536"/>
      <c r="S875" s="573"/>
      <c r="T875" s="574"/>
      <c r="U875" s="574"/>
      <c r="V875" s="574"/>
      <c r="W875" s="574"/>
      <c r="X875" s="575"/>
      <c r="Y875" s="573"/>
      <c r="Z875" s="574"/>
      <c r="AA875" s="574"/>
      <c r="AB875" s="574"/>
      <c r="AC875" s="574"/>
      <c r="AD875" s="575"/>
      <c r="AE875" s="1"/>
      <c r="AG875" s="245">
        <f t="shared" si="70"/>
        <v>0</v>
      </c>
    </row>
    <row r="876" spans="1:33" ht="15" customHeight="1">
      <c r="A876" s="44"/>
      <c r="B876" s="11"/>
      <c r="C876" s="60" t="s">
        <v>116</v>
      </c>
      <c r="D876" s="534" t="str">
        <f t="shared" si="69"/>
        <v/>
      </c>
      <c r="E876" s="535"/>
      <c r="F876" s="535"/>
      <c r="G876" s="535"/>
      <c r="H876" s="535"/>
      <c r="I876" s="535"/>
      <c r="J876" s="535"/>
      <c r="K876" s="535"/>
      <c r="L876" s="535"/>
      <c r="M876" s="535"/>
      <c r="N876" s="535"/>
      <c r="O876" s="535"/>
      <c r="P876" s="535"/>
      <c r="Q876" s="535"/>
      <c r="R876" s="536"/>
      <c r="S876" s="573"/>
      <c r="T876" s="574"/>
      <c r="U876" s="574"/>
      <c r="V876" s="574"/>
      <c r="W876" s="574"/>
      <c r="X876" s="575"/>
      <c r="Y876" s="573"/>
      <c r="Z876" s="574"/>
      <c r="AA876" s="574"/>
      <c r="AB876" s="574"/>
      <c r="AC876" s="574"/>
      <c r="AD876" s="575"/>
      <c r="AE876" s="1"/>
      <c r="AG876" s="245">
        <f t="shared" si="70"/>
        <v>0</v>
      </c>
    </row>
    <row r="877" spans="1:33" ht="15" customHeight="1">
      <c r="A877" s="44"/>
      <c r="B877" s="11"/>
      <c r="C877" s="60" t="s">
        <v>117</v>
      </c>
      <c r="D877" s="534" t="str">
        <f t="shared" si="69"/>
        <v/>
      </c>
      <c r="E877" s="535"/>
      <c r="F877" s="535"/>
      <c r="G877" s="535"/>
      <c r="H877" s="535"/>
      <c r="I877" s="535"/>
      <c r="J877" s="535"/>
      <c r="K877" s="535"/>
      <c r="L877" s="535"/>
      <c r="M877" s="535"/>
      <c r="N877" s="535"/>
      <c r="O877" s="535"/>
      <c r="P877" s="535"/>
      <c r="Q877" s="535"/>
      <c r="R877" s="536"/>
      <c r="S877" s="573"/>
      <c r="T877" s="574"/>
      <c r="U877" s="574"/>
      <c r="V877" s="574"/>
      <c r="W877" s="574"/>
      <c r="X877" s="575"/>
      <c r="Y877" s="573"/>
      <c r="Z877" s="574"/>
      <c r="AA877" s="574"/>
      <c r="AB877" s="574"/>
      <c r="AC877" s="574"/>
      <c r="AD877" s="575"/>
      <c r="AE877" s="1"/>
      <c r="AG877" s="245">
        <f t="shared" si="70"/>
        <v>0</v>
      </c>
    </row>
    <row r="878" spans="1:33" ht="15" customHeight="1">
      <c r="A878" s="44"/>
      <c r="B878" s="11"/>
      <c r="C878" s="60" t="s">
        <v>118</v>
      </c>
      <c r="D878" s="534" t="str">
        <f t="shared" si="69"/>
        <v/>
      </c>
      <c r="E878" s="535"/>
      <c r="F878" s="535"/>
      <c r="G878" s="535"/>
      <c r="H878" s="535"/>
      <c r="I878" s="535"/>
      <c r="J878" s="535"/>
      <c r="K878" s="535"/>
      <c r="L878" s="535"/>
      <c r="M878" s="535"/>
      <c r="N878" s="535"/>
      <c r="O878" s="535"/>
      <c r="P878" s="535"/>
      <c r="Q878" s="535"/>
      <c r="R878" s="536"/>
      <c r="S878" s="573"/>
      <c r="T878" s="574"/>
      <c r="U878" s="574"/>
      <c r="V878" s="574"/>
      <c r="W878" s="574"/>
      <c r="X878" s="575"/>
      <c r="Y878" s="573"/>
      <c r="Z878" s="574"/>
      <c r="AA878" s="574"/>
      <c r="AB878" s="574"/>
      <c r="AC878" s="574"/>
      <c r="AD878" s="575"/>
      <c r="AE878" s="1"/>
      <c r="AG878" s="245">
        <f t="shared" si="70"/>
        <v>0</v>
      </c>
    </row>
    <row r="879" spans="1:33" ht="15" customHeight="1">
      <c r="A879" s="44"/>
      <c r="B879" s="11"/>
      <c r="C879" s="60" t="s">
        <v>119</v>
      </c>
      <c r="D879" s="534" t="str">
        <f t="shared" si="69"/>
        <v/>
      </c>
      <c r="E879" s="535"/>
      <c r="F879" s="535"/>
      <c r="G879" s="535"/>
      <c r="H879" s="535"/>
      <c r="I879" s="535"/>
      <c r="J879" s="535"/>
      <c r="K879" s="535"/>
      <c r="L879" s="535"/>
      <c r="M879" s="535"/>
      <c r="N879" s="535"/>
      <c r="O879" s="535"/>
      <c r="P879" s="535"/>
      <c r="Q879" s="535"/>
      <c r="R879" s="536"/>
      <c r="S879" s="573"/>
      <c r="T879" s="574"/>
      <c r="U879" s="574"/>
      <c r="V879" s="574"/>
      <c r="W879" s="574"/>
      <c r="X879" s="575"/>
      <c r="Y879" s="573"/>
      <c r="Z879" s="574"/>
      <c r="AA879" s="574"/>
      <c r="AB879" s="574"/>
      <c r="AC879" s="574"/>
      <c r="AD879" s="575"/>
      <c r="AE879" s="1"/>
      <c r="AG879" s="245">
        <f t="shared" si="70"/>
        <v>0</v>
      </c>
    </row>
    <row r="880" spans="1:33" ht="15" customHeight="1">
      <c r="A880" s="44"/>
      <c r="B880" s="11"/>
      <c r="C880" s="60" t="s">
        <v>120</v>
      </c>
      <c r="D880" s="534" t="str">
        <f t="shared" si="69"/>
        <v/>
      </c>
      <c r="E880" s="535"/>
      <c r="F880" s="535"/>
      <c r="G880" s="535"/>
      <c r="H880" s="535"/>
      <c r="I880" s="535"/>
      <c r="J880" s="535"/>
      <c r="K880" s="535"/>
      <c r="L880" s="535"/>
      <c r="M880" s="535"/>
      <c r="N880" s="535"/>
      <c r="O880" s="535"/>
      <c r="P880" s="535"/>
      <c r="Q880" s="535"/>
      <c r="R880" s="536"/>
      <c r="S880" s="573"/>
      <c r="T880" s="574"/>
      <c r="U880" s="574"/>
      <c r="V880" s="574"/>
      <c r="W880" s="574"/>
      <c r="X880" s="575"/>
      <c r="Y880" s="573"/>
      <c r="Z880" s="574"/>
      <c r="AA880" s="574"/>
      <c r="AB880" s="574"/>
      <c r="AC880" s="574"/>
      <c r="AD880" s="575"/>
      <c r="AE880" s="1"/>
      <c r="AG880" s="245">
        <f t="shared" si="70"/>
        <v>0</v>
      </c>
    </row>
    <row r="881" spans="1:33" ht="15" customHeight="1">
      <c r="A881" s="44"/>
      <c r="B881" s="11"/>
      <c r="C881" s="60" t="s">
        <v>121</v>
      </c>
      <c r="D881" s="534" t="str">
        <f t="shared" si="69"/>
        <v/>
      </c>
      <c r="E881" s="535"/>
      <c r="F881" s="535"/>
      <c r="G881" s="535"/>
      <c r="H881" s="535"/>
      <c r="I881" s="535"/>
      <c r="J881" s="535"/>
      <c r="K881" s="535"/>
      <c r="L881" s="535"/>
      <c r="M881" s="535"/>
      <c r="N881" s="535"/>
      <c r="O881" s="535"/>
      <c r="P881" s="535"/>
      <c r="Q881" s="535"/>
      <c r="R881" s="536"/>
      <c r="S881" s="573"/>
      <c r="T881" s="574"/>
      <c r="U881" s="574"/>
      <c r="V881" s="574"/>
      <c r="W881" s="574"/>
      <c r="X881" s="575"/>
      <c r="Y881" s="573"/>
      <c r="Z881" s="574"/>
      <c r="AA881" s="574"/>
      <c r="AB881" s="574"/>
      <c r="AC881" s="574"/>
      <c r="AD881" s="575"/>
      <c r="AE881" s="1"/>
      <c r="AG881" s="245">
        <f t="shared" si="70"/>
        <v>0</v>
      </c>
    </row>
    <row r="882" spans="1:33" ht="15" customHeight="1">
      <c r="A882" s="44"/>
      <c r="B882" s="11"/>
      <c r="C882" s="60" t="s">
        <v>122</v>
      </c>
      <c r="D882" s="534" t="str">
        <f t="shared" si="69"/>
        <v/>
      </c>
      <c r="E882" s="535"/>
      <c r="F882" s="535"/>
      <c r="G882" s="535"/>
      <c r="H882" s="535"/>
      <c r="I882" s="535"/>
      <c r="J882" s="535"/>
      <c r="K882" s="535"/>
      <c r="L882" s="535"/>
      <c r="M882" s="535"/>
      <c r="N882" s="535"/>
      <c r="O882" s="535"/>
      <c r="P882" s="535"/>
      <c r="Q882" s="535"/>
      <c r="R882" s="536"/>
      <c r="S882" s="573"/>
      <c r="T882" s="574"/>
      <c r="U882" s="574"/>
      <c r="V882" s="574"/>
      <c r="W882" s="574"/>
      <c r="X882" s="575"/>
      <c r="Y882" s="573"/>
      <c r="Z882" s="574"/>
      <c r="AA882" s="574"/>
      <c r="AB882" s="574"/>
      <c r="AC882" s="574"/>
      <c r="AD882" s="575"/>
      <c r="AE882" s="1"/>
      <c r="AG882" s="245">
        <f t="shared" si="70"/>
        <v>0</v>
      </c>
    </row>
    <row r="883" spans="1:33" ht="15" customHeight="1">
      <c r="A883" s="44"/>
      <c r="B883" s="11"/>
      <c r="C883" s="60" t="s">
        <v>123</v>
      </c>
      <c r="D883" s="534" t="str">
        <f t="shared" si="69"/>
        <v/>
      </c>
      <c r="E883" s="535"/>
      <c r="F883" s="535"/>
      <c r="G883" s="535"/>
      <c r="H883" s="535"/>
      <c r="I883" s="535"/>
      <c r="J883" s="535"/>
      <c r="K883" s="535"/>
      <c r="L883" s="535"/>
      <c r="M883" s="535"/>
      <c r="N883" s="535"/>
      <c r="O883" s="535"/>
      <c r="P883" s="535"/>
      <c r="Q883" s="535"/>
      <c r="R883" s="536"/>
      <c r="S883" s="573"/>
      <c r="T883" s="574"/>
      <c r="U883" s="574"/>
      <c r="V883" s="574"/>
      <c r="W883" s="574"/>
      <c r="X883" s="575"/>
      <c r="Y883" s="573"/>
      <c r="Z883" s="574"/>
      <c r="AA883" s="574"/>
      <c r="AB883" s="574"/>
      <c r="AC883" s="574"/>
      <c r="AD883" s="575"/>
      <c r="AE883" s="1"/>
      <c r="AG883" s="245">
        <f t="shared" si="70"/>
        <v>0</v>
      </c>
    </row>
    <row r="884" spans="1:33" ht="15" customHeight="1">
      <c r="A884" s="44"/>
      <c r="B884" s="11"/>
      <c r="C884" s="60" t="s">
        <v>124</v>
      </c>
      <c r="D884" s="534" t="str">
        <f t="shared" si="69"/>
        <v/>
      </c>
      <c r="E884" s="535"/>
      <c r="F884" s="535"/>
      <c r="G884" s="535"/>
      <c r="H884" s="535"/>
      <c r="I884" s="535"/>
      <c r="J884" s="535"/>
      <c r="K884" s="535"/>
      <c r="L884" s="535"/>
      <c r="M884" s="535"/>
      <c r="N884" s="535"/>
      <c r="O884" s="535"/>
      <c r="P884" s="535"/>
      <c r="Q884" s="535"/>
      <c r="R884" s="536"/>
      <c r="S884" s="573"/>
      <c r="T884" s="574"/>
      <c r="U884" s="574"/>
      <c r="V884" s="574"/>
      <c r="W884" s="574"/>
      <c r="X884" s="575"/>
      <c r="Y884" s="573"/>
      <c r="Z884" s="574"/>
      <c r="AA884" s="574"/>
      <c r="AB884" s="574"/>
      <c r="AC884" s="574"/>
      <c r="AD884" s="575"/>
      <c r="AE884" s="1"/>
      <c r="AG884" s="245">
        <f t="shared" si="70"/>
        <v>0</v>
      </c>
    </row>
    <row r="885" spans="1:33" ht="15" customHeight="1">
      <c r="A885" s="44"/>
      <c r="B885" s="11"/>
      <c r="C885" s="60" t="s">
        <v>125</v>
      </c>
      <c r="D885" s="534" t="str">
        <f t="shared" si="69"/>
        <v/>
      </c>
      <c r="E885" s="535"/>
      <c r="F885" s="535"/>
      <c r="G885" s="535"/>
      <c r="H885" s="535"/>
      <c r="I885" s="535"/>
      <c r="J885" s="535"/>
      <c r="K885" s="535"/>
      <c r="L885" s="535"/>
      <c r="M885" s="535"/>
      <c r="N885" s="535"/>
      <c r="O885" s="535"/>
      <c r="P885" s="535"/>
      <c r="Q885" s="535"/>
      <c r="R885" s="536"/>
      <c r="S885" s="573"/>
      <c r="T885" s="574"/>
      <c r="U885" s="574"/>
      <c r="V885" s="574"/>
      <c r="W885" s="574"/>
      <c r="X885" s="575"/>
      <c r="Y885" s="573"/>
      <c r="Z885" s="574"/>
      <c r="AA885" s="574"/>
      <c r="AB885" s="574"/>
      <c r="AC885" s="574"/>
      <c r="AD885" s="575"/>
      <c r="AE885" s="1"/>
      <c r="AG885" s="245">
        <f t="shared" si="70"/>
        <v>0</v>
      </c>
    </row>
    <row r="886" spans="1:33" ht="15" customHeight="1">
      <c r="A886" s="44"/>
      <c r="B886" s="11"/>
      <c r="C886" s="60" t="s">
        <v>126</v>
      </c>
      <c r="D886" s="534" t="str">
        <f t="shared" si="69"/>
        <v/>
      </c>
      <c r="E886" s="535"/>
      <c r="F886" s="535"/>
      <c r="G886" s="535"/>
      <c r="H886" s="535"/>
      <c r="I886" s="535"/>
      <c r="J886" s="535"/>
      <c r="K886" s="535"/>
      <c r="L886" s="535"/>
      <c r="M886" s="535"/>
      <c r="N886" s="535"/>
      <c r="O886" s="535"/>
      <c r="P886" s="535"/>
      <c r="Q886" s="535"/>
      <c r="R886" s="536"/>
      <c r="S886" s="573"/>
      <c r="T886" s="574"/>
      <c r="U886" s="574"/>
      <c r="V886" s="574"/>
      <c r="W886" s="574"/>
      <c r="X886" s="575"/>
      <c r="Y886" s="573"/>
      <c r="Z886" s="574"/>
      <c r="AA886" s="574"/>
      <c r="AB886" s="574"/>
      <c r="AC886" s="574"/>
      <c r="AD886" s="575"/>
      <c r="AE886" s="1"/>
      <c r="AG886" s="245">
        <f t="shared" si="70"/>
        <v>0</v>
      </c>
    </row>
    <row r="887" spans="1:33" ht="15" customHeight="1">
      <c r="A887" s="44"/>
      <c r="B887" s="11"/>
      <c r="C887" s="60" t="s">
        <v>127</v>
      </c>
      <c r="D887" s="534" t="str">
        <f t="shared" si="69"/>
        <v/>
      </c>
      <c r="E887" s="535"/>
      <c r="F887" s="535"/>
      <c r="G887" s="535"/>
      <c r="H887" s="535"/>
      <c r="I887" s="535"/>
      <c r="J887" s="535"/>
      <c r="K887" s="535"/>
      <c r="L887" s="535"/>
      <c r="M887" s="535"/>
      <c r="N887" s="535"/>
      <c r="O887" s="535"/>
      <c r="P887" s="535"/>
      <c r="Q887" s="535"/>
      <c r="R887" s="536"/>
      <c r="S887" s="573"/>
      <c r="T887" s="574"/>
      <c r="U887" s="574"/>
      <c r="V887" s="574"/>
      <c r="W887" s="574"/>
      <c r="X887" s="575"/>
      <c r="Y887" s="573"/>
      <c r="Z887" s="574"/>
      <c r="AA887" s="574"/>
      <c r="AB887" s="574"/>
      <c r="AC887" s="574"/>
      <c r="AD887" s="575"/>
      <c r="AE887" s="1"/>
      <c r="AG887" s="245">
        <f t="shared" si="70"/>
        <v>0</v>
      </c>
    </row>
    <row r="888" spans="1:33" ht="15" customHeight="1">
      <c r="A888" s="44"/>
      <c r="B888" s="11"/>
      <c r="C888" s="60" t="s">
        <v>128</v>
      </c>
      <c r="D888" s="534" t="str">
        <f t="shared" si="69"/>
        <v/>
      </c>
      <c r="E888" s="535"/>
      <c r="F888" s="535"/>
      <c r="G888" s="535"/>
      <c r="H888" s="535"/>
      <c r="I888" s="535"/>
      <c r="J888" s="535"/>
      <c r="K888" s="535"/>
      <c r="L888" s="535"/>
      <c r="M888" s="535"/>
      <c r="N888" s="535"/>
      <c r="O888" s="535"/>
      <c r="P888" s="535"/>
      <c r="Q888" s="535"/>
      <c r="R888" s="536"/>
      <c r="S888" s="573"/>
      <c r="T888" s="574"/>
      <c r="U888" s="574"/>
      <c r="V888" s="574"/>
      <c r="W888" s="574"/>
      <c r="X888" s="575"/>
      <c r="Y888" s="573"/>
      <c r="Z888" s="574"/>
      <c r="AA888" s="574"/>
      <c r="AB888" s="574"/>
      <c r="AC888" s="574"/>
      <c r="AD888" s="575"/>
      <c r="AE888" s="1"/>
      <c r="AG888" s="245">
        <f t="shared" si="70"/>
        <v>0</v>
      </c>
    </row>
    <row r="889" spans="1:33" ht="15" customHeight="1">
      <c r="A889" s="44"/>
      <c r="B889" s="11"/>
      <c r="C889" s="60" t="s">
        <v>129</v>
      </c>
      <c r="D889" s="534" t="str">
        <f t="shared" si="69"/>
        <v/>
      </c>
      <c r="E889" s="535"/>
      <c r="F889" s="535"/>
      <c r="G889" s="535"/>
      <c r="H889" s="535"/>
      <c r="I889" s="535"/>
      <c r="J889" s="535"/>
      <c r="K889" s="535"/>
      <c r="L889" s="535"/>
      <c r="M889" s="535"/>
      <c r="N889" s="535"/>
      <c r="O889" s="535"/>
      <c r="P889" s="535"/>
      <c r="Q889" s="535"/>
      <c r="R889" s="536"/>
      <c r="S889" s="573"/>
      <c r="T889" s="574"/>
      <c r="U889" s="574"/>
      <c r="V889" s="574"/>
      <c r="W889" s="574"/>
      <c r="X889" s="575"/>
      <c r="Y889" s="573"/>
      <c r="Z889" s="574"/>
      <c r="AA889" s="574"/>
      <c r="AB889" s="574"/>
      <c r="AC889" s="574"/>
      <c r="AD889" s="575"/>
      <c r="AE889" s="1"/>
      <c r="AG889" s="245">
        <f t="shared" si="70"/>
        <v>0</v>
      </c>
    </row>
    <row r="890" spans="1:33" ht="15" customHeight="1">
      <c r="A890" s="44"/>
      <c r="B890" s="11"/>
      <c r="C890" s="60" t="s">
        <v>130</v>
      </c>
      <c r="D890" s="534" t="str">
        <f t="shared" si="69"/>
        <v/>
      </c>
      <c r="E890" s="535"/>
      <c r="F890" s="535"/>
      <c r="G890" s="535"/>
      <c r="H890" s="535"/>
      <c r="I890" s="535"/>
      <c r="J890" s="535"/>
      <c r="K890" s="535"/>
      <c r="L890" s="535"/>
      <c r="M890" s="535"/>
      <c r="N890" s="535"/>
      <c r="O890" s="535"/>
      <c r="P890" s="535"/>
      <c r="Q890" s="535"/>
      <c r="R890" s="536"/>
      <c r="S890" s="573"/>
      <c r="T890" s="574"/>
      <c r="U890" s="574"/>
      <c r="V890" s="574"/>
      <c r="W890" s="574"/>
      <c r="X890" s="575"/>
      <c r="Y890" s="573"/>
      <c r="Z890" s="574"/>
      <c r="AA890" s="574"/>
      <c r="AB890" s="574"/>
      <c r="AC890" s="574"/>
      <c r="AD890" s="575"/>
      <c r="AE890" s="1"/>
      <c r="AG890" s="245">
        <f t="shared" si="70"/>
        <v>0</v>
      </c>
    </row>
    <row r="891" spans="1:33" ht="15" customHeight="1">
      <c r="A891" s="44"/>
      <c r="B891" s="11"/>
      <c r="C891" s="60" t="s">
        <v>131</v>
      </c>
      <c r="D891" s="534" t="str">
        <f t="shared" si="69"/>
        <v/>
      </c>
      <c r="E891" s="535"/>
      <c r="F891" s="535"/>
      <c r="G891" s="535"/>
      <c r="H891" s="535"/>
      <c r="I891" s="535"/>
      <c r="J891" s="535"/>
      <c r="K891" s="535"/>
      <c r="L891" s="535"/>
      <c r="M891" s="535"/>
      <c r="N891" s="535"/>
      <c r="O891" s="535"/>
      <c r="P891" s="535"/>
      <c r="Q891" s="535"/>
      <c r="R891" s="536"/>
      <c r="S891" s="573"/>
      <c r="T891" s="574"/>
      <c r="U891" s="574"/>
      <c r="V891" s="574"/>
      <c r="W891" s="574"/>
      <c r="X891" s="575"/>
      <c r="Y891" s="573"/>
      <c r="Z891" s="574"/>
      <c r="AA891" s="574"/>
      <c r="AB891" s="574"/>
      <c r="AC891" s="574"/>
      <c r="AD891" s="575"/>
      <c r="AE891" s="1"/>
      <c r="AG891" s="245">
        <f t="shared" si="70"/>
        <v>0</v>
      </c>
    </row>
    <row r="892" spans="1:33" ht="15" customHeight="1">
      <c r="A892" s="44"/>
      <c r="B892" s="11"/>
      <c r="C892" s="60" t="s">
        <v>132</v>
      </c>
      <c r="D892" s="534" t="str">
        <f t="shared" si="69"/>
        <v/>
      </c>
      <c r="E892" s="535"/>
      <c r="F892" s="535"/>
      <c r="G892" s="535"/>
      <c r="H892" s="535"/>
      <c r="I892" s="535"/>
      <c r="J892" s="535"/>
      <c r="K892" s="535"/>
      <c r="L892" s="535"/>
      <c r="M892" s="535"/>
      <c r="N892" s="535"/>
      <c r="O892" s="535"/>
      <c r="P892" s="535"/>
      <c r="Q892" s="535"/>
      <c r="R892" s="536"/>
      <c r="S892" s="573"/>
      <c r="T892" s="574"/>
      <c r="U892" s="574"/>
      <c r="V892" s="574"/>
      <c r="W892" s="574"/>
      <c r="X892" s="575"/>
      <c r="Y892" s="573"/>
      <c r="Z892" s="574"/>
      <c r="AA892" s="574"/>
      <c r="AB892" s="574"/>
      <c r="AC892" s="574"/>
      <c r="AD892" s="575"/>
      <c r="AE892" s="1"/>
      <c r="AG892" s="245">
        <f t="shared" si="70"/>
        <v>0</v>
      </c>
    </row>
    <row r="893" spans="1:33" ht="15" customHeight="1">
      <c r="A893" s="44"/>
      <c r="B893" s="11"/>
      <c r="C893" s="60" t="s">
        <v>133</v>
      </c>
      <c r="D893" s="534" t="str">
        <f t="shared" ref="D893:D947" si="71">IF(D425="","",D425)</f>
        <v/>
      </c>
      <c r="E893" s="535"/>
      <c r="F893" s="535"/>
      <c r="G893" s="535"/>
      <c r="H893" s="535"/>
      <c r="I893" s="535"/>
      <c r="J893" s="535"/>
      <c r="K893" s="535"/>
      <c r="L893" s="535"/>
      <c r="M893" s="535"/>
      <c r="N893" s="535"/>
      <c r="O893" s="535"/>
      <c r="P893" s="535"/>
      <c r="Q893" s="535"/>
      <c r="R893" s="536"/>
      <c r="S893" s="573"/>
      <c r="T893" s="574"/>
      <c r="U893" s="574"/>
      <c r="V893" s="574"/>
      <c r="W893" s="574"/>
      <c r="X893" s="575"/>
      <c r="Y893" s="573"/>
      <c r="Z893" s="574"/>
      <c r="AA893" s="574"/>
      <c r="AB893" s="574"/>
      <c r="AC893" s="574"/>
      <c r="AD893" s="575"/>
      <c r="AE893" s="1"/>
      <c r="AG893" s="245">
        <f t="shared" ref="AG893:AG947" si="72">IF(AND(COUNTBLANK(D893)=1,COUNTA(S893:AD893)=0),0,IF(AND(COUNTBLANK(D893)=0,COUNTA(S893:AD893)=2),0,1))</f>
        <v>0</v>
      </c>
    </row>
    <row r="894" spans="1:33" ht="15" customHeight="1">
      <c r="A894" s="44"/>
      <c r="B894" s="11"/>
      <c r="C894" s="60" t="s">
        <v>134</v>
      </c>
      <c r="D894" s="534" t="str">
        <f t="shared" si="71"/>
        <v/>
      </c>
      <c r="E894" s="535"/>
      <c r="F894" s="535"/>
      <c r="G894" s="535"/>
      <c r="H894" s="535"/>
      <c r="I894" s="535"/>
      <c r="J894" s="535"/>
      <c r="K894" s="535"/>
      <c r="L894" s="535"/>
      <c r="M894" s="535"/>
      <c r="N894" s="535"/>
      <c r="O894" s="535"/>
      <c r="P894" s="535"/>
      <c r="Q894" s="535"/>
      <c r="R894" s="536"/>
      <c r="S894" s="573"/>
      <c r="T894" s="574"/>
      <c r="U894" s="574"/>
      <c r="V894" s="574"/>
      <c r="W894" s="574"/>
      <c r="X894" s="575"/>
      <c r="Y894" s="573"/>
      <c r="Z894" s="574"/>
      <c r="AA894" s="574"/>
      <c r="AB894" s="574"/>
      <c r="AC894" s="574"/>
      <c r="AD894" s="575"/>
      <c r="AE894" s="1"/>
      <c r="AG894" s="245">
        <f t="shared" si="72"/>
        <v>0</v>
      </c>
    </row>
    <row r="895" spans="1:33" ht="15" customHeight="1">
      <c r="A895" s="44"/>
      <c r="B895" s="11"/>
      <c r="C895" s="60" t="s">
        <v>135</v>
      </c>
      <c r="D895" s="534" t="str">
        <f t="shared" si="71"/>
        <v/>
      </c>
      <c r="E895" s="535"/>
      <c r="F895" s="535"/>
      <c r="G895" s="535"/>
      <c r="H895" s="535"/>
      <c r="I895" s="535"/>
      <c r="J895" s="535"/>
      <c r="K895" s="535"/>
      <c r="L895" s="535"/>
      <c r="M895" s="535"/>
      <c r="N895" s="535"/>
      <c r="O895" s="535"/>
      <c r="P895" s="535"/>
      <c r="Q895" s="535"/>
      <c r="R895" s="536"/>
      <c r="S895" s="573"/>
      <c r="T895" s="574"/>
      <c r="U895" s="574"/>
      <c r="V895" s="574"/>
      <c r="W895" s="574"/>
      <c r="X895" s="575"/>
      <c r="Y895" s="573"/>
      <c r="Z895" s="574"/>
      <c r="AA895" s="574"/>
      <c r="AB895" s="574"/>
      <c r="AC895" s="574"/>
      <c r="AD895" s="575"/>
      <c r="AE895" s="1"/>
      <c r="AG895" s="245">
        <f t="shared" si="72"/>
        <v>0</v>
      </c>
    </row>
    <row r="896" spans="1:33" ht="15" customHeight="1">
      <c r="A896" s="44"/>
      <c r="B896" s="11"/>
      <c r="C896" s="60" t="s">
        <v>136</v>
      </c>
      <c r="D896" s="534" t="str">
        <f t="shared" si="71"/>
        <v/>
      </c>
      <c r="E896" s="535"/>
      <c r="F896" s="535"/>
      <c r="G896" s="535"/>
      <c r="H896" s="535"/>
      <c r="I896" s="535"/>
      <c r="J896" s="535"/>
      <c r="K896" s="535"/>
      <c r="L896" s="535"/>
      <c r="M896" s="535"/>
      <c r="N896" s="535"/>
      <c r="O896" s="535"/>
      <c r="P896" s="535"/>
      <c r="Q896" s="535"/>
      <c r="R896" s="536"/>
      <c r="S896" s="573"/>
      <c r="T896" s="574"/>
      <c r="U896" s="574"/>
      <c r="V896" s="574"/>
      <c r="W896" s="574"/>
      <c r="X896" s="575"/>
      <c r="Y896" s="573"/>
      <c r="Z896" s="574"/>
      <c r="AA896" s="574"/>
      <c r="AB896" s="574"/>
      <c r="AC896" s="574"/>
      <c r="AD896" s="575"/>
      <c r="AE896" s="1"/>
      <c r="AG896" s="245">
        <f t="shared" si="72"/>
        <v>0</v>
      </c>
    </row>
    <row r="897" spans="1:33" ht="15" customHeight="1">
      <c r="A897" s="44"/>
      <c r="B897" s="11"/>
      <c r="C897" s="60" t="s">
        <v>137</v>
      </c>
      <c r="D897" s="534" t="str">
        <f t="shared" si="71"/>
        <v/>
      </c>
      <c r="E897" s="535"/>
      <c r="F897" s="535"/>
      <c r="G897" s="535"/>
      <c r="H897" s="535"/>
      <c r="I897" s="535"/>
      <c r="J897" s="535"/>
      <c r="K897" s="535"/>
      <c r="L897" s="535"/>
      <c r="M897" s="535"/>
      <c r="N897" s="535"/>
      <c r="O897" s="535"/>
      <c r="P897" s="535"/>
      <c r="Q897" s="535"/>
      <c r="R897" s="536"/>
      <c r="S897" s="573"/>
      <c r="T897" s="574"/>
      <c r="U897" s="574"/>
      <c r="V897" s="574"/>
      <c r="W897" s="574"/>
      <c r="X897" s="575"/>
      <c r="Y897" s="573"/>
      <c r="Z897" s="574"/>
      <c r="AA897" s="574"/>
      <c r="AB897" s="574"/>
      <c r="AC897" s="574"/>
      <c r="AD897" s="575"/>
      <c r="AE897" s="1"/>
      <c r="AG897" s="245">
        <f t="shared" si="72"/>
        <v>0</v>
      </c>
    </row>
    <row r="898" spans="1:33" ht="15" customHeight="1">
      <c r="A898" s="44"/>
      <c r="B898" s="11"/>
      <c r="C898" s="60" t="s">
        <v>138</v>
      </c>
      <c r="D898" s="534" t="str">
        <f t="shared" si="71"/>
        <v/>
      </c>
      <c r="E898" s="535"/>
      <c r="F898" s="535"/>
      <c r="G898" s="535"/>
      <c r="H898" s="535"/>
      <c r="I898" s="535"/>
      <c r="J898" s="535"/>
      <c r="K898" s="535"/>
      <c r="L898" s="535"/>
      <c r="M898" s="535"/>
      <c r="N898" s="535"/>
      <c r="O898" s="535"/>
      <c r="P898" s="535"/>
      <c r="Q898" s="535"/>
      <c r="R898" s="536"/>
      <c r="S898" s="573"/>
      <c r="T898" s="574"/>
      <c r="U898" s="574"/>
      <c r="V898" s="574"/>
      <c r="W898" s="574"/>
      <c r="X898" s="575"/>
      <c r="Y898" s="573"/>
      <c r="Z898" s="574"/>
      <c r="AA898" s="574"/>
      <c r="AB898" s="574"/>
      <c r="AC898" s="574"/>
      <c r="AD898" s="575"/>
      <c r="AE898" s="1"/>
      <c r="AG898" s="245">
        <f t="shared" si="72"/>
        <v>0</v>
      </c>
    </row>
    <row r="899" spans="1:33" ht="15" customHeight="1">
      <c r="A899" s="44"/>
      <c r="B899" s="11"/>
      <c r="C899" s="60" t="s">
        <v>139</v>
      </c>
      <c r="D899" s="534" t="str">
        <f t="shared" si="71"/>
        <v/>
      </c>
      <c r="E899" s="535"/>
      <c r="F899" s="535"/>
      <c r="G899" s="535"/>
      <c r="H899" s="535"/>
      <c r="I899" s="535"/>
      <c r="J899" s="535"/>
      <c r="K899" s="535"/>
      <c r="L899" s="535"/>
      <c r="M899" s="535"/>
      <c r="N899" s="535"/>
      <c r="O899" s="535"/>
      <c r="P899" s="535"/>
      <c r="Q899" s="535"/>
      <c r="R899" s="536"/>
      <c r="S899" s="573"/>
      <c r="T899" s="574"/>
      <c r="U899" s="574"/>
      <c r="V899" s="574"/>
      <c r="W899" s="574"/>
      <c r="X899" s="575"/>
      <c r="Y899" s="573"/>
      <c r="Z899" s="574"/>
      <c r="AA899" s="574"/>
      <c r="AB899" s="574"/>
      <c r="AC899" s="574"/>
      <c r="AD899" s="575"/>
      <c r="AE899" s="1"/>
      <c r="AG899" s="245">
        <f t="shared" si="72"/>
        <v>0</v>
      </c>
    </row>
    <row r="900" spans="1:33" ht="15" customHeight="1">
      <c r="A900" s="44"/>
      <c r="B900" s="11"/>
      <c r="C900" s="60" t="s">
        <v>140</v>
      </c>
      <c r="D900" s="534" t="str">
        <f t="shared" si="71"/>
        <v/>
      </c>
      <c r="E900" s="535"/>
      <c r="F900" s="535"/>
      <c r="G900" s="535"/>
      <c r="H900" s="535"/>
      <c r="I900" s="535"/>
      <c r="J900" s="535"/>
      <c r="K900" s="535"/>
      <c r="L900" s="535"/>
      <c r="M900" s="535"/>
      <c r="N900" s="535"/>
      <c r="O900" s="535"/>
      <c r="P900" s="535"/>
      <c r="Q900" s="535"/>
      <c r="R900" s="536"/>
      <c r="S900" s="573"/>
      <c r="T900" s="574"/>
      <c r="U900" s="574"/>
      <c r="V900" s="574"/>
      <c r="W900" s="574"/>
      <c r="X900" s="575"/>
      <c r="Y900" s="573"/>
      <c r="Z900" s="574"/>
      <c r="AA900" s="574"/>
      <c r="AB900" s="574"/>
      <c r="AC900" s="574"/>
      <c r="AD900" s="575"/>
      <c r="AE900" s="1"/>
      <c r="AG900" s="245">
        <f t="shared" si="72"/>
        <v>0</v>
      </c>
    </row>
    <row r="901" spans="1:33" ht="15" customHeight="1">
      <c r="A901" s="44"/>
      <c r="B901" s="11"/>
      <c r="C901" s="60" t="s">
        <v>141</v>
      </c>
      <c r="D901" s="534" t="str">
        <f t="shared" si="71"/>
        <v/>
      </c>
      <c r="E901" s="535"/>
      <c r="F901" s="535"/>
      <c r="G901" s="535"/>
      <c r="H901" s="535"/>
      <c r="I901" s="535"/>
      <c r="J901" s="535"/>
      <c r="K901" s="535"/>
      <c r="L901" s="535"/>
      <c r="M901" s="535"/>
      <c r="N901" s="535"/>
      <c r="O901" s="535"/>
      <c r="P901" s="535"/>
      <c r="Q901" s="535"/>
      <c r="R901" s="536"/>
      <c r="S901" s="573"/>
      <c r="T901" s="574"/>
      <c r="U901" s="574"/>
      <c r="V901" s="574"/>
      <c r="W901" s="574"/>
      <c r="X901" s="575"/>
      <c r="Y901" s="573"/>
      <c r="Z901" s="574"/>
      <c r="AA901" s="574"/>
      <c r="AB901" s="574"/>
      <c r="AC901" s="574"/>
      <c r="AD901" s="575"/>
      <c r="AE901" s="1"/>
      <c r="AG901" s="245">
        <f t="shared" si="72"/>
        <v>0</v>
      </c>
    </row>
    <row r="902" spans="1:33" ht="15" customHeight="1">
      <c r="A902" s="44"/>
      <c r="B902" s="11"/>
      <c r="C902" s="60" t="s">
        <v>142</v>
      </c>
      <c r="D902" s="534" t="str">
        <f t="shared" si="71"/>
        <v/>
      </c>
      <c r="E902" s="535"/>
      <c r="F902" s="535"/>
      <c r="G902" s="535"/>
      <c r="H902" s="535"/>
      <c r="I902" s="535"/>
      <c r="J902" s="535"/>
      <c r="K902" s="535"/>
      <c r="L902" s="535"/>
      <c r="M902" s="535"/>
      <c r="N902" s="535"/>
      <c r="O902" s="535"/>
      <c r="P902" s="535"/>
      <c r="Q902" s="535"/>
      <c r="R902" s="536"/>
      <c r="S902" s="573"/>
      <c r="T902" s="574"/>
      <c r="U902" s="574"/>
      <c r="V902" s="574"/>
      <c r="W902" s="574"/>
      <c r="X902" s="575"/>
      <c r="Y902" s="573"/>
      <c r="Z902" s="574"/>
      <c r="AA902" s="574"/>
      <c r="AB902" s="574"/>
      <c r="AC902" s="574"/>
      <c r="AD902" s="575"/>
      <c r="AE902" s="1"/>
      <c r="AG902" s="245">
        <f t="shared" si="72"/>
        <v>0</v>
      </c>
    </row>
    <row r="903" spans="1:33" ht="15" customHeight="1">
      <c r="A903" s="44"/>
      <c r="B903" s="11"/>
      <c r="C903" s="60" t="s">
        <v>143</v>
      </c>
      <c r="D903" s="534" t="str">
        <f t="shared" si="71"/>
        <v/>
      </c>
      <c r="E903" s="535"/>
      <c r="F903" s="535"/>
      <c r="G903" s="535"/>
      <c r="H903" s="535"/>
      <c r="I903" s="535"/>
      <c r="J903" s="535"/>
      <c r="K903" s="535"/>
      <c r="L903" s="535"/>
      <c r="M903" s="535"/>
      <c r="N903" s="535"/>
      <c r="O903" s="535"/>
      <c r="P903" s="535"/>
      <c r="Q903" s="535"/>
      <c r="R903" s="536"/>
      <c r="S903" s="573"/>
      <c r="T903" s="574"/>
      <c r="U903" s="574"/>
      <c r="V903" s="574"/>
      <c r="W903" s="574"/>
      <c r="X903" s="575"/>
      <c r="Y903" s="573"/>
      <c r="Z903" s="574"/>
      <c r="AA903" s="574"/>
      <c r="AB903" s="574"/>
      <c r="AC903" s="574"/>
      <c r="AD903" s="575"/>
      <c r="AE903" s="1"/>
      <c r="AG903" s="245">
        <f t="shared" si="72"/>
        <v>0</v>
      </c>
    </row>
    <row r="904" spans="1:33" ht="15" customHeight="1">
      <c r="A904" s="44"/>
      <c r="B904" s="11"/>
      <c r="C904" s="60" t="s">
        <v>144</v>
      </c>
      <c r="D904" s="534" t="str">
        <f t="shared" si="71"/>
        <v/>
      </c>
      <c r="E904" s="535"/>
      <c r="F904" s="535"/>
      <c r="G904" s="535"/>
      <c r="H904" s="535"/>
      <c r="I904" s="535"/>
      <c r="J904" s="535"/>
      <c r="K904" s="535"/>
      <c r="L904" s="535"/>
      <c r="M904" s="535"/>
      <c r="N904" s="535"/>
      <c r="O904" s="535"/>
      <c r="P904" s="535"/>
      <c r="Q904" s="535"/>
      <c r="R904" s="536"/>
      <c r="S904" s="573"/>
      <c r="T904" s="574"/>
      <c r="U904" s="574"/>
      <c r="V904" s="574"/>
      <c r="W904" s="574"/>
      <c r="X904" s="575"/>
      <c r="Y904" s="573"/>
      <c r="Z904" s="574"/>
      <c r="AA904" s="574"/>
      <c r="AB904" s="574"/>
      <c r="AC904" s="574"/>
      <c r="AD904" s="575"/>
      <c r="AE904" s="1"/>
      <c r="AG904" s="245">
        <f t="shared" si="72"/>
        <v>0</v>
      </c>
    </row>
    <row r="905" spans="1:33" ht="15" customHeight="1">
      <c r="A905" s="44"/>
      <c r="B905" s="11"/>
      <c r="C905" s="60" t="s">
        <v>145</v>
      </c>
      <c r="D905" s="534" t="str">
        <f t="shared" si="71"/>
        <v/>
      </c>
      <c r="E905" s="535"/>
      <c r="F905" s="535"/>
      <c r="G905" s="535"/>
      <c r="H905" s="535"/>
      <c r="I905" s="535"/>
      <c r="J905" s="535"/>
      <c r="K905" s="535"/>
      <c r="L905" s="535"/>
      <c r="M905" s="535"/>
      <c r="N905" s="535"/>
      <c r="O905" s="535"/>
      <c r="P905" s="535"/>
      <c r="Q905" s="535"/>
      <c r="R905" s="536"/>
      <c r="S905" s="573"/>
      <c r="T905" s="574"/>
      <c r="U905" s="574"/>
      <c r="V905" s="574"/>
      <c r="W905" s="574"/>
      <c r="X905" s="575"/>
      <c r="Y905" s="573"/>
      <c r="Z905" s="574"/>
      <c r="AA905" s="574"/>
      <c r="AB905" s="574"/>
      <c r="AC905" s="574"/>
      <c r="AD905" s="575"/>
      <c r="AE905" s="1"/>
      <c r="AG905" s="245">
        <f t="shared" si="72"/>
        <v>0</v>
      </c>
    </row>
    <row r="906" spans="1:33" ht="15" customHeight="1">
      <c r="A906" s="44"/>
      <c r="B906" s="11"/>
      <c r="C906" s="61" t="s">
        <v>146</v>
      </c>
      <c r="D906" s="534" t="str">
        <f t="shared" si="71"/>
        <v/>
      </c>
      <c r="E906" s="535"/>
      <c r="F906" s="535"/>
      <c r="G906" s="535"/>
      <c r="H906" s="535"/>
      <c r="I906" s="535"/>
      <c r="J906" s="535"/>
      <c r="K906" s="535"/>
      <c r="L906" s="535"/>
      <c r="M906" s="535"/>
      <c r="N906" s="535"/>
      <c r="O906" s="535"/>
      <c r="P906" s="535"/>
      <c r="Q906" s="535"/>
      <c r="R906" s="536"/>
      <c r="S906" s="573"/>
      <c r="T906" s="574"/>
      <c r="U906" s="574"/>
      <c r="V906" s="574"/>
      <c r="W906" s="574"/>
      <c r="X906" s="575"/>
      <c r="Y906" s="573"/>
      <c r="Z906" s="574"/>
      <c r="AA906" s="574"/>
      <c r="AB906" s="574"/>
      <c r="AC906" s="574"/>
      <c r="AD906" s="575"/>
      <c r="AE906" s="1"/>
      <c r="AG906" s="245">
        <f t="shared" si="72"/>
        <v>0</v>
      </c>
    </row>
    <row r="907" spans="1:33" ht="15" customHeight="1">
      <c r="A907" s="44"/>
      <c r="B907" s="11"/>
      <c r="C907" s="60" t="s">
        <v>147</v>
      </c>
      <c r="D907" s="534" t="str">
        <f t="shared" si="71"/>
        <v/>
      </c>
      <c r="E907" s="535"/>
      <c r="F907" s="535"/>
      <c r="G907" s="535"/>
      <c r="H907" s="535"/>
      <c r="I907" s="535"/>
      <c r="J907" s="535"/>
      <c r="K907" s="535"/>
      <c r="L907" s="535"/>
      <c r="M907" s="535"/>
      <c r="N907" s="535"/>
      <c r="O907" s="535"/>
      <c r="P907" s="535"/>
      <c r="Q907" s="535"/>
      <c r="R907" s="536"/>
      <c r="S907" s="573"/>
      <c r="T907" s="574"/>
      <c r="U907" s="574"/>
      <c r="V907" s="574"/>
      <c r="W907" s="574"/>
      <c r="X907" s="575"/>
      <c r="Y907" s="573"/>
      <c r="Z907" s="574"/>
      <c r="AA907" s="574"/>
      <c r="AB907" s="574"/>
      <c r="AC907" s="574"/>
      <c r="AD907" s="575"/>
      <c r="AE907" s="1"/>
      <c r="AG907" s="245">
        <f t="shared" si="72"/>
        <v>0</v>
      </c>
    </row>
    <row r="908" spans="1:33" ht="15" customHeight="1">
      <c r="A908" s="44"/>
      <c r="B908" s="11"/>
      <c r="C908" s="60" t="s">
        <v>148</v>
      </c>
      <c r="D908" s="534" t="str">
        <f t="shared" si="71"/>
        <v/>
      </c>
      <c r="E908" s="535"/>
      <c r="F908" s="535"/>
      <c r="G908" s="535"/>
      <c r="H908" s="535"/>
      <c r="I908" s="535"/>
      <c r="J908" s="535"/>
      <c r="K908" s="535"/>
      <c r="L908" s="535"/>
      <c r="M908" s="535"/>
      <c r="N908" s="535"/>
      <c r="O908" s="535"/>
      <c r="P908" s="535"/>
      <c r="Q908" s="535"/>
      <c r="R908" s="536"/>
      <c r="S908" s="573"/>
      <c r="T908" s="574"/>
      <c r="U908" s="574"/>
      <c r="V908" s="574"/>
      <c r="W908" s="574"/>
      <c r="X908" s="575"/>
      <c r="Y908" s="573"/>
      <c r="Z908" s="574"/>
      <c r="AA908" s="574"/>
      <c r="AB908" s="574"/>
      <c r="AC908" s="574"/>
      <c r="AD908" s="575"/>
      <c r="AE908" s="1"/>
      <c r="AG908" s="245">
        <f t="shared" si="72"/>
        <v>0</v>
      </c>
    </row>
    <row r="909" spans="1:33" ht="15" customHeight="1">
      <c r="A909" s="44"/>
      <c r="B909" s="11"/>
      <c r="C909" s="60" t="s">
        <v>149</v>
      </c>
      <c r="D909" s="534" t="str">
        <f t="shared" si="71"/>
        <v/>
      </c>
      <c r="E909" s="535"/>
      <c r="F909" s="535"/>
      <c r="G909" s="535"/>
      <c r="H909" s="535"/>
      <c r="I909" s="535"/>
      <c r="J909" s="535"/>
      <c r="K909" s="535"/>
      <c r="L909" s="535"/>
      <c r="M909" s="535"/>
      <c r="N909" s="535"/>
      <c r="O909" s="535"/>
      <c r="P909" s="535"/>
      <c r="Q909" s="535"/>
      <c r="R909" s="536"/>
      <c r="S909" s="573"/>
      <c r="T909" s="574"/>
      <c r="U909" s="574"/>
      <c r="V909" s="574"/>
      <c r="W909" s="574"/>
      <c r="X909" s="575"/>
      <c r="Y909" s="573"/>
      <c r="Z909" s="574"/>
      <c r="AA909" s="574"/>
      <c r="AB909" s="574"/>
      <c r="AC909" s="574"/>
      <c r="AD909" s="575"/>
      <c r="AE909" s="1"/>
      <c r="AG909" s="245">
        <f t="shared" si="72"/>
        <v>0</v>
      </c>
    </row>
    <row r="910" spans="1:33" ht="15" customHeight="1">
      <c r="A910" s="44"/>
      <c r="B910" s="11"/>
      <c r="C910" s="60" t="s">
        <v>150</v>
      </c>
      <c r="D910" s="534" t="str">
        <f t="shared" si="71"/>
        <v/>
      </c>
      <c r="E910" s="535"/>
      <c r="F910" s="535"/>
      <c r="G910" s="535"/>
      <c r="H910" s="535"/>
      <c r="I910" s="535"/>
      <c r="J910" s="535"/>
      <c r="K910" s="535"/>
      <c r="L910" s="535"/>
      <c r="M910" s="535"/>
      <c r="N910" s="535"/>
      <c r="O910" s="535"/>
      <c r="P910" s="535"/>
      <c r="Q910" s="535"/>
      <c r="R910" s="536"/>
      <c r="S910" s="573"/>
      <c r="T910" s="574"/>
      <c r="U910" s="574"/>
      <c r="V910" s="574"/>
      <c r="W910" s="574"/>
      <c r="X910" s="575"/>
      <c r="Y910" s="573"/>
      <c r="Z910" s="574"/>
      <c r="AA910" s="574"/>
      <c r="AB910" s="574"/>
      <c r="AC910" s="574"/>
      <c r="AD910" s="575"/>
      <c r="AE910" s="1"/>
      <c r="AG910" s="245">
        <f t="shared" si="72"/>
        <v>0</v>
      </c>
    </row>
    <row r="911" spans="1:33" ht="15" customHeight="1">
      <c r="A911" s="44"/>
      <c r="B911" s="11"/>
      <c r="C911" s="60" t="s">
        <v>151</v>
      </c>
      <c r="D911" s="534" t="str">
        <f t="shared" si="71"/>
        <v/>
      </c>
      <c r="E911" s="535"/>
      <c r="F911" s="535"/>
      <c r="G911" s="535"/>
      <c r="H911" s="535"/>
      <c r="I911" s="535"/>
      <c r="J911" s="535"/>
      <c r="K911" s="535"/>
      <c r="L911" s="535"/>
      <c r="M911" s="535"/>
      <c r="N911" s="535"/>
      <c r="O911" s="535"/>
      <c r="P911" s="535"/>
      <c r="Q911" s="535"/>
      <c r="R911" s="536"/>
      <c r="S911" s="573"/>
      <c r="T911" s="574"/>
      <c r="U911" s="574"/>
      <c r="V911" s="574"/>
      <c r="W911" s="574"/>
      <c r="X911" s="575"/>
      <c r="Y911" s="573"/>
      <c r="Z911" s="574"/>
      <c r="AA911" s="574"/>
      <c r="AB911" s="574"/>
      <c r="AC911" s="574"/>
      <c r="AD911" s="575"/>
      <c r="AE911" s="1"/>
      <c r="AG911" s="245">
        <f t="shared" si="72"/>
        <v>0</v>
      </c>
    </row>
    <row r="912" spans="1:33" ht="15" customHeight="1">
      <c r="A912" s="44"/>
      <c r="B912" s="11"/>
      <c r="C912" s="60" t="s">
        <v>152</v>
      </c>
      <c r="D912" s="534" t="str">
        <f t="shared" si="71"/>
        <v/>
      </c>
      <c r="E912" s="535"/>
      <c r="F912" s="535"/>
      <c r="G912" s="535"/>
      <c r="H912" s="535"/>
      <c r="I912" s="535"/>
      <c r="J912" s="535"/>
      <c r="K912" s="535"/>
      <c r="L912" s="535"/>
      <c r="M912" s="535"/>
      <c r="N912" s="535"/>
      <c r="O912" s="535"/>
      <c r="P912" s="535"/>
      <c r="Q912" s="535"/>
      <c r="R912" s="536"/>
      <c r="S912" s="573"/>
      <c r="T912" s="574"/>
      <c r="U912" s="574"/>
      <c r="V912" s="574"/>
      <c r="W912" s="574"/>
      <c r="X912" s="575"/>
      <c r="Y912" s="573"/>
      <c r="Z912" s="574"/>
      <c r="AA912" s="574"/>
      <c r="AB912" s="574"/>
      <c r="AC912" s="574"/>
      <c r="AD912" s="575"/>
      <c r="AE912" s="1"/>
      <c r="AG912" s="245">
        <f t="shared" si="72"/>
        <v>0</v>
      </c>
    </row>
    <row r="913" spans="1:33" ht="15" customHeight="1">
      <c r="A913" s="44"/>
      <c r="B913" s="11"/>
      <c r="C913" s="60" t="s">
        <v>153</v>
      </c>
      <c r="D913" s="534" t="str">
        <f t="shared" si="71"/>
        <v/>
      </c>
      <c r="E913" s="535"/>
      <c r="F913" s="535"/>
      <c r="G913" s="535"/>
      <c r="H913" s="535"/>
      <c r="I913" s="535"/>
      <c r="J913" s="535"/>
      <c r="K913" s="535"/>
      <c r="L913" s="535"/>
      <c r="M913" s="535"/>
      <c r="N913" s="535"/>
      <c r="O913" s="535"/>
      <c r="P913" s="535"/>
      <c r="Q913" s="535"/>
      <c r="R913" s="536"/>
      <c r="S913" s="573"/>
      <c r="T913" s="574"/>
      <c r="U913" s="574"/>
      <c r="V913" s="574"/>
      <c r="W913" s="574"/>
      <c r="X913" s="575"/>
      <c r="Y913" s="573"/>
      <c r="Z913" s="574"/>
      <c r="AA913" s="574"/>
      <c r="AB913" s="574"/>
      <c r="AC913" s="574"/>
      <c r="AD913" s="575"/>
      <c r="AE913" s="1"/>
      <c r="AG913" s="245">
        <f t="shared" si="72"/>
        <v>0</v>
      </c>
    </row>
    <row r="914" spans="1:33" ht="15" customHeight="1">
      <c r="A914" s="44"/>
      <c r="B914" s="11"/>
      <c r="C914" s="60" t="s">
        <v>154</v>
      </c>
      <c r="D914" s="534" t="str">
        <f t="shared" si="71"/>
        <v/>
      </c>
      <c r="E914" s="535"/>
      <c r="F914" s="535"/>
      <c r="G914" s="535"/>
      <c r="H914" s="535"/>
      <c r="I914" s="535"/>
      <c r="J914" s="535"/>
      <c r="K914" s="535"/>
      <c r="L914" s="535"/>
      <c r="M914" s="535"/>
      <c r="N914" s="535"/>
      <c r="O914" s="535"/>
      <c r="P914" s="535"/>
      <c r="Q914" s="535"/>
      <c r="R914" s="536"/>
      <c r="S914" s="573"/>
      <c r="T914" s="574"/>
      <c r="U914" s="574"/>
      <c r="V914" s="574"/>
      <c r="W914" s="574"/>
      <c r="X914" s="575"/>
      <c r="Y914" s="573"/>
      <c r="Z914" s="574"/>
      <c r="AA914" s="574"/>
      <c r="AB914" s="574"/>
      <c r="AC914" s="574"/>
      <c r="AD914" s="575"/>
      <c r="AE914" s="1"/>
      <c r="AG914" s="245">
        <f t="shared" si="72"/>
        <v>0</v>
      </c>
    </row>
    <row r="915" spans="1:33" ht="15" customHeight="1">
      <c r="A915" s="44"/>
      <c r="B915" s="11"/>
      <c r="C915" s="60" t="s">
        <v>155</v>
      </c>
      <c r="D915" s="534" t="str">
        <f t="shared" si="71"/>
        <v/>
      </c>
      <c r="E915" s="535"/>
      <c r="F915" s="535"/>
      <c r="G915" s="535"/>
      <c r="H915" s="535"/>
      <c r="I915" s="535"/>
      <c r="J915" s="535"/>
      <c r="K915" s="535"/>
      <c r="L915" s="535"/>
      <c r="M915" s="535"/>
      <c r="N915" s="535"/>
      <c r="O915" s="535"/>
      <c r="P915" s="535"/>
      <c r="Q915" s="535"/>
      <c r="R915" s="536"/>
      <c r="S915" s="573"/>
      <c r="T915" s="574"/>
      <c r="U915" s="574"/>
      <c r="V915" s="574"/>
      <c r="W915" s="574"/>
      <c r="X915" s="575"/>
      <c r="Y915" s="573"/>
      <c r="Z915" s="574"/>
      <c r="AA915" s="574"/>
      <c r="AB915" s="574"/>
      <c r="AC915" s="574"/>
      <c r="AD915" s="575"/>
      <c r="AE915" s="1"/>
      <c r="AG915" s="245">
        <f t="shared" si="72"/>
        <v>0</v>
      </c>
    </row>
    <row r="916" spans="1:33" ht="15" customHeight="1">
      <c r="A916" s="44"/>
      <c r="B916" s="11"/>
      <c r="C916" s="60" t="s">
        <v>156</v>
      </c>
      <c r="D916" s="534" t="str">
        <f t="shared" si="71"/>
        <v/>
      </c>
      <c r="E916" s="535"/>
      <c r="F916" s="535"/>
      <c r="G916" s="535"/>
      <c r="H916" s="535"/>
      <c r="I916" s="535"/>
      <c r="J916" s="535"/>
      <c r="K916" s="535"/>
      <c r="L916" s="535"/>
      <c r="M916" s="535"/>
      <c r="N916" s="535"/>
      <c r="O916" s="535"/>
      <c r="P916" s="535"/>
      <c r="Q916" s="535"/>
      <c r="R916" s="536"/>
      <c r="S916" s="573"/>
      <c r="T916" s="574"/>
      <c r="U916" s="574"/>
      <c r="V916" s="574"/>
      <c r="W916" s="574"/>
      <c r="X916" s="575"/>
      <c r="Y916" s="573"/>
      <c r="Z916" s="574"/>
      <c r="AA916" s="574"/>
      <c r="AB916" s="574"/>
      <c r="AC916" s="574"/>
      <c r="AD916" s="575"/>
      <c r="AE916" s="1"/>
      <c r="AG916" s="245">
        <f t="shared" si="72"/>
        <v>0</v>
      </c>
    </row>
    <row r="917" spans="1:33" ht="15" customHeight="1">
      <c r="A917" s="44"/>
      <c r="B917" s="11"/>
      <c r="C917" s="60" t="s">
        <v>157</v>
      </c>
      <c r="D917" s="534" t="str">
        <f t="shared" si="71"/>
        <v/>
      </c>
      <c r="E917" s="535"/>
      <c r="F917" s="535"/>
      <c r="G917" s="535"/>
      <c r="H917" s="535"/>
      <c r="I917" s="535"/>
      <c r="J917" s="535"/>
      <c r="K917" s="535"/>
      <c r="L917" s="535"/>
      <c r="M917" s="535"/>
      <c r="N917" s="535"/>
      <c r="O917" s="535"/>
      <c r="P917" s="535"/>
      <c r="Q917" s="535"/>
      <c r="R917" s="536"/>
      <c r="S917" s="573"/>
      <c r="T917" s="574"/>
      <c r="U917" s="574"/>
      <c r="V917" s="574"/>
      <c r="W917" s="574"/>
      <c r="X917" s="575"/>
      <c r="Y917" s="573"/>
      <c r="Z917" s="574"/>
      <c r="AA917" s="574"/>
      <c r="AB917" s="574"/>
      <c r="AC917" s="574"/>
      <c r="AD917" s="575"/>
      <c r="AE917" s="1"/>
      <c r="AG917" s="245">
        <f t="shared" si="72"/>
        <v>0</v>
      </c>
    </row>
    <row r="918" spans="1:33" ht="15" customHeight="1">
      <c r="A918" s="44"/>
      <c r="B918" s="11"/>
      <c r="C918" s="60" t="s">
        <v>158</v>
      </c>
      <c r="D918" s="534" t="str">
        <f t="shared" si="71"/>
        <v/>
      </c>
      <c r="E918" s="535"/>
      <c r="F918" s="535"/>
      <c r="G918" s="535"/>
      <c r="H918" s="535"/>
      <c r="I918" s="535"/>
      <c r="J918" s="535"/>
      <c r="K918" s="535"/>
      <c r="L918" s="535"/>
      <c r="M918" s="535"/>
      <c r="N918" s="535"/>
      <c r="O918" s="535"/>
      <c r="P918" s="535"/>
      <c r="Q918" s="535"/>
      <c r="R918" s="536"/>
      <c r="S918" s="573"/>
      <c r="T918" s="574"/>
      <c r="U918" s="574"/>
      <c r="V918" s="574"/>
      <c r="W918" s="574"/>
      <c r="X918" s="575"/>
      <c r="Y918" s="573"/>
      <c r="Z918" s="574"/>
      <c r="AA918" s="574"/>
      <c r="AB918" s="574"/>
      <c r="AC918" s="574"/>
      <c r="AD918" s="575"/>
      <c r="AE918" s="1"/>
      <c r="AG918" s="245">
        <f t="shared" si="72"/>
        <v>0</v>
      </c>
    </row>
    <row r="919" spans="1:33" ht="15" customHeight="1">
      <c r="A919" s="44"/>
      <c r="B919" s="11"/>
      <c r="C919" s="60" t="s">
        <v>159</v>
      </c>
      <c r="D919" s="534" t="str">
        <f t="shared" si="71"/>
        <v/>
      </c>
      <c r="E919" s="535"/>
      <c r="F919" s="535"/>
      <c r="G919" s="535"/>
      <c r="H919" s="535"/>
      <c r="I919" s="535"/>
      <c r="J919" s="535"/>
      <c r="K919" s="535"/>
      <c r="L919" s="535"/>
      <c r="M919" s="535"/>
      <c r="N919" s="535"/>
      <c r="O919" s="535"/>
      <c r="P919" s="535"/>
      <c r="Q919" s="535"/>
      <c r="R919" s="536"/>
      <c r="S919" s="573"/>
      <c r="T919" s="574"/>
      <c r="U919" s="574"/>
      <c r="V919" s="574"/>
      <c r="W919" s="574"/>
      <c r="X919" s="575"/>
      <c r="Y919" s="573"/>
      <c r="Z919" s="574"/>
      <c r="AA919" s="574"/>
      <c r="AB919" s="574"/>
      <c r="AC919" s="574"/>
      <c r="AD919" s="575"/>
      <c r="AE919" s="1"/>
      <c r="AG919" s="245">
        <f t="shared" si="72"/>
        <v>0</v>
      </c>
    </row>
    <row r="920" spans="1:33" ht="15" customHeight="1">
      <c r="A920" s="44"/>
      <c r="B920" s="11"/>
      <c r="C920" s="60" t="s">
        <v>160</v>
      </c>
      <c r="D920" s="534" t="str">
        <f t="shared" si="71"/>
        <v/>
      </c>
      <c r="E920" s="535"/>
      <c r="F920" s="535"/>
      <c r="G920" s="535"/>
      <c r="H920" s="535"/>
      <c r="I920" s="535"/>
      <c r="J920" s="535"/>
      <c r="K920" s="535"/>
      <c r="L920" s="535"/>
      <c r="M920" s="535"/>
      <c r="N920" s="535"/>
      <c r="O920" s="535"/>
      <c r="P920" s="535"/>
      <c r="Q920" s="535"/>
      <c r="R920" s="536"/>
      <c r="S920" s="573"/>
      <c r="T920" s="574"/>
      <c r="U920" s="574"/>
      <c r="V920" s="574"/>
      <c r="W920" s="574"/>
      <c r="X920" s="575"/>
      <c r="Y920" s="573"/>
      <c r="Z920" s="574"/>
      <c r="AA920" s="574"/>
      <c r="AB920" s="574"/>
      <c r="AC920" s="574"/>
      <c r="AD920" s="575"/>
      <c r="AE920" s="1"/>
      <c r="AG920" s="245">
        <f t="shared" si="72"/>
        <v>0</v>
      </c>
    </row>
    <row r="921" spans="1:33" ht="15" customHeight="1">
      <c r="A921" s="44"/>
      <c r="B921" s="11"/>
      <c r="C921" s="60" t="s">
        <v>161</v>
      </c>
      <c r="D921" s="534" t="str">
        <f t="shared" si="71"/>
        <v/>
      </c>
      <c r="E921" s="535"/>
      <c r="F921" s="535"/>
      <c r="G921" s="535"/>
      <c r="H921" s="535"/>
      <c r="I921" s="535"/>
      <c r="J921" s="535"/>
      <c r="K921" s="535"/>
      <c r="L921" s="535"/>
      <c r="M921" s="535"/>
      <c r="N921" s="535"/>
      <c r="O921" s="535"/>
      <c r="P921" s="535"/>
      <c r="Q921" s="535"/>
      <c r="R921" s="536"/>
      <c r="S921" s="573"/>
      <c r="T921" s="574"/>
      <c r="U921" s="574"/>
      <c r="V921" s="574"/>
      <c r="W921" s="574"/>
      <c r="X921" s="575"/>
      <c r="Y921" s="573"/>
      <c r="Z921" s="574"/>
      <c r="AA921" s="574"/>
      <c r="AB921" s="574"/>
      <c r="AC921" s="574"/>
      <c r="AD921" s="575"/>
      <c r="AE921" s="1"/>
      <c r="AG921" s="245">
        <f t="shared" si="72"/>
        <v>0</v>
      </c>
    </row>
    <row r="922" spans="1:33" ht="15" customHeight="1">
      <c r="A922" s="44"/>
      <c r="B922" s="11"/>
      <c r="C922" s="60" t="s">
        <v>162</v>
      </c>
      <c r="D922" s="534" t="str">
        <f t="shared" si="71"/>
        <v/>
      </c>
      <c r="E922" s="535"/>
      <c r="F922" s="535"/>
      <c r="G922" s="535"/>
      <c r="H922" s="535"/>
      <c r="I922" s="535"/>
      <c r="J922" s="535"/>
      <c r="K922" s="535"/>
      <c r="L922" s="535"/>
      <c r="M922" s="535"/>
      <c r="N922" s="535"/>
      <c r="O922" s="535"/>
      <c r="P922" s="535"/>
      <c r="Q922" s="535"/>
      <c r="R922" s="536"/>
      <c r="S922" s="573"/>
      <c r="T922" s="574"/>
      <c r="U922" s="574"/>
      <c r="V922" s="574"/>
      <c r="W922" s="574"/>
      <c r="X922" s="575"/>
      <c r="Y922" s="573"/>
      <c r="Z922" s="574"/>
      <c r="AA922" s="574"/>
      <c r="AB922" s="574"/>
      <c r="AC922" s="574"/>
      <c r="AD922" s="575"/>
      <c r="AE922" s="1"/>
      <c r="AG922" s="245">
        <f t="shared" si="72"/>
        <v>0</v>
      </c>
    </row>
    <row r="923" spans="1:33" ht="15" customHeight="1">
      <c r="A923" s="44"/>
      <c r="B923" s="11"/>
      <c r="C923" s="60" t="s">
        <v>163</v>
      </c>
      <c r="D923" s="534" t="str">
        <f t="shared" si="71"/>
        <v/>
      </c>
      <c r="E923" s="535"/>
      <c r="F923" s="535"/>
      <c r="G923" s="535"/>
      <c r="H923" s="535"/>
      <c r="I923" s="535"/>
      <c r="J923" s="535"/>
      <c r="K923" s="535"/>
      <c r="L923" s="535"/>
      <c r="M923" s="535"/>
      <c r="N923" s="535"/>
      <c r="O923" s="535"/>
      <c r="P923" s="535"/>
      <c r="Q923" s="535"/>
      <c r="R923" s="536"/>
      <c r="S923" s="573"/>
      <c r="T923" s="574"/>
      <c r="U923" s="574"/>
      <c r="V923" s="574"/>
      <c r="W923" s="574"/>
      <c r="X923" s="575"/>
      <c r="Y923" s="573"/>
      <c r="Z923" s="574"/>
      <c r="AA923" s="574"/>
      <c r="AB923" s="574"/>
      <c r="AC923" s="574"/>
      <c r="AD923" s="575"/>
      <c r="AE923" s="1"/>
      <c r="AG923" s="245">
        <f t="shared" si="72"/>
        <v>0</v>
      </c>
    </row>
    <row r="924" spans="1:33" ht="15" customHeight="1">
      <c r="A924" s="44"/>
      <c r="B924" s="11"/>
      <c r="C924" s="60" t="s">
        <v>164</v>
      </c>
      <c r="D924" s="534" t="str">
        <f t="shared" si="71"/>
        <v/>
      </c>
      <c r="E924" s="535"/>
      <c r="F924" s="535"/>
      <c r="G924" s="535"/>
      <c r="H924" s="535"/>
      <c r="I924" s="535"/>
      <c r="J924" s="535"/>
      <c r="K924" s="535"/>
      <c r="L924" s="535"/>
      <c r="M924" s="535"/>
      <c r="N924" s="535"/>
      <c r="O924" s="535"/>
      <c r="P924" s="535"/>
      <c r="Q924" s="535"/>
      <c r="R924" s="536"/>
      <c r="S924" s="573"/>
      <c r="T924" s="574"/>
      <c r="U924" s="574"/>
      <c r="V924" s="574"/>
      <c r="W924" s="574"/>
      <c r="X924" s="575"/>
      <c r="Y924" s="573"/>
      <c r="Z924" s="574"/>
      <c r="AA924" s="574"/>
      <c r="AB924" s="574"/>
      <c r="AC924" s="574"/>
      <c r="AD924" s="575"/>
      <c r="AE924" s="1"/>
      <c r="AG924" s="245">
        <f t="shared" si="72"/>
        <v>0</v>
      </c>
    </row>
    <row r="925" spans="1:33" ht="15" customHeight="1">
      <c r="A925" s="44"/>
      <c r="B925" s="11"/>
      <c r="C925" s="60" t="s">
        <v>165</v>
      </c>
      <c r="D925" s="534" t="str">
        <f t="shared" si="71"/>
        <v/>
      </c>
      <c r="E925" s="535"/>
      <c r="F925" s="535"/>
      <c r="G925" s="535"/>
      <c r="H925" s="535"/>
      <c r="I925" s="535"/>
      <c r="J925" s="535"/>
      <c r="K925" s="535"/>
      <c r="L925" s="535"/>
      <c r="M925" s="535"/>
      <c r="N925" s="535"/>
      <c r="O925" s="535"/>
      <c r="P925" s="535"/>
      <c r="Q925" s="535"/>
      <c r="R925" s="536"/>
      <c r="S925" s="573"/>
      <c r="T925" s="574"/>
      <c r="U925" s="574"/>
      <c r="V925" s="574"/>
      <c r="W925" s="574"/>
      <c r="X925" s="575"/>
      <c r="Y925" s="573"/>
      <c r="Z925" s="574"/>
      <c r="AA925" s="574"/>
      <c r="AB925" s="574"/>
      <c r="AC925" s="574"/>
      <c r="AD925" s="575"/>
      <c r="AE925" s="1"/>
      <c r="AG925" s="245">
        <f t="shared" si="72"/>
        <v>0</v>
      </c>
    </row>
    <row r="926" spans="1:33" ht="15" customHeight="1">
      <c r="A926" s="44"/>
      <c r="B926" s="11"/>
      <c r="C926" s="60" t="s">
        <v>166</v>
      </c>
      <c r="D926" s="534" t="str">
        <f t="shared" si="71"/>
        <v/>
      </c>
      <c r="E926" s="535"/>
      <c r="F926" s="535"/>
      <c r="G926" s="535"/>
      <c r="H926" s="535"/>
      <c r="I926" s="535"/>
      <c r="J926" s="535"/>
      <c r="K926" s="535"/>
      <c r="L926" s="535"/>
      <c r="M926" s="535"/>
      <c r="N926" s="535"/>
      <c r="O926" s="535"/>
      <c r="P926" s="535"/>
      <c r="Q926" s="535"/>
      <c r="R926" s="536"/>
      <c r="S926" s="573"/>
      <c r="T926" s="574"/>
      <c r="U926" s="574"/>
      <c r="V926" s="574"/>
      <c r="W926" s="574"/>
      <c r="X926" s="575"/>
      <c r="Y926" s="573"/>
      <c r="Z926" s="574"/>
      <c r="AA926" s="574"/>
      <c r="AB926" s="574"/>
      <c r="AC926" s="574"/>
      <c r="AD926" s="575"/>
      <c r="AE926" s="1"/>
      <c r="AG926" s="245">
        <f t="shared" si="72"/>
        <v>0</v>
      </c>
    </row>
    <row r="927" spans="1:33" ht="15" customHeight="1">
      <c r="A927" s="44"/>
      <c r="B927" s="11"/>
      <c r="C927" s="62" t="s">
        <v>167</v>
      </c>
      <c r="D927" s="534" t="str">
        <f t="shared" si="71"/>
        <v/>
      </c>
      <c r="E927" s="535"/>
      <c r="F927" s="535"/>
      <c r="G927" s="535"/>
      <c r="H927" s="535"/>
      <c r="I927" s="535"/>
      <c r="J927" s="535"/>
      <c r="K927" s="535"/>
      <c r="L927" s="535"/>
      <c r="M927" s="535"/>
      <c r="N927" s="535"/>
      <c r="O927" s="535"/>
      <c r="P927" s="535"/>
      <c r="Q927" s="535"/>
      <c r="R927" s="536"/>
      <c r="S927" s="573"/>
      <c r="T927" s="574"/>
      <c r="U927" s="574"/>
      <c r="V927" s="574"/>
      <c r="W927" s="574"/>
      <c r="X927" s="575"/>
      <c r="Y927" s="573"/>
      <c r="Z927" s="574"/>
      <c r="AA927" s="574"/>
      <c r="AB927" s="574"/>
      <c r="AC927" s="574"/>
      <c r="AD927" s="575"/>
      <c r="AE927" s="1"/>
      <c r="AG927" s="245">
        <f t="shared" si="72"/>
        <v>0</v>
      </c>
    </row>
    <row r="928" spans="1:33" ht="15" customHeight="1">
      <c r="A928" s="44"/>
      <c r="B928" s="11"/>
      <c r="C928" s="62" t="s">
        <v>168</v>
      </c>
      <c r="D928" s="534" t="str">
        <f t="shared" si="71"/>
        <v/>
      </c>
      <c r="E928" s="535"/>
      <c r="F928" s="535"/>
      <c r="G928" s="535"/>
      <c r="H928" s="535"/>
      <c r="I928" s="535"/>
      <c r="J928" s="535"/>
      <c r="K928" s="535"/>
      <c r="L928" s="535"/>
      <c r="M928" s="535"/>
      <c r="N928" s="535"/>
      <c r="O928" s="535"/>
      <c r="P928" s="535"/>
      <c r="Q928" s="535"/>
      <c r="R928" s="536"/>
      <c r="S928" s="573"/>
      <c r="T928" s="574"/>
      <c r="U928" s="574"/>
      <c r="V928" s="574"/>
      <c r="W928" s="574"/>
      <c r="X928" s="575"/>
      <c r="Y928" s="573"/>
      <c r="Z928" s="574"/>
      <c r="AA928" s="574"/>
      <c r="AB928" s="574"/>
      <c r="AC928" s="574"/>
      <c r="AD928" s="575"/>
      <c r="AE928" s="1"/>
      <c r="AG928" s="245">
        <f t="shared" si="72"/>
        <v>0</v>
      </c>
    </row>
    <row r="929" spans="1:33" ht="15" customHeight="1">
      <c r="A929" s="44"/>
      <c r="B929" s="11"/>
      <c r="C929" s="62" t="s">
        <v>169</v>
      </c>
      <c r="D929" s="534" t="str">
        <f t="shared" si="71"/>
        <v/>
      </c>
      <c r="E929" s="535"/>
      <c r="F929" s="535"/>
      <c r="G929" s="535"/>
      <c r="H929" s="535"/>
      <c r="I929" s="535"/>
      <c r="J929" s="535"/>
      <c r="K929" s="535"/>
      <c r="L929" s="535"/>
      <c r="M929" s="535"/>
      <c r="N929" s="535"/>
      <c r="O929" s="535"/>
      <c r="P929" s="535"/>
      <c r="Q929" s="535"/>
      <c r="R929" s="536"/>
      <c r="S929" s="573"/>
      <c r="T929" s="574"/>
      <c r="U929" s="574"/>
      <c r="V929" s="574"/>
      <c r="W929" s="574"/>
      <c r="X929" s="575"/>
      <c r="Y929" s="573"/>
      <c r="Z929" s="574"/>
      <c r="AA929" s="574"/>
      <c r="AB929" s="574"/>
      <c r="AC929" s="574"/>
      <c r="AD929" s="575"/>
      <c r="AE929" s="1"/>
      <c r="AG929" s="245">
        <f t="shared" si="72"/>
        <v>0</v>
      </c>
    </row>
    <row r="930" spans="1:33" ht="15" customHeight="1">
      <c r="A930" s="44"/>
      <c r="B930" s="11"/>
      <c r="C930" s="62" t="s">
        <v>170</v>
      </c>
      <c r="D930" s="534" t="str">
        <f t="shared" si="71"/>
        <v/>
      </c>
      <c r="E930" s="535"/>
      <c r="F930" s="535"/>
      <c r="G930" s="535"/>
      <c r="H930" s="535"/>
      <c r="I930" s="535"/>
      <c r="J930" s="535"/>
      <c r="K930" s="535"/>
      <c r="L930" s="535"/>
      <c r="M930" s="535"/>
      <c r="N930" s="535"/>
      <c r="O930" s="535"/>
      <c r="P930" s="535"/>
      <c r="Q930" s="535"/>
      <c r="R930" s="536"/>
      <c r="S930" s="573"/>
      <c r="T930" s="574"/>
      <c r="U930" s="574"/>
      <c r="V930" s="574"/>
      <c r="W930" s="574"/>
      <c r="X930" s="575"/>
      <c r="Y930" s="573"/>
      <c r="Z930" s="574"/>
      <c r="AA930" s="574"/>
      <c r="AB930" s="574"/>
      <c r="AC930" s="574"/>
      <c r="AD930" s="575"/>
      <c r="AE930" s="1"/>
      <c r="AG930" s="245">
        <f t="shared" si="72"/>
        <v>0</v>
      </c>
    </row>
    <row r="931" spans="1:33" ht="15" customHeight="1">
      <c r="A931" s="44"/>
      <c r="B931" s="11"/>
      <c r="C931" s="62" t="s">
        <v>171</v>
      </c>
      <c r="D931" s="534" t="str">
        <f t="shared" si="71"/>
        <v/>
      </c>
      <c r="E931" s="535"/>
      <c r="F931" s="535"/>
      <c r="G931" s="535"/>
      <c r="H931" s="535"/>
      <c r="I931" s="535"/>
      <c r="J931" s="535"/>
      <c r="K931" s="535"/>
      <c r="L931" s="535"/>
      <c r="M931" s="535"/>
      <c r="N931" s="535"/>
      <c r="O931" s="535"/>
      <c r="P931" s="535"/>
      <c r="Q931" s="535"/>
      <c r="R931" s="536"/>
      <c r="S931" s="573"/>
      <c r="T931" s="574"/>
      <c r="U931" s="574"/>
      <c r="V931" s="574"/>
      <c r="W931" s="574"/>
      <c r="X931" s="575"/>
      <c r="Y931" s="573"/>
      <c r="Z931" s="574"/>
      <c r="AA931" s="574"/>
      <c r="AB931" s="574"/>
      <c r="AC931" s="574"/>
      <c r="AD931" s="575"/>
      <c r="AE931" s="1"/>
      <c r="AG931" s="245">
        <f t="shared" si="72"/>
        <v>0</v>
      </c>
    </row>
    <row r="932" spans="1:33" ht="15" customHeight="1">
      <c r="A932" s="44"/>
      <c r="B932" s="11"/>
      <c r="C932" s="62" t="s">
        <v>172</v>
      </c>
      <c r="D932" s="534" t="str">
        <f t="shared" si="71"/>
        <v/>
      </c>
      <c r="E932" s="535"/>
      <c r="F932" s="535"/>
      <c r="G932" s="535"/>
      <c r="H932" s="535"/>
      <c r="I932" s="535"/>
      <c r="J932" s="535"/>
      <c r="K932" s="535"/>
      <c r="L932" s="535"/>
      <c r="M932" s="535"/>
      <c r="N932" s="535"/>
      <c r="O932" s="535"/>
      <c r="P932" s="535"/>
      <c r="Q932" s="535"/>
      <c r="R932" s="536"/>
      <c r="S932" s="573"/>
      <c r="T932" s="574"/>
      <c r="U932" s="574"/>
      <c r="V932" s="574"/>
      <c r="W932" s="574"/>
      <c r="X932" s="575"/>
      <c r="Y932" s="573"/>
      <c r="Z932" s="574"/>
      <c r="AA932" s="574"/>
      <c r="AB932" s="574"/>
      <c r="AC932" s="574"/>
      <c r="AD932" s="575"/>
      <c r="AE932" s="1"/>
      <c r="AG932" s="245">
        <f t="shared" si="72"/>
        <v>0</v>
      </c>
    </row>
    <row r="933" spans="1:33" ht="15" customHeight="1">
      <c r="A933" s="44"/>
      <c r="B933" s="11"/>
      <c r="C933" s="62" t="s">
        <v>173</v>
      </c>
      <c r="D933" s="534" t="str">
        <f t="shared" si="71"/>
        <v/>
      </c>
      <c r="E933" s="535"/>
      <c r="F933" s="535"/>
      <c r="G933" s="535"/>
      <c r="H933" s="535"/>
      <c r="I933" s="535"/>
      <c r="J933" s="535"/>
      <c r="K933" s="535"/>
      <c r="L933" s="535"/>
      <c r="M933" s="535"/>
      <c r="N933" s="535"/>
      <c r="O933" s="535"/>
      <c r="P933" s="535"/>
      <c r="Q933" s="535"/>
      <c r="R933" s="536"/>
      <c r="S933" s="573"/>
      <c r="T933" s="574"/>
      <c r="U933" s="574"/>
      <c r="V933" s="574"/>
      <c r="W933" s="574"/>
      <c r="X933" s="575"/>
      <c r="Y933" s="573"/>
      <c r="Z933" s="574"/>
      <c r="AA933" s="574"/>
      <c r="AB933" s="574"/>
      <c r="AC933" s="574"/>
      <c r="AD933" s="575"/>
      <c r="AE933" s="1"/>
      <c r="AG933" s="245">
        <f t="shared" si="72"/>
        <v>0</v>
      </c>
    </row>
    <row r="934" spans="1:33" ht="15" customHeight="1">
      <c r="A934" s="44"/>
      <c r="B934" s="11"/>
      <c r="C934" s="62" t="s">
        <v>174</v>
      </c>
      <c r="D934" s="534" t="str">
        <f t="shared" si="71"/>
        <v/>
      </c>
      <c r="E934" s="535"/>
      <c r="F934" s="535"/>
      <c r="G934" s="535"/>
      <c r="H934" s="535"/>
      <c r="I934" s="535"/>
      <c r="J934" s="535"/>
      <c r="K934" s="535"/>
      <c r="L934" s="535"/>
      <c r="M934" s="535"/>
      <c r="N934" s="535"/>
      <c r="O934" s="535"/>
      <c r="P934" s="535"/>
      <c r="Q934" s="535"/>
      <c r="R934" s="536"/>
      <c r="S934" s="573"/>
      <c r="T934" s="574"/>
      <c r="U934" s="574"/>
      <c r="V934" s="574"/>
      <c r="W934" s="574"/>
      <c r="X934" s="575"/>
      <c r="Y934" s="573"/>
      <c r="Z934" s="574"/>
      <c r="AA934" s="574"/>
      <c r="AB934" s="574"/>
      <c r="AC934" s="574"/>
      <c r="AD934" s="575"/>
      <c r="AE934" s="1"/>
      <c r="AG934" s="245">
        <f t="shared" si="72"/>
        <v>0</v>
      </c>
    </row>
    <row r="935" spans="1:33" ht="15" customHeight="1">
      <c r="A935" s="44"/>
      <c r="B935" s="11"/>
      <c r="C935" s="62" t="s">
        <v>175</v>
      </c>
      <c r="D935" s="534" t="str">
        <f t="shared" si="71"/>
        <v/>
      </c>
      <c r="E935" s="535"/>
      <c r="F935" s="535"/>
      <c r="G935" s="535"/>
      <c r="H935" s="535"/>
      <c r="I935" s="535"/>
      <c r="J935" s="535"/>
      <c r="K935" s="535"/>
      <c r="L935" s="535"/>
      <c r="M935" s="535"/>
      <c r="N935" s="535"/>
      <c r="O935" s="535"/>
      <c r="P935" s="535"/>
      <c r="Q935" s="535"/>
      <c r="R935" s="536"/>
      <c r="S935" s="573"/>
      <c r="T935" s="574"/>
      <c r="U935" s="574"/>
      <c r="V935" s="574"/>
      <c r="W935" s="574"/>
      <c r="X935" s="575"/>
      <c r="Y935" s="573"/>
      <c r="Z935" s="574"/>
      <c r="AA935" s="574"/>
      <c r="AB935" s="574"/>
      <c r="AC935" s="574"/>
      <c r="AD935" s="575"/>
      <c r="AE935" s="1"/>
      <c r="AG935" s="245">
        <f t="shared" si="72"/>
        <v>0</v>
      </c>
    </row>
    <row r="936" spans="1:33" ht="15" customHeight="1">
      <c r="A936" s="44"/>
      <c r="B936" s="11"/>
      <c r="C936" s="62" t="s">
        <v>176</v>
      </c>
      <c r="D936" s="534" t="str">
        <f t="shared" si="71"/>
        <v/>
      </c>
      <c r="E936" s="535"/>
      <c r="F936" s="535"/>
      <c r="G936" s="535"/>
      <c r="H936" s="535"/>
      <c r="I936" s="535"/>
      <c r="J936" s="535"/>
      <c r="K936" s="535"/>
      <c r="L936" s="535"/>
      <c r="M936" s="535"/>
      <c r="N936" s="535"/>
      <c r="O936" s="535"/>
      <c r="P936" s="535"/>
      <c r="Q936" s="535"/>
      <c r="R936" s="536"/>
      <c r="S936" s="573"/>
      <c r="T936" s="574"/>
      <c r="U936" s="574"/>
      <c r="V936" s="574"/>
      <c r="W936" s="574"/>
      <c r="X936" s="575"/>
      <c r="Y936" s="573"/>
      <c r="Z936" s="574"/>
      <c r="AA936" s="574"/>
      <c r="AB936" s="574"/>
      <c r="AC936" s="574"/>
      <c r="AD936" s="575"/>
      <c r="AE936" s="1"/>
      <c r="AG936" s="245">
        <f t="shared" si="72"/>
        <v>0</v>
      </c>
    </row>
    <row r="937" spans="1:33" ht="15" customHeight="1">
      <c r="A937" s="44"/>
      <c r="B937" s="11"/>
      <c r="C937" s="62" t="s">
        <v>177</v>
      </c>
      <c r="D937" s="534" t="str">
        <f t="shared" si="71"/>
        <v/>
      </c>
      <c r="E937" s="535"/>
      <c r="F937" s="535"/>
      <c r="G937" s="535"/>
      <c r="H937" s="535"/>
      <c r="I937" s="535"/>
      <c r="J937" s="535"/>
      <c r="K937" s="535"/>
      <c r="L937" s="535"/>
      <c r="M937" s="535"/>
      <c r="N937" s="535"/>
      <c r="O937" s="535"/>
      <c r="P937" s="535"/>
      <c r="Q937" s="535"/>
      <c r="R937" s="536"/>
      <c r="S937" s="573"/>
      <c r="T937" s="574"/>
      <c r="U937" s="574"/>
      <c r="V937" s="574"/>
      <c r="W937" s="574"/>
      <c r="X937" s="575"/>
      <c r="Y937" s="573"/>
      <c r="Z937" s="574"/>
      <c r="AA937" s="574"/>
      <c r="AB937" s="574"/>
      <c r="AC937" s="574"/>
      <c r="AD937" s="575"/>
      <c r="AE937" s="1"/>
      <c r="AG937" s="245">
        <f t="shared" si="72"/>
        <v>0</v>
      </c>
    </row>
    <row r="938" spans="1:33" ht="15" customHeight="1">
      <c r="A938" s="44"/>
      <c r="B938" s="11"/>
      <c r="C938" s="62" t="s">
        <v>178</v>
      </c>
      <c r="D938" s="534" t="str">
        <f t="shared" si="71"/>
        <v/>
      </c>
      <c r="E938" s="535"/>
      <c r="F938" s="535"/>
      <c r="G938" s="535"/>
      <c r="H938" s="535"/>
      <c r="I938" s="535"/>
      <c r="J938" s="535"/>
      <c r="K938" s="535"/>
      <c r="L938" s="535"/>
      <c r="M938" s="535"/>
      <c r="N938" s="535"/>
      <c r="O938" s="535"/>
      <c r="P938" s="535"/>
      <c r="Q938" s="535"/>
      <c r="R938" s="536"/>
      <c r="S938" s="573"/>
      <c r="T938" s="574"/>
      <c r="U938" s="574"/>
      <c r="V938" s="574"/>
      <c r="W938" s="574"/>
      <c r="X938" s="575"/>
      <c r="Y938" s="573"/>
      <c r="Z938" s="574"/>
      <c r="AA938" s="574"/>
      <c r="AB938" s="574"/>
      <c r="AC938" s="574"/>
      <c r="AD938" s="575"/>
      <c r="AE938" s="1"/>
      <c r="AG938" s="245">
        <f t="shared" si="72"/>
        <v>0</v>
      </c>
    </row>
    <row r="939" spans="1:33" ht="15" customHeight="1">
      <c r="A939" s="44"/>
      <c r="B939" s="11"/>
      <c r="C939" s="62" t="s">
        <v>179</v>
      </c>
      <c r="D939" s="534" t="str">
        <f t="shared" si="71"/>
        <v/>
      </c>
      <c r="E939" s="535"/>
      <c r="F939" s="535"/>
      <c r="G939" s="535"/>
      <c r="H939" s="535"/>
      <c r="I939" s="535"/>
      <c r="J939" s="535"/>
      <c r="K939" s="535"/>
      <c r="L939" s="535"/>
      <c r="M939" s="535"/>
      <c r="N939" s="535"/>
      <c r="O939" s="535"/>
      <c r="P939" s="535"/>
      <c r="Q939" s="535"/>
      <c r="R939" s="536"/>
      <c r="S939" s="573"/>
      <c r="T939" s="574"/>
      <c r="U939" s="574"/>
      <c r="V939" s="574"/>
      <c r="W939" s="574"/>
      <c r="X939" s="575"/>
      <c r="Y939" s="573"/>
      <c r="Z939" s="574"/>
      <c r="AA939" s="574"/>
      <c r="AB939" s="574"/>
      <c r="AC939" s="574"/>
      <c r="AD939" s="575"/>
      <c r="AE939" s="1"/>
      <c r="AG939" s="245">
        <f t="shared" si="72"/>
        <v>0</v>
      </c>
    </row>
    <row r="940" spans="1:33" ht="15" customHeight="1">
      <c r="A940" s="44"/>
      <c r="B940" s="11"/>
      <c r="C940" s="62" t="s">
        <v>180</v>
      </c>
      <c r="D940" s="534" t="str">
        <f t="shared" si="71"/>
        <v/>
      </c>
      <c r="E940" s="535"/>
      <c r="F940" s="535"/>
      <c r="G940" s="535"/>
      <c r="H940" s="535"/>
      <c r="I940" s="535"/>
      <c r="J940" s="535"/>
      <c r="K940" s="535"/>
      <c r="L940" s="535"/>
      <c r="M940" s="535"/>
      <c r="N940" s="535"/>
      <c r="O940" s="535"/>
      <c r="P940" s="535"/>
      <c r="Q940" s="535"/>
      <c r="R940" s="536"/>
      <c r="S940" s="573"/>
      <c r="T940" s="574"/>
      <c r="U940" s="574"/>
      <c r="V940" s="574"/>
      <c r="W940" s="574"/>
      <c r="X940" s="575"/>
      <c r="Y940" s="573"/>
      <c r="Z940" s="574"/>
      <c r="AA940" s="574"/>
      <c r="AB940" s="574"/>
      <c r="AC940" s="574"/>
      <c r="AD940" s="575"/>
      <c r="AE940" s="1"/>
      <c r="AG940" s="245">
        <f t="shared" si="72"/>
        <v>0</v>
      </c>
    </row>
    <row r="941" spans="1:33" ht="15" customHeight="1">
      <c r="A941" s="44"/>
      <c r="B941" s="11"/>
      <c r="C941" s="62" t="s">
        <v>181</v>
      </c>
      <c r="D941" s="534" t="str">
        <f t="shared" si="71"/>
        <v/>
      </c>
      <c r="E941" s="535"/>
      <c r="F941" s="535"/>
      <c r="G941" s="535"/>
      <c r="H941" s="535"/>
      <c r="I941" s="535"/>
      <c r="J941" s="535"/>
      <c r="K941" s="535"/>
      <c r="L941" s="535"/>
      <c r="M941" s="535"/>
      <c r="N941" s="535"/>
      <c r="O941" s="535"/>
      <c r="P941" s="535"/>
      <c r="Q941" s="535"/>
      <c r="R941" s="536"/>
      <c r="S941" s="573"/>
      <c r="T941" s="574"/>
      <c r="U941" s="574"/>
      <c r="V941" s="574"/>
      <c r="W941" s="574"/>
      <c r="X941" s="575"/>
      <c r="Y941" s="573"/>
      <c r="Z941" s="574"/>
      <c r="AA941" s="574"/>
      <c r="AB941" s="574"/>
      <c r="AC941" s="574"/>
      <c r="AD941" s="575"/>
      <c r="AE941" s="1"/>
      <c r="AG941" s="245">
        <f t="shared" si="72"/>
        <v>0</v>
      </c>
    </row>
    <row r="942" spans="1:33" ht="15" customHeight="1">
      <c r="A942" s="44"/>
      <c r="B942" s="11"/>
      <c r="C942" s="62" t="s">
        <v>182</v>
      </c>
      <c r="D942" s="534" t="str">
        <f t="shared" si="71"/>
        <v/>
      </c>
      <c r="E942" s="535"/>
      <c r="F942" s="535"/>
      <c r="G942" s="535"/>
      <c r="H942" s="535"/>
      <c r="I942" s="535"/>
      <c r="J942" s="535"/>
      <c r="K942" s="535"/>
      <c r="L942" s="535"/>
      <c r="M942" s="535"/>
      <c r="N942" s="535"/>
      <c r="O942" s="535"/>
      <c r="P942" s="535"/>
      <c r="Q942" s="535"/>
      <c r="R942" s="536"/>
      <c r="S942" s="573"/>
      <c r="T942" s="574"/>
      <c r="U942" s="574"/>
      <c r="V942" s="574"/>
      <c r="W942" s="574"/>
      <c r="X942" s="575"/>
      <c r="Y942" s="573"/>
      <c r="Z942" s="574"/>
      <c r="AA942" s="574"/>
      <c r="AB942" s="574"/>
      <c r="AC942" s="574"/>
      <c r="AD942" s="575"/>
      <c r="AE942" s="1"/>
      <c r="AG942" s="245">
        <f t="shared" si="72"/>
        <v>0</v>
      </c>
    </row>
    <row r="943" spans="1:33" ht="15" customHeight="1">
      <c r="A943" s="44"/>
      <c r="B943" s="11"/>
      <c r="C943" s="62" t="s">
        <v>183</v>
      </c>
      <c r="D943" s="534" t="str">
        <f t="shared" si="71"/>
        <v/>
      </c>
      <c r="E943" s="535"/>
      <c r="F943" s="535"/>
      <c r="G943" s="535"/>
      <c r="H943" s="535"/>
      <c r="I943" s="535"/>
      <c r="J943" s="535"/>
      <c r="K943" s="535"/>
      <c r="L943" s="535"/>
      <c r="M943" s="535"/>
      <c r="N943" s="535"/>
      <c r="O943" s="535"/>
      <c r="P943" s="535"/>
      <c r="Q943" s="535"/>
      <c r="R943" s="536"/>
      <c r="S943" s="573"/>
      <c r="T943" s="574"/>
      <c r="U943" s="574"/>
      <c r="V943" s="574"/>
      <c r="W943" s="574"/>
      <c r="X943" s="575"/>
      <c r="Y943" s="573"/>
      <c r="Z943" s="574"/>
      <c r="AA943" s="574"/>
      <c r="AB943" s="574"/>
      <c r="AC943" s="574"/>
      <c r="AD943" s="575"/>
      <c r="AE943" s="1"/>
      <c r="AG943" s="245">
        <f t="shared" si="72"/>
        <v>0</v>
      </c>
    </row>
    <row r="944" spans="1:33" ht="15" customHeight="1">
      <c r="A944" s="44"/>
      <c r="B944" s="11"/>
      <c r="C944" s="62" t="s">
        <v>184</v>
      </c>
      <c r="D944" s="534" t="str">
        <f t="shared" si="71"/>
        <v/>
      </c>
      <c r="E944" s="535"/>
      <c r="F944" s="535"/>
      <c r="G944" s="535"/>
      <c r="H944" s="535"/>
      <c r="I944" s="535"/>
      <c r="J944" s="535"/>
      <c r="K944" s="535"/>
      <c r="L944" s="535"/>
      <c r="M944" s="535"/>
      <c r="N944" s="535"/>
      <c r="O944" s="535"/>
      <c r="P944" s="535"/>
      <c r="Q944" s="535"/>
      <c r="R944" s="536"/>
      <c r="S944" s="573"/>
      <c r="T944" s="574"/>
      <c r="U944" s="574"/>
      <c r="V944" s="574"/>
      <c r="W944" s="574"/>
      <c r="X944" s="575"/>
      <c r="Y944" s="573"/>
      <c r="Z944" s="574"/>
      <c r="AA944" s="574"/>
      <c r="AB944" s="574"/>
      <c r="AC944" s="574"/>
      <c r="AD944" s="575"/>
      <c r="AE944" s="1"/>
      <c r="AG944" s="245">
        <f t="shared" si="72"/>
        <v>0</v>
      </c>
    </row>
    <row r="945" spans="1:33" ht="15" customHeight="1">
      <c r="A945" s="44"/>
      <c r="B945" s="11"/>
      <c r="C945" s="62" t="s">
        <v>185</v>
      </c>
      <c r="D945" s="534" t="str">
        <f t="shared" si="71"/>
        <v/>
      </c>
      <c r="E945" s="535"/>
      <c r="F945" s="535"/>
      <c r="G945" s="535"/>
      <c r="H945" s="535"/>
      <c r="I945" s="535"/>
      <c r="J945" s="535"/>
      <c r="K945" s="535"/>
      <c r="L945" s="535"/>
      <c r="M945" s="535"/>
      <c r="N945" s="535"/>
      <c r="O945" s="535"/>
      <c r="P945" s="535"/>
      <c r="Q945" s="535"/>
      <c r="R945" s="536"/>
      <c r="S945" s="573"/>
      <c r="T945" s="574"/>
      <c r="U945" s="574"/>
      <c r="V945" s="574"/>
      <c r="W945" s="574"/>
      <c r="X945" s="575"/>
      <c r="Y945" s="573"/>
      <c r="Z945" s="574"/>
      <c r="AA945" s="574"/>
      <c r="AB945" s="574"/>
      <c r="AC945" s="574"/>
      <c r="AD945" s="575"/>
      <c r="AE945" s="1"/>
      <c r="AG945" s="245">
        <f t="shared" si="72"/>
        <v>0</v>
      </c>
    </row>
    <row r="946" spans="1:33" ht="15" customHeight="1">
      <c r="A946" s="44"/>
      <c r="B946" s="11"/>
      <c r="C946" s="62" t="s">
        <v>186</v>
      </c>
      <c r="D946" s="534" t="str">
        <f t="shared" si="71"/>
        <v/>
      </c>
      <c r="E946" s="535"/>
      <c r="F946" s="535"/>
      <c r="G946" s="535"/>
      <c r="H946" s="535"/>
      <c r="I946" s="535"/>
      <c r="J946" s="535"/>
      <c r="K946" s="535"/>
      <c r="L946" s="535"/>
      <c r="M946" s="535"/>
      <c r="N946" s="535"/>
      <c r="O946" s="535"/>
      <c r="P946" s="535"/>
      <c r="Q946" s="535"/>
      <c r="R946" s="536"/>
      <c r="S946" s="573"/>
      <c r="T946" s="574"/>
      <c r="U946" s="574"/>
      <c r="V946" s="574"/>
      <c r="W946" s="574"/>
      <c r="X946" s="575"/>
      <c r="Y946" s="573"/>
      <c r="Z946" s="574"/>
      <c r="AA946" s="574"/>
      <c r="AB946" s="574"/>
      <c r="AC946" s="574"/>
      <c r="AD946" s="575"/>
      <c r="AE946" s="1"/>
      <c r="AG946" s="245">
        <f t="shared" si="72"/>
        <v>0</v>
      </c>
    </row>
    <row r="947" spans="1:33" ht="15" customHeight="1">
      <c r="A947" s="44"/>
      <c r="B947" s="11"/>
      <c r="C947" s="62" t="s">
        <v>187</v>
      </c>
      <c r="D947" s="534" t="str">
        <f t="shared" si="71"/>
        <v/>
      </c>
      <c r="E947" s="535"/>
      <c r="F947" s="535"/>
      <c r="G947" s="535"/>
      <c r="H947" s="535"/>
      <c r="I947" s="535"/>
      <c r="J947" s="535"/>
      <c r="K947" s="535"/>
      <c r="L947" s="535"/>
      <c r="M947" s="535"/>
      <c r="N947" s="535"/>
      <c r="O947" s="535"/>
      <c r="P947" s="535"/>
      <c r="Q947" s="535"/>
      <c r="R947" s="536"/>
      <c r="S947" s="573"/>
      <c r="T947" s="574"/>
      <c r="U947" s="574"/>
      <c r="V947" s="574"/>
      <c r="W947" s="574"/>
      <c r="X947" s="575"/>
      <c r="Y947" s="573"/>
      <c r="Z947" s="574"/>
      <c r="AA947" s="574"/>
      <c r="AB947" s="574"/>
      <c r="AC947" s="574"/>
      <c r="AD947" s="575"/>
      <c r="AE947" s="1"/>
      <c r="AG947" s="245">
        <f t="shared" si="72"/>
        <v>0</v>
      </c>
    </row>
    <row r="948" spans="1:33" ht="15" customHeight="1">
      <c r="A948" s="44"/>
      <c r="B948" s="11"/>
      <c r="C948" s="11"/>
      <c r="D948" s="11"/>
      <c r="E948" s="11"/>
      <c r="F948" s="11"/>
      <c r="G948" s="11"/>
      <c r="H948" s="11"/>
      <c r="I948" s="11"/>
      <c r="J948" s="11"/>
      <c r="K948" s="11"/>
      <c r="L948" s="95"/>
      <c r="M948" s="32"/>
      <c r="N948" s="32"/>
      <c r="O948" s="32"/>
      <c r="P948" s="32"/>
      <c r="Q948" s="32"/>
      <c r="R948" s="95" t="s">
        <v>188</v>
      </c>
      <c r="S948" s="543">
        <f>IF(AND(SUM(S828:X947)=0,COUNTIF(S828:X947,"NS")&gt;0),"NS",
IF(AND(SUM(S828:X947)=0,COUNTIF(S828:X947,0)&gt;0),0,
IF(AND(SUM(S828:X947)=0,COUNTIF(S828:X947,"NA")&gt;0),"NA",
SUM(S828:X947))))</f>
        <v>0</v>
      </c>
      <c r="T948" s="544"/>
      <c r="U948" s="544"/>
      <c r="V948" s="544"/>
      <c r="W948" s="544"/>
      <c r="X948" s="545"/>
      <c r="Y948" s="543">
        <f>IF(AND(SUM(Y828:AD947)=0,COUNTIF(Y828:AD947,"NS")&gt;0),"NS",
IF(AND(SUM(Y828:AD947)=0,COUNTIF(Y828:AD947,0)&gt;0),0,
IF(AND(SUM(Y828:AD947)=0,COUNTIF(Y828:AD947,"NA")&gt;0),"NA",
SUM(Y828:AD947))))</f>
        <v>0</v>
      </c>
      <c r="Z948" s="544"/>
      <c r="AA948" s="544"/>
      <c r="AB948" s="544"/>
      <c r="AC948" s="544"/>
      <c r="AD948" s="545"/>
      <c r="AE948" s="1"/>
      <c r="AG948" s="317">
        <f>SUM(AG828:AG947)</f>
        <v>0</v>
      </c>
    </row>
    <row r="949" spans="1:33" ht="15" customHeight="1">
      <c r="A949" s="44"/>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11"/>
      <c r="AD949" s="11"/>
      <c r="AE949" s="1"/>
    </row>
    <row r="950" spans="1:33" ht="24" customHeight="1">
      <c r="A950" s="44"/>
      <c r="B950" s="13"/>
      <c r="C950" s="474" t="s">
        <v>189</v>
      </c>
      <c r="D950" s="474"/>
      <c r="E950" s="474"/>
      <c r="F950" s="474"/>
      <c r="G950" s="474"/>
      <c r="H950" s="474"/>
      <c r="I950" s="474"/>
      <c r="J950" s="474"/>
      <c r="K950" s="474"/>
      <c r="L950" s="474"/>
      <c r="M950" s="474"/>
      <c r="N950" s="474"/>
      <c r="O950" s="474"/>
      <c r="P950" s="474"/>
      <c r="Q950" s="474"/>
      <c r="R950" s="474"/>
      <c r="S950" s="474"/>
      <c r="T950" s="474"/>
      <c r="U950" s="474"/>
      <c r="V950" s="474"/>
      <c r="W950" s="474"/>
      <c r="X950" s="474"/>
      <c r="Y950" s="474"/>
      <c r="Z950" s="474"/>
      <c r="AA950" s="474"/>
      <c r="AB950" s="474"/>
      <c r="AC950" s="474"/>
      <c r="AD950" s="474"/>
      <c r="AE950" s="1"/>
    </row>
    <row r="951" spans="1:33" ht="60" customHeight="1">
      <c r="A951" s="44"/>
      <c r="B951" s="13"/>
      <c r="C951" s="654"/>
      <c r="D951" s="654"/>
      <c r="E951" s="654"/>
      <c r="F951" s="654"/>
      <c r="G951" s="654"/>
      <c r="H951" s="654"/>
      <c r="I951" s="654"/>
      <c r="J951" s="654"/>
      <c r="K951" s="654"/>
      <c r="L951" s="654"/>
      <c r="M951" s="654"/>
      <c r="N951" s="654"/>
      <c r="O951" s="654"/>
      <c r="P951" s="654"/>
      <c r="Q951" s="654"/>
      <c r="R951" s="654"/>
      <c r="S951" s="654"/>
      <c r="T951" s="654"/>
      <c r="U951" s="654"/>
      <c r="V951" s="654"/>
      <c r="W951" s="654"/>
      <c r="X951" s="654"/>
      <c r="Y951" s="654"/>
      <c r="Z951" s="654"/>
      <c r="AA951" s="654"/>
      <c r="AB951" s="654"/>
      <c r="AC951" s="654"/>
      <c r="AD951" s="654"/>
      <c r="AE951" s="1"/>
    </row>
    <row r="952" spans="1:33" ht="15" customHeight="1">
      <c r="A952" s="44"/>
      <c r="B952" s="513" t="str">
        <f>IF(AG948&gt;0,"Favor de ingresar toda la información requerida en la pregunta","")</f>
        <v/>
      </c>
      <c r="C952" s="513"/>
      <c r="D952" s="513"/>
      <c r="E952" s="513"/>
      <c r="F952" s="513"/>
      <c r="G952" s="513"/>
      <c r="H952" s="513"/>
      <c r="I952" s="513"/>
      <c r="J952" s="513"/>
      <c r="K952" s="513"/>
      <c r="L952" s="513"/>
      <c r="M952" s="513"/>
      <c r="N952" s="513"/>
      <c r="O952" s="513"/>
      <c r="P952" s="513"/>
      <c r="Q952" s="513"/>
      <c r="R952" s="513"/>
      <c r="S952" s="513"/>
      <c r="T952" s="513"/>
      <c r="U952" s="513"/>
      <c r="V952" s="513"/>
      <c r="W952" s="513"/>
      <c r="X952" s="513"/>
      <c r="Y952" s="513"/>
      <c r="Z952" s="513"/>
      <c r="AA952" s="513"/>
      <c r="AB952" s="513"/>
      <c r="AC952" s="513"/>
      <c r="AD952" s="513"/>
      <c r="AE952" s="1"/>
    </row>
    <row r="953" spans="1:33" ht="15" customHeight="1">
      <c r="A953" s="44"/>
      <c r="B953" s="514" t="str">
        <f>IF(AH828&gt;0,"Alerta: debido a que cuenta con registros NS, debe proporcionar una justificación en el area de comentarios ","")</f>
        <v/>
      </c>
      <c r="C953" s="514"/>
      <c r="D953" s="514"/>
      <c r="E953" s="514"/>
      <c r="F953" s="514"/>
      <c r="G953" s="514"/>
      <c r="H953" s="514"/>
      <c r="I953" s="514"/>
      <c r="J953" s="514"/>
      <c r="K953" s="514"/>
      <c r="L953" s="514"/>
      <c r="M953" s="514"/>
      <c r="N953" s="514"/>
      <c r="O953" s="514"/>
      <c r="P953" s="514"/>
      <c r="Q953" s="514"/>
      <c r="R953" s="514"/>
      <c r="S953" s="514"/>
      <c r="T953" s="514"/>
      <c r="U953" s="514"/>
      <c r="V953" s="514"/>
      <c r="W953" s="514"/>
      <c r="X953" s="514"/>
      <c r="Y953" s="514"/>
      <c r="Z953" s="514"/>
      <c r="AA953" s="514"/>
      <c r="AB953" s="514"/>
      <c r="AC953" s="514"/>
      <c r="AD953" s="514"/>
      <c r="AE953" s="1"/>
    </row>
    <row r="954" spans="1:33" ht="15" customHeight="1">
      <c r="A954" s="44"/>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c r="AA954" s="51"/>
      <c r="AB954" s="51"/>
      <c r="AC954" s="51"/>
      <c r="AD954" s="51"/>
      <c r="AE954" s="1"/>
    </row>
    <row r="955" spans="1:33" ht="15" customHeight="1">
      <c r="A955" s="44"/>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c r="AA955" s="51"/>
      <c r="AB955" s="51"/>
      <c r="AC955" s="51"/>
      <c r="AD955" s="51"/>
      <c r="AE955" s="1"/>
    </row>
    <row r="956" spans="1:33" ht="15" customHeight="1">
      <c r="A956" s="44"/>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c r="AA956" s="51"/>
      <c r="AB956" s="51"/>
      <c r="AC956" s="51"/>
      <c r="AD956" s="51"/>
      <c r="AE956" s="1"/>
    </row>
    <row r="957" spans="1:33" ht="15" customHeight="1" thickBot="1">
      <c r="A957" s="44"/>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c r="AA957" s="51"/>
      <c r="AB957" s="51"/>
      <c r="AC957" s="51"/>
      <c r="AD957" s="51"/>
      <c r="AE957" s="1"/>
    </row>
    <row r="958" spans="1:33" ht="15" customHeight="1" thickBot="1">
      <c r="A958" s="73" t="s">
        <v>96</v>
      </c>
      <c r="B958" s="631" t="s">
        <v>519</v>
      </c>
      <c r="C958" s="632"/>
      <c r="D958" s="632"/>
      <c r="E958" s="632"/>
      <c r="F958" s="632"/>
      <c r="G958" s="632"/>
      <c r="H958" s="632"/>
      <c r="I958" s="632"/>
      <c r="J958" s="632"/>
      <c r="K958" s="632"/>
      <c r="L958" s="632"/>
      <c r="M958" s="632"/>
      <c r="N958" s="632"/>
      <c r="O958" s="632"/>
      <c r="P958" s="632"/>
      <c r="Q958" s="632"/>
      <c r="R958" s="632"/>
      <c r="S958" s="632"/>
      <c r="T958" s="632"/>
      <c r="U958" s="632"/>
      <c r="V958" s="632"/>
      <c r="W958" s="632"/>
      <c r="X958" s="632"/>
      <c r="Y958" s="632"/>
      <c r="Z958" s="632"/>
      <c r="AA958" s="632"/>
      <c r="AB958" s="632"/>
      <c r="AC958" s="632"/>
      <c r="AD958" s="633"/>
      <c r="AE958" s="1"/>
    </row>
    <row r="959" spans="1:33" ht="15" customHeight="1">
      <c r="A959" s="56"/>
      <c r="B959" s="634" t="s">
        <v>99</v>
      </c>
      <c r="C959" s="635"/>
      <c r="D959" s="635"/>
      <c r="E959" s="635"/>
      <c r="F959" s="635"/>
      <c r="G959" s="635"/>
      <c r="H959" s="635"/>
      <c r="I959" s="635"/>
      <c r="J959" s="635"/>
      <c r="K959" s="635"/>
      <c r="L959" s="635"/>
      <c r="M959" s="635"/>
      <c r="N959" s="635"/>
      <c r="O959" s="635"/>
      <c r="P959" s="635"/>
      <c r="Q959" s="635"/>
      <c r="R959" s="635"/>
      <c r="S959" s="635"/>
      <c r="T959" s="635"/>
      <c r="U959" s="635"/>
      <c r="V959" s="635"/>
      <c r="W959" s="635"/>
      <c r="X959" s="635"/>
      <c r="Y959" s="635"/>
      <c r="Z959" s="635"/>
      <c r="AA959" s="635"/>
      <c r="AB959" s="635"/>
      <c r="AC959" s="635"/>
      <c r="AD959" s="636"/>
      <c r="AE959" s="1"/>
    </row>
    <row r="960" spans="1:33" ht="36" customHeight="1">
      <c r="A960" s="56"/>
      <c r="B960" s="87"/>
      <c r="C960" s="532" t="s">
        <v>430</v>
      </c>
      <c r="D960" s="532"/>
      <c r="E960" s="532"/>
      <c r="F960" s="532"/>
      <c r="G960" s="532"/>
      <c r="H960" s="532"/>
      <c r="I960" s="532"/>
      <c r="J960" s="532"/>
      <c r="K960" s="532"/>
      <c r="L960" s="532"/>
      <c r="M960" s="532"/>
      <c r="N960" s="532"/>
      <c r="O960" s="532"/>
      <c r="P960" s="532"/>
      <c r="Q960" s="532"/>
      <c r="R960" s="532"/>
      <c r="S960" s="532"/>
      <c r="T960" s="532"/>
      <c r="U960" s="532"/>
      <c r="V960" s="532"/>
      <c r="W960" s="532"/>
      <c r="X960" s="532"/>
      <c r="Y960" s="532"/>
      <c r="Z960" s="532"/>
      <c r="AA960" s="532"/>
      <c r="AB960" s="532"/>
      <c r="AC960" s="532"/>
      <c r="AD960" s="592"/>
      <c r="AE960" s="1"/>
    </row>
    <row r="961" spans="1:35" ht="15" customHeight="1">
      <c r="A961" s="54"/>
      <c r="AE961" s="1"/>
    </row>
    <row r="962" spans="1:35" ht="24" customHeight="1">
      <c r="A962" s="20" t="s">
        <v>348</v>
      </c>
      <c r="B962" s="620" t="s">
        <v>660</v>
      </c>
      <c r="C962" s="620"/>
      <c r="D962" s="620"/>
      <c r="E962" s="620"/>
      <c r="F962" s="620"/>
      <c r="G962" s="620"/>
      <c r="H962" s="620"/>
      <c r="I962" s="620"/>
      <c r="J962" s="620"/>
      <c r="K962" s="620"/>
      <c r="L962" s="620"/>
      <c r="M962" s="620"/>
      <c r="N962" s="620"/>
      <c r="O962" s="620"/>
      <c r="P962" s="620"/>
      <c r="Q962" s="620"/>
      <c r="R962" s="620"/>
      <c r="S962" s="620"/>
      <c r="T962" s="620"/>
      <c r="U962" s="620"/>
      <c r="V962" s="620"/>
      <c r="W962" s="620"/>
      <c r="X962" s="620"/>
      <c r="Y962" s="620"/>
      <c r="Z962" s="620"/>
      <c r="AA962" s="620"/>
      <c r="AB962" s="620"/>
      <c r="AC962" s="620"/>
      <c r="AD962" s="620"/>
      <c r="AE962" s="1"/>
    </row>
    <row r="963" spans="1:35" ht="36" customHeight="1">
      <c r="A963" s="156"/>
      <c r="C963" s="581" t="s">
        <v>675</v>
      </c>
      <c r="D963" s="581"/>
      <c r="E963" s="581"/>
      <c r="F963" s="581"/>
      <c r="G963" s="581"/>
      <c r="H963" s="581"/>
      <c r="I963" s="581"/>
      <c r="J963" s="581"/>
      <c r="K963" s="581"/>
      <c r="L963" s="581"/>
      <c r="M963" s="581"/>
      <c r="N963" s="581"/>
      <c r="O963" s="581"/>
      <c r="P963" s="581"/>
      <c r="Q963" s="581"/>
      <c r="R963" s="581"/>
      <c r="S963" s="581"/>
      <c r="T963" s="581"/>
      <c r="U963" s="581"/>
      <c r="V963" s="581"/>
      <c r="W963" s="581"/>
      <c r="X963" s="581"/>
      <c r="Y963" s="581"/>
      <c r="Z963" s="581"/>
      <c r="AA963" s="581"/>
      <c r="AB963" s="581"/>
      <c r="AC963" s="581"/>
      <c r="AD963" s="581"/>
      <c r="AE963" s="1"/>
    </row>
    <row r="964" spans="1:35" ht="15" customHeight="1">
      <c r="A964" s="156"/>
      <c r="C964" s="474" t="s">
        <v>659</v>
      </c>
      <c r="D964" s="474"/>
      <c r="E964" s="474"/>
      <c r="F964" s="474"/>
      <c r="G964" s="474"/>
      <c r="H964" s="474"/>
      <c r="I964" s="474"/>
      <c r="J964" s="474"/>
      <c r="K964" s="474"/>
      <c r="L964" s="474"/>
      <c r="M964" s="474"/>
      <c r="N964" s="474"/>
      <c r="O964" s="474"/>
      <c r="P964" s="474"/>
      <c r="Q964" s="474"/>
      <c r="R964" s="474"/>
      <c r="S964" s="474"/>
      <c r="T964" s="474"/>
      <c r="U964" s="474"/>
      <c r="V964" s="474"/>
      <c r="W964" s="474"/>
      <c r="X964" s="474"/>
      <c r="Y964" s="474"/>
      <c r="Z964" s="474"/>
      <c r="AA964" s="474"/>
      <c r="AB964" s="474"/>
      <c r="AC964" s="474"/>
      <c r="AD964" s="474"/>
      <c r="AE964" s="1"/>
    </row>
    <row r="965" spans="1:35" ht="24" customHeight="1">
      <c r="A965" s="156"/>
      <c r="C965" s="581" t="s">
        <v>719</v>
      </c>
      <c r="D965" s="581"/>
      <c r="E965" s="581"/>
      <c r="F965" s="581"/>
      <c r="G965" s="581"/>
      <c r="H965" s="581"/>
      <c r="I965" s="581"/>
      <c r="J965" s="581"/>
      <c r="K965" s="581"/>
      <c r="L965" s="581"/>
      <c r="M965" s="581"/>
      <c r="N965" s="581"/>
      <c r="O965" s="581"/>
      <c r="P965" s="581"/>
      <c r="Q965" s="581"/>
      <c r="R965" s="581"/>
      <c r="S965" s="581"/>
      <c r="T965" s="581"/>
      <c r="U965" s="581"/>
      <c r="V965" s="581"/>
      <c r="W965" s="581"/>
      <c r="X965" s="581"/>
      <c r="Y965" s="581"/>
      <c r="Z965" s="581"/>
      <c r="AA965" s="581"/>
      <c r="AB965" s="581"/>
      <c r="AC965" s="581"/>
      <c r="AD965" s="581"/>
      <c r="AE965" s="1"/>
    </row>
    <row r="966" spans="1:35" ht="24" customHeight="1">
      <c r="A966" s="156"/>
      <c r="C966" s="572" t="s">
        <v>662</v>
      </c>
      <c r="D966" s="572"/>
      <c r="E966" s="572"/>
      <c r="F966" s="572"/>
      <c r="G966" s="572"/>
      <c r="H966" s="572"/>
      <c r="I966" s="572"/>
      <c r="J966" s="572"/>
      <c r="K966" s="572"/>
      <c r="L966" s="572"/>
      <c r="M966" s="572"/>
      <c r="N966" s="572"/>
      <c r="O966" s="572"/>
      <c r="P966" s="572"/>
      <c r="Q966" s="572"/>
      <c r="R966" s="572"/>
      <c r="S966" s="572"/>
      <c r="T966" s="572"/>
      <c r="U966" s="572"/>
      <c r="V966" s="572"/>
      <c r="W966" s="572"/>
      <c r="X966" s="572"/>
      <c r="Y966" s="572"/>
      <c r="Z966" s="572"/>
      <c r="AA966" s="572"/>
      <c r="AB966" s="572"/>
      <c r="AC966" s="572"/>
      <c r="AD966" s="572"/>
      <c r="AE966" s="1"/>
    </row>
    <row r="967" spans="1:35" ht="15" customHeight="1" thickBot="1">
      <c r="A967" s="156"/>
      <c r="AE967" s="1"/>
      <c r="AG967" s="317" t="s">
        <v>5669</v>
      </c>
      <c r="AH967" s="400" t="s">
        <v>5670</v>
      </c>
      <c r="AI967" s="401" t="s">
        <v>5671</v>
      </c>
    </row>
    <row r="968" spans="1:35" ht="24" customHeight="1" thickBot="1">
      <c r="A968" s="156"/>
      <c r="C968" s="176"/>
      <c r="D968" s="691" t="s">
        <v>665</v>
      </c>
      <c r="E968" s="442"/>
      <c r="F968" s="442"/>
      <c r="G968" s="442"/>
      <c r="H968" s="442"/>
      <c r="I968" s="442"/>
      <c r="J968" s="442"/>
      <c r="K968" s="442"/>
      <c r="L968" s="442"/>
      <c r="M968" s="442"/>
      <c r="N968" s="442"/>
      <c r="O968" s="442"/>
      <c r="P968" s="442"/>
      <c r="Q968" s="442"/>
      <c r="R968" s="442"/>
      <c r="S968" s="442"/>
      <c r="T968" s="442"/>
      <c r="U968" s="442"/>
      <c r="V968" s="442"/>
      <c r="W968" s="442"/>
      <c r="X968" s="442"/>
      <c r="Y968" s="442"/>
      <c r="Z968" s="442"/>
      <c r="AA968" s="442"/>
      <c r="AB968" s="442"/>
      <c r="AC968" s="442"/>
      <c r="AD968" s="442"/>
      <c r="AE968" s="1"/>
      <c r="AG968" s="245">
        <f>IF(COUNTA(C968:C973)=1,0,IF(COUNTA(C968:C973)=0,0,1))</f>
        <v>0</v>
      </c>
      <c r="AH968" s="398">
        <f>IF(OR(C968="X",C970="X"),1,0)</f>
        <v>0</v>
      </c>
      <c r="AI968" s="399">
        <f>IF(OR(C972="X",C973="X"),1,0)</f>
        <v>0</v>
      </c>
    </row>
    <row r="969" spans="1:35" ht="24" customHeight="1" thickBot="1">
      <c r="A969" s="156"/>
      <c r="C969" s="176"/>
      <c r="D969" s="691" t="s">
        <v>667</v>
      </c>
      <c r="E969" s="442"/>
      <c r="F969" s="442"/>
      <c r="G969" s="442"/>
      <c r="H969" s="442"/>
      <c r="I969" s="442"/>
      <c r="J969" s="442"/>
      <c r="K969" s="442"/>
      <c r="L969" s="442"/>
      <c r="M969" s="442"/>
      <c r="N969" s="442"/>
      <c r="O969" s="442"/>
      <c r="P969" s="442"/>
      <c r="Q969" s="442"/>
      <c r="R969" s="442"/>
      <c r="S969" s="442"/>
      <c r="T969" s="442"/>
      <c r="U969" s="442"/>
      <c r="V969" s="442"/>
      <c r="W969" s="442"/>
      <c r="X969" s="442"/>
      <c r="Y969" s="442"/>
      <c r="Z969" s="442"/>
      <c r="AA969" s="442"/>
      <c r="AB969" s="442"/>
      <c r="AC969" s="442"/>
      <c r="AD969" s="442"/>
      <c r="AE969" s="1"/>
    </row>
    <row r="970" spans="1:35" ht="15" customHeight="1" thickBot="1">
      <c r="A970" s="156"/>
      <c r="C970" s="176"/>
      <c r="D970" s="23" t="s">
        <v>666</v>
      </c>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
    </row>
    <row r="971" spans="1:35" ht="24.95" customHeight="1" thickBot="1">
      <c r="A971" s="156"/>
      <c r="C971" s="176"/>
      <c r="D971" s="691" t="s">
        <v>668</v>
      </c>
      <c r="E971" s="442"/>
      <c r="F971" s="442"/>
      <c r="G971" s="442"/>
      <c r="H971" s="442"/>
      <c r="I971" s="442"/>
      <c r="J971" s="442"/>
      <c r="K971" s="442"/>
      <c r="L971" s="442"/>
      <c r="M971" s="442"/>
      <c r="N971" s="442"/>
      <c r="O971" s="442"/>
      <c r="P971" s="442"/>
      <c r="Q971" s="442"/>
      <c r="R971" s="442"/>
      <c r="S971" s="442"/>
      <c r="T971" s="442"/>
      <c r="U971" s="442"/>
      <c r="V971" s="442"/>
      <c r="W971" s="442"/>
      <c r="X971" s="442"/>
      <c r="Y971" s="442"/>
      <c r="Z971" s="442"/>
      <c r="AA971" s="442"/>
      <c r="AB971" s="442"/>
      <c r="AC971" s="442"/>
      <c r="AD971" s="442"/>
      <c r="AE971" s="1"/>
    </row>
    <row r="972" spans="1:35" ht="24" customHeight="1" thickBot="1">
      <c r="A972" s="156"/>
      <c r="C972" s="176"/>
      <c r="D972" s="691" t="s">
        <v>669</v>
      </c>
      <c r="E972" s="442"/>
      <c r="F972" s="442"/>
      <c r="G972" s="442"/>
      <c r="H972" s="442"/>
      <c r="I972" s="442"/>
      <c r="J972" s="442"/>
      <c r="K972" s="442"/>
      <c r="L972" s="442"/>
      <c r="M972" s="442"/>
      <c r="N972" s="442"/>
      <c r="O972" s="442"/>
      <c r="P972" s="442"/>
      <c r="Q972" s="442"/>
      <c r="R972" s="442"/>
      <c r="S972" s="442"/>
      <c r="T972" s="442"/>
      <c r="U972" s="442"/>
      <c r="V972" s="442"/>
      <c r="W972" s="442"/>
      <c r="X972" s="442"/>
      <c r="Y972" s="442"/>
      <c r="Z972" s="442"/>
      <c r="AA972" s="442"/>
      <c r="AB972" s="442"/>
      <c r="AC972" s="442"/>
      <c r="AD972" s="442"/>
      <c r="AE972" s="1"/>
    </row>
    <row r="973" spans="1:35" ht="15" customHeight="1" thickBot="1">
      <c r="A973" s="156"/>
      <c r="C973" s="176"/>
      <c r="D973" s="23" t="s">
        <v>663</v>
      </c>
      <c r="AE973" s="1"/>
    </row>
    <row r="974" spans="1:35" ht="15" customHeight="1">
      <c r="A974" s="177"/>
      <c r="AE974" s="1"/>
    </row>
    <row r="975" spans="1:35" ht="45" customHeight="1">
      <c r="A975" s="177"/>
      <c r="C975" s="530" t="s">
        <v>664</v>
      </c>
      <c r="D975" s="530"/>
      <c r="E975" s="530"/>
      <c r="F975" s="460"/>
      <c r="G975" s="460"/>
      <c r="H975" s="460"/>
      <c r="I975" s="460"/>
      <c r="J975" s="460"/>
      <c r="K975" s="460"/>
      <c r="L975" s="460"/>
      <c r="M975" s="460"/>
      <c r="N975" s="460"/>
      <c r="O975" s="460"/>
      <c r="P975" s="460"/>
      <c r="Q975" s="460"/>
      <c r="R975" s="460"/>
      <c r="S975" s="460"/>
      <c r="T975" s="460"/>
      <c r="U975" s="460"/>
      <c r="V975" s="460"/>
      <c r="W975" s="460"/>
      <c r="X975" s="460"/>
      <c r="Y975" s="460"/>
      <c r="Z975" s="460"/>
      <c r="AA975" s="460"/>
      <c r="AB975" s="460"/>
      <c r="AC975" s="460"/>
      <c r="AD975" s="460"/>
      <c r="AE975" s="1"/>
    </row>
    <row r="976" spans="1:35" ht="15" customHeight="1">
      <c r="A976" s="177"/>
      <c r="B976" s="512" t="str">
        <f>IF(AND(AH968&gt;0,F975=""),"Debido a que seleccionó el código 1 o 3 debe anotar el URL donde se encuentra disponible dicha información","")</f>
        <v/>
      </c>
      <c r="C976" s="512"/>
      <c r="D976" s="512"/>
      <c r="E976" s="512"/>
      <c r="F976" s="512"/>
      <c r="G976" s="512"/>
      <c r="H976" s="512"/>
      <c r="I976" s="512"/>
      <c r="J976" s="512"/>
      <c r="K976" s="512"/>
      <c r="L976" s="512"/>
      <c r="M976" s="512"/>
      <c r="N976" s="512"/>
      <c r="O976" s="512"/>
      <c r="P976" s="512"/>
      <c r="Q976" s="512"/>
      <c r="R976" s="512"/>
      <c r="S976" s="512"/>
      <c r="T976" s="512"/>
      <c r="U976" s="512"/>
      <c r="V976" s="512"/>
      <c r="W976" s="512"/>
      <c r="X976" s="512"/>
      <c r="Y976" s="512"/>
      <c r="Z976" s="512"/>
      <c r="AA976" s="512"/>
      <c r="AB976" s="512"/>
      <c r="AC976" s="512"/>
      <c r="AD976" s="512"/>
      <c r="AE976" s="512"/>
    </row>
    <row r="977" spans="1:36" ht="24" customHeight="1">
      <c r="A977" s="177"/>
      <c r="C977" s="532" t="s">
        <v>189</v>
      </c>
      <c r="D977" s="532"/>
      <c r="E977" s="532"/>
      <c r="F977" s="532"/>
      <c r="G977" s="532"/>
      <c r="H977" s="532"/>
      <c r="I977" s="532"/>
      <c r="J977" s="532"/>
      <c r="K977" s="532"/>
      <c r="L977" s="532"/>
      <c r="M977" s="532"/>
      <c r="N977" s="532"/>
      <c r="O977" s="532"/>
      <c r="P977" s="532"/>
      <c r="Q977" s="532"/>
      <c r="R977" s="532"/>
      <c r="S977" s="532"/>
      <c r="T977" s="532"/>
      <c r="U977" s="532"/>
      <c r="V977" s="532"/>
      <c r="W977" s="532"/>
      <c r="X977" s="532"/>
      <c r="Y977" s="532"/>
      <c r="Z977" s="532"/>
      <c r="AA977" s="532"/>
      <c r="AB977" s="532"/>
      <c r="AC977" s="532"/>
      <c r="AD977" s="532"/>
      <c r="AE977" s="1"/>
    </row>
    <row r="978" spans="1:36" ht="60" customHeight="1">
      <c r="A978" s="177"/>
      <c r="C978" s="675"/>
      <c r="D978" s="676"/>
      <c r="E978" s="676"/>
      <c r="F978" s="676"/>
      <c r="G978" s="676"/>
      <c r="H978" s="676"/>
      <c r="I978" s="676"/>
      <c r="J978" s="676"/>
      <c r="K978" s="676"/>
      <c r="L978" s="676"/>
      <c r="M978" s="676"/>
      <c r="N978" s="676"/>
      <c r="O978" s="676"/>
      <c r="P978" s="676"/>
      <c r="Q978" s="676"/>
      <c r="R978" s="676"/>
      <c r="S978" s="676"/>
      <c r="T978" s="676"/>
      <c r="U978" s="676"/>
      <c r="V978" s="676"/>
      <c r="W978" s="676"/>
      <c r="X978" s="676"/>
      <c r="Y978" s="676"/>
      <c r="Z978" s="676"/>
      <c r="AA978" s="676"/>
      <c r="AB978" s="676"/>
      <c r="AC978" s="676"/>
      <c r="AD978" s="677"/>
      <c r="AE978" s="1"/>
    </row>
    <row r="979" spans="1:36" ht="15" customHeight="1">
      <c r="A979" s="177"/>
      <c r="B979" s="515" t="str">
        <f>IF(AG968&gt;0,"Favor de seleccionar solo un código","")</f>
        <v/>
      </c>
      <c r="C979" s="515"/>
      <c r="D979" s="515"/>
      <c r="E979" s="515"/>
      <c r="F979" s="515"/>
      <c r="G979" s="515"/>
      <c r="H979" s="515"/>
      <c r="I979" s="515"/>
      <c r="J979" s="515"/>
      <c r="K979" s="515"/>
      <c r="L979" s="515"/>
      <c r="M979" s="515"/>
      <c r="N979" s="515"/>
      <c r="O979" s="515"/>
      <c r="P979" s="515"/>
      <c r="Q979" s="515"/>
      <c r="R979" s="515"/>
      <c r="S979" s="515"/>
      <c r="T979" s="515"/>
      <c r="U979" s="515"/>
      <c r="V979" s="515"/>
      <c r="W979" s="515"/>
      <c r="X979" s="515"/>
      <c r="Y979" s="515"/>
      <c r="Z979" s="515"/>
      <c r="AA979" s="515"/>
      <c r="AB979" s="515"/>
      <c r="AC979" s="515"/>
      <c r="AD979" s="515"/>
      <c r="AE979" s="1"/>
    </row>
    <row r="980" spans="1:36" ht="15" customHeight="1">
      <c r="A980" s="177"/>
      <c r="B980" s="511" t="str">
        <f>IF(AI968&gt;0,"Alerta: debe proporcionar una justificación ya que ha seleccionado el código 5 o 9 ","")</f>
        <v/>
      </c>
      <c r="C980" s="511"/>
      <c r="D980" s="511"/>
      <c r="E980" s="511"/>
      <c r="F980" s="511"/>
      <c r="G980" s="511"/>
      <c r="H980" s="511"/>
      <c r="I980" s="511"/>
      <c r="J980" s="511"/>
      <c r="K980" s="511"/>
      <c r="L980" s="511"/>
      <c r="M980" s="511"/>
      <c r="N980" s="511"/>
      <c r="O980" s="511"/>
      <c r="P980" s="511"/>
      <c r="Q980" s="511"/>
      <c r="R980" s="511"/>
      <c r="S980" s="511"/>
      <c r="T980" s="511"/>
      <c r="U980" s="511"/>
      <c r="V980" s="511"/>
      <c r="W980" s="511"/>
      <c r="X980" s="511"/>
      <c r="Y980" s="511"/>
      <c r="Z980" s="511"/>
      <c r="AA980" s="511"/>
      <c r="AB980" s="511"/>
      <c r="AC980" s="511"/>
      <c r="AD980" s="511"/>
      <c r="AE980" s="511"/>
    </row>
    <row r="981" spans="1:36" ht="15" customHeight="1">
      <c r="A981" s="177"/>
      <c r="C981" s="178"/>
      <c r="D981" s="178"/>
      <c r="E981" s="178"/>
      <c r="F981" s="178"/>
      <c r="G981" s="178"/>
      <c r="H981" s="178"/>
      <c r="I981" s="178"/>
      <c r="J981" s="178"/>
      <c r="K981" s="178"/>
      <c r="L981" s="178"/>
      <c r="M981" s="178"/>
      <c r="N981" s="178"/>
      <c r="O981" s="178"/>
      <c r="P981" s="178"/>
      <c r="Q981" s="178"/>
      <c r="R981" s="178"/>
      <c r="S981" s="178"/>
      <c r="T981" s="178"/>
      <c r="U981" s="178"/>
      <c r="V981" s="178"/>
      <c r="W981" s="178"/>
      <c r="X981" s="178"/>
      <c r="Y981" s="178"/>
      <c r="Z981" s="178"/>
      <c r="AA981" s="178"/>
      <c r="AB981" s="178"/>
      <c r="AC981" s="178"/>
      <c r="AD981" s="178"/>
      <c r="AE981" s="1"/>
    </row>
    <row r="982" spans="1:36" ht="15" customHeight="1">
      <c r="A982" s="177"/>
      <c r="C982" s="178"/>
      <c r="D982" s="178"/>
      <c r="E982" s="178"/>
      <c r="F982" s="178"/>
      <c r="G982" s="178"/>
      <c r="H982" s="178"/>
      <c r="I982" s="178"/>
      <c r="J982" s="178"/>
      <c r="K982" s="178"/>
      <c r="L982" s="178"/>
      <c r="M982" s="178"/>
      <c r="N982" s="178"/>
      <c r="O982" s="178"/>
      <c r="P982" s="178"/>
      <c r="Q982" s="178"/>
      <c r="R982" s="178"/>
      <c r="S982" s="178"/>
      <c r="T982" s="178"/>
      <c r="U982" s="178"/>
      <c r="V982" s="178"/>
      <c r="W982" s="178"/>
      <c r="X982" s="178"/>
      <c r="Y982" s="178"/>
      <c r="Z982" s="178"/>
      <c r="AA982" s="178"/>
      <c r="AB982" s="178"/>
      <c r="AC982" s="178"/>
      <c r="AD982" s="178"/>
      <c r="AE982" s="1"/>
    </row>
    <row r="983" spans="1:36" ht="15" customHeight="1">
      <c r="A983" s="177"/>
      <c r="C983" s="178"/>
      <c r="D983" s="178"/>
      <c r="E983" s="178"/>
      <c r="F983" s="178"/>
      <c r="G983" s="178"/>
      <c r="H983" s="178"/>
      <c r="I983" s="178"/>
      <c r="J983" s="178"/>
      <c r="K983" s="178"/>
      <c r="L983" s="178"/>
      <c r="M983" s="178"/>
      <c r="N983" s="178"/>
      <c r="O983" s="178"/>
      <c r="P983" s="178"/>
      <c r="Q983" s="178"/>
      <c r="R983" s="178"/>
      <c r="S983" s="178"/>
      <c r="T983" s="178"/>
      <c r="U983" s="178"/>
      <c r="V983" s="178"/>
      <c r="W983" s="178"/>
      <c r="X983" s="178"/>
      <c r="Y983" s="178"/>
      <c r="Z983" s="178"/>
      <c r="AA983" s="178"/>
      <c r="AB983" s="178"/>
      <c r="AC983" s="178"/>
      <c r="AD983" s="178"/>
      <c r="AE983" s="1"/>
    </row>
    <row r="984" spans="1:36" ht="15" customHeight="1">
      <c r="A984" s="177"/>
      <c r="C984" s="178"/>
      <c r="D984" s="178"/>
      <c r="E984" s="178"/>
      <c r="F984" s="178"/>
      <c r="G984" s="178"/>
      <c r="H984" s="178"/>
      <c r="I984" s="178"/>
      <c r="J984" s="178"/>
      <c r="K984" s="178"/>
      <c r="L984" s="178"/>
      <c r="M984" s="178"/>
      <c r="N984" s="178"/>
      <c r="O984" s="178"/>
      <c r="P984" s="178"/>
      <c r="Q984" s="178"/>
      <c r="R984" s="178"/>
      <c r="S984" s="178"/>
      <c r="T984" s="178"/>
      <c r="U984" s="178"/>
      <c r="V984" s="178"/>
      <c r="W984" s="178"/>
      <c r="X984" s="178"/>
      <c r="Y984" s="178"/>
      <c r="Z984" s="178"/>
      <c r="AA984" s="178"/>
      <c r="AB984" s="178"/>
      <c r="AC984" s="178"/>
      <c r="AD984" s="178"/>
      <c r="AE984" s="1"/>
    </row>
    <row r="985" spans="1:36" ht="36" customHeight="1">
      <c r="A985" s="52" t="s">
        <v>351</v>
      </c>
      <c r="B985" s="571" t="s">
        <v>670</v>
      </c>
      <c r="C985" s="571"/>
      <c r="D985" s="571"/>
      <c r="E985" s="571"/>
      <c r="F985" s="571"/>
      <c r="G985" s="571"/>
      <c r="H985" s="571"/>
      <c r="I985" s="571"/>
      <c r="J985" s="571"/>
      <c r="K985" s="571"/>
      <c r="L985" s="571"/>
      <c r="M985" s="571"/>
      <c r="N985" s="571"/>
      <c r="O985" s="571"/>
      <c r="P985" s="571"/>
      <c r="Q985" s="571"/>
      <c r="R985" s="571"/>
      <c r="S985" s="571"/>
      <c r="T985" s="571"/>
      <c r="U985" s="571"/>
      <c r="V985" s="571"/>
      <c r="W985" s="571"/>
      <c r="X985" s="571"/>
      <c r="Y985" s="571"/>
      <c r="Z985" s="571"/>
      <c r="AA985" s="571"/>
      <c r="AB985" s="571"/>
      <c r="AC985" s="571"/>
      <c r="AD985" s="571"/>
      <c r="AE985" s="1"/>
    </row>
    <row r="986" spans="1:36" ht="36" customHeight="1">
      <c r="A986" s="44"/>
      <c r="B986" s="11"/>
      <c r="C986" s="572" t="s">
        <v>671</v>
      </c>
      <c r="D986" s="572"/>
      <c r="E986" s="572"/>
      <c r="F986" s="572"/>
      <c r="G986" s="572"/>
      <c r="H986" s="572"/>
      <c r="I986" s="572"/>
      <c r="J986" s="572"/>
      <c r="K986" s="572"/>
      <c r="L986" s="572"/>
      <c r="M986" s="572"/>
      <c r="N986" s="572"/>
      <c r="O986" s="572"/>
      <c r="P986" s="572"/>
      <c r="Q986" s="572"/>
      <c r="R986" s="572"/>
      <c r="S986" s="572"/>
      <c r="T986" s="572"/>
      <c r="U986" s="572"/>
      <c r="V986" s="572"/>
      <c r="W986" s="572"/>
      <c r="X986" s="572"/>
      <c r="Y986" s="572"/>
      <c r="Z986" s="572"/>
      <c r="AA986" s="572"/>
      <c r="AB986" s="572"/>
      <c r="AC986" s="572"/>
      <c r="AD986" s="572"/>
      <c r="AE986" s="1"/>
    </row>
    <row r="987" spans="1:36" ht="15" customHeight="1">
      <c r="A987" s="44"/>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c r="AB987" s="11"/>
      <c r="AC987" s="11"/>
      <c r="AD987" s="11"/>
      <c r="AE987" s="1"/>
    </row>
    <row r="988" spans="1:36" ht="96" customHeight="1">
      <c r="A988" s="44"/>
      <c r="B988" s="11"/>
      <c r="C988" s="542" t="s">
        <v>101</v>
      </c>
      <c r="D988" s="542"/>
      <c r="E988" s="542"/>
      <c r="F988" s="542"/>
      <c r="G988" s="542"/>
      <c r="H988" s="542"/>
      <c r="I988" s="542"/>
      <c r="J988" s="542"/>
      <c r="K988" s="542"/>
      <c r="L988" s="542"/>
      <c r="M988" s="542"/>
      <c r="N988" s="542"/>
      <c r="O988" s="542"/>
      <c r="P988" s="542"/>
      <c r="Q988" s="542"/>
      <c r="R988" s="542"/>
      <c r="S988" s="542" t="s">
        <v>345</v>
      </c>
      <c r="T988" s="542"/>
      <c r="U988" s="542"/>
      <c r="V988" s="542"/>
      <c r="W988" s="542"/>
      <c r="X988" s="542"/>
      <c r="Y988" s="542" t="s">
        <v>346</v>
      </c>
      <c r="Z988" s="542"/>
      <c r="AA988" s="542"/>
      <c r="AB988" s="542"/>
      <c r="AC988" s="542"/>
      <c r="AD988" s="542"/>
      <c r="AE988" s="1"/>
      <c r="AG988" s="255" t="s">
        <v>731</v>
      </c>
      <c r="AH988" s="316" t="s">
        <v>733</v>
      </c>
      <c r="AI988" s="403" t="s">
        <v>5672</v>
      </c>
      <c r="AJ988" s="404" t="s">
        <v>5673</v>
      </c>
    </row>
    <row r="989" spans="1:36">
      <c r="A989" s="44"/>
      <c r="B989" s="11"/>
      <c r="C989" s="153" t="s">
        <v>57</v>
      </c>
      <c r="D989" s="522" t="str">
        <f>IF(D360="","",D360)</f>
        <v/>
      </c>
      <c r="E989" s="523"/>
      <c r="F989" s="523"/>
      <c r="G989" s="523"/>
      <c r="H989" s="523"/>
      <c r="I989" s="523"/>
      <c r="J989" s="523"/>
      <c r="K989" s="523"/>
      <c r="L989" s="523"/>
      <c r="M989" s="523"/>
      <c r="N989" s="523"/>
      <c r="O989" s="523"/>
      <c r="P989" s="523"/>
      <c r="Q989" s="523"/>
      <c r="R989" s="524"/>
      <c r="S989" s="444"/>
      <c r="T989" s="440"/>
      <c r="U989" s="440"/>
      <c r="V989" s="440"/>
      <c r="W989" s="440"/>
      <c r="X989" s="445"/>
      <c r="Y989" s="444"/>
      <c r="Z989" s="440"/>
      <c r="AA989" s="440"/>
      <c r="AB989" s="440"/>
      <c r="AC989" s="440"/>
      <c r="AD989" s="445"/>
      <c r="AE989" s="1"/>
      <c r="AG989" s="245">
        <f>IF(AND(OR($C$968="X",$C$971="X",$C$972="X",$C$973="X"),COUNTA(S989:AD989)=0),0,IF(AND(COUNTBLANK(D989)=1,COUNTA(S989:AD989)=0),0,IF(AND(COUNTBLANK(D989)=0,$S989&lt;&gt;"",$S989&lt;&gt;1,COUNTA(Y989)=0),0,IF(AND(COUNTBLANK(D989)=0,$S989&lt;&gt;"",$S989=1,COUNTA(Y989)=1),0,1))))</f>
        <v>0</v>
      </c>
      <c r="AH989" s="322">
        <f>COUNTIF(S989:AD1108,"NS")</f>
        <v>0</v>
      </c>
      <c r="AI989" s="236">
        <f>IF(AND($S989&lt;&gt;"",$S989&lt;&gt;1,COUNTA(Y989)&gt;0),1,0)</f>
        <v>0</v>
      </c>
      <c r="AJ989" s="237">
        <f>IF(OR(C968="X",C971="X",C972="X",C973="X"),1,0)</f>
        <v>0</v>
      </c>
    </row>
    <row r="990" spans="1:36">
      <c r="A990" s="44"/>
      <c r="B990" s="11"/>
      <c r="C990" s="153" t="s">
        <v>58</v>
      </c>
      <c r="D990" s="522" t="str">
        <f t="shared" ref="D990:D1053" si="73">IF(D361="","",D361)</f>
        <v/>
      </c>
      <c r="E990" s="523"/>
      <c r="F990" s="523"/>
      <c r="G990" s="523"/>
      <c r="H990" s="523"/>
      <c r="I990" s="523"/>
      <c r="J990" s="523"/>
      <c r="K990" s="523"/>
      <c r="L990" s="523"/>
      <c r="M990" s="523"/>
      <c r="N990" s="523"/>
      <c r="O990" s="523"/>
      <c r="P990" s="523"/>
      <c r="Q990" s="523"/>
      <c r="R990" s="524"/>
      <c r="S990" s="444"/>
      <c r="T990" s="440"/>
      <c r="U990" s="440"/>
      <c r="V990" s="440"/>
      <c r="W990" s="440"/>
      <c r="X990" s="445"/>
      <c r="Y990" s="444"/>
      <c r="Z990" s="440"/>
      <c r="AA990" s="440"/>
      <c r="AB990" s="440"/>
      <c r="AC990" s="440"/>
      <c r="AD990" s="445"/>
      <c r="AE990" s="1"/>
      <c r="AG990" s="245">
        <f t="shared" ref="AG990:AG1053" si="74">IF(AND(OR($C$968="X",$C$971="X",$C$972="X",$C$973="X"),COUNTA(S990:AD990)=0),0,IF(AND(COUNTBLANK(D990)=1,COUNTA(S990:AD990)=0),0,IF(AND(COUNTBLANK(D990)=0,$S990&lt;&gt;"",$S990&lt;&gt;1,COUNTA(Y990)=0),0,IF(AND(COUNTBLANK(D990)=0,$S990&lt;&gt;"",$S990=1,COUNTA(Y990)=1),0,1))))</f>
        <v>0</v>
      </c>
      <c r="AI990" s="236">
        <f t="shared" ref="AI990:AI1053" si="75">IF(AND($S990&lt;&gt;"",$S990&lt;&gt;1,COUNTA(Y990)&gt;0),1,0)</f>
        <v>0</v>
      </c>
    </row>
    <row r="991" spans="1:36">
      <c r="A991" s="44"/>
      <c r="B991" s="11"/>
      <c r="C991" s="153" t="s">
        <v>59</v>
      </c>
      <c r="D991" s="522" t="str">
        <f t="shared" si="73"/>
        <v/>
      </c>
      <c r="E991" s="523"/>
      <c r="F991" s="523"/>
      <c r="G991" s="523"/>
      <c r="H991" s="523"/>
      <c r="I991" s="523"/>
      <c r="J991" s="523"/>
      <c r="K991" s="523"/>
      <c r="L991" s="523"/>
      <c r="M991" s="523"/>
      <c r="N991" s="523"/>
      <c r="O991" s="523"/>
      <c r="P991" s="523"/>
      <c r="Q991" s="523"/>
      <c r="R991" s="524"/>
      <c r="S991" s="444"/>
      <c r="T991" s="440"/>
      <c r="U991" s="440"/>
      <c r="V991" s="440"/>
      <c r="W991" s="440"/>
      <c r="X991" s="445"/>
      <c r="Y991" s="444"/>
      <c r="Z991" s="440"/>
      <c r="AA991" s="440"/>
      <c r="AB991" s="440"/>
      <c r="AC991" s="440"/>
      <c r="AD991" s="445"/>
      <c r="AE991" s="1"/>
      <c r="AG991" s="245">
        <f t="shared" si="74"/>
        <v>0</v>
      </c>
      <c r="AI991" s="236">
        <f t="shared" si="75"/>
        <v>0</v>
      </c>
    </row>
    <row r="992" spans="1:36">
      <c r="A992" s="44"/>
      <c r="B992" s="11"/>
      <c r="C992" s="153" t="s">
        <v>60</v>
      </c>
      <c r="D992" s="522" t="str">
        <f t="shared" si="73"/>
        <v/>
      </c>
      <c r="E992" s="523"/>
      <c r="F992" s="523"/>
      <c r="G992" s="523"/>
      <c r="H992" s="523"/>
      <c r="I992" s="523"/>
      <c r="J992" s="523"/>
      <c r="K992" s="523"/>
      <c r="L992" s="523"/>
      <c r="M992" s="523"/>
      <c r="N992" s="523"/>
      <c r="O992" s="523"/>
      <c r="P992" s="523"/>
      <c r="Q992" s="523"/>
      <c r="R992" s="524"/>
      <c r="S992" s="444"/>
      <c r="T992" s="440"/>
      <c r="U992" s="440"/>
      <c r="V992" s="440"/>
      <c r="W992" s="440"/>
      <c r="X992" s="445"/>
      <c r="Y992" s="444"/>
      <c r="Z992" s="440"/>
      <c r="AA992" s="440"/>
      <c r="AB992" s="440"/>
      <c r="AC992" s="440"/>
      <c r="AD992" s="445"/>
      <c r="AE992" s="1"/>
      <c r="AG992" s="245">
        <f t="shared" si="74"/>
        <v>0</v>
      </c>
      <c r="AI992" s="236">
        <f t="shared" si="75"/>
        <v>0</v>
      </c>
    </row>
    <row r="993" spans="1:35">
      <c r="A993" s="44"/>
      <c r="B993" s="11"/>
      <c r="C993" s="153" t="s">
        <v>61</v>
      </c>
      <c r="D993" s="522" t="str">
        <f t="shared" si="73"/>
        <v/>
      </c>
      <c r="E993" s="523"/>
      <c r="F993" s="523"/>
      <c r="G993" s="523"/>
      <c r="H993" s="523"/>
      <c r="I993" s="523"/>
      <c r="J993" s="523"/>
      <c r="K993" s="523"/>
      <c r="L993" s="523"/>
      <c r="M993" s="523"/>
      <c r="N993" s="523"/>
      <c r="O993" s="523"/>
      <c r="P993" s="523"/>
      <c r="Q993" s="523"/>
      <c r="R993" s="524"/>
      <c r="S993" s="444"/>
      <c r="T993" s="440"/>
      <c r="U993" s="440"/>
      <c r="V993" s="440"/>
      <c r="W993" s="440"/>
      <c r="X993" s="445"/>
      <c r="Y993" s="444"/>
      <c r="Z993" s="440"/>
      <c r="AA993" s="440"/>
      <c r="AB993" s="440"/>
      <c r="AC993" s="440"/>
      <c r="AD993" s="445"/>
      <c r="AE993" s="1"/>
      <c r="AG993" s="245">
        <f t="shared" si="74"/>
        <v>0</v>
      </c>
      <c r="AI993" s="236">
        <f t="shared" si="75"/>
        <v>0</v>
      </c>
    </row>
    <row r="994" spans="1:35">
      <c r="A994" s="44"/>
      <c r="B994" s="11"/>
      <c r="C994" s="153" t="s">
        <v>62</v>
      </c>
      <c r="D994" s="522" t="str">
        <f t="shared" si="73"/>
        <v/>
      </c>
      <c r="E994" s="523"/>
      <c r="F994" s="523"/>
      <c r="G994" s="523"/>
      <c r="H994" s="523"/>
      <c r="I994" s="523"/>
      <c r="J994" s="523"/>
      <c r="K994" s="523"/>
      <c r="L994" s="523"/>
      <c r="M994" s="523"/>
      <c r="N994" s="523"/>
      <c r="O994" s="523"/>
      <c r="P994" s="523"/>
      <c r="Q994" s="523"/>
      <c r="R994" s="524"/>
      <c r="S994" s="444"/>
      <c r="T994" s="440"/>
      <c r="U994" s="440"/>
      <c r="V994" s="440"/>
      <c r="W994" s="440"/>
      <c r="X994" s="445"/>
      <c r="Y994" s="444"/>
      <c r="Z994" s="440"/>
      <c r="AA994" s="440"/>
      <c r="AB994" s="440"/>
      <c r="AC994" s="440"/>
      <c r="AD994" s="445"/>
      <c r="AE994" s="1"/>
      <c r="AG994" s="245">
        <f t="shared" si="74"/>
        <v>0</v>
      </c>
      <c r="AI994" s="236">
        <f t="shared" si="75"/>
        <v>0</v>
      </c>
    </row>
    <row r="995" spans="1:35">
      <c r="A995" s="44"/>
      <c r="B995" s="11"/>
      <c r="C995" s="153" t="s">
        <v>63</v>
      </c>
      <c r="D995" s="522" t="str">
        <f t="shared" si="73"/>
        <v/>
      </c>
      <c r="E995" s="523"/>
      <c r="F995" s="523"/>
      <c r="G995" s="523"/>
      <c r="H995" s="523"/>
      <c r="I995" s="523"/>
      <c r="J995" s="523"/>
      <c r="K995" s="523"/>
      <c r="L995" s="523"/>
      <c r="M995" s="523"/>
      <c r="N995" s="523"/>
      <c r="O995" s="523"/>
      <c r="P995" s="523"/>
      <c r="Q995" s="523"/>
      <c r="R995" s="524"/>
      <c r="S995" s="444"/>
      <c r="T995" s="440"/>
      <c r="U995" s="440"/>
      <c r="V995" s="440"/>
      <c r="W995" s="440"/>
      <c r="X995" s="445"/>
      <c r="Y995" s="444"/>
      <c r="Z995" s="440"/>
      <c r="AA995" s="440"/>
      <c r="AB995" s="440"/>
      <c r="AC995" s="440"/>
      <c r="AD995" s="445"/>
      <c r="AE995" s="1"/>
      <c r="AG995" s="245">
        <f t="shared" si="74"/>
        <v>0</v>
      </c>
      <c r="AI995" s="236">
        <f t="shared" si="75"/>
        <v>0</v>
      </c>
    </row>
    <row r="996" spans="1:35">
      <c r="A996" s="44"/>
      <c r="B996" s="11"/>
      <c r="C996" s="153" t="s">
        <v>64</v>
      </c>
      <c r="D996" s="522" t="str">
        <f t="shared" si="73"/>
        <v/>
      </c>
      <c r="E996" s="523"/>
      <c r="F996" s="523"/>
      <c r="G996" s="523"/>
      <c r="H996" s="523"/>
      <c r="I996" s="523"/>
      <c r="J996" s="523"/>
      <c r="K996" s="523"/>
      <c r="L996" s="523"/>
      <c r="M996" s="523"/>
      <c r="N996" s="523"/>
      <c r="O996" s="523"/>
      <c r="P996" s="523"/>
      <c r="Q996" s="523"/>
      <c r="R996" s="524"/>
      <c r="S996" s="444"/>
      <c r="T996" s="440"/>
      <c r="U996" s="440"/>
      <c r="V996" s="440"/>
      <c r="W996" s="440"/>
      <c r="X996" s="445"/>
      <c r="Y996" s="444"/>
      <c r="Z996" s="440"/>
      <c r="AA996" s="440"/>
      <c r="AB996" s="440"/>
      <c r="AC996" s="440"/>
      <c r="AD996" s="445"/>
      <c r="AE996" s="1"/>
      <c r="AG996" s="245">
        <f t="shared" si="74"/>
        <v>0</v>
      </c>
      <c r="AI996" s="236">
        <f t="shared" si="75"/>
        <v>0</v>
      </c>
    </row>
    <row r="997" spans="1:35">
      <c r="A997" s="44"/>
      <c r="B997" s="11"/>
      <c r="C997" s="153" t="s">
        <v>65</v>
      </c>
      <c r="D997" s="522" t="str">
        <f t="shared" si="73"/>
        <v/>
      </c>
      <c r="E997" s="523"/>
      <c r="F997" s="523"/>
      <c r="G997" s="523"/>
      <c r="H997" s="523"/>
      <c r="I997" s="523"/>
      <c r="J997" s="523"/>
      <c r="K997" s="523"/>
      <c r="L997" s="523"/>
      <c r="M997" s="523"/>
      <c r="N997" s="523"/>
      <c r="O997" s="523"/>
      <c r="P997" s="523"/>
      <c r="Q997" s="523"/>
      <c r="R997" s="524"/>
      <c r="S997" s="444"/>
      <c r="T997" s="440"/>
      <c r="U997" s="440"/>
      <c r="V997" s="440"/>
      <c r="W997" s="440"/>
      <c r="X997" s="445"/>
      <c r="Y997" s="444"/>
      <c r="Z997" s="440"/>
      <c r="AA997" s="440"/>
      <c r="AB997" s="440"/>
      <c r="AC997" s="440"/>
      <c r="AD997" s="445"/>
      <c r="AE997" s="1"/>
      <c r="AG997" s="245">
        <f t="shared" si="74"/>
        <v>0</v>
      </c>
      <c r="AI997" s="236">
        <f t="shared" si="75"/>
        <v>0</v>
      </c>
    </row>
    <row r="998" spans="1:35">
      <c r="A998" s="44"/>
      <c r="B998" s="11"/>
      <c r="C998" s="153" t="s">
        <v>66</v>
      </c>
      <c r="D998" s="522" t="str">
        <f t="shared" si="73"/>
        <v/>
      </c>
      <c r="E998" s="523"/>
      <c r="F998" s="523"/>
      <c r="G998" s="523"/>
      <c r="H998" s="523"/>
      <c r="I998" s="523"/>
      <c r="J998" s="523"/>
      <c r="K998" s="523"/>
      <c r="L998" s="523"/>
      <c r="M998" s="523"/>
      <c r="N998" s="523"/>
      <c r="O998" s="523"/>
      <c r="P998" s="523"/>
      <c r="Q998" s="523"/>
      <c r="R998" s="524"/>
      <c r="S998" s="444"/>
      <c r="T998" s="440"/>
      <c r="U998" s="440"/>
      <c r="V998" s="440"/>
      <c r="W998" s="440"/>
      <c r="X998" s="445"/>
      <c r="Y998" s="444"/>
      <c r="Z998" s="440"/>
      <c r="AA998" s="440"/>
      <c r="AB998" s="440"/>
      <c r="AC998" s="440"/>
      <c r="AD998" s="445"/>
      <c r="AE998" s="1"/>
      <c r="AG998" s="245">
        <f t="shared" si="74"/>
        <v>0</v>
      </c>
      <c r="AI998" s="236">
        <f t="shared" si="75"/>
        <v>0</v>
      </c>
    </row>
    <row r="999" spans="1:35">
      <c r="A999" s="44"/>
      <c r="B999" s="11"/>
      <c r="C999" s="153" t="s">
        <v>67</v>
      </c>
      <c r="D999" s="522" t="str">
        <f t="shared" si="73"/>
        <v/>
      </c>
      <c r="E999" s="523"/>
      <c r="F999" s="523"/>
      <c r="G999" s="523"/>
      <c r="H999" s="523"/>
      <c r="I999" s="523"/>
      <c r="J999" s="523"/>
      <c r="K999" s="523"/>
      <c r="L999" s="523"/>
      <c r="M999" s="523"/>
      <c r="N999" s="523"/>
      <c r="O999" s="523"/>
      <c r="P999" s="523"/>
      <c r="Q999" s="523"/>
      <c r="R999" s="524"/>
      <c r="S999" s="444"/>
      <c r="T999" s="440"/>
      <c r="U999" s="440"/>
      <c r="V999" s="440"/>
      <c r="W999" s="440"/>
      <c r="X999" s="445"/>
      <c r="Y999" s="444"/>
      <c r="Z999" s="440"/>
      <c r="AA999" s="440"/>
      <c r="AB999" s="440"/>
      <c r="AC999" s="440"/>
      <c r="AD999" s="445"/>
      <c r="AE999" s="1"/>
      <c r="AG999" s="245">
        <f t="shared" si="74"/>
        <v>0</v>
      </c>
      <c r="AI999" s="236">
        <f t="shared" si="75"/>
        <v>0</v>
      </c>
    </row>
    <row r="1000" spans="1:35">
      <c r="A1000" s="44"/>
      <c r="B1000" s="11"/>
      <c r="C1000" s="153" t="s">
        <v>68</v>
      </c>
      <c r="D1000" s="522" t="str">
        <f t="shared" si="73"/>
        <v/>
      </c>
      <c r="E1000" s="523"/>
      <c r="F1000" s="523"/>
      <c r="G1000" s="523"/>
      <c r="H1000" s="523"/>
      <c r="I1000" s="523"/>
      <c r="J1000" s="523"/>
      <c r="K1000" s="523"/>
      <c r="L1000" s="523"/>
      <c r="M1000" s="523"/>
      <c r="N1000" s="523"/>
      <c r="O1000" s="523"/>
      <c r="P1000" s="523"/>
      <c r="Q1000" s="523"/>
      <c r="R1000" s="524"/>
      <c r="S1000" s="444"/>
      <c r="T1000" s="440"/>
      <c r="U1000" s="440"/>
      <c r="V1000" s="440"/>
      <c r="W1000" s="440"/>
      <c r="X1000" s="445"/>
      <c r="Y1000" s="444"/>
      <c r="Z1000" s="440"/>
      <c r="AA1000" s="440"/>
      <c r="AB1000" s="440"/>
      <c r="AC1000" s="440"/>
      <c r="AD1000" s="445"/>
      <c r="AE1000" s="1"/>
      <c r="AG1000" s="245">
        <f t="shared" si="74"/>
        <v>0</v>
      </c>
      <c r="AI1000" s="236">
        <f t="shared" si="75"/>
        <v>0</v>
      </c>
    </row>
    <row r="1001" spans="1:35">
      <c r="A1001" s="44"/>
      <c r="B1001" s="11"/>
      <c r="C1001" s="153" t="s">
        <v>69</v>
      </c>
      <c r="D1001" s="522" t="str">
        <f t="shared" si="73"/>
        <v/>
      </c>
      <c r="E1001" s="523"/>
      <c r="F1001" s="523"/>
      <c r="G1001" s="523"/>
      <c r="H1001" s="523"/>
      <c r="I1001" s="523"/>
      <c r="J1001" s="523"/>
      <c r="K1001" s="523"/>
      <c r="L1001" s="523"/>
      <c r="M1001" s="523"/>
      <c r="N1001" s="523"/>
      <c r="O1001" s="523"/>
      <c r="P1001" s="523"/>
      <c r="Q1001" s="523"/>
      <c r="R1001" s="524"/>
      <c r="S1001" s="444"/>
      <c r="T1001" s="440"/>
      <c r="U1001" s="440"/>
      <c r="V1001" s="440"/>
      <c r="W1001" s="440"/>
      <c r="X1001" s="445"/>
      <c r="Y1001" s="444"/>
      <c r="Z1001" s="440"/>
      <c r="AA1001" s="440"/>
      <c r="AB1001" s="440"/>
      <c r="AC1001" s="440"/>
      <c r="AD1001" s="445"/>
      <c r="AE1001" s="1"/>
      <c r="AG1001" s="245">
        <f t="shared" si="74"/>
        <v>0</v>
      </c>
      <c r="AI1001" s="236">
        <f t="shared" si="75"/>
        <v>0</v>
      </c>
    </row>
    <row r="1002" spans="1:35">
      <c r="A1002" s="44"/>
      <c r="B1002" s="11"/>
      <c r="C1002" s="153" t="s">
        <v>70</v>
      </c>
      <c r="D1002" s="522" t="str">
        <f t="shared" si="73"/>
        <v/>
      </c>
      <c r="E1002" s="523"/>
      <c r="F1002" s="523"/>
      <c r="G1002" s="523"/>
      <c r="H1002" s="523"/>
      <c r="I1002" s="523"/>
      <c r="J1002" s="523"/>
      <c r="K1002" s="523"/>
      <c r="L1002" s="523"/>
      <c r="M1002" s="523"/>
      <c r="N1002" s="523"/>
      <c r="O1002" s="523"/>
      <c r="P1002" s="523"/>
      <c r="Q1002" s="523"/>
      <c r="R1002" s="524"/>
      <c r="S1002" s="444"/>
      <c r="T1002" s="440"/>
      <c r="U1002" s="440"/>
      <c r="V1002" s="440"/>
      <c r="W1002" s="440"/>
      <c r="X1002" s="445"/>
      <c r="Y1002" s="444"/>
      <c r="Z1002" s="440"/>
      <c r="AA1002" s="440"/>
      <c r="AB1002" s="440"/>
      <c r="AC1002" s="440"/>
      <c r="AD1002" s="445"/>
      <c r="AE1002" s="1"/>
      <c r="AG1002" s="245">
        <f t="shared" si="74"/>
        <v>0</v>
      </c>
      <c r="AI1002" s="236">
        <f t="shared" si="75"/>
        <v>0</v>
      </c>
    </row>
    <row r="1003" spans="1:35">
      <c r="A1003" s="44"/>
      <c r="B1003" s="11"/>
      <c r="C1003" s="153" t="s">
        <v>71</v>
      </c>
      <c r="D1003" s="522" t="str">
        <f t="shared" si="73"/>
        <v/>
      </c>
      <c r="E1003" s="523"/>
      <c r="F1003" s="523"/>
      <c r="G1003" s="523"/>
      <c r="H1003" s="523"/>
      <c r="I1003" s="523"/>
      <c r="J1003" s="523"/>
      <c r="K1003" s="523"/>
      <c r="L1003" s="523"/>
      <c r="M1003" s="523"/>
      <c r="N1003" s="523"/>
      <c r="O1003" s="523"/>
      <c r="P1003" s="523"/>
      <c r="Q1003" s="523"/>
      <c r="R1003" s="524"/>
      <c r="S1003" s="444"/>
      <c r="T1003" s="440"/>
      <c r="U1003" s="440"/>
      <c r="V1003" s="440"/>
      <c r="W1003" s="440"/>
      <c r="X1003" s="445"/>
      <c r="Y1003" s="444"/>
      <c r="Z1003" s="440"/>
      <c r="AA1003" s="440"/>
      <c r="AB1003" s="440"/>
      <c r="AC1003" s="440"/>
      <c r="AD1003" s="445"/>
      <c r="AE1003" s="1"/>
      <c r="AG1003" s="245">
        <f t="shared" si="74"/>
        <v>0</v>
      </c>
      <c r="AI1003" s="236">
        <f t="shared" si="75"/>
        <v>0</v>
      </c>
    </row>
    <row r="1004" spans="1:35">
      <c r="A1004" s="44"/>
      <c r="B1004" s="11"/>
      <c r="C1004" s="153" t="s">
        <v>72</v>
      </c>
      <c r="D1004" s="522" t="str">
        <f t="shared" si="73"/>
        <v/>
      </c>
      <c r="E1004" s="523"/>
      <c r="F1004" s="523"/>
      <c r="G1004" s="523"/>
      <c r="H1004" s="523"/>
      <c r="I1004" s="523"/>
      <c r="J1004" s="523"/>
      <c r="K1004" s="523"/>
      <c r="L1004" s="523"/>
      <c r="M1004" s="523"/>
      <c r="N1004" s="523"/>
      <c r="O1004" s="523"/>
      <c r="P1004" s="523"/>
      <c r="Q1004" s="523"/>
      <c r="R1004" s="524"/>
      <c r="S1004" s="444"/>
      <c r="T1004" s="440"/>
      <c r="U1004" s="440"/>
      <c r="V1004" s="440"/>
      <c r="W1004" s="440"/>
      <c r="X1004" s="445"/>
      <c r="Y1004" s="444"/>
      <c r="Z1004" s="440"/>
      <c r="AA1004" s="440"/>
      <c r="AB1004" s="440"/>
      <c r="AC1004" s="440"/>
      <c r="AD1004" s="445"/>
      <c r="AE1004" s="1"/>
      <c r="AG1004" s="245">
        <f t="shared" si="74"/>
        <v>0</v>
      </c>
      <c r="AI1004" s="236">
        <f t="shared" si="75"/>
        <v>0</v>
      </c>
    </row>
    <row r="1005" spans="1:35">
      <c r="A1005" s="44"/>
      <c r="B1005" s="11"/>
      <c r="C1005" s="153" t="s">
        <v>73</v>
      </c>
      <c r="D1005" s="522" t="str">
        <f t="shared" si="73"/>
        <v/>
      </c>
      <c r="E1005" s="523"/>
      <c r="F1005" s="523"/>
      <c r="G1005" s="523"/>
      <c r="H1005" s="523"/>
      <c r="I1005" s="523"/>
      <c r="J1005" s="523"/>
      <c r="K1005" s="523"/>
      <c r="L1005" s="523"/>
      <c r="M1005" s="523"/>
      <c r="N1005" s="523"/>
      <c r="O1005" s="523"/>
      <c r="P1005" s="523"/>
      <c r="Q1005" s="523"/>
      <c r="R1005" s="524"/>
      <c r="S1005" s="444"/>
      <c r="T1005" s="440"/>
      <c r="U1005" s="440"/>
      <c r="V1005" s="440"/>
      <c r="W1005" s="440"/>
      <c r="X1005" s="445"/>
      <c r="Y1005" s="444"/>
      <c r="Z1005" s="440"/>
      <c r="AA1005" s="440"/>
      <c r="AB1005" s="440"/>
      <c r="AC1005" s="440"/>
      <c r="AD1005" s="445"/>
      <c r="AE1005" s="1"/>
      <c r="AG1005" s="245">
        <f t="shared" si="74"/>
        <v>0</v>
      </c>
      <c r="AI1005" s="236">
        <f t="shared" si="75"/>
        <v>0</v>
      </c>
    </row>
    <row r="1006" spans="1:35">
      <c r="A1006" s="44"/>
      <c r="B1006" s="11"/>
      <c r="C1006" s="153" t="s">
        <v>74</v>
      </c>
      <c r="D1006" s="522" t="str">
        <f t="shared" si="73"/>
        <v/>
      </c>
      <c r="E1006" s="523"/>
      <c r="F1006" s="523"/>
      <c r="G1006" s="523"/>
      <c r="H1006" s="523"/>
      <c r="I1006" s="523"/>
      <c r="J1006" s="523"/>
      <c r="K1006" s="523"/>
      <c r="L1006" s="523"/>
      <c r="M1006" s="523"/>
      <c r="N1006" s="523"/>
      <c r="O1006" s="523"/>
      <c r="P1006" s="523"/>
      <c r="Q1006" s="523"/>
      <c r="R1006" s="524"/>
      <c r="S1006" s="444"/>
      <c r="T1006" s="440"/>
      <c r="U1006" s="440"/>
      <c r="V1006" s="440"/>
      <c r="W1006" s="440"/>
      <c r="X1006" s="445"/>
      <c r="Y1006" s="444"/>
      <c r="Z1006" s="440"/>
      <c r="AA1006" s="440"/>
      <c r="AB1006" s="440"/>
      <c r="AC1006" s="440"/>
      <c r="AD1006" s="445"/>
      <c r="AE1006" s="1"/>
      <c r="AG1006" s="245">
        <f t="shared" si="74"/>
        <v>0</v>
      </c>
      <c r="AI1006" s="236">
        <f t="shared" si="75"/>
        <v>0</v>
      </c>
    </row>
    <row r="1007" spans="1:35">
      <c r="A1007" s="44"/>
      <c r="B1007" s="11"/>
      <c r="C1007" s="153" t="s">
        <v>75</v>
      </c>
      <c r="D1007" s="522" t="str">
        <f t="shared" si="73"/>
        <v/>
      </c>
      <c r="E1007" s="523"/>
      <c r="F1007" s="523"/>
      <c r="G1007" s="523"/>
      <c r="H1007" s="523"/>
      <c r="I1007" s="523"/>
      <c r="J1007" s="523"/>
      <c r="K1007" s="523"/>
      <c r="L1007" s="523"/>
      <c r="M1007" s="523"/>
      <c r="N1007" s="523"/>
      <c r="O1007" s="523"/>
      <c r="P1007" s="523"/>
      <c r="Q1007" s="523"/>
      <c r="R1007" s="524"/>
      <c r="S1007" s="444"/>
      <c r="T1007" s="440"/>
      <c r="U1007" s="440"/>
      <c r="V1007" s="440"/>
      <c r="W1007" s="440"/>
      <c r="X1007" s="445"/>
      <c r="Y1007" s="444"/>
      <c r="Z1007" s="440"/>
      <c r="AA1007" s="440"/>
      <c r="AB1007" s="440"/>
      <c r="AC1007" s="440"/>
      <c r="AD1007" s="445"/>
      <c r="AE1007" s="1"/>
      <c r="AG1007" s="245">
        <f t="shared" si="74"/>
        <v>0</v>
      </c>
      <c r="AI1007" s="236">
        <f t="shared" si="75"/>
        <v>0</v>
      </c>
    </row>
    <row r="1008" spans="1:35">
      <c r="A1008" s="44"/>
      <c r="B1008" s="11"/>
      <c r="C1008" s="153" t="s">
        <v>76</v>
      </c>
      <c r="D1008" s="522" t="str">
        <f t="shared" si="73"/>
        <v/>
      </c>
      <c r="E1008" s="523"/>
      <c r="F1008" s="523"/>
      <c r="G1008" s="523"/>
      <c r="H1008" s="523"/>
      <c r="I1008" s="523"/>
      <c r="J1008" s="523"/>
      <c r="K1008" s="523"/>
      <c r="L1008" s="523"/>
      <c r="M1008" s="523"/>
      <c r="N1008" s="523"/>
      <c r="O1008" s="523"/>
      <c r="P1008" s="523"/>
      <c r="Q1008" s="523"/>
      <c r="R1008" s="524"/>
      <c r="S1008" s="444"/>
      <c r="T1008" s="440"/>
      <c r="U1008" s="440"/>
      <c r="V1008" s="440"/>
      <c r="W1008" s="440"/>
      <c r="X1008" s="445"/>
      <c r="Y1008" s="444"/>
      <c r="Z1008" s="440"/>
      <c r="AA1008" s="440"/>
      <c r="AB1008" s="440"/>
      <c r="AC1008" s="440"/>
      <c r="AD1008" s="445"/>
      <c r="AE1008" s="1"/>
      <c r="AG1008" s="245">
        <f t="shared" si="74"/>
        <v>0</v>
      </c>
      <c r="AI1008" s="236">
        <f t="shared" si="75"/>
        <v>0</v>
      </c>
    </row>
    <row r="1009" spans="1:35">
      <c r="A1009" s="44"/>
      <c r="B1009" s="11"/>
      <c r="C1009" s="153" t="s">
        <v>77</v>
      </c>
      <c r="D1009" s="522" t="str">
        <f t="shared" si="73"/>
        <v/>
      </c>
      <c r="E1009" s="523"/>
      <c r="F1009" s="523"/>
      <c r="G1009" s="523"/>
      <c r="H1009" s="523"/>
      <c r="I1009" s="523"/>
      <c r="J1009" s="523"/>
      <c r="K1009" s="523"/>
      <c r="L1009" s="523"/>
      <c r="M1009" s="523"/>
      <c r="N1009" s="523"/>
      <c r="O1009" s="523"/>
      <c r="P1009" s="523"/>
      <c r="Q1009" s="523"/>
      <c r="R1009" s="524"/>
      <c r="S1009" s="444"/>
      <c r="T1009" s="440"/>
      <c r="U1009" s="440"/>
      <c r="V1009" s="440"/>
      <c r="W1009" s="440"/>
      <c r="X1009" s="445"/>
      <c r="Y1009" s="444"/>
      <c r="Z1009" s="440"/>
      <c r="AA1009" s="440"/>
      <c r="AB1009" s="440"/>
      <c r="AC1009" s="440"/>
      <c r="AD1009" s="445"/>
      <c r="AE1009" s="1"/>
      <c r="AG1009" s="245">
        <f t="shared" si="74"/>
        <v>0</v>
      </c>
      <c r="AI1009" s="236">
        <f t="shared" si="75"/>
        <v>0</v>
      </c>
    </row>
    <row r="1010" spans="1:35">
      <c r="A1010" s="44"/>
      <c r="B1010" s="11"/>
      <c r="C1010" s="153" t="s">
        <v>78</v>
      </c>
      <c r="D1010" s="522" t="str">
        <f t="shared" si="73"/>
        <v/>
      </c>
      <c r="E1010" s="523"/>
      <c r="F1010" s="523"/>
      <c r="G1010" s="523"/>
      <c r="H1010" s="523"/>
      <c r="I1010" s="523"/>
      <c r="J1010" s="523"/>
      <c r="K1010" s="523"/>
      <c r="L1010" s="523"/>
      <c r="M1010" s="523"/>
      <c r="N1010" s="523"/>
      <c r="O1010" s="523"/>
      <c r="P1010" s="523"/>
      <c r="Q1010" s="523"/>
      <c r="R1010" s="524"/>
      <c r="S1010" s="444"/>
      <c r="T1010" s="440"/>
      <c r="U1010" s="440"/>
      <c r="V1010" s="440"/>
      <c r="W1010" s="440"/>
      <c r="X1010" s="445"/>
      <c r="Y1010" s="444"/>
      <c r="Z1010" s="440"/>
      <c r="AA1010" s="440"/>
      <c r="AB1010" s="440"/>
      <c r="AC1010" s="440"/>
      <c r="AD1010" s="445"/>
      <c r="AE1010" s="1"/>
      <c r="AG1010" s="245">
        <f t="shared" si="74"/>
        <v>0</v>
      </c>
      <c r="AI1010" s="236">
        <f t="shared" si="75"/>
        <v>0</v>
      </c>
    </row>
    <row r="1011" spans="1:35">
      <c r="A1011" s="44"/>
      <c r="B1011" s="11"/>
      <c r="C1011" s="153" t="s">
        <v>79</v>
      </c>
      <c r="D1011" s="522" t="str">
        <f t="shared" si="73"/>
        <v/>
      </c>
      <c r="E1011" s="523"/>
      <c r="F1011" s="523"/>
      <c r="G1011" s="523"/>
      <c r="H1011" s="523"/>
      <c r="I1011" s="523"/>
      <c r="J1011" s="523"/>
      <c r="K1011" s="523"/>
      <c r="L1011" s="523"/>
      <c r="M1011" s="523"/>
      <c r="N1011" s="523"/>
      <c r="O1011" s="523"/>
      <c r="P1011" s="523"/>
      <c r="Q1011" s="523"/>
      <c r="R1011" s="524"/>
      <c r="S1011" s="444"/>
      <c r="T1011" s="440"/>
      <c r="U1011" s="440"/>
      <c r="V1011" s="440"/>
      <c r="W1011" s="440"/>
      <c r="X1011" s="445"/>
      <c r="Y1011" s="444"/>
      <c r="Z1011" s="440"/>
      <c r="AA1011" s="440"/>
      <c r="AB1011" s="440"/>
      <c r="AC1011" s="440"/>
      <c r="AD1011" s="445"/>
      <c r="AE1011" s="1"/>
      <c r="AG1011" s="245">
        <f t="shared" si="74"/>
        <v>0</v>
      </c>
      <c r="AI1011" s="236">
        <f t="shared" si="75"/>
        <v>0</v>
      </c>
    </row>
    <row r="1012" spans="1:35">
      <c r="A1012" s="44"/>
      <c r="B1012" s="11"/>
      <c r="C1012" s="153" t="s">
        <v>80</v>
      </c>
      <c r="D1012" s="522" t="str">
        <f t="shared" si="73"/>
        <v/>
      </c>
      <c r="E1012" s="523"/>
      <c r="F1012" s="523"/>
      <c r="G1012" s="523"/>
      <c r="H1012" s="523"/>
      <c r="I1012" s="523"/>
      <c r="J1012" s="523"/>
      <c r="K1012" s="523"/>
      <c r="L1012" s="523"/>
      <c r="M1012" s="523"/>
      <c r="N1012" s="523"/>
      <c r="O1012" s="523"/>
      <c r="P1012" s="523"/>
      <c r="Q1012" s="523"/>
      <c r="R1012" s="524"/>
      <c r="S1012" s="444"/>
      <c r="T1012" s="440"/>
      <c r="U1012" s="440"/>
      <c r="V1012" s="440"/>
      <c r="W1012" s="440"/>
      <c r="X1012" s="445"/>
      <c r="Y1012" s="444"/>
      <c r="Z1012" s="440"/>
      <c r="AA1012" s="440"/>
      <c r="AB1012" s="440"/>
      <c r="AC1012" s="440"/>
      <c r="AD1012" s="445"/>
      <c r="AE1012" s="1"/>
      <c r="AG1012" s="245">
        <f t="shared" si="74"/>
        <v>0</v>
      </c>
      <c r="AI1012" s="236">
        <f t="shared" si="75"/>
        <v>0</v>
      </c>
    </row>
    <row r="1013" spans="1:35">
      <c r="A1013" s="44"/>
      <c r="B1013" s="11"/>
      <c r="C1013" s="153" t="s">
        <v>81</v>
      </c>
      <c r="D1013" s="522" t="str">
        <f t="shared" si="73"/>
        <v/>
      </c>
      <c r="E1013" s="523"/>
      <c r="F1013" s="523"/>
      <c r="G1013" s="523"/>
      <c r="H1013" s="523"/>
      <c r="I1013" s="523"/>
      <c r="J1013" s="523"/>
      <c r="K1013" s="523"/>
      <c r="L1013" s="523"/>
      <c r="M1013" s="523"/>
      <c r="N1013" s="523"/>
      <c r="O1013" s="523"/>
      <c r="P1013" s="523"/>
      <c r="Q1013" s="523"/>
      <c r="R1013" s="524"/>
      <c r="S1013" s="444"/>
      <c r="T1013" s="440"/>
      <c r="U1013" s="440"/>
      <c r="V1013" s="440"/>
      <c r="W1013" s="440"/>
      <c r="X1013" s="445"/>
      <c r="Y1013" s="444"/>
      <c r="Z1013" s="440"/>
      <c r="AA1013" s="440"/>
      <c r="AB1013" s="440"/>
      <c r="AC1013" s="440"/>
      <c r="AD1013" s="445"/>
      <c r="AE1013" s="1"/>
      <c r="AG1013" s="245">
        <f t="shared" si="74"/>
        <v>0</v>
      </c>
      <c r="AI1013" s="236">
        <f t="shared" si="75"/>
        <v>0</v>
      </c>
    </row>
    <row r="1014" spans="1:35">
      <c r="A1014" s="44"/>
      <c r="B1014" s="11"/>
      <c r="C1014" s="153" t="s">
        <v>82</v>
      </c>
      <c r="D1014" s="522" t="str">
        <f t="shared" si="73"/>
        <v/>
      </c>
      <c r="E1014" s="523"/>
      <c r="F1014" s="523"/>
      <c r="G1014" s="523"/>
      <c r="H1014" s="523"/>
      <c r="I1014" s="523"/>
      <c r="J1014" s="523"/>
      <c r="K1014" s="523"/>
      <c r="L1014" s="523"/>
      <c r="M1014" s="523"/>
      <c r="N1014" s="523"/>
      <c r="O1014" s="523"/>
      <c r="P1014" s="523"/>
      <c r="Q1014" s="523"/>
      <c r="R1014" s="524"/>
      <c r="S1014" s="444"/>
      <c r="T1014" s="440"/>
      <c r="U1014" s="440"/>
      <c r="V1014" s="440"/>
      <c r="W1014" s="440"/>
      <c r="X1014" s="445"/>
      <c r="Y1014" s="444"/>
      <c r="Z1014" s="440"/>
      <c r="AA1014" s="440"/>
      <c r="AB1014" s="440"/>
      <c r="AC1014" s="440"/>
      <c r="AD1014" s="445"/>
      <c r="AE1014" s="1"/>
      <c r="AG1014" s="245">
        <f t="shared" si="74"/>
        <v>0</v>
      </c>
      <c r="AI1014" s="236">
        <f t="shared" si="75"/>
        <v>0</v>
      </c>
    </row>
    <row r="1015" spans="1:35">
      <c r="A1015" s="44"/>
      <c r="B1015" s="11"/>
      <c r="C1015" s="153" t="s">
        <v>83</v>
      </c>
      <c r="D1015" s="522" t="str">
        <f t="shared" si="73"/>
        <v/>
      </c>
      <c r="E1015" s="523"/>
      <c r="F1015" s="523"/>
      <c r="G1015" s="523"/>
      <c r="H1015" s="523"/>
      <c r="I1015" s="523"/>
      <c r="J1015" s="523"/>
      <c r="K1015" s="523"/>
      <c r="L1015" s="523"/>
      <c r="M1015" s="523"/>
      <c r="N1015" s="523"/>
      <c r="O1015" s="523"/>
      <c r="P1015" s="523"/>
      <c r="Q1015" s="523"/>
      <c r="R1015" s="524"/>
      <c r="S1015" s="444"/>
      <c r="T1015" s="440"/>
      <c r="U1015" s="440"/>
      <c r="V1015" s="440"/>
      <c r="W1015" s="440"/>
      <c r="X1015" s="445"/>
      <c r="Y1015" s="444"/>
      <c r="Z1015" s="440"/>
      <c r="AA1015" s="440"/>
      <c r="AB1015" s="440"/>
      <c r="AC1015" s="440"/>
      <c r="AD1015" s="445"/>
      <c r="AE1015" s="1"/>
      <c r="AG1015" s="245">
        <f t="shared" si="74"/>
        <v>0</v>
      </c>
      <c r="AI1015" s="236">
        <f t="shared" si="75"/>
        <v>0</v>
      </c>
    </row>
    <row r="1016" spans="1:35">
      <c r="A1016" s="44"/>
      <c r="B1016" s="11"/>
      <c r="C1016" s="153" t="s">
        <v>84</v>
      </c>
      <c r="D1016" s="522" t="str">
        <f t="shared" si="73"/>
        <v/>
      </c>
      <c r="E1016" s="523"/>
      <c r="F1016" s="523"/>
      <c r="G1016" s="523"/>
      <c r="H1016" s="523"/>
      <c r="I1016" s="523"/>
      <c r="J1016" s="523"/>
      <c r="K1016" s="523"/>
      <c r="L1016" s="523"/>
      <c r="M1016" s="523"/>
      <c r="N1016" s="523"/>
      <c r="O1016" s="523"/>
      <c r="P1016" s="523"/>
      <c r="Q1016" s="523"/>
      <c r="R1016" s="524"/>
      <c r="S1016" s="444"/>
      <c r="T1016" s="440"/>
      <c r="U1016" s="440"/>
      <c r="V1016" s="440"/>
      <c r="W1016" s="440"/>
      <c r="X1016" s="445"/>
      <c r="Y1016" s="444"/>
      <c r="Z1016" s="440"/>
      <c r="AA1016" s="440"/>
      <c r="AB1016" s="440"/>
      <c r="AC1016" s="440"/>
      <c r="AD1016" s="445"/>
      <c r="AE1016" s="1"/>
      <c r="AG1016" s="245">
        <f t="shared" si="74"/>
        <v>0</v>
      </c>
      <c r="AI1016" s="236">
        <f t="shared" si="75"/>
        <v>0</v>
      </c>
    </row>
    <row r="1017" spans="1:35">
      <c r="A1017" s="44"/>
      <c r="B1017" s="11"/>
      <c r="C1017" s="153" t="s">
        <v>85</v>
      </c>
      <c r="D1017" s="522" t="str">
        <f t="shared" si="73"/>
        <v/>
      </c>
      <c r="E1017" s="523"/>
      <c r="F1017" s="523"/>
      <c r="G1017" s="523"/>
      <c r="H1017" s="523"/>
      <c r="I1017" s="523"/>
      <c r="J1017" s="523"/>
      <c r="K1017" s="523"/>
      <c r="L1017" s="523"/>
      <c r="M1017" s="523"/>
      <c r="N1017" s="523"/>
      <c r="O1017" s="523"/>
      <c r="P1017" s="523"/>
      <c r="Q1017" s="523"/>
      <c r="R1017" s="524"/>
      <c r="S1017" s="444"/>
      <c r="T1017" s="440"/>
      <c r="U1017" s="440"/>
      <c r="V1017" s="440"/>
      <c r="W1017" s="440"/>
      <c r="X1017" s="445"/>
      <c r="Y1017" s="444"/>
      <c r="Z1017" s="440"/>
      <c r="AA1017" s="440"/>
      <c r="AB1017" s="440"/>
      <c r="AC1017" s="440"/>
      <c r="AD1017" s="445"/>
      <c r="AE1017" s="1"/>
      <c r="AG1017" s="245">
        <f t="shared" si="74"/>
        <v>0</v>
      </c>
      <c r="AI1017" s="236">
        <f t="shared" si="75"/>
        <v>0</v>
      </c>
    </row>
    <row r="1018" spans="1:35">
      <c r="A1018" s="44"/>
      <c r="B1018" s="11"/>
      <c r="C1018" s="153" t="s">
        <v>86</v>
      </c>
      <c r="D1018" s="522" t="str">
        <f t="shared" si="73"/>
        <v/>
      </c>
      <c r="E1018" s="523"/>
      <c r="F1018" s="523"/>
      <c r="G1018" s="523"/>
      <c r="H1018" s="523"/>
      <c r="I1018" s="523"/>
      <c r="J1018" s="523"/>
      <c r="K1018" s="523"/>
      <c r="L1018" s="523"/>
      <c r="M1018" s="523"/>
      <c r="N1018" s="523"/>
      <c r="O1018" s="523"/>
      <c r="P1018" s="523"/>
      <c r="Q1018" s="523"/>
      <c r="R1018" s="524"/>
      <c r="S1018" s="444"/>
      <c r="T1018" s="440"/>
      <c r="U1018" s="440"/>
      <c r="V1018" s="440"/>
      <c r="W1018" s="440"/>
      <c r="X1018" s="445"/>
      <c r="Y1018" s="444"/>
      <c r="Z1018" s="440"/>
      <c r="AA1018" s="440"/>
      <c r="AB1018" s="440"/>
      <c r="AC1018" s="440"/>
      <c r="AD1018" s="445"/>
      <c r="AE1018" s="1"/>
      <c r="AG1018" s="245">
        <f t="shared" si="74"/>
        <v>0</v>
      </c>
      <c r="AI1018" s="236">
        <f t="shared" si="75"/>
        <v>0</v>
      </c>
    </row>
    <row r="1019" spans="1:35">
      <c r="A1019" s="44"/>
      <c r="B1019" s="11"/>
      <c r="C1019" s="153" t="s">
        <v>87</v>
      </c>
      <c r="D1019" s="522" t="str">
        <f t="shared" si="73"/>
        <v/>
      </c>
      <c r="E1019" s="523"/>
      <c r="F1019" s="523"/>
      <c r="G1019" s="523"/>
      <c r="H1019" s="523"/>
      <c r="I1019" s="523"/>
      <c r="J1019" s="523"/>
      <c r="K1019" s="523"/>
      <c r="L1019" s="523"/>
      <c r="M1019" s="523"/>
      <c r="N1019" s="523"/>
      <c r="O1019" s="523"/>
      <c r="P1019" s="523"/>
      <c r="Q1019" s="523"/>
      <c r="R1019" s="524"/>
      <c r="S1019" s="444"/>
      <c r="T1019" s="440"/>
      <c r="U1019" s="440"/>
      <c r="V1019" s="440"/>
      <c r="W1019" s="440"/>
      <c r="X1019" s="445"/>
      <c r="Y1019" s="444"/>
      <c r="Z1019" s="440"/>
      <c r="AA1019" s="440"/>
      <c r="AB1019" s="440"/>
      <c r="AC1019" s="440"/>
      <c r="AD1019" s="445"/>
      <c r="AE1019" s="1"/>
      <c r="AG1019" s="245">
        <f t="shared" si="74"/>
        <v>0</v>
      </c>
      <c r="AI1019" s="236">
        <f t="shared" si="75"/>
        <v>0</v>
      </c>
    </row>
    <row r="1020" spans="1:35">
      <c r="A1020" s="44"/>
      <c r="B1020" s="11"/>
      <c r="C1020" s="153" t="s">
        <v>88</v>
      </c>
      <c r="D1020" s="522" t="str">
        <f t="shared" si="73"/>
        <v/>
      </c>
      <c r="E1020" s="523"/>
      <c r="F1020" s="523"/>
      <c r="G1020" s="523"/>
      <c r="H1020" s="523"/>
      <c r="I1020" s="523"/>
      <c r="J1020" s="523"/>
      <c r="K1020" s="523"/>
      <c r="L1020" s="523"/>
      <c r="M1020" s="523"/>
      <c r="N1020" s="523"/>
      <c r="O1020" s="523"/>
      <c r="P1020" s="523"/>
      <c r="Q1020" s="523"/>
      <c r="R1020" s="524"/>
      <c r="S1020" s="444"/>
      <c r="T1020" s="440"/>
      <c r="U1020" s="440"/>
      <c r="V1020" s="440"/>
      <c r="W1020" s="440"/>
      <c r="X1020" s="445"/>
      <c r="Y1020" s="444"/>
      <c r="Z1020" s="440"/>
      <c r="AA1020" s="440"/>
      <c r="AB1020" s="440"/>
      <c r="AC1020" s="440"/>
      <c r="AD1020" s="445"/>
      <c r="AE1020" s="1"/>
      <c r="AG1020" s="245">
        <f t="shared" si="74"/>
        <v>0</v>
      </c>
      <c r="AI1020" s="236">
        <f t="shared" si="75"/>
        <v>0</v>
      </c>
    </row>
    <row r="1021" spans="1:35">
      <c r="A1021" s="44"/>
      <c r="B1021" s="11"/>
      <c r="C1021" s="153" t="s">
        <v>89</v>
      </c>
      <c r="D1021" s="522" t="str">
        <f t="shared" si="73"/>
        <v/>
      </c>
      <c r="E1021" s="523"/>
      <c r="F1021" s="523"/>
      <c r="G1021" s="523"/>
      <c r="H1021" s="523"/>
      <c r="I1021" s="523"/>
      <c r="J1021" s="523"/>
      <c r="K1021" s="523"/>
      <c r="L1021" s="523"/>
      <c r="M1021" s="523"/>
      <c r="N1021" s="523"/>
      <c r="O1021" s="523"/>
      <c r="P1021" s="523"/>
      <c r="Q1021" s="523"/>
      <c r="R1021" s="524"/>
      <c r="S1021" s="444"/>
      <c r="T1021" s="440"/>
      <c r="U1021" s="440"/>
      <c r="V1021" s="440"/>
      <c r="W1021" s="440"/>
      <c r="X1021" s="445"/>
      <c r="Y1021" s="444"/>
      <c r="Z1021" s="440"/>
      <c r="AA1021" s="440"/>
      <c r="AB1021" s="440"/>
      <c r="AC1021" s="440"/>
      <c r="AD1021" s="445"/>
      <c r="AE1021" s="1"/>
      <c r="AG1021" s="245">
        <f t="shared" si="74"/>
        <v>0</v>
      </c>
      <c r="AI1021" s="236">
        <f t="shared" si="75"/>
        <v>0</v>
      </c>
    </row>
    <row r="1022" spans="1:35">
      <c r="A1022" s="44"/>
      <c r="B1022" s="11"/>
      <c r="C1022" s="153" t="s">
        <v>90</v>
      </c>
      <c r="D1022" s="522" t="str">
        <f t="shared" si="73"/>
        <v/>
      </c>
      <c r="E1022" s="523"/>
      <c r="F1022" s="523"/>
      <c r="G1022" s="523"/>
      <c r="H1022" s="523"/>
      <c r="I1022" s="523"/>
      <c r="J1022" s="523"/>
      <c r="K1022" s="523"/>
      <c r="L1022" s="523"/>
      <c r="M1022" s="523"/>
      <c r="N1022" s="523"/>
      <c r="O1022" s="523"/>
      <c r="P1022" s="523"/>
      <c r="Q1022" s="523"/>
      <c r="R1022" s="524"/>
      <c r="S1022" s="444"/>
      <c r="T1022" s="440"/>
      <c r="U1022" s="440"/>
      <c r="V1022" s="440"/>
      <c r="W1022" s="440"/>
      <c r="X1022" s="445"/>
      <c r="Y1022" s="444"/>
      <c r="Z1022" s="440"/>
      <c r="AA1022" s="440"/>
      <c r="AB1022" s="440"/>
      <c r="AC1022" s="440"/>
      <c r="AD1022" s="445"/>
      <c r="AE1022" s="1"/>
      <c r="AG1022" s="245">
        <f t="shared" si="74"/>
        <v>0</v>
      </c>
      <c r="AI1022" s="236">
        <f t="shared" si="75"/>
        <v>0</v>
      </c>
    </row>
    <row r="1023" spans="1:35">
      <c r="A1023" s="44"/>
      <c r="B1023" s="11"/>
      <c r="C1023" s="153" t="s">
        <v>91</v>
      </c>
      <c r="D1023" s="522" t="str">
        <f t="shared" si="73"/>
        <v/>
      </c>
      <c r="E1023" s="523"/>
      <c r="F1023" s="523"/>
      <c r="G1023" s="523"/>
      <c r="H1023" s="523"/>
      <c r="I1023" s="523"/>
      <c r="J1023" s="523"/>
      <c r="K1023" s="523"/>
      <c r="L1023" s="523"/>
      <c r="M1023" s="523"/>
      <c r="N1023" s="523"/>
      <c r="O1023" s="523"/>
      <c r="P1023" s="523"/>
      <c r="Q1023" s="523"/>
      <c r="R1023" s="524"/>
      <c r="S1023" s="444"/>
      <c r="T1023" s="440"/>
      <c r="U1023" s="440"/>
      <c r="V1023" s="440"/>
      <c r="W1023" s="440"/>
      <c r="X1023" s="445"/>
      <c r="Y1023" s="444"/>
      <c r="Z1023" s="440"/>
      <c r="AA1023" s="440"/>
      <c r="AB1023" s="440"/>
      <c r="AC1023" s="440"/>
      <c r="AD1023" s="445"/>
      <c r="AE1023" s="1"/>
      <c r="AG1023" s="245">
        <f t="shared" si="74"/>
        <v>0</v>
      </c>
      <c r="AI1023" s="236">
        <f t="shared" si="75"/>
        <v>0</v>
      </c>
    </row>
    <row r="1024" spans="1:35">
      <c r="A1024" s="44"/>
      <c r="B1024" s="11"/>
      <c r="C1024" s="153" t="s">
        <v>103</v>
      </c>
      <c r="D1024" s="522" t="str">
        <f t="shared" si="73"/>
        <v/>
      </c>
      <c r="E1024" s="523"/>
      <c r="F1024" s="523"/>
      <c r="G1024" s="523"/>
      <c r="H1024" s="523"/>
      <c r="I1024" s="523"/>
      <c r="J1024" s="523"/>
      <c r="K1024" s="523"/>
      <c r="L1024" s="523"/>
      <c r="M1024" s="523"/>
      <c r="N1024" s="523"/>
      <c r="O1024" s="523"/>
      <c r="P1024" s="523"/>
      <c r="Q1024" s="523"/>
      <c r="R1024" s="524"/>
      <c r="S1024" s="444"/>
      <c r="T1024" s="440"/>
      <c r="U1024" s="440"/>
      <c r="V1024" s="440"/>
      <c r="W1024" s="440"/>
      <c r="X1024" s="445"/>
      <c r="Y1024" s="444"/>
      <c r="Z1024" s="440"/>
      <c r="AA1024" s="440"/>
      <c r="AB1024" s="440"/>
      <c r="AC1024" s="440"/>
      <c r="AD1024" s="445"/>
      <c r="AE1024" s="1"/>
      <c r="AG1024" s="245">
        <f t="shared" si="74"/>
        <v>0</v>
      </c>
      <c r="AI1024" s="236">
        <f t="shared" si="75"/>
        <v>0</v>
      </c>
    </row>
    <row r="1025" spans="1:35">
      <c r="A1025" s="44"/>
      <c r="B1025" s="11"/>
      <c r="C1025" s="153" t="s">
        <v>104</v>
      </c>
      <c r="D1025" s="522" t="str">
        <f t="shared" si="73"/>
        <v/>
      </c>
      <c r="E1025" s="523"/>
      <c r="F1025" s="523"/>
      <c r="G1025" s="523"/>
      <c r="H1025" s="523"/>
      <c r="I1025" s="523"/>
      <c r="J1025" s="523"/>
      <c r="K1025" s="523"/>
      <c r="L1025" s="523"/>
      <c r="M1025" s="523"/>
      <c r="N1025" s="523"/>
      <c r="O1025" s="523"/>
      <c r="P1025" s="523"/>
      <c r="Q1025" s="523"/>
      <c r="R1025" s="524"/>
      <c r="S1025" s="444"/>
      <c r="T1025" s="440"/>
      <c r="U1025" s="440"/>
      <c r="V1025" s="440"/>
      <c r="W1025" s="440"/>
      <c r="X1025" s="445"/>
      <c r="Y1025" s="444"/>
      <c r="Z1025" s="440"/>
      <c r="AA1025" s="440"/>
      <c r="AB1025" s="440"/>
      <c r="AC1025" s="440"/>
      <c r="AD1025" s="445"/>
      <c r="AE1025" s="1"/>
      <c r="AG1025" s="245">
        <f t="shared" si="74"/>
        <v>0</v>
      </c>
      <c r="AI1025" s="236">
        <f t="shared" si="75"/>
        <v>0</v>
      </c>
    </row>
    <row r="1026" spans="1:35">
      <c r="A1026" s="44"/>
      <c r="B1026" s="11"/>
      <c r="C1026" s="153" t="s">
        <v>105</v>
      </c>
      <c r="D1026" s="522" t="str">
        <f t="shared" si="73"/>
        <v/>
      </c>
      <c r="E1026" s="523"/>
      <c r="F1026" s="523"/>
      <c r="G1026" s="523"/>
      <c r="H1026" s="523"/>
      <c r="I1026" s="523"/>
      <c r="J1026" s="523"/>
      <c r="K1026" s="523"/>
      <c r="L1026" s="523"/>
      <c r="M1026" s="523"/>
      <c r="N1026" s="523"/>
      <c r="O1026" s="523"/>
      <c r="P1026" s="523"/>
      <c r="Q1026" s="523"/>
      <c r="R1026" s="524"/>
      <c r="S1026" s="444"/>
      <c r="T1026" s="440"/>
      <c r="U1026" s="440"/>
      <c r="V1026" s="440"/>
      <c r="W1026" s="440"/>
      <c r="X1026" s="445"/>
      <c r="Y1026" s="444"/>
      <c r="Z1026" s="440"/>
      <c r="AA1026" s="440"/>
      <c r="AB1026" s="440"/>
      <c r="AC1026" s="440"/>
      <c r="AD1026" s="445"/>
      <c r="AE1026" s="1"/>
      <c r="AG1026" s="245">
        <f t="shared" si="74"/>
        <v>0</v>
      </c>
      <c r="AI1026" s="236">
        <f t="shared" si="75"/>
        <v>0</v>
      </c>
    </row>
    <row r="1027" spans="1:35">
      <c r="A1027" s="44"/>
      <c r="B1027" s="11"/>
      <c r="C1027" s="153" t="s">
        <v>106</v>
      </c>
      <c r="D1027" s="522" t="str">
        <f t="shared" si="73"/>
        <v/>
      </c>
      <c r="E1027" s="523"/>
      <c r="F1027" s="523"/>
      <c r="G1027" s="523"/>
      <c r="H1027" s="523"/>
      <c r="I1027" s="523"/>
      <c r="J1027" s="523"/>
      <c r="K1027" s="523"/>
      <c r="L1027" s="523"/>
      <c r="M1027" s="523"/>
      <c r="N1027" s="523"/>
      <c r="O1027" s="523"/>
      <c r="P1027" s="523"/>
      <c r="Q1027" s="523"/>
      <c r="R1027" s="524"/>
      <c r="S1027" s="444"/>
      <c r="T1027" s="440"/>
      <c r="U1027" s="440"/>
      <c r="V1027" s="440"/>
      <c r="W1027" s="440"/>
      <c r="X1027" s="445"/>
      <c r="Y1027" s="444"/>
      <c r="Z1027" s="440"/>
      <c r="AA1027" s="440"/>
      <c r="AB1027" s="440"/>
      <c r="AC1027" s="440"/>
      <c r="AD1027" s="445"/>
      <c r="AE1027" s="1"/>
      <c r="AG1027" s="245">
        <f t="shared" si="74"/>
        <v>0</v>
      </c>
      <c r="AI1027" s="236">
        <f t="shared" si="75"/>
        <v>0</v>
      </c>
    </row>
    <row r="1028" spans="1:35">
      <c r="A1028" s="44"/>
      <c r="B1028" s="11"/>
      <c r="C1028" s="153" t="s">
        <v>107</v>
      </c>
      <c r="D1028" s="522" t="str">
        <f t="shared" si="73"/>
        <v/>
      </c>
      <c r="E1028" s="523"/>
      <c r="F1028" s="523"/>
      <c r="G1028" s="523"/>
      <c r="H1028" s="523"/>
      <c r="I1028" s="523"/>
      <c r="J1028" s="523"/>
      <c r="K1028" s="523"/>
      <c r="L1028" s="523"/>
      <c r="M1028" s="523"/>
      <c r="N1028" s="523"/>
      <c r="O1028" s="523"/>
      <c r="P1028" s="523"/>
      <c r="Q1028" s="523"/>
      <c r="R1028" s="524"/>
      <c r="S1028" s="444"/>
      <c r="T1028" s="440"/>
      <c r="U1028" s="440"/>
      <c r="V1028" s="440"/>
      <c r="W1028" s="440"/>
      <c r="X1028" s="445"/>
      <c r="Y1028" s="444"/>
      <c r="Z1028" s="440"/>
      <c r="AA1028" s="440"/>
      <c r="AB1028" s="440"/>
      <c r="AC1028" s="440"/>
      <c r="AD1028" s="445"/>
      <c r="AE1028" s="1"/>
      <c r="AG1028" s="245">
        <f t="shared" si="74"/>
        <v>0</v>
      </c>
      <c r="AI1028" s="236">
        <f t="shared" si="75"/>
        <v>0</v>
      </c>
    </row>
    <row r="1029" spans="1:35">
      <c r="A1029" s="44"/>
      <c r="B1029" s="11"/>
      <c r="C1029" s="153" t="s">
        <v>108</v>
      </c>
      <c r="D1029" s="522" t="str">
        <f t="shared" si="73"/>
        <v/>
      </c>
      <c r="E1029" s="523"/>
      <c r="F1029" s="523"/>
      <c r="G1029" s="523"/>
      <c r="H1029" s="523"/>
      <c r="I1029" s="523"/>
      <c r="J1029" s="523"/>
      <c r="K1029" s="523"/>
      <c r="L1029" s="523"/>
      <c r="M1029" s="523"/>
      <c r="N1029" s="523"/>
      <c r="O1029" s="523"/>
      <c r="P1029" s="523"/>
      <c r="Q1029" s="523"/>
      <c r="R1029" s="524"/>
      <c r="S1029" s="444"/>
      <c r="T1029" s="440"/>
      <c r="U1029" s="440"/>
      <c r="V1029" s="440"/>
      <c r="W1029" s="440"/>
      <c r="X1029" s="445"/>
      <c r="Y1029" s="444"/>
      <c r="Z1029" s="440"/>
      <c r="AA1029" s="440"/>
      <c r="AB1029" s="440"/>
      <c r="AC1029" s="440"/>
      <c r="AD1029" s="445"/>
      <c r="AE1029" s="1"/>
      <c r="AG1029" s="245">
        <f t="shared" si="74"/>
        <v>0</v>
      </c>
      <c r="AI1029" s="236">
        <f t="shared" si="75"/>
        <v>0</v>
      </c>
    </row>
    <row r="1030" spans="1:35">
      <c r="A1030" s="44"/>
      <c r="B1030" s="11"/>
      <c r="C1030" s="153" t="s">
        <v>109</v>
      </c>
      <c r="D1030" s="522" t="str">
        <f t="shared" si="73"/>
        <v/>
      </c>
      <c r="E1030" s="523"/>
      <c r="F1030" s="523"/>
      <c r="G1030" s="523"/>
      <c r="H1030" s="523"/>
      <c r="I1030" s="523"/>
      <c r="J1030" s="523"/>
      <c r="K1030" s="523"/>
      <c r="L1030" s="523"/>
      <c r="M1030" s="523"/>
      <c r="N1030" s="523"/>
      <c r="O1030" s="523"/>
      <c r="P1030" s="523"/>
      <c r="Q1030" s="523"/>
      <c r="R1030" s="524"/>
      <c r="S1030" s="444"/>
      <c r="T1030" s="440"/>
      <c r="U1030" s="440"/>
      <c r="V1030" s="440"/>
      <c r="W1030" s="440"/>
      <c r="X1030" s="445"/>
      <c r="Y1030" s="444"/>
      <c r="Z1030" s="440"/>
      <c r="AA1030" s="440"/>
      <c r="AB1030" s="440"/>
      <c r="AC1030" s="440"/>
      <c r="AD1030" s="445"/>
      <c r="AE1030" s="1"/>
      <c r="AG1030" s="245">
        <f t="shared" si="74"/>
        <v>0</v>
      </c>
      <c r="AI1030" s="236">
        <f t="shared" si="75"/>
        <v>0</v>
      </c>
    </row>
    <row r="1031" spans="1:35">
      <c r="A1031" s="44"/>
      <c r="B1031" s="11"/>
      <c r="C1031" s="153" t="s">
        <v>110</v>
      </c>
      <c r="D1031" s="522" t="str">
        <f t="shared" si="73"/>
        <v/>
      </c>
      <c r="E1031" s="523"/>
      <c r="F1031" s="523"/>
      <c r="G1031" s="523"/>
      <c r="H1031" s="523"/>
      <c r="I1031" s="523"/>
      <c r="J1031" s="523"/>
      <c r="K1031" s="523"/>
      <c r="L1031" s="523"/>
      <c r="M1031" s="523"/>
      <c r="N1031" s="523"/>
      <c r="O1031" s="523"/>
      <c r="P1031" s="523"/>
      <c r="Q1031" s="523"/>
      <c r="R1031" s="524"/>
      <c r="S1031" s="444"/>
      <c r="T1031" s="440"/>
      <c r="U1031" s="440"/>
      <c r="V1031" s="440"/>
      <c r="W1031" s="440"/>
      <c r="X1031" s="445"/>
      <c r="Y1031" s="444"/>
      <c r="Z1031" s="440"/>
      <c r="AA1031" s="440"/>
      <c r="AB1031" s="440"/>
      <c r="AC1031" s="440"/>
      <c r="AD1031" s="445"/>
      <c r="AE1031" s="1"/>
      <c r="AG1031" s="245">
        <f t="shared" si="74"/>
        <v>0</v>
      </c>
      <c r="AI1031" s="236">
        <f t="shared" si="75"/>
        <v>0</v>
      </c>
    </row>
    <row r="1032" spans="1:35">
      <c r="A1032" s="44"/>
      <c r="B1032" s="11"/>
      <c r="C1032" s="153" t="s">
        <v>111</v>
      </c>
      <c r="D1032" s="522" t="str">
        <f t="shared" si="73"/>
        <v/>
      </c>
      <c r="E1032" s="523"/>
      <c r="F1032" s="523"/>
      <c r="G1032" s="523"/>
      <c r="H1032" s="523"/>
      <c r="I1032" s="523"/>
      <c r="J1032" s="523"/>
      <c r="K1032" s="523"/>
      <c r="L1032" s="523"/>
      <c r="M1032" s="523"/>
      <c r="N1032" s="523"/>
      <c r="O1032" s="523"/>
      <c r="P1032" s="523"/>
      <c r="Q1032" s="523"/>
      <c r="R1032" s="524"/>
      <c r="S1032" s="444"/>
      <c r="T1032" s="440"/>
      <c r="U1032" s="440"/>
      <c r="V1032" s="440"/>
      <c r="W1032" s="440"/>
      <c r="X1032" s="445"/>
      <c r="Y1032" s="444"/>
      <c r="Z1032" s="440"/>
      <c r="AA1032" s="440"/>
      <c r="AB1032" s="440"/>
      <c r="AC1032" s="440"/>
      <c r="AD1032" s="445"/>
      <c r="AE1032" s="1"/>
      <c r="AG1032" s="245">
        <f t="shared" si="74"/>
        <v>0</v>
      </c>
      <c r="AI1032" s="236">
        <f t="shared" si="75"/>
        <v>0</v>
      </c>
    </row>
    <row r="1033" spans="1:35">
      <c r="A1033" s="44"/>
      <c r="B1033" s="11"/>
      <c r="C1033" s="153" t="s">
        <v>112</v>
      </c>
      <c r="D1033" s="522" t="str">
        <f t="shared" si="73"/>
        <v/>
      </c>
      <c r="E1033" s="523"/>
      <c r="F1033" s="523"/>
      <c r="G1033" s="523"/>
      <c r="H1033" s="523"/>
      <c r="I1033" s="523"/>
      <c r="J1033" s="523"/>
      <c r="K1033" s="523"/>
      <c r="L1033" s="523"/>
      <c r="M1033" s="523"/>
      <c r="N1033" s="523"/>
      <c r="O1033" s="523"/>
      <c r="P1033" s="523"/>
      <c r="Q1033" s="523"/>
      <c r="R1033" s="524"/>
      <c r="S1033" s="444"/>
      <c r="T1033" s="440"/>
      <c r="U1033" s="440"/>
      <c r="V1033" s="440"/>
      <c r="W1033" s="440"/>
      <c r="X1033" s="445"/>
      <c r="Y1033" s="444"/>
      <c r="Z1033" s="440"/>
      <c r="AA1033" s="440"/>
      <c r="AB1033" s="440"/>
      <c r="AC1033" s="440"/>
      <c r="AD1033" s="445"/>
      <c r="AE1033" s="1"/>
      <c r="AG1033" s="245">
        <f t="shared" si="74"/>
        <v>0</v>
      </c>
      <c r="AI1033" s="236">
        <f t="shared" si="75"/>
        <v>0</v>
      </c>
    </row>
    <row r="1034" spans="1:35">
      <c r="A1034" s="44"/>
      <c r="B1034" s="11"/>
      <c r="C1034" s="153" t="s">
        <v>113</v>
      </c>
      <c r="D1034" s="522" t="str">
        <f t="shared" si="73"/>
        <v/>
      </c>
      <c r="E1034" s="523"/>
      <c r="F1034" s="523"/>
      <c r="G1034" s="523"/>
      <c r="H1034" s="523"/>
      <c r="I1034" s="523"/>
      <c r="J1034" s="523"/>
      <c r="K1034" s="523"/>
      <c r="L1034" s="523"/>
      <c r="M1034" s="523"/>
      <c r="N1034" s="523"/>
      <c r="O1034" s="523"/>
      <c r="P1034" s="523"/>
      <c r="Q1034" s="523"/>
      <c r="R1034" s="524"/>
      <c r="S1034" s="444"/>
      <c r="T1034" s="440"/>
      <c r="U1034" s="440"/>
      <c r="V1034" s="440"/>
      <c r="W1034" s="440"/>
      <c r="X1034" s="445"/>
      <c r="Y1034" s="444"/>
      <c r="Z1034" s="440"/>
      <c r="AA1034" s="440"/>
      <c r="AB1034" s="440"/>
      <c r="AC1034" s="440"/>
      <c r="AD1034" s="445"/>
      <c r="AE1034" s="1"/>
      <c r="AG1034" s="245">
        <f t="shared" si="74"/>
        <v>0</v>
      </c>
      <c r="AI1034" s="236">
        <f t="shared" si="75"/>
        <v>0</v>
      </c>
    </row>
    <row r="1035" spans="1:35">
      <c r="A1035" s="44"/>
      <c r="B1035" s="11"/>
      <c r="C1035" s="153" t="s">
        <v>114</v>
      </c>
      <c r="D1035" s="522" t="str">
        <f t="shared" si="73"/>
        <v/>
      </c>
      <c r="E1035" s="523"/>
      <c r="F1035" s="523"/>
      <c r="G1035" s="523"/>
      <c r="H1035" s="523"/>
      <c r="I1035" s="523"/>
      <c r="J1035" s="523"/>
      <c r="K1035" s="523"/>
      <c r="L1035" s="523"/>
      <c r="M1035" s="523"/>
      <c r="N1035" s="523"/>
      <c r="O1035" s="523"/>
      <c r="P1035" s="523"/>
      <c r="Q1035" s="523"/>
      <c r="R1035" s="524"/>
      <c r="S1035" s="444"/>
      <c r="T1035" s="440"/>
      <c r="U1035" s="440"/>
      <c r="V1035" s="440"/>
      <c r="W1035" s="440"/>
      <c r="X1035" s="445"/>
      <c r="Y1035" s="444"/>
      <c r="Z1035" s="440"/>
      <c r="AA1035" s="440"/>
      <c r="AB1035" s="440"/>
      <c r="AC1035" s="440"/>
      <c r="AD1035" s="445"/>
      <c r="AE1035" s="1"/>
      <c r="AG1035" s="245">
        <f t="shared" si="74"/>
        <v>0</v>
      </c>
      <c r="AI1035" s="236">
        <f t="shared" si="75"/>
        <v>0</v>
      </c>
    </row>
    <row r="1036" spans="1:35">
      <c r="A1036" s="44"/>
      <c r="B1036" s="11"/>
      <c r="C1036" s="153" t="s">
        <v>115</v>
      </c>
      <c r="D1036" s="522" t="str">
        <f t="shared" si="73"/>
        <v/>
      </c>
      <c r="E1036" s="523"/>
      <c r="F1036" s="523"/>
      <c r="G1036" s="523"/>
      <c r="H1036" s="523"/>
      <c r="I1036" s="523"/>
      <c r="J1036" s="523"/>
      <c r="K1036" s="523"/>
      <c r="L1036" s="523"/>
      <c r="M1036" s="523"/>
      <c r="N1036" s="523"/>
      <c r="O1036" s="523"/>
      <c r="P1036" s="523"/>
      <c r="Q1036" s="523"/>
      <c r="R1036" s="524"/>
      <c r="S1036" s="444"/>
      <c r="T1036" s="440"/>
      <c r="U1036" s="440"/>
      <c r="V1036" s="440"/>
      <c r="W1036" s="440"/>
      <c r="X1036" s="445"/>
      <c r="Y1036" s="444"/>
      <c r="Z1036" s="440"/>
      <c r="AA1036" s="440"/>
      <c r="AB1036" s="440"/>
      <c r="AC1036" s="440"/>
      <c r="AD1036" s="445"/>
      <c r="AE1036" s="1"/>
      <c r="AG1036" s="245">
        <f t="shared" si="74"/>
        <v>0</v>
      </c>
      <c r="AI1036" s="236">
        <f t="shared" si="75"/>
        <v>0</v>
      </c>
    </row>
    <row r="1037" spans="1:35">
      <c r="A1037" s="44"/>
      <c r="B1037" s="11"/>
      <c r="C1037" s="153" t="s">
        <v>116</v>
      </c>
      <c r="D1037" s="522" t="str">
        <f t="shared" si="73"/>
        <v/>
      </c>
      <c r="E1037" s="523"/>
      <c r="F1037" s="523"/>
      <c r="G1037" s="523"/>
      <c r="H1037" s="523"/>
      <c r="I1037" s="523"/>
      <c r="J1037" s="523"/>
      <c r="K1037" s="523"/>
      <c r="L1037" s="523"/>
      <c r="M1037" s="523"/>
      <c r="N1037" s="523"/>
      <c r="O1037" s="523"/>
      <c r="P1037" s="523"/>
      <c r="Q1037" s="523"/>
      <c r="R1037" s="524"/>
      <c r="S1037" s="444"/>
      <c r="T1037" s="440"/>
      <c r="U1037" s="440"/>
      <c r="V1037" s="440"/>
      <c r="W1037" s="440"/>
      <c r="X1037" s="445"/>
      <c r="Y1037" s="444"/>
      <c r="Z1037" s="440"/>
      <c r="AA1037" s="440"/>
      <c r="AB1037" s="440"/>
      <c r="AC1037" s="440"/>
      <c r="AD1037" s="445"/>
      <c r="AE1037" s="1"/>
      <c r="AG1037" s="245">
        <f t="shared" si="74"/>
        <v>0</v>
      </c>
      <c r="AI1037" s="236">
        <f t="shared" si="75"/>
        <v>0</v>
      </c>
    </row>
    <row r="1038" spans="1:35">
      <c r="A1038" s="44"/>
      <c r="B1038" s="11"/>
      <c r="C1038" s="153" t="s">
        <v>117</v>
      </c>
      <c r="D1038" s="522" t="str">
        <f t="shared" si="73"/>
        <v/>
      </c>
      <c r="E1038" s="523"/>
      <c r="F1038" s="523"/>
      <c r="G1038" s="523"/>
      <c r="H1038" s="523"/>
      <c r="I1038" s="523"/>
      <c r="J1038" s="523"/>
      <c r="K1038" s="523"/>
      <c r="L1038" s="523"/>
      <c r="M1038" s="523"/>
      <c r="N1038" s="523"/>
      <c r="O1038" s="523"/>
      <c r="P1038" s="523"/>
      <c r="Q1038" s="523"/>
      <c r="R1038" s="524"/>
      <c r="S1038" s="444"/>
      <c r="T1038" s="440"/>
      <c r="U1038" s="440"/>
      <c r="V1038" s="440"/>
      <c r="W1038" s="440"/>
      <c r="X1038" s="445"/>
      <c r="Y1038" s="444"/>
      <c r="Z1038" s="440"/>
      <c r="AA1038" s="440"/>
      <c r="AB1038" s="440"/>
      <c r="AC1038" s="440"/>
      <c r="AD1038" s="445"/>
      <c r="AE1038" s="1"/>
      <c r="AG1038" s="245">
        <f t="shared" si="74"/>
        <v>0</v>
      </c>
      <c r="AI1038" s="236">
        <f t="shared" si="75"/>
        <v>0</v>
      </c>
    </row>
    <row r="1039" spans="1:35">
      <c r="A1039" s="44"/>
      <c r="B1039" s="11"/>
      <c r="C1039" s="153" t="s">
        <v>118</v>
      </c>
      <c r="D1039" s="522" t="str">
        <f t="shared" si="73"/>
        <v/>
      </c>
      <c r="E1039" s="523"/>
      <c r="F1039" s="523"/>
      <c r="G1039" s="523"/>
      <c r="H1039" s="523"/>
      <c r="I1039" s="523"/>
      <c r="J1039" s="523"/>
      <c r="K1039" s="523"/>
      <c r="L1039" s="523"/>
      <c r="M1039" s="523"/>
      <c r="N1039" s="523"/>
      <c r="O1039" s="523"/>
      <c r="P1039" s="523"/>
      <c r="Q1039" s="523"/>
      <c r="R1039" s="524"/>
      <c r="S1039" s="444"/>
      <c r="T1039" s="440"/>
      <c r="U1039" s="440"/>
      <c r="V1039" s="440"/>
      <c r="W1039" s="440"/>
      <c r="X1039" s="445"/>
      <c r="Y1039" s="444"/>
      <c r="Z1039" s="440"/>
      <c r="AA1039" s="440"/>
      <c r="AB1039" s="440"/>
      <c r="AC1039" s="440"/>
      <c r="AD1039" s="445"/>
      <c r="AE1039" s="1"/>
      <c r="AG1039" s="245">
        <f t="shared" si="74"/>
        <v>0</v>
      </c>
      <c r="AI1039" s="236">
        <f t="shared" si="75"/>
        <v>0</v>
      </c>
    </row>
    <row r="1040" spans="1:35">
      <c r="A1040" s="44"/>
      <c r="B1040" s="11"/>
      <c r="C1040" s="153" t="s">
        <v>119</v>
      </c>
      <c r="D1040" s="522" t="str">
        <f t="shared" si="73"/>
        <v/>
      </c>
      <c r="E1040" s="523"/>
      <c r="F1040" s="523"/>
      <c r="G1040" s="523"/>
      <c r="H1040" s="523"/>
      <c r="I1040" s="523"/>
      <c r="J1040" s="523"/>
      <c r="K1040" s="523"/>
      <c r="L1040" s="523"/>
      <c r="M1040" s="523"/>
      <c r="N1040" s="523"/>
      <c r="O1040" s="523"/>
      <c r="P1040" s="523"/>
      <c r="Q1040" s="523"/>
      <c r="R1040" s="524"/>
      <c r="S1040" s="444"/>
      <c r="T1040" s="440"/>
      <c r="U1040" s="440"/>
      <c r="V1040" s="440"/>
      <c r="W1040" s="440"/>
      <c r="X1040" s="445"/>
      <c r="Y1040" s="444"/>
      <c r="Z1040" s="440"/>
      <c r="AA1040" s="440"/>
      <c r="AB1040" s="440"/>
      <c r="AC1040" s="440"/>
      <c r="AD1040" s="445"/>
      <c r="AE1040" s="1"/>
      <c r="AG1040" s="245">
        <f t="shared" si="74"/>
        <v>0</v>
      </c>
      <c r="AI1040" s="236">
        <f t="shared" si="75"/>
        <v>0</v>
      </c>
    </row>
    <row r="1041" spans="1:35">
      <c r="A1041" s="44"/>
      <c r="B1041" s="11"/>
      <c r="C1041" s="153" t="s">
        <v>120</v>
      </c>
      <c r="D1041" s="522" t="str">
        <f t="shared" si="73"/>
        <v/>
      </c>
      <c r="E1041" s="523"/>
      <c r="F1041" s="523"/>
      <c r="G1041" s="523"/>
      <c r="H1041" s="523"/>
      <c r="I1041" s="523"/>
      <c r="J1041" s="523"/>
      <c r="K1041" s="523"/>
      <c r="L1041" s="523"/>
      <c r="M1041" s="523"/>
      <c r="N1041" s="523"/>
      <c r="O1041" s="523"/>
      <c r="P1041" s="523"/>
      <c r="Q1041" s="523"/>
      <c r="R1041" s="524"/>
      <c r="S1041" s="444"/>
      <c r="T1041" s="440"/>
      <c r="U1041" s="440"/>
      <c r="V1041" s="440"/>
      <c r="W1041" s="440"/>
      <c r="X1041" s="445"/>
      <c r="Y1041" s="444"/>
      <c r="Z1041" s="440"/>
      <c r="AA1041" s="440"/>
      <c r="AB1041" s="440"/>
      <c r="AC1041" s="440"/>
      <c r="AD1041" s="445"/>
      <c r="AE1041" s="1"/>
      <c r="AG1041" s="245">
        <f t="shared" si="74"/>
        <v>0</v>
      </c>
      <c r="AI1041" s="236">
        <f t="shared" si="75"/>
        <v>0</v>
      </c>
    </row>
    <row r="1042" spans="1:35">
      <c r="A1042" s="44"/>
      <c r="B1042" s="11"/>
      <c r="C1042" s="153" t="s">
        <v>121</v>
      </c>
      <c r="D1042" s="522" t="str">
        <f t="shared" si="73"/>
        <v/>
      </c>
      <c r="E1042" s="523"/>
      <c r="F1042" s="523"/>
      <c r="G1042" s="523"/>
      <c r="H1042" s="523"/>
      <c r="I1042" s="523"/>
      <c r="J1042" s="523"/>
      <c r="K1042" s="523"/>
      <c r="L1042" s="523"/>
      <c r="M1042" s="523"/>
      <c r="N1042" s="523"/>
      <c r="O1042" s="523"/>
      <c r="P1042" s="523"/>
      <c r="Q1042" s="523"/>
      <c r="R1042" s="524"/>
      <c r="S1042" s="444"/>
      <c r="T1042" s="440"/>
      <c r="U1042" s="440"/>
      <c r="V1042" s="440"/>
      <c r="W1042" s="440"/>
      <c r="X1042" s="445"/>
      <c r="Y1042" s="444"/>
      <c r="Z1042" s="440"/>
      <c r="AA1042" s="440"/>
      <c r="AB1042" s="440"/>
      <c r="AC1042" s="440"/>
      <c r="AD1042" s="445"/>
      <c r="AE1042" s="1"/>
      <c r="AG1042" s="245">
        <f t="shared" si="74"/>
        <v>0</v>
      </c>
      <c r="AI1042" s="236">
        <f t="shared" si="75"/>
        <v>0</v>
      </c>
    </row>
    <row r="1043" spans="1:35">
      <c r="A1043" s="44"/>
      <c r="B1043" s="11"/>
      <c r="C1043" s="153" t="s">
        <v>122</v>
      </c>
      <c r="D1043" s="522" t="str">
        <f t="shared" si="73"/>
        <v/>
      </c>
      <c r="E1043" s="523"/>
      <c r="F1043" s="523"/>
      <c r="G1043" s="523"/>
      <c r="H1043" s="523"/>
      <c r="I1043" s="523"/>
      <c r="J1043" s="523"/>
      <c r="K1043" s="523"/>
      <c r="L1043" s="523"/>
      <c r="M1043" s="523"/>
      <c r="N1043" s="523"/>
      <c r="O1043" s="523"/>
      <c r="P1043" s="523"/>
      <c r="Q1043" s="523"/>
      <c r="R1043" s="524"/>
      <c r="S1043" s="444"/>
      <c r="T1043" s="440"/>
      <c r="U1043" s="440"/>
      <c r="V1043" s="440"/>
      <c r="W1043" s="440"/>
      <c r="X1043" s="445"/>
      <c r="Y1043" s="444"/>
      <c r="Z1043" s="440"/>
      <c r="AA1043" s="440"/>
      <c r="AB1043" s="440"/>
      <c r="AC1043" s="440"/>
      <c r="AD1043" s="445"/>
      <c r="AE1043" s="1"/>
      <c r="AG1043" s="245">
        <f t="shared" si="74"/>
        <v>0</v>
      </c>
      <c r="AI1043" s="236">
        <f t="shared" si="75"/>
        <v>0</v>
      </c>
    </row>
    <row r="1044" spans="1:35">
      <c r="A1044" s="44"/>
      <c r="B1044" s="11"/>
      <c r="C1044" s="153" t="s">
        <v>123</v>
      </c>
      <c r="D1044" s="522" t="str">
        <f t="shared" si="73"/>
        <v/>
      </c>
      <c r="E1044" s="523"/>
      <c r="F1044" s="523"/>
      <c r="G1044" s="523"/>
      <c r="H1044" s="523"/>
      <c r="I1044" s="523"/>
      <c r="J1044" s="523"/>
      <c r="K1044" s="523"/>
      <c r="L1044" s="523"/>
      <c r="M1044" s="523"/>
      <c r="N1044" s="523"/>
      <c r="O1044" s="523"/>
      <c r="P1044" s="523"/>
      <c r="Q1044" s="523"/>
      <c r="R1044" s="524"/>
      <c r="S1044" s="444"/>
      <c r="T1044" s="440"/>
      <c r="U1044" s="440"/>
      <c r="V1044" s="440"/>
      <c r="W1044" s="440"/>
      <c r="X1044" s="445"/>
      <c r="Y1044" s="444"/>
      <c r="Z1044" s="440"/>
      <c r="AA1044" s="440"/>
      <c r="AB1044" s="440"/>
      <c r="AC1044" s="440"/>
      <c r="AD1044" s="445"/>
      <c r="AE1044" s="1"/>
      <c r="AG1044" s="245">
        <f t="shared" si="74"/>
        <v>0</v>
      </c>
      <c r="AI1044" s="236">
        <f t="shared" si="75"/>
        <v>0</v>
      </c>
    </row>
    <row r="1045" spans="1:35">
      <c r="A1045" s="44"/>
      <c r="B1045" s="11"/>
      <c r="C1045" s="153" t="s">
        <v>124</v>
      </c>
      <c r="D1045" s="522" t="str">
        <f t="shared" si="73"/>
        <v/>
      </c>
      <c r="E1045" s="523"/>
      <c r="F1045" s="523"/>
      <c r="G1045" s="523"/>
      <c r="H1045" s="523"/>
      <c r="I1045" s="523"/>
      <c r="J1045" s="523"/>
      <c r="K1045" s="523"/>
      <c r="L1045" s="523"/>
      <c r="M1045" s="523"/>
      <c r="N1045" s="523"/>
      <c r="O1045" s="523"/>
      <c r="P1045" s="523"/>
      <c r="Q1045" s="523"/>
      <c r="R1045" s="524"/>
      <c r="S1045" s="444"/>
      <c r="T1045" s="440"/>
      <c r="U1045" s="440"/>
      <c r="V1045" s="440"/>
      <c r="W1045" s="440"/>
      <c r="X1045" s="445"/>
      <c r="Y1045" s="444"/>
      <c r="Z1045" s="440"/>
      <c r="AA1045" s="440"/>
      <c r="AB1045" s="440"/>
      <c r="AC1045" s="440"/>
      <c r="AD1045" s="445"/>
      <c r="AE1045" s="1"/>
      <c r="AG1045" s="245">
        <f t="shared" si="74"/>
        <v>0</v>
      </c>
      <c r="AI1045" s="236">
        <f t="shared" si="75"/>
        <v>0</v>
      </c>
    </row>
    <row r="1046" spans="1:35">
      <c r="A1046" s="44"/>
      <c r="B1046" s="11"/>
      <c r="C1046" s="153" t="s">
        <v>125</v>
      </c>
      <c r="D1046" s="522" t="str">
        <f t="shared" si="73"/>
        <v/>
      </c>
      <c r="E1046" s="523"/>
      <c r="F1046" s="523"/>
      <c r="G1046" s="523"/>
      <c r="H1046" s="523"/>
      <c r="I1046" s="523"/>
      <c r="J1046" s="523"/>
      <c r="K1046" s="523"/>
      <c r="L1046" s="523"/>
      <c r="M1046" s="523"/>
      <c r="N1046" s="523"/>
      <c r="O1046" s="523"/>
      <c r="P1046" s="523"/>
      <c r="Q1046" s="523"/>
      <c r="R1046" s="524"/>
      <c r="S1046" s="444"/>
      <c r="T1046" s="440"/>
      <c r="U1046" s="440"/>
      <c r="V1046" s="440"/>
      <c r="W1046" s="440"/>
      <c r="X1046" s="445"/>
      <c r="Y1046" s="444"/>
      <c r="Z1046" s="440"/>
      <c r="AA1046" s="440"/>
      <c r="AB1046" s="440"/>
      <c r="AC1046" s="440"/>
      <c r="AD1046" s="445"/>
      <c r="AE1046" s="1"/>
      <c r="AG1046" s="245">
        <f t="shared" si="74"/>
        <v>0</v>
      </c>
      <c r="AI1046" s="236">
        <f t="shared" si="75"/>
        <v>0</v>
      </c>
    </row>
    <row r="1047" spans="1:35">
      <c r="A1047" s="44"/>
      <c r="B1047" s="11"/>
      <c r="C1047" s="153" t="s">
        <v>126</v>
      </c>
      <c r="D1047" s="522" t="str">
        <f t="shared" si="73"/>
        <v/>
      </c>
      <c r="E1047" s="523"/>
      <c r="F1047" s="523"/>
      <c r="G1047" s="523"/>
      <c r="H1047" s="523"/>
      <c r="I1047" s="523"/>
      <c r="J1047" s="523"/>
      <c r="K1047" s="523"/>
      <c r="L1047" s="523"/>
      <c r="M1047" s="523"/>
      <c r="N1047" s="523"/>
      <c r="O1047" s="523"/>
      <c r="P1047" s="523"/>
      <c r="Q1047" s="523"/>
      <c r="R1047" s="524"/>
      <c r="S1047" s="444"/>
      <c r="T1047" s="440"/>
      <c r="U1047" s="440"/>
      <c r="V1047" s="440"/>
      <c r="W1047" s="440"/>
      <c r="X1047" s="445"/>
      <c r="Y1047" s="444"/>
      <c r="Z1047" s="440"/>
      <c r="AA1047" s="440"/>
      <c r="AB1047" s="440"/>
      <c r="AC1047" s="440"/>
      <c r="AD1047" s="445"/>
      <c r="AE1047" s="1"/>
      <c r="AG1047" s="245">
        <f t="shared" si="74"/>
        <v>0</v>
      </c>
      <c r="AI1047" s="236">
        <f t="shared" si="75"/>
        <v>0</v>
      </c>
    </row>
    <row r="1048" spans="1:35">
      <c r="A1048" s="44"/>
      <c r="B1048" s="11"/>
      <c r="C1048" s="153" t="s">
        <v>127</v>
      </c>
      <c r="D1048" s="522" t="str">
        <f t="shared" si="73"/>
        <v/>
      </c>
      <c r="E1048" s="523"/>
      <c r="F1048" s="523"/>
      <c r="G1048" s="523"/>
      <c r="H1048" s="523"/>
      <c r="I1048" s="523"/>
      <c r="J1048" s="523"/>
      <c r="K1048" s="523"/>
      <c r="L1048" s="523"/>
      <c r="M1048" s="523"/>
      <c r="N1048" s="523"/>
      <c r="O1048" s="523"/>
      <c r="P1048" s="523"/>
      <c r="Q1048" s="523"/>
      <c r="R1048" s="524"/>
      <c r="S1048" s="444"/>
      <c r="T1048" s="440"/>
      <c r="U1048" s="440"/>
      <c r="V1048" s="440"/>
      <c r="W1048" s="440"/>
      <c r="X1048" s="445"/>
      <c r="Y1048" s="444"/>
      <c r="Z1048" s="440"/>
      <c r="AA1048" s="440"/>
      <c r="AB1048" s="440"/>
      <c r="AC1048" s="440"/>
      <c r="AD1048" s="445"/>
      <c r="AE1048" s="1"/>
      <c r="AG1048" s="245">
        <f t="shared" si="74"/>
        <v>0</v>
      </c>
      <c r="AI1048" s="236">
        <f t="shared" si="75"/>
        <v>0</v>
      </c>
    </row>
    <row r="1049" spans="1:35">
      <c r="A1049" s="44"/>
      <c r="B1049" s="11"/>
      <c r="C1049" s="153" t="s">
        <v>128</v>
      </c>
      <c r="D1049" s="522" t="str">
        <f t="shared" si="73"/>
        <v/>
      </c>
      <c r="E1049" s="523"/>
      <c r="F1049" s="523"/>
      <c r="G1049" s="523"/>
      <c r="H1049" s="523"/>
      <c r="I1049" s="523"/>
      <c r="J1049" s="523"/>
      <c r="K1049" s="523"/>
      <c r="L1049" s="523"/>
      <c r="M1049" s="523"/>
      <c r="N1049" s="523"/>
      <c r="O1049" s="523"/>
      <c r="P1049" s="523"/>
      <c r="Q1049" s="523"/>
      <c r="R1049" s="524"/>
      <c r="S1049" s="444"/>
      <c r="T1049" s="440"/>
      <c r="U1049" s="440"/>
      <c r="V1049" s="440"/>
      <c r="W1049" s="440"/>
      <c r="X1049" s="445"/>
      <c r="Y1049" s="444"/>
      <c r="Z1049" s="440"/>
      <c r="AA1049" s="440"/>
      <c r="AB1049" s="440"/>
      <c r="AC1049" s="440"/>
      <c r="AD1049" s="445"/>
      <c r="AE1049" s="1"/>
      <c r="AG1049" s="245">
        <f t="shared" si="74"/>
        <v>0</v>
      </c>
      <c r="AI1049" s="236">
        <f t="shared" si="75"/>
        <v>0</v>
      </c>
    </row>
    <row r="1050" spans="1:35">
      <c r="A1050" s="44"/>
      <c r="B1050" s="11"/>
      <c r="C1050" s="153" t="s">
        <v>129</v>
      </c>
      <c r="D1050" s="522" t="str">
        <f t="shared" si="73"/>
        <v/>
      </c>
      <c r="E1050" s="523"/>
      <c r="F1050" s="523"/>
      <c r="G1050" s="523"/>
      <c r="H1050" s="523"/>
      <c r="I1050" s="523"/>
      <c r="J1050" s="523"/>
      <c r="K1050" s="523"/>
      <c r="L1050" s="523"/>
      <c r="M1050" s="523"/>
      <c r="N1050" s="523"/>
      <c r="O1050" s="523"/>
      <c r="P1050" s="523"/>
      <c r="Q1050" s="523"/>
      <c r="R1050" s="524"/>
      <c r="S1050" s="444"/>
      <c r="T1050" s="440"/>
      <c r="U1050" s="440"/>
      <c r="V1050" s="440"/>
      <c r="W1050" s="440"/>
      <c r="X1050" s="445"/>
      <c r="Y1050" s="444"/>
      <c r="Z1050" s="440"/>
      <c r="AA1050" s="440"/>
      <c r="AB1050" s="440"/>
      <c r="AC1050" s="440"/>
      <c r="AD1050" s="445"/>
      <c r="AE1050" s="1"/>
      <c r="AG1050" s="245">
        <f t="shared" si="74"/>
        <v>0</v>
      </c>
      <c r="AI1050" s="236">
        <f t="shared" si="75"/>
        <v>0</v>
      </c>
    </row>
    <row r="1051" spans="1:35">
      <c r="A1051" s="44"/>
      <c r="B1051" s="11"/>
      <c r="C1051" s="153" t="s">
        <v>130</v>
      </c>
      <c r="D1051" s="522" t="str">
        <f t="shared" si="73"/>
        <v/>
      </c>
      <c r="E1051" s="523"/>
      <c r="F1051" s="523"/>
      <c r="G1051" s="523"/>
      <c r="H1051" s="523"/>
      <c r="I1051" s="523"/>
      <c r="J1051" s="523"/>
      <c r="K1051" s="523"/>
      <c r="L1051" s="523"/>
      <c r="M1051" s="523"/>
      <c r="N1051" s="523"/>
      <c r="O1051" s="523"/>
      <c r="P1051" s="523"/>
      <c r="Q1051" s="523"/>
      <c r="R1051" s="524"/>
      <c r="S1051" s="444"/>
      <c r="T1051" s="440"/>
      <c r="U1051" s="440"/>
      <c r="V1051" s="440"/>
      <c r="W1051" s="440"/>
      <c r="X1051" s="445"/>
      <c r="Y1051" s="444"/>
      <c r="Z1051" s="440"/>
      <c r="AA1051" s="440"/>
      <c r="AB1051" s="440"/>
      <c r="AC1051" s="440"/>
      <c r="AD1051" s="445"/>
      <c r="AE1051" s="1"/>
      <c r="AG1051" s="245">
        <f t="shared" si="74"/>
        <v>0</v>
      </c>
      <c r="AI1051" s="236">
        <f t="shared" si="75"/>
        <v>0</v>
      </c>
    </row>
    <row r="1052" spans="1:35">
      <c r="A1052" s="44"/>
      <c r="B1052" s="11"/>
      <c r="C1052" s="153" t="s">
        <v>131</v>
      </c>
      <c r="D1052" s="522" t="str">
        <f t="shared" si="73"/>
        <v/>
      </c>
      <c r="E1052" s="523"/>
      <c r="F1052" s="523"/>
      <c r="G1052" s="523"/>
      <c r="H1052" s="523"/>
      <c r="I1052" s="523"/>
      <c r="J1052" s="523"/>
      <c r="K1052" s="523"/>
      <c r="L1052" s="523"/>
      <c r="M1052" s="523"/>
      <c r="N1052" s="523"/>
      <c r="O1052" s="523"/>
      <c r="P1052" s="523"/>
      <c r="Q1052" s="523"/>
      <c r="R1052" s="524"/>
      <c r="S1052" s="444"/>
      <c r="T1052" s="440"/>
      <c r="U1052" s="440"/>
      <c r="V1052" s="440"/>
      <c r="W1052" s="440"/>
      <c r="X1052" s="445"/>
      <c r="Y1052" s="444"/>
      <c r="Z1052" s="440"/>
      <c r="AA1052" s="440"/>
      <c r="AB1052" s="440"/>
      <c r="AC1052" s="440"/>
      <c r="AD1052" s="445"/>
      <c r="AE1052" s="1"/>
      <c r="AG1052" s="245">
        <f t="shared" si="74"/>
        <v>0</v>
      </c>
      <c r="AI1052" s="236">
        <f t="shared" si="75"/>
        <v>0</v>
      </c>
    </row>
    <row r="1053" spans="1:35">
      <c r="A1053" s="44"/>
      <c r="B1053" s="11"/>
      <c r="C1053" s="153" t="s">
        <v>132</v>
      </c>
      <c r="D1053" s="522" t="str">
        <f t="shared" si="73"/>
        <v/>
      </c>
      <c r="E1053" s="523"/>
      <c r="F1053" s="523"/>
      <c r="G1053" s="523"/>
      <c r="H1053" s="523"/>
      <c r="I1053" s="523"/>
      <c r="J1053" s="523"/>
      <c r="K1053" s="523"/>
      <c r="L1053" s="523"/>
      <c r="M1053" s="523"/>
      <c r="N1053" s="523"/>
      <c r="O1053" s="523"/>
      <c r="P1053" s="523"/>
      <c r="Q1053" s="523"/>
      <c r="R1053" s="524"/>
      <c r="S1053" s="444"/>
      <c r="T1053" s="440"/>
      <c r="U1053" s="440"/>
      <c r="V1053" s="440"/>
      <c r="W1053" s="440"/>
      <c r="X1053" s="445"/>
      <c r="Y1053" s="444"/>
      <c r="Z1053" s="440"/>
      <c r="AA1053" s="440"/>
      <c r="AB1053" s="440"/>
      <c r="AC1053" s="440"/>
      <c r="AD1053" s="445"/>
      <c r="AE1053" s="1"/>
      <c r="AG1053" s="245">
        <f t="shared" si="74"/>
        <v>0</v>
      </c>
      <c r="AI1053" s="236">
        <f t="shared" si="75"/>
        <v>0</v>
      </c>
    </row>
    <row r="1054" spans="1:35">
      <c r="A1054" s="44"/>
      <c r="B1054" s="11"/>
      <c r="C1054" s="153" t="s">
        <v>133</v>
      </c>
      <c r="D1054" s="522" t="str">
        <f t="shared" ref="D1054:D1108" si="76">IF(D425="","",D425)</f>
        <v/>
      </c>
      <c r="E1054" s="523"/>
      <c r="F1054" s="523"/>
      <c r="G1054" s="523"/>
      <c r="H1054" s="523"/>
      <c r="I1054" s="523"/>
      <c r="J1054" s="523"/>
      <c r="K1054" s="523"/>
      <c r="L1054" s="523"/>
      <c r="M1054" s="523"/>
      <c r="N1054" s="523"/>
      <c r="O1054" s="523"/>
      <c r="P1054" s="523"/>
      <c r="Q1054" s="523"/>
      <c r="R1054" s="524"/>
      <c r="S1054" s="444"/>
      <c r="T1054" s="440"/>
      <c r="U1054" s="440"/>
      <c r="V1054" s="440"/>
      <c r="W1054" s="440"/>
      <c r="X1054" s="445"/>
      <c r="Y1054" s="444"/>
      <c r="Z1054" s="440"/>
      <c r="AA1054" s="440"/>
      <c r="AB1054" s="440"/>
      <c r="AC1054" s="440"/>
      <c r="AD1054" s="445"/>
      <c r="AE1054" s="1"/>
      <c r="AG1054" s="245">
        <f t="shared" ref="AG1054:AG1108" si="77">IF(AND(OR($C$968="X",$C$971="X",$C$972="X",$C$973="X"),COUNTA(S1054:AD1054)=0),0,IF(AND(COUNTBLANK(D1054)=1,COUNTA(S1054:AD1054)=0),0,IF(AND(COUNTBLANK(D1054)=0,$S1054&lt;&gt;"",$S1054&lt;&gt;1,COUNTA(Y1054)=0),0,IF(AND(COUNTBLANK(D1054)=0,$S1054&lt;&gt;"",$S1054=1,COUNTA(Y1054)=1),0,1))))</f>
        <v>0</v>
      </c>
      <c r="AI1054" s="236">
        <f t="shared" ref="AI1054:AI1108" si="78">IF(AND($S1054&lt;&gt;"",$S1054&lt;&gt;1,COUNTA(Y1054)&gt;0),1,0)</f>
        <v>0</v>
      </c>
    </row>
    <row r="1055" spans="1:35">
      <c r="A1055" s="44"/>
      <c r="B1055" s="11"/>
      <c r="C1055" s="153" t="s">
        <v>134</v>
      </c>
      <c r="D1055" s="522" t="str">
        <f t="shared" si="76"/>
        <v/>
      </c>
      <c r="E1055" s="523"/>
      <c r="F1055" s="523"/>
      <c r="G1055" s="523"/>
      <c r="H1055" s="523"/>
      <c r="I1055" s="523"/>
      <c r="J1055" s="523"/>
      <c r="K1055" s="523"/>
      <c r="L1055" s="523"/>
      <c r="M1055" s="523"/>
      <c r="N1055" s="523"/>
      <c r="O1055" s="523"/>
      <c r="P1055" s="523"/>
      <c r="Q1055" s="523"/>
      <c r="R1055" s="524"/>
      <c r="S1055" s="444"/>
      <c r="T1055" s="440"/>
      <c r="U1055" s="440"/>
      <c r="V1055" s="440"/>
      <c r="W1055" s="440"/>
      <c r="X1055" s="445"/>
      <c r="Y1055" s="444"/>
      <c r="Z1055" s="440"/>
      <c r="AA1055" s="440"/>
      <c r="AB1055" s="440"/>
      <c r="AC1055" s="440"/>
      <c r="AD1055" s="445"/>
      <c r="AE1055" s="1"/>
      <c r="AG1055" s="245">
        <f t="shared" si="77"/>
        <v>0</v>
      </c>
      <c r="AI1055" s="236">
        <f t="shared" si="78"/>
        <v>0</v>
      </c>
    </row>
    <row r="1056" spans="1:35">
      <c r="A1056" s="44"/>
      <c r="B1056" s="11"/>
      <c r="C1056" s="153" t="s">
        <v>135</v>
      </c>
      <c r="D1056" s="522" t="str">
        <f t="shared" si="76"/>
        <v/>
      </c>
      <c r="E1056" s="523"/>
      <c r="F1056" s="523"/>
      <c r="G1056" s="523"/>
      <c r="H1056" s="523"/>
      <c r="I1056" s="523"/>
      <c r="J1056" s="523"/>
      <c r="K1056" s="523"/>
      <c r="L1056" s="523"/>
      <c r="M1056" s="523"/>
      <c r="N1056" s="523"/>
      <c r="O1056" s="523"/>
      <c r="P1056" s="523"/>
      <c r="Q1056" s="523"/>
      <c r="R1056" s="524"/>
      <c r="S1056" s="444"/>
      <c r="T1056" s="440"/>
      <c r="U1056" s="440"/>
      <c r="V1056" s="440"/>
      <c r="W1056" s="440"/>
      <c r="X1056" s="445"/>
      <c r="Y1056" s="444"/>
      <c r="Z1056" s="440"/>
      <c r="AA1056" s="440"/>
      <c r="AB1056" s="440"/>
      <c r="AC1056" s="440"/>
      <c r="AD1056" s="445"/>
      <c r="AE1056" s="1"/>
      <c r="AG1056" s="245">
        <f t="shared" si="77"/>
        <v>0</v>
      </c>
      <c r="AI1056" s="236">
        <f t="shared" si="78"/>
        <v>0</v>
      </c>
    </row>
    <row r="1057" spans="1:35">
      <c r="A1057" s="44"/>
      <c r="B1057" s="11"/>
      <c r="C1057" s="153" t="s">
        <v>136</v>
      </c>
      <c r="D1057" s="522" t="str">
        <f t="shared" si="76"/>
        <v/>
      </c>
      <c r="E1057" s="523"/>
      <c r="F1057" s="523"/>
      <c r="G1057" s="523"/>
      <c r="H1057" s="523"/>
      <c r="I1057" s="523"/>
      <c r="J1057" s="523"/>
      <c r="K1057" s="523"/>
      <c r="L1057" s="523"/>
      <c r="M1057" s="523"/>
      <c r="N1057" s="523"/>
      <c r="O1057" s="523"/>
      <c r="P1057" s="523"/>
      <c r="Q1057" s="523"/>
      <c r="R1057" s="524"/>
      <c r="S1057" s="444"/>
      <c r="T1057" s="440"/>
      <c r="U1057" s="440"/>
      <c r="V1057" s="440"/>
      <c r="W1057" s="440"/>
      <c r="X1057" s="445"/>
      <c r="Y1057" s="444"/>
      <c r="Z1057" s="440"/>
      <c r="AA1057" s="440"/>
      <c r="AB1057" s="440"/>
      <c r="AC1057" s="440"/>
      <c r="AD1057" s="445"/>
      <c r="AE1057" s="1"/>
      <c r="AG1057" s="245">
        <f t="shared" si="77"/>
        <v>0</v>
      </c>
      <c r="AI1057" s="236">
        <f t="shared" si="78"/>
        <v>0</v>
      </c>
    </row>
    <row r="1058" spans="1:35">
      <c r="A1058" s="44"/>
      <c r="B1058" s="11"/>
      <c r="C1058" s="153" t="s">
        <v>137</v>
      </c>
      <c r="D1058" s="522" t="str">
        <f t="shared" si="76"/>
        <v/>
      </c>
      <c r="E1058" s="523"/>
      <c r="F1058" s="523"/>
      <c r="G1058" s="523"/>
      <c r="H1058" s="523"/>
      <c r="I1058" s="523"/>
      <c r="J1058" s="523"/>
      <c r="K1058" s="523"/>
      <c r="L1058" s="523"/>
      <c r="M1058" s="523"/>
      <c r="N1058" s="523"/>
      <c r="O1058" s="523"/>
      <c r="P1058" s="523"/>
      <c r="Q1058" s="523"/>
      <c r="R1058" s="524"/>
      <c r="S1058" s="444"/>
      <c r="T1058" s="440"/>
      <c r="U1058" s="440"/>
      <c r="V1058" s="440"/>
      <c r="W1058" s="440"/>
      <c r="X1058" s="445"/>
      <c r="Y1058" s="444"/>
      <c r="Z1058" s="440"/>
      <c r="AA1058" s="440"/>
      <c r="AB1058" s="440"/>
      <c r="AC1058" s="440"/>
      <c r="AD1058" s="445"/>
      <c r="AE1058" s="1"/>
      <c r="AG1058" s="245">
        <f t="shared" si="77"/>
        <v>0</v>
      </c>
      <c r="AI1058" s="236">
        <f t="shared" si="78"/>
        <v>0</v>
      </c>
    </row>
    <row r="1059" spans="1:35">
      <c r="A1059" s="44"/>
      <c r="B1059" s="11"/>
      <c r="C1059" s="153" t="s">
        <v>138</v>
      </c>
      <c r="D1059" s="522" t="str">
        <f t="shared" si="76"/>
        <v/>
      </c>
      <c r="E1059" s="523"/>
      <c r="F1059" s="523"/>
      <c r="G1059" s="523"/>
      <c r="H1059" s="523"/>
      <c r="I1059" s="523"/>
      <c r="J1059" s="523"/>
      <c r="K1059" s="523"/>
      <c r="L1059" s="523"/>
      <c r="M1059" s="523"/>
      <c r="N1059" s="523"/>
      <c r="O1059" s="523"/>
      <c r="P1059" s="523"/>
      <c r="Q1059" s="523"/>
      <c r="R1059" s="524"/>
      <c r="S1059" s="444"/>
      <c r="T1059" s="440"/>
      <c r="U1059" s="440"/>
      <c r="V1059" s="440"/>
      <c r="W1059" s="440"/>
      <c r="X1059" s="445"/>
      <c r="Y1059" s="444"/>
      <c r="Z1059" s="440"/>
      <c r="AA1059" s="440"/>
      <c r="AB1059" s="440"/>
      <c r="AC1059" s="440"/>
      <c r="AD1059" s="445"/>
      <c r="AE1059" s="1"/>
      <c r="AG1059" s="245">
        <f t="shared" si="77"/>
        <v>0</v>
      </c>
      <c r="AI1059" s="236">
        <f t="shared" si="78"/>
        <v>0</v>
      </c>
    </row>
    <row r="1060" spans="1:35">
      <c r="A1060" s="44"/>
      <c r="B1060" s="11"/>
      <c r="C1060" s="153" t="s">
        <v>139</v>
      </c>
      <c r="D1060" s="522" t="str">
        <f t="shared" si="76"/>
        <v/>
      </c>
      <c r="E1060" s="523"/>
      <c r="F1060" s="523"/>
      <c r="G1060" s="523"/>
      <c r="H1060" s="523"/>
      <c r="I1060" s="523"/>
      <c r="J1060" s="523"/>
      <c r="K1060" s="523"/>
      <c r="L1060" s="523"/>
      <c r="M1060" s="523"/>
      <c r="N1060" s="523"/>
      <c r="O1060" s="523"/>
      <c r="P1060" s="523"/>
      <c r="Q1060" s="523"/>
      <c r="R1060" s="524"/>
      <c r="S1060" s="444"/>
      <c r="T1060" s="440"/>
      <c r="U1060" s="440"/>
      <c r="V1060" s="440"/>
      <c r="W1060" s="440"/>
      <c r="X1060" s="445"/>
      <c r="Y1060" s="444"/>
      <c r="Z1060" s="440"/>
      <c r="AA1060" s="440"/>
      <c r="AB1060" s="440"/>
      <c r="AC1060" s="440"/>
      <c r="AD1060" s="445"/>
      <c r="AE1060" s="1"/>
      <c r="AG1060" s="245">
        <f t="shared" si="77"/>
        <v>0</v>
      </c>
      <c r="AI1060" s="236">
        <f t="shared" si="78"/>
        <v>0</v>
      </c>
    </row>
    <row r="1061" spans="1:35">
      <c r="A1061" s="44"/>
      <c r="B1061" s="11"/>
      <c r="C1061" s="153" t="s">
        <v>140</v>
      </c>
      <c r="D1061" s="522" t="str">
        <f t="shared" si="76"/>
        <v/>
      </c>
      <c r="E1061" s="523"/>
      <c r="F1061" s="523"/>
      <c r="G1061" s="523"/>
      <c r="H1061" s="523"/>
      <c r="I1061" s="523"/>
      <c r="J1061" s="523"/>
      <c r="K1061" s="523"/>
      <c r="L1061" s="523"/>
      <c r="M1061" s="523"/>
      <c r="N1061" s="523"/>
      <c r="O1061" s="523"/>
      <c r="P1061" s="523"/>
      <c r="Q1061" s="523"/>
      <c r="R1061" s="524"/>
      <c r="S1061" s="444"/>
      <c r="T1061" s="440"/>
      <c r="U1061" s="440"/>
      <c r="V1061" s="440"/>
      <c r="W1061" s="440"/>
      <c r="X1061" s="445"/>
      <c r="Y1061" s="444"/>
      <c r="Z1061" s="440"/>
      <c r="AA1061" s="440"/>
      <c r="AB1061" s="440"/>
      <c r="AC1061" s="440"/>
      <c r="AD1061" s="445"/>
      <c r="AE1061" s="1"/>
      <c r="AG1061" s="245">
        <f t="shared" si="77"/>
        <v>0</v>
      </c>
      <c r="AI1061" s="236">
        <f t="shared" si="78"/>
        <v>0</v>
      </c>
    </row>
    <row r="1062" spans="1:35">
      <c r="A1062" s="44"/>
      <c r="B1062" s="11"/>
      <c r="C1062" s="153" t="s">
        <v>141</v>
      </c>
      <c r="D1062" s="522" t="str">
        <f t="shared" si="76"/>
        <v/>
      </c>
      <c r="E1062" s="523"/>
      <c r="F1062" s="523"/>
      <c r="G1062" s="523"/>
      <c r="H1062" s="523"/>
      <c r="I1062" s="523"/>
      <c r="J1062" s="523"/>
      <c r="K1062" s="523"/>
      <c r="L1062" s="523"/>
      <c r="M1062" s="523"/>
      <c r="N1062" s="523"/>
      <c r="O1062" s="523"/>
      <c r="P1062" s="523"/>
      <c r="Q1062" s="523"/>
      <c r="R1062" s="524"/>
      <c r="S1062" s="444"/>
      <c r="T1062" s="440"/>
      <c r="U1062" s="440"/>
      <c r="V1062" s="440"/>
      <c r="W1062" s="440"/>
      <c r="X1062" s="445"/>
      <c r="Y1062" s="444"/>
      <c r="Z1062" s="440"/>
      <c r="AA1062" s="440"/>
      <c r="AB1062" s="440"/>
      <c r="AC1062" s="440"/>
      <c r="AD1062" s="445"/>
      <c r="AE1062" s="1"/>
      <c r="AG1062" s="245">
        <f t="shared" si="77"/>
        <v>0</v>
      </c>
      <c r="AI1062" s="236">
        <f t="shared" si="78"/>
        <v>0</v>
      </c>
    </row>
    <row r="1063" spans="1:35">
      <c r="A1063" s="44"/>
      <c r="B1063" s="11"/>
      <c r="C1063" s="153" t="s">
        <v>142</v>
      </c>
      <c r="D1063" s="522" t="str">
        <f t="shared" si="76"/>
        <v/>
      </c>
      <c r="E1063" s="523"/>
      <c r="F1063" s="523"/>
      <c r="G1063" s="523"/>
      <c r="H1063" s="523"/>
      <c r="I1063" s="523"/>
      <c r="J1063" s="523"/>
      <c r="K1063" s="523"/>
      <c r="L1063" s="523"/>
      <c r="M1063" s="523"/>
      <c r="N1063" s="523"/>
      <c r="O1063" s="523"/>
      <c r="P1063" s="523"/>
      <c r="Q1063" s="523"/>
      <c r="R1063" s="524"/>
      <c r="S1063" s="444"/>
      <c r="T1063" s="440"/>
      <c r="U1063" s="440"/>
      <c r="V1063" s="440"/>
      <c r="W1063" s="440"/>
      <c r="X1063" s="445"/>
      <c r="Y1063" s="444"/>
      <c r="Z1063" s="440"/>
      <c r="AA1063" s="440"/>
      <c r="AB1063" s="440"/>
      <c r="AC1063" s="440"/>
      <c r="AD1063" s="445"/>
      <c r="AE1063" s="1"/>
      <c r="AG1063" s="245">
        <f t="shared" si="77"/>
        <v>0</v>
      </c>
      <c r="AI1063" s="236">
        <f t="shared" si="78"/>
        <v>0</v>
      </c>
    </row>
    <row r="1064" spans="1:35">
      <c r="A1064" s="44"/>
      <c r="B1064" s="11"/>
      <c r="C1064" s="153" t="s">
        <v>143</v>
      </c>
      <c r="D1064" s="522" t="str">
        <f t="shared" si="76"/>
        <v/>
      </c>
      <c r="E1064" s="523"/>
      <c r="F1064" s="523"/>
      <c r="G1064" s="523"/>
      <c r="H1064" s="523"/>
      <c r="I1064" s="523"/>
      <c r="J1064" s="523"/>
      <c r="K1064" s="523"/>
      <c r="L1064" s="523"/>
      <c r="M1064" s="523"/>
      <c r="N1064" s="523"/>
      <c r="O1064" s="523"/>
      <c r="P1064" s="523"/>
      <c r="Q1064" s="523"/>
      <c r="R1064" s="524"/>
      <c r="S1064" s="444"/>
      <c r="T1064" s="440"/>
      <c r="U1064" s="440"/>
      <c r="V1064" s="440"/>
      <c r="W1064" s="440"/>
      <c r="X1064" s="445"/>
      <c r="Y1064" s="444"/>
      <c r="Z1064" s="440"/>
      <c r="AA1064" s="440"/>
      <c r="AB1064" s="440"/>
      <c r="AC1064" s="440"/>
      <c r="AD1064" s="445"/>
      <c r="AE1064" s="1"/>
      <c r="AG1064" s="245">
        <f t="shared" si="77"/>
        <v>0</v>
      </c>
      <c r="AI1064" s="236">
        <f t="shared" si="78"/>
        <v>0</v>
      </c>
    </row>
    <row r="1065" spans="1:35">
      <c r="A1065" s="44"/>
      <c r="B1065" s="11"/>
      <c r="C1065" s="153" t="s">
        <v>144</v>
      </c>
      <c r="D1065" s="522" t="str">
        <f t="shared" si="76"/>
        <v/>
      </c>
      <c r="E1065" s="523"/>
      <c r="F1065" s="523"/>
      <c r="G1065" s="523"/>
      <c r="H1065" s="523"/>
      <c r="I1065" s="523"/>
      <c r="J1065" s="523"/>
      <c r="K1065" s="523"/>
      <c r="L1065" s="523"/>
      <c r="M1065" s="523"/>
      <c r="N1065" s="523"/>
      <c r="O1065" s="523"/>
      <c r="P1065" s="523"/>
      <c r="Q1065" s="523"/>
      <c r="R1065" s="524"/>
      <c r="S1065" s="444"/>
      <c r="T1065" s="440"/>
      <c r="U1065" s="440"/>
      <c r="V1065" s="440"/>
      <c r="W1065" s="440"/>
      <c r="X1065" s="445"/>
      <c r="Y1065" s="444"/>
      <c r="Z1065" s="440"/>
      <c r="AA1065" s="440"/>
      <c r="AB1065" s="440"/>
      <c r="AC1065" s="440"/>
      <c r="AD1065" s="445"/>
      <c r="AE1065" s="1"/>
      <c r="AG1065" s="245">
        <f t="shared" si="77"/>
        <v>0</v>
      </c>
      <c r="AI1065" s="236">
        <f t="shared" si="78"/>
        <v>0</v>
      </c>
    </row>
    <row r="1066" spans="1:35">
      <c r="A1066" s="44"/>
      <c r="B1066" s="11"/>
      <c r="C1066" s="153" t="s">
        <v>145</v>
      </c>
      <c r="D1066" s="522" t="str">
        <f t="shared" si="76"/>
        <v/>
      </c>
      <c r="E1066" s="523"/>
      <c r="F1066" s="523"/>
      <c r="G1066" s="523"/>
      <c r="H1066" s="523"/>
      <c r="I1066" s="523"/>
      <c r="J1066" s="523"/>
      <c r="K1066" s="523"/>
      <c r="L1066" s="523"/>
      <c r="M1066" s="523"/>
      <c r="N1066" s="523"/>
      <c r="O1066" s="523"/>
      <c r="P1066" s="523"/>
      <c r="Q1066" s="523"/>
      <c r="R1066" s="524"/>
      <c r="S1066" s="444"/>
      <c r="T1066" s="440"/>
      <c r="U1066" s="440"/>
      <c r="V1066" s="440"/>
      <c r="W1066" s="440"/>
      <c r="X1066" s="445"/>
      <c r="Y1066" s="444"/>
      <c r="Z1066" s="440"/>
      <c r="AA1066" s="440"/>
      <c r="AB1066" s="440"/>
      <c r="AC1066" s="440"/>
      <c r="AD1066" s="445"/>
      <c r="AE1066" s="1"/>
      <c r="AG1066" s="245">
        <f t="shared" si="77"/>
        <v>0</v>
      </c>
      <c r="AI1066" s="236">
        <f t="shared" si="78"/>
        <v>0</v>
      </c>
    </row>
    <row r="1067" spans="1:35">
      <c r="A1067" s="44"/>
      <c r="B1067" s="11"/>
      <c r="C1067" s="153" t="s">
        <v>146</v>
      </c>
      <c r="D1067" s="522" t="str">
        <f t="shared" si="76"/>
        <v/>
      </c>
      <c r="E1067" s="523"/>
      <c r="F1067" s="523"/>
      <c r="G1067" s="523"/>
      <c r="H1067" s="523"/>
      <c r="I1067" s="523"/>
      <c r="J1067" s="523"/>
      <c r="K1067" s="523"/>
      <c r="L1067" s="523"/>
      <c r="M1067" s="523"/>
      <c r="N1067" s="523"/>
      <c r="O1067" s="523"/>
      <c r="P1067" s="523"/>
      <c r="Q1067" s="523"/>
      <c r="R1067" s="524"/>
      <c r="S1067" s="444"/>
      <c r="T1067" s="440"/>
      <c r="U1067" s="440"/>
      <c r="V1067" s="440"/>
      <c r="W1067" s="440"/>
      <c r="X1067" s="445"/>
      <c r="Y1067" s="444"/>
      <c r="Z1067" s="440"/>
      <c r="AA1067" s="440"/>
      <c r="AB1067" s="440"/>
      <c r="AC1067" s="440"/>
      <c r="AD1067" s="445"/>
      <c r="AE1067" s="1"/>
      <c r="AG1067" s="245">
        <f t="shared" si="77"/>
        <v>0</v>
      </c>
      <c r="AI1067" s="236">
        <f t="shared" si="78"/>
        <v>0</v>
      </c>
    </row>
    <row r="1068" spans="1:35">
      <c r="A1068" s="44"/>
      <c r="B1068" s="11"/>
      <c r="C1068" s="153" t="s">
        <v>147</v>
      </c>
      <c r="D1068" s="522" t="str">
        <f t="shared" si="76"/>
        <v/>
      </c>
      <c r="E1068" s="523"/>
      <c r="F1068" s="523"/>
      <c r="G1068" s="523"/>
      <c r="H1068" s="523"/>
      <c r="I1068" s="523"/>
      <c r="J1068" s="523"/>
      <c r="K1068" s="523"/>
      <c r="L1068" s="523"/>
      <c r="M1068" s="523"/>
      <c r="N1068" s="523"/>
      <c r="O1068" s="523"/>
      <c r="P1068" s="523"/>
      <c r="Q1068" s="523"/>
      <c r="R1068" s="524"/>
      <c r="S1068" s="444"/>
      <c r="T1068" s="440"/>
      <c r="U1068" s="440"/>
      <c r="V1068" s="440"/>
      <c r="W1068" s="440"/>
      <c r="X1068" s="445"/>
      <c r="Y1068" s="444"/>
      <c r="Z1068" s="440"/>
      <c r="AA1068" s="440"/>
      <c r="AB1068" s="440"/>
      <c r="AC1068" s="440"/>
      <c r="AD1068" s="445"/>
      <c r="AE1068" s="1"/>
      <c r="AG1068" s="245">
        <f t="shared" si="77"/>
        <v>0</v>
      </c>
      <c r="AI1068" s="236">
        <f t="shared" si="78"/>
        <v>0</v>
      </c>
    </row>
    <row r="1069" spans="1:35">
      <c r="A1069" s="44"/>
      <c r="B1069" s="11"/>
      <c r="C1069" s="153" t="s">
        <v>148</v>
      </c>
      <c r="D1069" s="522" t="str">
        <f t="shared" si="76"/>
        <v/>
      </c>
      <c r="E1069" s="523"/>
      <c r="F1069" s="523"/>
      <c r="G1069" s="523"/>
      <c r="H1069" s="523"/>
      <c r="I1069" s="523"/>
      <c r="J1069" s="523"/>
      <c r="K1069" s="523"/>
      <c r="L1069" s="523"/>
      <c r="M1069" s="523"/>
      <c r="N1069" s="523"/>
      <c r="O1069" s="523"/>
      <c r="P1069" s="523"/>
      <c r="Q1069" s="523"/>
      <c r="R1069" s="524"/>
      <c r="S1069" s="444"/>
      <c r="T1069" s="440"/>
      <c r="U1069" s="440"/>
      <c r="V1069" s="440"/>
      <c r="W1069" s="440"/>
      <c r="X1069" s="445"/>
      <c r="Y1069" s="444"/>
      <c r="Z1069" s="440"/>
      <c r="AA1069" s="440"/>
      <c r="AB1069" s="440"/>
      <c r="AC1069" s="440"/>
      <c r="AD1069" s="445"/>
      <c r="AE1069" s="1"/>
      <c r="AG1069" s="245">
        <f t="shared" si="77"/>
        <v>0</v>
      </c>
      <c r="AI1069" s="236">
        <f t="shared" si="78"/>
        <v>0</v>
      </c>
    </row>
    <row r="1070" spans="1:35">
      <c r="A1070" s="44"/>
      <c r="B1070" s="11"/>
      <c r="C1070" s="153" t="s">
        <v>149</v>
      </c>
      <c r="D1070" s="522" t="str">
        <f t="shared" si="76"/>
        <v/>
      </c>
      <c r="E1070" s="523"/>
      <c r="F1070" s="523"/>
      <c r="G1070" s="523"/>
      <c r="H1070" s="523"/>
      <c r="I1070" s="523"/>
      <c r="J1070" s="523"/>
      <c r="K1070" s="523"/>
      <c r="L1070" s="523"/>
      <c r="M1070" s="523"/>
      <c r="N1070" s="523"/>
      <c r="O1070" s="523"/>
      <c r="P1070" s="523"/>
      <c r="Q1070" s="523"/>
      <c r="R1070" s="524"/>
      <c r="S1070" s="444"/>
      <c r="T1070" s="440"/>
      <c r="U1070" s="440"/>
      <c r="V1070" s="440"/>
      <c r="W1070" s="440"/>
      <c r="X1070" s="445"/>
      <c r="Y1070" s="444"/>
      <c r="Z1070" s="440"/>
      <c r="AA1070" s="440"/>
      <c r="AB1070" s="440"/>
      <c r="AC1070" s="440"/>
      <c r="AD1070" s="445"/>
      <c r="AE1070" s="1"/>
      <c r="AG1070" s="245">
        <f t="shared" si="77"/>
        <v>0</v>
      </c>
      <c r="AI1070" s="236">
        <f t="shared" si="78"/>
        <v>0</v>
      </c>
    </row>
    <row r="1071" spans="1:35">
      <c r="A1071" s="44"/>
      <c r="B1071" s="11"/>
      <c r="C1071" s="153" t="s">
        <v>150</v>
      </c>
      <c r="D1071" s="522" t="str">
        <f t="shared" si="76"/>
        <v/>
      </c>
      <c r="E1071" s="523"/>
      <c r="F1071" s="523"/>
      <c r="G1071" s="523"/>
      <c r="H1071" s="523"/>
      <c r="I1071" s="523"/>
      <c r="J1071" s="523"/>
      <c r="K1071" s="523"/>
      <c r="L1071" s="523"/>
      <c r="M1071" s="523"/>
      <c r="N1071" s="523"/>
      <c r="O1071" s="523"/>
      <c r="P1071" s="523"/>
      <c r="Q1071" s="523"/>
      <c r="R1071" s="524"/>
      <c r="S1071" s="444"/>
      <c r="T1071" s="440"/>
      <c r="U1071" s="440"/>
      <c r="V1071" s="440"/>
      <c r="W1071" s="440"/>
      <c r="X1071" s="445"/>
      <c r="Y1071" s="444"/>
      <c r="Z1071" s="440"/>
      <c r="AA1071" s="440"/>
      <c r="AB1071" s="440"/>
      <c r="AC1071" s="440"/>
      <c r="AD1071" s="445"/>
      <c r="AE1071" s="1"/>
      <c r="AG1071" s="245">
        <f t="shared" si="77"/>
        <v>0</v>
      </c>
      <c r="AI1071" s="236">
        <f t="shared" si="78"/>
        <v>0</v>
      </c>
    </row>
    <row r="1072" spans="1:35">
      <c r="A1072" s="44"/>
      <c r="B1072" s="11"/>
      <c r="C1072" s="153" t="s">
        <v>151</v>
      </c>
      <c r="D1072" s="522" t="str">
        <f t="shared" si="76"/>
        <v/>
      </c>
      <c r="E1072" s="523"/>
      <c r="F1072" s="523"/>
      <c r="G1072" s="523"/>
      <c r="H1072" s="523"/>
      <c r="I1072" s="523"/>
      <c r="J1072" s="523"/>
      <c r="K1072" s="523"/>
      <c r="L1072" s="523"/>
      <c r="M1072" s="523"/>
      <c r="N1072" s="523"/>
      <c r="O1072" s="523"/>
      <c r="P1072" s="523"/>
      <c r="Q1072" s="523"/>
      <c r="R1072" s="524"/>
      <c r="S1072" s="444"/>
      <c r="T1072" s="440"/>
      <c r="U1072" s="440"/>
      <c r="V1072" s="440"/>
      <c r="W1072" s="440"/>
      <c r="X1072" s="445"/>
      <c r="Y1072" s="444"/>
      <c r="Z1072" s="440"/>
      <c r="AA1072" s="440"/>
      <c r="AB1072" s="440"/>
      <c r="AC1072" s="440"/>
      <c r="AD1072" s="445"/>
      <c r="AE1072" s="1"/>
      <c r="AG1072" s="245">
        <f t="shared" si="77"/>
        <v>0</v>
      </c>
      <c r="AI1072" s="236">
        <f t="shared" si="78"/>
        <v>0</v>
      </c>
    </row>
    <row r="1073" spans="1:35">
      <c r="A1073" s="44"/>
      <c r="B1073" s="11"/>
      <c r="C1073" s="153" t="s">
        <v>152</v>
      </c>
      <c r="D1073" s="522" t="str">
        <f t="shared" si="76"/>
        <v/>
      </c>
      <c r="E1073" s="523"/>
      <c r="F1073" s="523"/>
      <c r="G1073" s="523"/>
      <c r="H1073" s="523"/>
      <c r="I1073" s="523"/>
      <c r="J1073" s="523"/>
      <c r="K1073" s="523"/>
      <c r="L1073" s="523"/>
      <c r="M1073" s="523"/>
      <c r="N1073" s="523"/>
      <c r="O1073" s="523"/>
      <c r="P1073" s="523"/>
      <c r="Q1073" s="523"/>
      <c r="R1073" s="524"/>
      <c r="S1073" s="444"/>
      <c r="T1073" s="440"/>
      <c r="U1073" s="440"/>
      <c r="V1073" s="440"/>
      <c r="W1073" s="440"/>
      <c r="X1073" s="445"/>
      <c r="Y1073" s="444"/>
      <c r="Z1073" s="440"/>
      <c r="AA1073" s="440"/>
      <c r="AB1073" s="440"/>
      <c r="AC1073" s="440"/>
      <c r="AD1073" s="445"/>
      <c r="AE1073" s="1"/>
      <c r="AG1073" s="245">
        <f t="shared" si="77"/>
        <v>0</v>
      </c>
      <c r="AI1073" s="236">
        <f t="shared" si="78"/>
        <v>0</v>
      </c>
    </row>
    <row r="1074" spans="1:35">
      <c r="A1074" s="44"/>
      <c r="B1074" s="11"/>
      <c r="C1074" s="153" t="s">
        <v>153</v>
      </c>
      <c r="D1074" s="522" t="str">
        <f t="shared" si="76"/>
        <v/>
      </c>
      <c r="E1074" s="523"/>
      <c r="F1074" s="523"/>
      <c r="G1074" s="523"/>
      <c r="H1074" s="523"/>
      <c r="I1074" s="523"/>
      <c r="J1074" s="523"/>
      <c r="K1074" s="523"/>
      <c r="L1074" s="523"/>
      <c r="M1074" s="523"/>
      <c r="N1074" s="523"/>
      <c r="O1074" s="523"/>
      <c r="P1074" s="523"/>
      <c r="Q1074" s="523"/>
      <c r="R1074" s="524"/>
      <c r="S1074" s="444"/>
      <c r="T1074" s="440"/>
      <c r="U1074" s="440"/>
      <c r="V1074" s="440"/>
      <c r="W1074" s="440"/>
      <c r="X1074" s="445"/>
      <c r="Y1074" s="444"/>
      <c r="Z1074" s="440"/>
      <c r="AA1074" s="440"/>
      <c r="AB1074" s="440"/>
      <c r="AC1074" s="440"/>
      <c r="AD1074" s="445"/>
      <c r="AE1074" s="1"/>
      <c r="AG1074" s="245">
        <f t="shared" si="77"/>
        <v>0</v>
      </c>
      <c r="AI1074" s="236">
        <f t="shared" si="78"/>
        <v>0</v>
      </c>
    </row>
    <row r="1075" spans="1:35">
      <c r="A1075" s="44"/>
      <c r="B1075" s="11"/>
      <c r="C1075" s="153" t="s">
        <v>154</v>
      </c>
      <c r="D1075" s="522" t="str">
        <f t="shared" si="76"/>
        <v/>
      </c>
      <c r="E1075" s="523"/>
      <c r="F1075" s="523"/>
      <c r="G1075" s="523"/>
      <c r="H1075" s="523"/>
      <c r="I1075" s="523"/>
      <c r="J1075" s="523"/>
      <c r="K1075" s="523"/>
      <c r="L1075" s="523"/>
      <c r="M1075" s="523"/>
      <c r="N1075" s="523"/>
      <c r="O1075" s="523"/>
      <c r="P1075" s="523"/>
      <c r="Q1075" s="523"/>
      <c r="R1075" s="524"/>
      <c r="S1075" s="444"/>
      <c r="T1075" s="440"/>
      <c r="U1075" s="440"/>
      <c r="V1075" s="440"/>
      <c r="W1075" s="440"/>
      <c r="X1075" s="445"/>
      <c r="Y1075" s="444"/>
      <c r="Z1075" s="440"/>
      <c r="AA1075" s="440"/>
      <c r="AB1075" s="440"/>
      <c r="AC1075" s="440"/>
      <c r="AD1075" s="445"/>
      <c r="AE1075" s="1"/>
      <c r="AG1075" s="245">
        <f t="shared" si="77"/>
        <v>0</v>
      </c>
      <c r="AI1075" s="236">
        <f t="shared" si="78"/>
        <v>0</v>
      </c>
    </row>
    <row r="1076" spans="1:35">
      <c r="A1076" s="44"/>
      <c r="B1076" s="11"/>
      <c r="C1076" s="153" t="s">
        <v>155</v>
      </c>
      <c r="D1076" s="522" t="str">
        <f t="shared" si="76"/>
        <v/>
      </c>
      <c r="E1076" s="523"/>
      <c r="F1076" s="523"/>
      <c r="G1076" s="523"/>
      <c r="H1076" s="523"/>
      <c r="I1076" s="523"/>
      <c r="J1076" s="523"/>
      <c r="K1076" s="523"/>
      <c r="L1076" s="523"/>
      <c r="M1076" s="523"/>
      <c r="N1076" s="523"/>
      <c r="O1076" s="523"/>
      <c r="P1076" s="523"/>
      <c r="Q1076" s="523"/>
      <c r="R1076" s="524"/>
      <c r="S1076" s="444"/>
      <c r="T1076" s="440"/>
      <c r="U1076" s="440"/>
      <c r="V1076" s="440"/>
      <c r="W1076" s="440"/>
      <c r="X1076" s="445"/>
      <c r="Y1076" s="444"/>
      <c r="Z1076" s="440"/>
      <c r="AA1076" s="440"/>
      <c r="AB1076" s="440"/>
      <c r="AC1076" s="440"/>
      <c r="AD1076" s="445"/>
      <c r="AE1076" s="1"/>
      <c r="AG1076" s="245">
        <f t="shared" si="77"/>
        <v>0</v>
      </c>
      <c r="AI1076" s="236">
        <f t="shared" si="78"/>
        <v>0</v>
      </c>
    </row>
    <row r="1077" spans="1:35">
      <c r="A1077" s="44"/>
      <c r="B1077" s="11"/>
      <c r="C1077" s="153" t="s">
        <v>156</v>
      </c>
      <c r="D1077" s="522" t="str">
        <f t="shared" si="76"/>
        <v/>
      </c>
      <c r="E1077" s="523"/>
      <c r="F1077" s="523"/>
      <c r="G1077" s="523"/>
      <c r="H1077" s="523"/>
      <c r="I1077" s="523"/>
      <c r="J1077" s="523"/>
      <c r="K1077" s="523"/>
      <c r="L1077" s="523"/>
      <c r="M1077" s="523"/>
      <c r="N1077" s="523"/>
      <c r="O1077" s="523"/>
      <c r="P1077" s="523"/>
      <c r="Q1077" s="523"/>
      <c r="R1077" s="524"/>
      <c r="S1077" s="444"/>
      <c r="T1077" s="440"/>
      <c r="U1077" s="440"/>
      <c r="V1077" s="440"/>
      <c r="W1077" s="440"/>
      <c r="X1077" s="445"/>
      <c r="Y1077" s="444"/>
      <c r="Z1077" s="440"/>
      <c r="AA1077" s="440"/>
      <c r="AB1077" s="440"/>
      <c r="AC1077" s="440"/>
      <c r="AD1077" s="445"/>
      <c r="AE1077" s="1"/>
      <c r="AG1077" s="245">
        <f t="shared" si="77"/>
        <v>0</v>
      </c>
      <c r="AI1077" s="236">
        <f t="shared" si="78"/>
        <v>0</v>
      </c>
    </row>
    <row r="1078" spans="1:35">
      <c r="A1078" s="44"/>
      <c r="B1078" s="11"/>
      <c r="C1078" s="153" t="s">
        <v>157</v>
      </c>
      <c r="D1078" s="522" t="str">
        <f t="shared" si="76"/>
        <v/>
      </c>
      <c r="E1078" s="523"/>
      <c r="F1078" s="523"/>
      <c r="G1078" s="523"/>
      <c r="H1078" s="523"/>
      <c r="I1078" s="523"/>
      <c r="J1078" s="523"/>
      <c r="K1078" s="523"/>
      <c r="L1078" s="523"/>
      <c r="M1078" s="523"/>
      <c r="N1078" s="523"/>
      <c r="O1078" s="523"/>
      <c r="P1078" s="523"/>
      <c r="Q1078" s="523"/>
      <c r="R1078" s="524"/>
      <c r="S1078" s="444"/>
      <c r="T1078" s="440"/>
      <c r="U1078" s="440"/>
      <c r="V1078" s="440"/>
      <c r="W1078" s="440"/>
      <c r="X1078" s="445"/>
      <c r="Y1078" s="444"/>
      <c r="Z1078" s="440"/>
      <c r="AA1078" s="440"/>
      <c r="AB1078" s="440"/>
      <c r="AC1078" s="440"/>
      <c r="AD1078" s="445"/>
      <c r="AE1078" s="1"/>
      <c r="AG1078" s="245">
        <f t="shared" si="77"/>
        <v>0</v>
      </c>
      <c r="AI1078" s="236">
        <f t="shared" si="78"/>
        <v>0</v>
      </c>
    </row>
    <row r="1079" spans="1:35">
      <c r="A1079" s="44"/>
      <c r="B1079" s="11"/>
      <c r="C1079" s="153" t="s">
        <v>158</v>
      </c>
      <c r="D1079" s="522" t="str">
        <f t="shared" si="76"/>
        <v/>
      </c>
      <c r="E1079" s="523"/>
      <c r="F1079" s="523"/>
      <c r="G1079" s="523"/>
      <c r="H1079" s="523"/>
      <c r="I1079" s="523"/>
      <c r="J1079" s="523"/>
      <c r="K1079" s="523"/>
      <c r="L1079" s="523"/>
      <c r="M1079" s="523"/>
      <c r="N1079" s="523"/>
      <c r="O1079" s="523"/>
      <c r="P1079" s="523"/>
      <c r="Q1079" s="523"/>
      <c r="R1079" s="524"/>
      <c r="S1079" s="444"/>
      <c r="T1079" s="440"/>
      <c r="U1079" s="440"/>
      <c r="V1079" s="440"/>
      <c r="W1079" s="440"/>
      <c r="X1079" s="445"/>
      <c r="Y1079" s="444"/>
      <c r="Z1079" s="440"/>
      <c r="AA1079" s="440"/>
      <c r="AB1079" s="440"/>
      <c r="AC1079" s="440"/>
      <c r="AD1079" s="445"/>
      <c r="AE1079" s="1"/>
      <c r="AG1079" s="245">
        <f t="shared" si="77"/>
        <v>0</v>
      </c>
      <c r="AI1079" s="236">
        <f t="shared" si="78"/>
        <v>0</v>
      </c>
    </row>
    <row r="1080" spans="1:35">
      <c r="A1080" s="44"/>
      <c r="B1080" s="11"/>
      <c r="C1080" s="153" t="s">
        <v>159</v>
      </c>
      <c r="D1080" s="522" t="str">
        <f t="shared" si="76"/>
        <v/>
      </c>
      <c r="E1080" s="523"/>
      <c r="F1080" s="523"/>
      <c r="G1080" s="523"/>
      <c r="H1080" s="523"/>
      <c r="I1080" s="523"/>
      <c r="J1080" s="523"/>
      <c r="K1080" s="523"/>
      <c r="L1080" s="523"/>
      <c r="M1080" s="523"/>
      <c r="N1080" s="523"/>
      <c r="O1080" s="523"/>
      <c r="P1080" s="523"/>
      <c r="Q1080" s="523"/>
      <c r="R1080" s="524"/>
      <c r="S1080" s="444"/>
      <c r="T1080" s="440"/>
      <c r="U1080" s="440"/>
      <c r="V1080" s="440"/>
      <c r="W1080" s="440"/>
      <c r="X1080" s="445"/>
      <c r="Y1080" s="444"/>
      <c r="Z1080" s="440"/>
      <c r="AA1080" s="440"/>
      <c r="AB1080" s="440"/>
      <c r="AC1080" s="440"/>
      <c r="AD1080" s="445"/>
      <c r="AE1080" s="1"/>
      <c r="AG1080" s="245">
        <f t="shared" si="77"/>
        <v>0</v>
      </c>
      <c r="AI1080" s="236">
        <f t="shared" si="78"/>
        <v>0</v>
      </c>
    </row>
    <row r="1081" spans="1:35">
      <c r="A1081" s="44"/>
      <c r="B1081" s="11"/>
      <c r="C1081" s="153" t="s">
        <v>160</v>
      </c>
      <c r="D1081" s="522" t="str">
        <f t="shared" si="76"/>
        <v/>
      </c>
      <c r="E1081" s="523"/>
      <c r="F1081" s="523"/>
      <c r="G1081" s="523"/>
      <c r="H1081" s="523"/>
      <c r="I1081" s="523"/>
      <c r="J1081" s="523"/>
      <c r="K1081" s="523"/>
      <c r="L1081" s="523"/>
      <c r="M1081" s="523"/>
      <c r="N1081" s="523"/>
      <c r="O1081" s="523"/>
      <c r="P1081" s="523"/>
      <c r="Q1081" s="523"/>
      <c r="R1081" s="524"/>
      <c r="S1081" s="444"/>
      <c r="T1081" s="440"/>
      <c r="U1081" s="440"/>
      <c r="V1081" s="440"/>
      <c r="W1081" s="440"/>
      <c r="X1081" s="445"/>
      <c r="Y1081" s="444"/>
      <c r="Z1081" s="440"/>
      <c r="AA1081" s="440"/>
      <c r="AB1081" s="440"/>
      <c r="AC1081" s="440"/>
      <c r="AD1081" s="445"/>
      <c r="AE1081" s="1"/>
      <c r="AG1081" s="245">
        <f t="shared" si="77"/>
        <v>0</v>
      </c>
      <c r="AI1081" s="236">
        <f t="shared" si="78"/>
        <v>0</v>
      </c>
    </row>
    <row r="1082" spans="1:35">
      <c r="A1082" s="44"/>
      <c r="B1082" s="11"/>
      <c r="C1082" s="153" t="s">
        <v>161</v>
      </c>
      <c r="D1082" s="522" t="str">
        <f t="shared" si="76"/>
        <v/>
      </c>
      <c r="E1082" s="523"/>
      <c r="F1082" s="523"/>
      <c r="G1082" s="523"/>
      <c r="H1082" s="523"/>
      <c r="I1082" s="523"/>
      <c r="J1082" s="523"/>
      <c r="K1082" s="523"/>
      <c r="L1082" s="523"/>
      <c r="M1082" s="523"/>
      <c r="N1082" s="523"/>
      <c r="O1082" s="523"/>
      <c r="P1082" s="523"/>
      <c r="Q1082" s="523"/>
      <c r="R1082" s="524"/>
      <c r="S1082" s="444"/>
      <c r="T1082" s="440"/>
      <c r="U1082" s="440"/>
      <c r="V1082" s="440"/>
      <c r="W1082" s="440"/>
      <c r="X1082" s="445"/>
      <c r="Y1082" s="444"/>
      <c r="Z1082" s="440"/>
      <c r="AA1082" s="440"/>
      <c r="AB1082" s="440"/>
      <c r="AC1082" s="440"/>
      <c r="AD1082" s="445"/>
      <c r="AE1082" s="1"/>
      <c r="AG1082" s="245">
        <f t="shared" si="77"/>
        <v>0</v>
      </c>
      <c r="AI1082" s="236">
        <f t="shared" si="78"/>
        <v>0</v>
      </c>
    </row>
    <row r="1083" spans="1:35">
      <c r="A1083" s="44"/>
      <c r="B1083" s="11"/>
      <c r="C1083" s="153" t="s">
        <v>162</v>
      </c>
      <c r="D1083" s="522" t="str">
        <f t="shared" si="76"/>
        <v/>
      </c>
      <c r="E1083" s="523"/>
      <c r="F1083" s="523"/>
      <c r="G1083" s="523"/>
      <c r="H1083" s="523"/>
      <c r="I1083" s="523"/>
      <c r="J1083" s="523"/>
      <c r="K1083" s="523"/>
      <c r="L1083" s="523"/>
      <c r="M1083" s="523"/>
      <c r="N1083" s="523"/>
      <c r="O1083" s="523"/>
      <c r="P1083" s="523"/>
      <c r="Q1083" s="523"/>
      <c r="R1083" s="524"/>
      <c r="S1083" s="444"/>
      <c r="T1083" s="440"/>
      <c r="U1083" s="440"/>
      <c r="V1083" s="440"/>
      <c r="W1083" s="440"/>
      <c r="X1083" s="445"/>
      <c r="Y1083" s="444"/>
      <c r="Z1083" s="440"/>
      <c r="AA1083" s="440"/>
      <c r="AB1083" s="440"/>
      <c r="AC1083" s="440"/>
      <c r="AD1083" s="445"/>
      <c r="AE1083" s="1"/>
      <c r="AG1083" s="245">
        <f t="shared" si="77"/>
        <v>0</v>
      </c>
      <c r="AI1083" s="236">
        <f t="shared" si="78"/>
        <v>0</v>
      </c>
    </row>
    <row r="1084" spans="1:35">
      <c r="A1084" s="44"/>
      <c r="B1084" s="11"/>
      <c r="C1084" s="153" t="s">
        <v>163</v>
      </c>
      <c r="D1084" s="522" t="str">
        <f t="shared" si="76"/>
        <v/>
      </c>
      <c r="E1084" s="523"/>
      <c r="F1084" s="523"/>
      <c r="G1084" s="523"/>
      <c r="H1084" s="523"/>
      <c r="I1084" s="523"/>
      <c r="J1084" s="523"/>
      <c r="K1084" s="523"/>
      <c r="L1084" s="523"/>
      <c r="M1084" s="523"/>
      <c r="N1084" s="523"/>
      <c r="O1084" s="523"/>
      <c r="P1084" s="523"/>
      <c r="Q1084" s="523"/>
      <c r="R1084" s="524"/>
      <c r="S1084" s="444"/>
      <c r="T1084" s="440"/>
      <c r="U1084" s="440"/>
      <c r="V1084" s="440"/>
      <c r="W1084" s="440"/>
      <c r="X1084" s="445"/>
      <c r="Y1084" s="444"/>
      <c r="Z1084" s="440"/>
      <c r="AA1084" s="440"/>
      <c r="AB1084" s="440"/>
      <c r="AC1084" s="440"/>
      <c r="AD1084" s="445"/>
      <c r="AE1084" s="1"/>
      <c r="AG1084" s="245">
        <f t="shared" si="77"/>
        <v>0</v>
      </c>
      <c r="AI1084" s="236">
        <f t="shared" si="78"/>
        <v>0</v>
      </c>
    </row>
    <row r="1085" spans="1:35">
      <c r="A1085" s="44"/>
      <c r="B1085" s="11"/>
      <c r="C1085" s="153" t="s">
        <v>164</v>
      </c>
      <c r="D1085" s="522" t="str">
        <f t="shared" si="76"/>
        <v/>
      </c>
      <c r="E1085" s="523"/>
      <c r="F1085" s="523"/>
      <c r="G1085" s="523"/>
      <c r="H1085" s="523"/>
      <c r="I1085" s="523"/>
      <c r="J1085" s="523"/>
      <c r="K1085" s="523"/>
      <c r="L1085" s="523"/>
      <c r="M1085" s="523"/>
      <c r="N1085" s="523"/>
      <c r="O1085" s="523"/>
      <c r="P1085" s="523"/>
      <c r="Q1085" s="523"/>
      <c r="R1085" s="524"/>
      <c r="S1085" s="444"/>
      <c r="T1085" s="440"/>
      <c r="U1085" s="440"/>
      <c r="V1085" s="440"/>
      <c r="W1085" s="440"/>
      <c r="X1085" s="445"/>
      <c r="Y1085" s="444"/>
      <c r="Z1085" s="440"/>
      <c r="AA1085" s="440"/>
      <c r="AB1085" s="440"/>
      <c r="AC1085" s="440"/>
      <c r="AD1085" s="445"/>
      <c r="AE1085" s="1"/>
      <c r="AG1085" s="245">
        <f t="shared" si="77"/>
        <v>0</v>
      </c>
      <c r="AI1085" s="236">
        <f t="shared" si="78"/>
        <v>0</v>
      </c>
    </row>
    <row r="1086" spans="1:35">
      <c r="A1086" s="44"/>
      <c r="B1086" s="11"/>
      <c r="C1086" s="153" t="s">
        <v>165</v>
      </c>
      <c r="D1086" s="522" t="str">
        <f t="shared" si="76"/>
        <v/>
      </c>
      <c r="E1086" s="523"/>
      <c r="F1086" s="523"/>
      <c r="G1086" s="523"/>
      <c r="H1086" s="523"/>
      <c r="I1086" s="523"/>
      <c r="J1086" s="523"/>
      <c r="K1086" s="523"/>
      <c r="L1086" s="523"/>
      <c r="M1086" s="523"/>
      <c r="N1086" s="523"/>
      <c r="O1086" s="523"/>
      <c r="P1086" s="523"/>
      <c r="Q1086" s="523"/>
      <c r="R1086" s="524"/>
      <c r="S1086" s="444"/>
      <c r="T1086" s="440"/>
      <c r="U1086" s="440"/>
      <c r="V1086" s="440"/>
      <c r="W1086" s="440"/>
      <c r="X1086" s="445"/>
      <c r="Y1086" s="444"/>
      <c r="Z1086" s="440"/>
      <c r="AA1086" s="440"/>
      <c r="AB1086" s="440"/>
      <c r="AC1086" s="440"/>
      <c r="AD1086" s="445"/>
      <c r="AE1086" s="1"/>
      <c r="AG1086" s="245">
        <f t="shared" si="77"/>
        <v>0</v>
      </c>
      <c r="AI1086" s="236">
        <f t="shared" si="78"/>
        <v>0</v>
      </c>
    </row>
    <row r="1087" spans="1:35">
      <c r="A1087" s="44"/>
      <c r="B1087" s="11"/>
      <c r="C1087" s="153" t="s">
        <v>166</v>
      </c>
      <c r="D1087" s="522" t="str">
        <f t="shared" si="76"/>
        <v/>
      </c>
      <c r="E1087" s="523"/>
      <c r="F1087" s="523"/>
      <c r="G1087" s="523"/>
      <c r="H1087" s="523"/>
      <c r="I1087" s="523"/>
      <c r="J1087" s="523"/>
      <c r="K1087" s="523"/>
      <c r="L1087" s="523"/>
      <c r="M1087" s="523"/>
      <c r="N1087" s="523"/>
      <c r="O1087" s="523"/>
      <c r="P1087" s="523"/>
      <c r="Q1087" s="523"/>
      <c r="R1087" s="524"/>
      <c r="S1087" s="444"/>
      <c r="T1087" s="440"/>
      <c r="U1087" s="440"/>
      <c r="V1087" s="440"/>
      <c r="W1087" s="440"/>
      <c r="X1087" s="445"/>
      <c r="Y1087" s="444"/>
      <c r="Z1087" s="440"/>
      <c r="AA1087" s="440"/>
      <c r="AB1087" s="440"/>
      <c r="AC1087" s="440"/>
      <c r="AD1087" s="445"/>
      <c r="AE1087" s="1"/>
      <c r="AG1087" s="245">
        <f t="shared" si="77"/>
        <v>0</v>
      </c>
      <c r="AI1087" s="236">
        <f t="shared" si="78"/>
        <v>0</v>
      </c>
    </row>
    <row r="1088" spans="1:35">
      <c r="A1088" s="44"/>
      <c r="B1088" s="11"/>
      <c r="C1088" s="166" t="s">
        <v>167</v>
      </c>
      <c r="D1088" s="522" t="str">
        <f t="shared" si="76"/>
        <v/>
      </c>
      <c r="E1088" s="523"/>
      <c r="F1088" s="523"/>
      <c r="G1088" s="523"/>
      <c r="H1088" s="523"/>
      <c r="I1088" s="523"/>
      <c r="J1088" s="523"/>
      <c r="K1088" s="523"/>
      <c r="L1088" s="523"/>
      <c r="M1088" s="523"/>
      <c r="N1088" s="523"/>
      <c r="O1088" s="523"/>
      <c r="P1088" s="523"/>
      <c r="Q1088" s="523"/>
      <c r="R1088" s="524"/>
      <c r="S1088" s="444"/>
      <c r="T1088" s="440"/>
      <c r="U1088" s="440"/>
      <c r="V1088" s="440"/>
      <c r="W1088" s="440"/>
      <c r="X1088" s="445"/>
      <c r="Y1088" s="444"/>
      <c r="Z1088" s="440"/>
      <c r="AA1088" s="440"/>
      <c r="AB1088" s="440"/>
      <c r="AC1088" s="440"/>
      <c r="AD1088" s="445"/>
      <c r="AE1088" s="1"/>
      <c r="AG1088" s="245">
        <f t="shared" si="77"/>
        <v>0</v>
      </c>
      <c r="AI1088" s="236">
        <f t="shared" si="78"/>
        <v>0</v>
      </c>
    </row>
    <row r="1089" spans="1:35">
      <c r="A1089" s="44"/>
      <c r="B1089" s="11"/>
      <c r="C1089" s="166" t="s">
        <v>168</v>
      </c>
      <c r="D1089" s="522" t="str">
        <f t="shared" si="76"/>
        <v/>
      </c>
      <c r="E1089" s="523"/>
      <c r="F1089" s="523"/>
      <c r="G1089" s="523"/>
      <c r="H1089" s="523"/>
      <c r="I1089" s="523"/>
      <c r="J1089" s="523"/>
      <c r="K1089" s="523"/>
      <c r="L1089" s="523"/>
      <c r="M1089" s="523"/>
      <c r="N1089" s="523"/>
      <c r="O1089" s="523"/>
      <c r="P1089" s="523"/>
      <c r="Q1089" s="523"/>
      <c r="R1089" s="524"/>
      <c r="S1089" s="444"/>
      <c r="T1089" s="440"/>
      <c r="U1089" s="440"/>
      <c r="V1089" s="440"/>
      <c r="W1089" s="440"/>
      <c r="X1089" s="445"/>
      <c r="Y1089" s="444"/>
      <c r="Z1089" s="440"/>
      <c r="AA1089" s="440"/>
      <c r="AB1089" s="440"/>
      <c r="AC1089" s="440"/>
      <c r="AD1089" s="445"/>
      <c r="AE1089" s="1"/>
      <c r="AG1089" s="245">
        <f t="shared" si="77"/>
        <v>0</v>
      </c>
      <c r="AI1089" s="236">
        <f t="shared" si="78"/>
        <v>0</v>
      </c>
    </row>
    <row r="1090" spans="1:35">
      <c r="A1090" s="44"/>
      <c r="B1090" s="11"/>
      <c r="C1090" s="166" t="s">
        <v>169</v>
      </c>
      <c r="D1090" s="522" t="str">
        <f t="shared" si="76"/>
        <v/>
      </c>
      <c r="E1090" s="523"/>
      <c r="F1090" s="523"/>
      <c r="G1090" s="523"/>
      <c r="H1090" s="523"/>
      <c r="I1090" s="523"/>
      <c r="J1090" s="523"/>
      <c r="K1090" s="523"/>
      <c r="L1090" s="523"/>
      <c r="M1090" s="523"/>
      <c r="N1090" s="523"/>
      <c r="O1090" s="523"/>
      <c r="P1090" s="523"/>
      <c r="Q1090" s="523"/>
      <c r="R1090" s="524"/>
      <c r="S1090" s="444"/>
      <c r="T1090" s="440"/>
      <c r="U1090" s="440"/>
      <c r="V1090" s="440"/>
      <c r="W1090" s="440"/>
      <c r="X1090" s="445"/>
      <c r="Y1090" s="444"/>
      <c r="Z1090" s="440"/>
      <c r="AA1090" s="440"/>
      <c r="AB1090" s="440"/>
      <c r="AC1090" s="440"/>
      <c r="AD1090" s="445"/>
      <c r="AE1090" s="1"/>
      <c r="AG1090" s="245">
        <f t="shared" si="77"/>
        <v>0</v>
      </c>
      <c r="AI1090" s="236">
        <f t="shared" si="78"/>
        <v>0</v>
      </c>
    </row>
    <row r="1091" spans="1:35">
      <c r="A1091" s="44"/>
      <c r="B1091" s="11"/>
      <c r="C1091" s="166" t="s">
        <v>170</v>
      </c>
      <c r="D1091" s="522" t="str">
        <f t="shared" si="76"/>
        <v/>
      </c>
      <c r="E1091" s="523"/>
      <c r="F1091" s="523"/>
      <c r="G1091" s="523"/>
      <c r="H1091" s="523"/>
      <c r="I1091" s="523"/>
      <c r="J1091" s="523"/>
      <c r="K1091" s="523"/>
      <c r="L1091" s="523"/>
      <c r="M1091" s="523"/>
      <c r="N1091" s="523"/>
      <c r="O1091" s="523"/>
      <c r="P1091" s="523"/>
      <c r="Q1091" s="523"/>
      <c r="R1091" s="524"/>
      <c r="S1091" s="444"/>
      <c r="T1091" s="440"/>
      <c r="U1091" s="440"/>
      <c r="V1091" s="440"/>
      <c r="W1091" s="440"/>
      <c r="X1091" s="445"/>
      <c r="Y1091" s="444"/>
      <c r="Z1091" s="440"/>
      <c r="AA1091" s="440"/>
      <c r="AB1091" s="440"/>
      <c r="AC1091" s="440"/>
      <c r="AD1091" s="445"/>
      <c r="AE1091" s="1"/>
      <c r="AG1091" s="245">
        <f t="shared" si="77"/>
        <v>0</v>
      </c>
      <c r="AI1091" s="236">
        <f t="shared" si="78"/>
        <v>0</v>
      </c>
    </row>
    <row r="1092" spans="1:35">
      <c r="A1092" s="44"/>
      <c r="B1092" s="11"/>
      <c r="C1092" s="166" t="s">
        <v>171</v>
      </c>
      <c r="D1092" s="522" t="str">
        <f t="shared" si="76"/>
        <v/>
      </c>
      <c r="E1092" s="523"/>
      <c r="F1092" s="523"/>
      <c r="G1092" s="523"/>
      <c r="H1092" s="523"/>
      <c r="I1092" s="523"/>
      <c r="J1092" s="523"/>
      <c r="K1092" s="523"/>
      <c r="L1092" s="523"/>
      <c r="M1092" s="523"/>
      <c r="N1092" s="523"/>
      <c r="O1092" s="523"/>
      <c r="P1092" s="523"/>
      <c r="Q1092" s="523"/>
      <c r="R1092" s="524"/>
      <c r="S1092" s="444"/>
      <c r="T1092" s="440"/>
      <c r="U1092" s="440"/>
      <c r="V1092" s="440"/>
      <c r="W1092" s="440"/>
      <c r="X1092" s="445"/>
      <c r="Y1092" s="444"/>
      <c r="Z1092" s="440"/>
      <c r="AA1092" s="440"/>
      <c r="AB1092" s="440"/>
      <c r="AC1092" s="440"/>
      <c r="AD1092" s="445"/>
      <c r="AE1092" s="1"/>
      <c r="AG1092" s="245">
        <f t="shared" si="77"/>
        <v>0</v>
      </c>
      <c r="AI1092" s="236">
        <f t="shared" si="78"/>
        <v>0</v>
      </c>
    </row>
    <row r="1093" spans="1:35">
      <c r="A1093" s="44"/>
      <c r="B1093" s="11"/>
      <c r="C1093" s="166" t="s">
        <v>172</v>
      </c>
      <c r="D1093" s="522" t="str">
        <f t="shared" si="76"/>
        <v/>
      </c>
      <c r="E1093" s="523"/>
      <c r="F1093" s="523"/>
      <c r="G1093" s="523"/>
      <c r="H1093" s="523"/>
      <c r="I1093" s="523"/>
      <c r="J1093" s="523"/>
      <c r="K1093" s="523"/>
      <c r="L1093" s="523"/>
      <c r="M1093" s="523"/>
      <c r="N1093" s="523"/>
      <c r="O1093" s="523"/>
      <c r="P1093" s="523"/>
      <c r="Q1093" s="523"/>
      <c r="R1093" s="524"/>
      <c r="S1093" s="444"/>
      <c r="T1093" s="440"/>
      <c r="U1093" s="440"/>
      <c r="V1093" s="440"/>
      <c r="W1093" s="440"/>
      <c r="X1093" s="445"/>
      <c r="Y1093" s="444"/>
      <c r="Z1093" s="440"/>
      <c r="AA1093" s="440"/>
      <c r="AB1093" s="440"/>
      <c r="AC1093" s="440"/>
      <c r="AD1093" s="445"/>
      <c r="AE1093" s="1"/>
      <c r="AG1093" s="245">
        <f t="shared" si="77"/>
        <v>0</v>
      </c>
      <c r="AI1093" s="236">
        <f t="shared" si="78"/>
        <v>0</v>
      </c>
    </row>
    <row r="1094" spans="1:35">
      <c r="A1094" s="44"/>
      <c r="B1094" s="11"/>
      <c r="C1094" s="166" t="s">
        <v>173</v>
      </c>
      <c r="D1094" s="522" t="str">
        <f t="shared" si="76"/>
        <v/>
      </c>
      <c r="E1094" s="523"/>
      <c r="F1094" s="523"/>
      <c r="G1094" s="523"/>
      <c r="H1094" s="523"/>
      <c r="I1094" s="523"/>
      <c r="J1094" s="523"/>
      <c r="K1094" s="523"/>
      <c r="L1094" s="523"/>
      <c r="M1094" s="523"/>
      <c r="N1094" s="523"/>
      <c r="O1094" s="523"/>
      <c r="P1094" s="523"/>
      <c r="Q1094" s="523"/>
      <c r="R1094" s="524"/>
      <c r="S1094" s="444"/>
      <c r="T1094" s="440"/>
      <c r="U1094" s="440"/>
      <c r="V1094" s="440"/>
      <c r="W1094" s="440"/>
      <c r="X1094" s="445"/>
      <c r="Y1094" s="444"/>
      <c r="Z1094" s="440"/>
      <c r="AA1094" s="440"/>
      <c r="AB1094" s="440"/>
      <c r="AC1094" s="440"/>
      <c r="AD1094" s="445"/>
      <c r="AE1094" s="1"/>
      <c r="AG1094" s="245">
        <f t="shared" si="77"/>
        <v>0</v>
      </c>
      <c r="AI1094" s="236">
        <f t="shared" si="78"/>
        <v>0</v>
      </c>
    </row>
    <row r="1095" spans="1:35">
      <c r="A1095" s="44"/>
      <c r="B1095" s="11"/>
      <c r="C1095" s="166" t="s">
        <v>174</v>
      </c>
      <c r="D1095" s="522" t="str">
        <f t="shared" si="76"/>
        <v/>
      </c>
      <c r="E1095" s="523"/>
      <c r="F1095" s="523"/>
      <c r="G1095" s="523"/>
      <c r="H1095" s="523"/>
      <c r="I1095" s="523"/>
      <c r="J1095" s="523"/>
      <c r="K1095" s="523"/>
      <c r="L1095" s="523"/>
      <c r="M1095" s="523"/>
      <c r="N1095" s="523"/>
      <c r="O1095" s="523"/>
      <c r="P1095" s="523"/>
      <c r="Q1095" s="523"/>
      <c r="R1095" s="524"/>
      <c r="S1095" s="444"/>
      <c r="T1095" s="440"/>
      <c r="U1095" s="440"/>
      <c r="V1095" s="440"/>
      <c r="W1095" s="440"/>
      <c r="X1095" s="445"/>
      <c r="Y1095" s="444"/>
      <c r="Z1095" s="440"/>
      <c r="AA1095" s="440"/>
      <c r="AB1095" s="440"/>
      <c r="AC1095" s="440"/>
      <c r="AD1095" s="445"/>
      <c r="AE1095" s="1"/>
      <c r="AG1095" s="245">
        <f t="shared" si="77"/>
        <v>0</v>
      </c>
      <c r="AI1095" s="236">
        <f t="shared" si="78"/>
        <v>0</v>
      </c>
    </row>
    <row r="1096" spans="1:35">
      <c r="A1096" s="44"/>
      <c r="B1096" s="11"/>
      <c r="C1096" s="166" t="s">
        <v>175</v>
      </c>
      <c r="D1096" s="522" t="str">
        <f t="shared" si="76"/>
        <v/>
      </c>
      <c r="E1096" s="523"/>
      <c r="F1096" s="523"/>
      <c r="G1096" s="523"/>
      <c r="H1096" s="523"/>
      <c r="I1096" s="523"/>
      <c r="J1096" s="523"/>
      <c r="K1096" s="523"/>
      <c r="L1096" s="523"/>
      <c r="M1096" s="523"/>
      <c r="N1096" s="523"/>
      <c r="O1096" s="523"/>
      <c r="P1096" s="523"/>
      <c r="Q1096" s="523"/>
      <c r="R1096" s="524"/>
      <c r="S1096" s="444"/>
      <c r="T1096" s="440"/>
      <c r="U1096" s="440"/>
      <c r="V1096" s="440"/>
      <c r="W1096" s="440"/>
      <c r="X1096" s="445"/>
      <c r="Y1096" s="444"/>
      <c r="Z1096" s="440"/>
      <c r="AA1096" s="440"/>
      <c r="AB1096" s="440"/>
      <c r="AC1096" s="440"/>
      <c r="AD1096" s="445"/>
      <c r="AE1096" s="1"/>
      <c r="AG1096" s="245">
        <f t="shared" si="77"/>
        <v>0</v>
      </c>
      <c r="AI1096" s="236">
        <f t="shared" si="78"/>
        <v>0</v>
      </c>
    </row>
    <row r="1097" spans="1:35">
      <c r="A1097" s="44"/>
      <c r="B1097" s="11"/>
      <c r="C1097" s="166" t="s">
        <v>176</v>
      </c>
      <c r="D1097" s="522" t="str">
        <f t="shared" si="76"/>
        <v/>
      </c>
      <c r="E1097" s="523"/>
      <c r="F1097" s="523"/>
      <c r="G1097" s="523"/>
      <c r="H1097" s="523"/>
      <c r="I1097" s="523"/>
      <c r="J1097" s="523"/>
      <c r="K1097" s="523"/>
      <c r="L1097" s="523"/>
      <c r="M1097" s="523"/>
      <c r="N1097" s="523"/>
      <c r="O1097" s="523"/>
      <c r="P1097" s="523"/>
      <c r="Q1097" s="523"/>
      <c r="R1097" s="524"/>
      <c r="S1097" s="444"/>
      <c r="T1097" s="440"/>
      <c r="U1097" s="440"/>
      <c r="V1097" s="440"/>
      <c r="W1097" s="440"/>
      <c r="X1097" s="445"/>
      <c r="Y1097" s="444"/>
      <c r="Z1097" s="440"/>
      <c r="AA1097" s="440"/>
      <c r="AB1097" s="440"/>
      <c r="AC1097" s="440"/>
      <c r="AD1097" s="445"/>
      <c r="AE1097" s="1"/>
      <c r="AG1097" s="245">
        <f t="shared" si="77"/>
        <v>0</v>
      </c>
      <c r="AI1097" s="236">
        <f t="shared" si="78"/>
        <v>0</v>
      </c>
    </row>
    <row r="1098" spans="1:35">
      <c r="A1098" s="44"/>
      <c r="B1098" s="11"/>
      <c r="C1098" s="166" t="s">
        <v>177</v>
      </c>
      <c r="D1098" s="522" t="str">
        <f t="shared" si="76"/>
        <v/>
      </c>
      <c r="E1098" s="523"/>
      <c r="F1098" s="523"/>
      <c r="G1098" s="523"/>
      <c r="H1098" s="523"/>
      <c r="I1098" s="523"/>
      <c r="J1098" s="523"/>
      <c r="K1098" s="523"/>
      <c r="L1098" s="523"/>
      <c r="M1098" s="523"/>
      <c r="N1098" s="523"/>
      <c r="O1098" s="523"/>
      <c r="P1098" s="523"/>
      <c r="Q1098" s="523"/>
      <c r="R1098" s="524"/>
      <c r="S1098" s="444"/>
      <c r="T1098" s="440"/>
      <c r="U1098" s="440"/>
      <c r="V1098" s="440"/>
      <c r="W1098" s="440"/>
      <c r="X1098" s="445"/>
      <c r="Y1098" s="444"/>
      <c r="Z1098" s="440"/>
      <c r="AA1098" s="440"/>
      <c r="AB1098" s="440"/>
      <c r="AC1098" s="440"/>
      <c r="AD1098" s="445"/>
      <c r="AE1098" s="1"/>
      <c r="AG1098" s="245">
        <f t="shared" si="77"/>
        <v>0</v>
      </c>
      <c r="AI1098" s="236">
        <f t="shared" si="78"/>
        <v>0</v>
      </c>
    </row>
    <row r="1099" spans="1:35">
      <c r="A1099" s="44"/>
      <c r="B1099" s="11"/>
      <c r="C1099" s="166" t="s">
        <v>178</v>
      </c>
      <c r="D1099" s="522" t="str">
        <f t="shared" si="76"/>
        <v/>
      </c>
      <c r="E1099" s="523"/>
      <c r="F1099" s="523"/>
      <c r="G1099" s="523"/>
      <c r="H1099" s="523"/>
      <c r="I1099" s="523"/>
      <c r="J1099" s="523"/>
      <c r="K1099" s="523"/>
      <c r="L1099" s="523"/>
      <c r="M1099" s="523"/>
      <c r="N1099" s="523"/>
      <c r="O1099" s="523"/>
      <c r="P1099" s="523"/>
      <c r="Q1099" s="523"/>
      <c r="R1099" s="524"/>
      <c r="S1099" s="444"/>
      <c r="T1099" s="440"/>
      <c r="U1099" s="440"/>
      <c r="V1099" s="440"/>
      <c r="W1099" s="440"/>
      <c r="X1099" s="445"/>
      <c r="Y1099" s="444"/>
      <c r="Z1099" s="440"/>
      <c r="AA1099" s="440"/>
      <c r="AB1099" s="440"/>
      <c r="AC1099" s="440"/>
      <c r="AD1099" s="445"/>
      <c r="AE1099" s="1"/>
      <c r="AG1099" s="245">
        <f t="shared" si="77"/>
        <v>0</v>
      </c>
      <c r="AI1099" s="236">
        <f t="shared" si="78"/>
        <v>0</v>
      </c>
    </row>
    <row r="1100" spans="1:35">
      <c r="A1100" s="44"/>
      <c r="B1100" s="11"/>
      <c r="C1100" s="166" t="s">
        <v>179</v>
      </c>
      <c r="D1100" s="522" t="str">
        <f t="shared" si="76"/>
        <v/>
      </c>
      <c r="E1100" s="523"/>
      <c r="F1100" s="523"/>
      <c r="G1100" s="523"/>
      <c r="H1100" s="523"/>
      <c r="I1100" s="523"/>
      <c r="J1100" s="523"/>
      <c r="K1100" s="523"/>
      <c r="L1100" s="523"/>
      <c r="M1100" s="523"/>
      <c r="N1100" s="523"/>
      <c r="O1100" s="523"/>
      <c r="P1100" s="523"/>
      <c r="Q1100" s="523"/>
      <c r="R1100" s="524"/>
      <c r="S1100" s="444"/>
      <c r="T1100" s="440"/>
      <c r="U1100" s="440"/>
      <c r="V1100" s="440"/>
      <c r="W1100" s="440"/>
      <c r="X1100" s="445"/>
      <c r="Y1100" s="444"/>
      <c r="Z1100" s="440"/>
      <c r="AA1100" s="440"/>
      <c r="AB1100" s="440"/>
      <c r="AC1100" s="440"/>
      <c r="AD1100" s="445"/>
      <c r="AE1100" s="1"/>
      <c r="AG1100" s="245">
        <f t="shared" si="77"/>
        <v>0</v>
      </c>
      <c r="AI1100" s="236">
        <f t="shared" si="78"/>
        <v>0</v>
      </c>
    </row>
    <row r="1101" spans="1:35">
      <c r="A1101" s="44"/>
      <c r="B1101" s="11"/>
      <c r="C1101" s="166" t="s">
        <v>180</v>
      </c>
      <c r="D1101" s="522" t="str">
        <f t="shared" si="76"/>
        <v/>
      </c>
      <c r="E1101" s="523"/>
      <c r="F1101" s="523"/>
      <c r="G1101" s="523"/>
      <c r="H1101" s="523"/>
      <c r="I1101" s="523"/>
      <c r="J1101" s="523"/>
      <c r="K1101" s="523"/>
      <c r="L1101" s="523"/>
      <c r="M1101" s="523"/>
      <c r="N1101" s="523"/>
      <c r="O1101" s="523"/>
      <c r="P1101" s="523"/>
      <c r="Q1101" s="523"/>
      <c r="R1101" s="524"/>
      <c r="S1101" s="444"/>
      <c r="T1101" s="440"/>
      <c r="U1101" s="440"/>
      <c r="V1101" s="440"/>
      <c r="W1101" s="440"/>
      <c r="X1101" s="445"/>
      <c r="Y1101" s="444"/>
      <c r="Z1101" s="440"/>
      <c r="AA1101" s="440"/>
      <c r="AB1101" s="440"/>
      <c r="AC1101" s="440"/>
      <c r="AD1101" s="445"/>
      <c r="AE1101" s="1"/>
      <c r="AG1101" s="245">
        <f t="shared" si="77"/>
        <v>0</v>
      </c>
      <c r="AI1101" s="236">
        <f t="shared" si="78"/>
        <v>0</v>
      </c>
    </row>
    <row r="1102" spans="1:35">
      <c r="A1102" s="44"/>
      <c r="B1102" s="11"/>
      <c r="C1102" s="166" t="s">
        <v>181</v>
      </c>
      <c r="D1102" s="522" t="str">
        <f t="shared" si="76"/>
        <v/>
      </c>
      <c r="E1102" s="523"/>
      <c r="F1102" s="523"/>
      <c r="G1102" s="523"/>
      <c r="H1102" s="523"/>
      <c r="I1102" s="523"/>
      <c r="J1102" s="523"/>
      <c r="K1102" s="523"/>
      <c r="L1102" s="523"/>
      <c r="M1102" s="523"/>
      <c r="N1102" s="523"/>
      <c r="O1102" s="523"/>
      <c r="P1102" s="523"/>
      <c r="Q1102" s="523"/>
      <c r="R1102" s="524"/>
      <c r="S1102" s="444"/>
      <c r="T1102" s="440"/>
      <c r="U1102" s="440"/>
      <c r="V1102" s="440"/>
      <c r="W1102" s="440"/>
      <c r="X1102" s="445"/>
      <c r="Y1102" s="444"/>
      <c r="Z1102" s="440"/>
      <c r="AA1102" s="440"/>
      <c r="AB1102" s="440"/>
      <c r="AC1102" s="440"/>
      <c r="AD1102" s="445"/>
      <c r="AE1102" s="1"/>
      <c r="AG1102" s="245">
        <f t="shared" si="77"/>
        <v>0</v>
      </c>
      <c r="AI1102" s="236">
        <f t="shared" si="78"/>
        <v>0</v>
      </c>
    </row>
    <row r="1103" spans="1:35">
      <c r="A1103" s="44"/>
      <c r="B1103" s="11"/>
      <c r="C1103" s="166" t="s">
        <v>182</v>
      </c>
      <c r="D1103" s="522" t="str">
        <f t="shared" si="76"/>
        <v/>
      </c>
      <c r="E1103" s="523"/>
      <c r="F1103" s="523"/>
      <c r="G1103" s="523"/>
      <c r="H1103" s="523"/>
      <c r="I1103" s="523"/>
      <c r="J1103" s="523"/>
      <c r="K1103" s="523"/>
      <c r="L1103" s="523"/>
      <c r="M1103" s="523"/>
      <c r="N1103" s="523"/>
      <c r="O1103" s="523"/>
      <c r="P1103" s="523"/>
      <c r="Q1103" s="523"/>
      <c r="R1103" s="524"/>
      <c r="S1103" s="444"/>
      <c r="T1103" s="440"/>
      <c r="U1103" s="440"/>
      <c r="V1103" s="440"/>
      <c r="W1103" s="440"/>
      <c r="X1103" s="445"/>
      <c r="Y1103" s="444"/>
      <c r="Z1103" s="440"/>
      <c r="AA1103" s="440"/>
      <c r="AB1103" s="440"/>
      <c r="AC1103" s="440"/>
      <c r="AD1103" s="445"/>
      <c r="AE1103" s="1"/>
      <c r="AG1103" s="245">
        <f t="shared" si="77"/>
        <v>0</v>
      </c>
      <c r="AI1103" s="236">
        <f t="shared" si="78"/>
        <v>0</v>
      </c>
    </row>
    <row r="1104" spans="1:35">
      <c r="A1104" s="44"/>
      <c r="B1104" s="11"/>
      <c r="C1104" s="166" t="s">
        <v>183</v>
      </c>
      <c r="D1104" s="522" t="str">
        <f t="shared" si="76"/>
        <v/>
      </c>
      <c r="E1104" s="523"/>
      <c r="F1104" s="523"/>
      <c r="G1104" s="523"/>
      <c r="H1104" s="523"/>
      <c r="I1104" s="523"/>
      <c r="J1104" s="523"/>
      <c r="K1104" s="523"/>
      <c r="L1104" s="523"/>
      <c r="M1104" s="523"/>
      <c r="N1104" s="523"/>
      <c r="O1104" s="523"/>
      <c r="P1104" s="523"/>
      <c r="Q1104" s="523"/>
      <c r="R1104" s="524"/>
      <c r="S1104" s="444"/>
      <c r="T1104" s="440"/>
      <c r="U1104" s="440"/>
      <c r="V1104" s="440"/>
      <c r="W1104" s="440"/>
      <c r="X1104" s="445"/>
      <c r="Y1104" s="444"/>
      <c r="Z1104" s="440"/>
      <c r="AA1104" s="440"/>
      <c r="AB1104" s="440"/>
      <c r="AC1104" s="440"/>
      <c r="AD1104" s="445"/>
      <c r="AE1104" s="1"/>
      <c r="AG1104" s="245">
        <f t="shared" si="77"/>
        <v>0</v>
      </c>
      <c r="AI1104" s="236">
        <f t="shared" si="78"/>
        <v>0</v>
      </c>
    </row>
    <row r="1105" spans="1:35">
      <c r="A1105" s="44"/>
      <c r="B1105" s="11"/>
      <c r="C1105" s="166" t="s">
        <v>184</v>
      </c>
      <c r="D1105" s="522" t="str">
        <f t="shared" si="76"/>
        <v/>
      </c>
      <c r="E1105" s="523"/>
      <c r="F1105" s="523"/>
      <c r="G1105" s="523"/>
      <c r="H1105" s="523"/>
      <c r="I1105" s="523"/>
      <c r="J1105" s="523"/>
      <c r="K1105" s="523"/>
      <c r="L1105" s="523"/>
      <c r="M1105" s="523"/>
      <c r="N1105" s="523"/>
      <c r="O1105" s="523"/>
      <c r="P1105" s="523"/>
      <c r="Q1105" s="523"/>
      <c r="R1105" s="524"/>
      <c r="S1105" s="444"/>
      <c r="T1105" s="440"/>
      <c r="U1105" s="440"/>
      <c r="V1105" s="440"/>
      <c r="W1105" s="440"/>
      <c r="X1105" s="445"/>
      <c r="Y1105" s="444"/>
      <c r="Z1105" s="440"/>
      <c r="AA1105" s="440"/>
      <c r="AB1105" s="440"/>
      <c r="AC1105" s="440"/>
      <c r="AD1105" s="445"/>
      <c r="AE1105" s="1"/>
      <c r="AG1105" s="245">
        <f t="shared" si="77"/>
        <v>0</v>
      </c>
      <c r="AI1105" s="236">
        <f t="shared" si="78"/>
        <v>0</v>
      </c>
    </row>
    <row r="1106" spans="1:35">
      <c r="A1106" s="44"/>
      <c r="B1106" s="11"/>
      <c r="C1106" s="166" t="s">
        <v>185</v>
      </c>
      <c r="D1106" s="522" t="str">
        <f t="shared" si="76"/>
        <v/>
      </c>
      <c r="E1106" s="523"/>
      <c r="F1106" s="523"/>
      <c r="G1106" s="523"/>
      <c r="H1106" s="523"/>
      <c r="I1106" s="523"/>
      <c r="J1106" s="523"/>
      <c r="K1106" s="523"/>
      <c r="L1106" s="523"/>
      <c r="M1106" s="523"/>
      <c r="N1106" s="523"/>
      <c r="O1106" s="523"/>
      <c r="P1106" s="523"/>
      <c r="Q1106" s="523"/>
      <c r="R1106" s="524"/>
      <c r="S1106" s="444"/>
      <c r="T1106" s="440"/>
      <c r="U1106" s="440"/>
      <c r="V1106" s="440"/>
      <c r="W1106" s="440"/>
      <c r="X1106" s="445"/>
      <c r="Y1106" s="444"/>
      <c r="Z1106" s="440"/>
      <c r="AA1106" s="440"/>
      <c r="AB1106" s="440"/>
      <c r="AC1106" s="440"/>
      <c r="AD1106" s="445"/>
      <c r="AE1106" s="1"/>
      <c r="AG1106" s="245">
        <f t="shared" si="77"/>
        <v>0</v>
      </c>
      <c r="AI1106" s="236">
        <f t="shared" si="78"/>
        <v>0</v>
      </c>
    </row>
    <row r="1107" spans="1:35">
      <c r="A1107" s="44"/>
      <c r="B1107" s="11"/>
      <c r="C1107" s="166" t="s">
        <v>186</v>
      </c>
      <c r="D1107" s="522" t="str">
        <f t="shared" si="76"/>
        <v/>
      </c>
      <c r="E1107" s="523"/>
      <c r="F1107" s="523"/>
      <c r="G1107" s="523"/>
      <c r="H1107" s="523"/>
      <c r="I1107" s="523"/>
      <c r="J1107" s="523"/>
      <c r="K1107" s="523"/>
      <c r="L1107" s="523"/>
      <c r="M1107" s="523"/>
      <c r="N1107" s="523"/>
      <c r="O1107" s="523"/>
      <c r="P1107" s="523"/>
      <c r="Q1107" s="523"/>
      <c r="R1107" s="524"/>
      <c r="S1107" s="444"/>
      <c r="T1107" s="440"/>
      <c r="U1107" s="440"/>
      <c r="V1107" s="440"/>
      <c r="W1107" s="440"/>
      <c r="X1107" s="445"/>
      <c r="Y1107" s="444"/>
      <c r="Z1107" s="440"/>
      <c r="AA1107" s="440"/>
      <c r="AB1107" s="440"/>
      <c r="AC1107" s="440"/>
      <c r="AD1107" s="445"/>
      <c r="AE1107" s="1"/>
      <c r="AG1107" s="245">
        <f t="shared" si="77"/>
        <v>0</v>
      </c>
      <c r="AI1107" s="236">
        <f t="shared" si="78"/>
        <v>0</v>
      </c>
    </row>
    <row r="1108" spans="1:35">
      <c r="A1108" s="44"/>
      <c r="B1108" s="11"/>
      <c r="C1108" s="166" t="s">
        <v>187</v>
      </c>
      <c r="D1108" s="522" t="str">
        <f t="shared" si="76"/>
        <v/>
      </c>
      <c r="E1108" s="523"/>
      <c r="F1108" s="523"/>
      <c r="G1108" s="523"/>
      <c r="H1108" s="523"/>
      <c r="I1108" s="523"/>
      <c r="J1108" s="523"/>
      <c r="K1108" s="523"/>
      <c r="L1108" s="523"/>
      <c r="M1108" s="523"/>
      <c r="N1108" s="523"/>
      <c r="O1108" s="523"/>
      <c r="P1108" s="523"/>
      <c r="Q1108" s="523"/>
      <c r="R1108" s="524"/>
      <c r="S1108" s="444"/>
      <c r="T1108" s="440"/>
      <c r="U1108" s="440"/>
      <c r="V1108" s="440"/>
      <c r="W1108" s="440"/>
      <c r="X1108" s="445"/>
      <c r="Y1108" s="444"/>
      <c r="Z1108" s="440"/>
      <c r="AA1108" s="440"/>
      <c r="AB1108" s="440"/>
      <c r="AC1108" s="440"/>
      <c r="AD1108" s="445"/>
      <c r="AE1108" s="1"/>
      <c r="AG1108" s="245">
        <f t="shared" si="77"/>
        <v>0</v>
      </c>
      <c r="AI1108" s="236">
        <f t="shared" si="78"/>
        <v>0</v>
      </c>
    </row>
    <row r="1109" spans="1:35" ht="15" customHeight="1">
      <c r="A1109" s="44"/>
      <c r="B1109" s="11"/>
      <c r="C1109" s="11"/>
      <c r="D1109" s="11"/>
      <c r="E1109" s="11"/>
      <c r="F1109" s="11"/>
      <c r="G1109" s="11"/>
      <c r="H1109" s="11"/>
      <c r="I1109" s="11"/>
      <c r="J1109" s="11"/>
      <c r="K1109" s="11"/>
      <c r="L1109" s="11"/>
      <c r="M1109" s="11"/>
      <c r="N1109" s="11"/>
      <c r="O1109" s="11"/>
      <c r="P1109" s="11"/>
      <c r="Q1109" s="11"/>
      <c r="R1109" s="11"/>
      <c r="S1109" s="11"/>
      <c r="T1109" s="11"/>
      <c r="U1109" s="11"/>
      <c r="V1109" s="11"/>
      <c r="W1109" s="11"/>
      <c r="X1109" s="11"/>
      <c r="Y1109" s="11"/>
      <c r="Z1109" s="11"/>
      <c r="AA1109" s="11"/>
      <c r="AB1109" s="11"/>
      <c r="AC1109" s="11"/>
      <c r="AD1109" s="11"/>
      <c r="AE1109" s="1"/>
      <c r="AG1109" s="317">
        <f>SUM(AG989:AG1108)</f>
        <v>0</v>
      </c>
      <c r="AI1109" s="402">
        <f>SUM(AI989:AI1108)</f>
        <v>0</v>
      </c>
    </row>
    <row r="1110" spans="1:35" ht="24" customHeight="1">
      <c r="A1110" s="44"/>
      <c r="B1110" s="11"/>
      <c r="C1110" s="572" t="s">
        <v>189</v>
      </c>
      <c r="D1110" s="572"/>
      <c r="E1110" s="572"/>
      <c r="F1110" s="572"/>
      <c r="G1110" s="572"/>
      <c r="H1110" s="572"/>
      <c r="I1110" s="572"/>
      <c r="J1110" s="572"/>
      <c r="K1110" s="572"/>
      <c r="L1110" s="572"/>
      <c r="M1110" s="572"/>
      <c r="N1110" s="572"/>
      <c r="O1110" s="572"/>
      <c r="P1110" s="572"/>
      <c r="Q1110" s="572"/>
      <c r="R1110" s="572"/>
      <c r="S1110" s="572"/>
      <c r="T1110" s="572"/>
      <c r="U1110" s="572"/>
      <c r="V1110" s="572"/>
      <c r="W1110" s="572"/>
      <c r="X1110" s="572"/>
      <c r="Y1110" s="572"/>
      <c r="Z1110" s="572"/>
      <c r="AA1110" s="572"/>
      <c r="AB1110" s="572"/>
      <c r="AC1110" s="572"/>
      <c r="AD1110" s="572"/>
      <c r="AE1110" s="1"/>
    </row>
    <row r="1111" spans="1:35" ht="60" customHeight="1">
      <c r="A1111" s="44"/>
      <c r="B1111" s="11"/>
      <c r="C1111" s="692"/>
      <c r="D1111" s="692"/>
      <c r="E1111" s="692"/>
      <c r="F1111" s="692"/>
      <c r="G1111" s="692"/>
      <c r="H1111" s="692"/>
      <c r="I1111" s="692"/>
      <c r="J1111" s="692"/>
      <c r="K1111" s="692"/>
      <c r="L1111" s="692"/>
      <c r="M1111" s="692"/>
      <c r="N1111" s="692"/>
      <c r="O1111" s="692"/>
      <c r="P1111" s="692"/>
      <c r="Q1111" s="692"/>
      <c r="R1111" s="692"/>
      <c r="S1111" s="692"/>
      <c r="T1111" s="692"/>
      <c r="U1111" s="692"/>
      <c r="V1111" s="692"/>
      <c r="W1111" s="692"/>
      <c r="X1111" s="692"/>
      <c r="Y1111" s="692"/>
      <c r="Z1111" s="692"/>
      <c r="AA1111" s="692"/>
      <c r="AB1111" s="692"/>
      <c r="AC1111" s="692"/>
      <c r="AD1111" s="692"/>
      <c r="AE1111" s="1"/>
    </row>
    <row r="1112" spans="1:35" ht="15" customHeight="1">
      <c r="A1112" s="44"/>
      <c r="B1112" s="513" t="str">
        <f>IF(AG1109&gt;0,"Favor de ingresar toda la información requerida en la pregunta y/o verifique que no tenga información en celdas sombreadas","")</f>
        <v/>
      </c>
      <c r="C1112" s="513"/>
      <c r="D1112" s="513"/>
      <c r="E1112" s="513"/>
      <c r="F1112" s="513"/>
      <c r="G1112" s="513"/>
      <c r="H1112" s="513"/>
      <c r="I1112" s="513"/>
      <c r="J1112" s="513"/>
      <c r="K1112" s="513"/>
      <c r="L1112" s="513"/>
      <c r="M1112" s="513"/>
      <c r="N1112" s="513"/>
      <c r="O1112" s="513"/>
      <c r="P1112" s="513"/>
      <c r="Q1112" s="513"/>
      <c r="R1112" s="513"/>
      <c r="S1112" s="513"/>
      <c r="T1112" s="513"/>
      <c r="U1112" s="513"/>
      <c r="V1112" s="513"/>
      <c r="W1112" s="513"/>
      <c r="X1112" s="513"/>
      <c r="Y1112" s="513"/>
      <c r="Z1112" s="513"/>
      <c r="AA1112" s="513"/>
      <c r="AB1112" s="513"/>
      <c r="AC1112" s="513"/>
      <c r="AD1112" s="513"/>
      <c r="AE1112" s="1"/>
    </row>
    <row r="1113" spans="1:35" ht="15" customHeight="1">
      <c r="A1113" s="44"/>
      <c r="B1113" s="514" t="str">
        <f>IF(AH989&gt;0,"Alerta: debido a que cuenta con registros NS, debe proporcionar una justificación en el area de comentarios ","")</f>
        <v/>
      </c>
      <c r="C1113" s="514"/>
      <c r="D1113" s="514"/>
      <c r="E1113" s="514"/>
      <c r="F1113" s="514"/>
      <c r="G1113" s="514"/>
      <c r="H1113" s="514"/>
      <c r="I1113" s="514"/>
      <c r="J1113" s="514"/>
      <c r="K1113" s="514"/>
      <c r="L1113" s="514"/>
      <c r="M1113" s="514"/>
      <c r="N1113" s="514"/>
      <c r="O1113" s="514"/>
      <c r="P1113" s="514"/>
      <c r="Q1113" s="514"/>
      <c r="R1113" s="514"/>
      <c r="S1113" s="514"/>
      <c r="T1113" s="514"/>
      <c r="U1113" s="514"/>
      <c r="V1113" s="514"/>
      <c r="W1113" s="514"/>
      <c r="X1113" s="514"/>
      <c r="Y1113" s="514"/>
      <c r="Z1113" s="514"/>
      <c r="AA1113" s="514"/>
      <c r="AB1113" s="514"/>
      <c r="AC1113" s="514"/>
      <c r="AD1113" s="514"/>
      <c r="AE1113" s="1"/>
    </row>
    <row r="1114" spans="1:35" ht="15" customHeight="1">
      <c r="A1114" s="44"/>
      <c r="B1114" s="51"/>
      <c r="C1114" s="51"/>
      <c r="D1114" s="51"/>
      <c r="E1114" s="51"/>
      <c r="F1114" s="51"/>
      <c r="G1114" s="51"/>
      <c r="H1114" s="51"/>
      <c r="I1114" s="51"/>
      <c r="J1114" s="51"/>
      <c r="K1114" s="51"/>
      <c r="L1114" s="51"/>
      <c r="M1114" s="51"/>
      <c r="N1114" s="51"/>
      <c r="O1114" s="51"/>
      <c r="P1114" s="51"/>
      <c r="Q1114" s="51"/>
      <c r="R1114" s="51"/>
      <c r="S1114" s="51"/>
      <c r="T1114" s="51"/>
      <c r="U1114" s="51"/>
      <c r="V1114" s="51"/>
      <c r="W1114" s="51"/>
      <c r="X1114" s="51"/>
      <c r="Y1114" s="51"/>
      <c r="Z1114" s="51"/>
      <c r="AA1114" s="51"/>
      <c r="AB1114" s="51"/>
      <c r="AC1114" s="51"/>
      <c r="AD1114" s="51"/>
      <c r="AE1114" s="1"/>
    </row>
    <row r="1115" spans="1:35" ht="15" customHeight="1">
      <c r="A1115" s="44"/>
      <c r="B1115" s="51"/>
      <c r="C1115" s="51"/>
      <c r="D1115" s="51"/>
      <c r="E1115" s="51"/>
      <c r="F1115" s="51"/>
      <c r="G1115" s="51"/>
      <c r="H1115" s="51"/>
      <c r="I1115" s="51"/>
      <c r="J1115" s="51"/>
      <c r="K1115" s="51"/>
      <c r="L1115" s="51"/>
      <c r="M1115" s="51"/>
      <c r="N1115" s="51"/>
      <c r="O1115" s="51"/>
      <c r="P1115" s="51"/>
      <c r="Q1115" s="51"/>
      <c r="R1115" s="51"/>
      <c r="S1115" s="51"/>
      <c r="T1115" s="51"/>
      <c r="U1115" s="51"/>
      <c r="V1115" s="51"/>
      <c r="W1115" s="51"/>
      <c r="X1115" s="51"/>
      <c r="Y1115" s="51"/>
      <c r="Z1115" s="51"/>
      <c r="AA1115" s="51"/>
      <c r="AB1115" s="51"/>
      <c r="AC1115" s="51"/>
      <c r="AD1115" s="51"/>
      <c r="AE1115" s="1"/>
    </row>
    <row r="1116" spans="1:35" ht="15" customHeight="1">
      <c r="A1116" s="44"/>
      <c r="B1116" s="51"/>
      <c r="C1116" s="51"/>
      <c r="D1116" s="51"/>
      <c r="E1116" s="51"/>
      <c r="F1116" s="51"/>
      <c r="G1116" s="51"/>
      <c r="H1116" s="51"/>
      <c r="I1116" s="51"/>
      <c r="J1116" s="51"/>
      <c r="K1116" s="51"/>
      <c r="L1116" s="51"/>
      <c r="M1116" s="51"/>
      <c r="N1116" s="51"/>
      <c r="O1116" s="51"/>
      <c r="P1116" s="51"/>
      <c r="Q1116" s="51"/>
      <c r="R1116" s="51"/>
      <c r="S1116" s="51"/>
      <c r="T1116" s="51"/>
      <c r="U1116" s="51"/>
      <c r="V1116" s="51"/>
      <c r="W1116" s="51"/>
      <c r="X1116" s="51"/>
      <c r="Y1116" s="51"/>
      <c r="Z1116" s="51"/>
      <c r="AA1116" s="51"/>
      <c r="AB1116" s="51"/>
      <c r="AC1116" s="51"/>
      <c r="AD1116" s="51"/>
      <c r="AE1116" s="1"/>
    </row>
    <row r="1117" spans="1:35" ht="15" customHeight="1" thickBot="1">
      <c r="A1117" s="44"/>
      <c r="B1117" s="51"/>
      <c r="C1117" s="51"/>
      <c r="D1117" s="51"/>
      <c r="E1117" s="51"/>
      <c r="F1117" s="51"/>
      <c r="G1117" s="51"/>
      <c r="H1117" s="51"/>
      <c r="I1117" s="51"/>
      <c r="J1117" s="51"/>
      <c r="K1117" s="51"/>
      <c r="L1117" s="51"/>
      <c r="M1117" s="51"/>
      <c r="N1117" s="51"/>
      <c r="O1117" s="51"/>
      <c r="P1117" s="51"/>
      <c r="Q1117" s="51"/>
      <c r="R1117" s="51"/>
      <c r="S1117" s="51"/>
      <c r="T1117" s="51"/>
      <c r="U1117" s="51"/>
      <c r="V1117" s="51"/>
      <c r="W1117" s="51"/>
      <c r="X1117" s="51"/>
      <c r="Y1117" s="51"/>
      <c r="Z1117" s="51"/>
      <c r="AA1117" s="51"/>
      <c r="AB1117" s="51"/>
      <c r="AC1117" s="51"/>
      <c r="AD1117" s="51"/>
      <c r="AE1117" s="1"/>
    </row>
    <row r="1118" spans="1:35" ht="15" customHeight="1" thickBot="1">
      <c r="A1118" s="73" t="s">
        <v>96</v>
      </c>
      <c r="B1118" s="631" t="s">
        <v>347</v>
      </c>
      <c r="C1118" s="632"/>
      <c r="D1118" s="632"/>
      <c r="E1118" s="632"/>
      <c r="F1118" s="632"/>
      <c r="G1118" s="632"/>
      <c r="H1118" s="632"/>
      <c r="I1118" s="632"/>
      <c r="J1118" s="632"/>
      <c r="K1118" s="632"/>
      <c r="L1118" s="632"/>
      <c r="M1118" s="632"/>
      <c r="N1118" s="632"/>
      <c r="O1118" s="632"/>
      <c r="P1118" s="632"/>
      <c r="Q1118" s="632"/>
      <c r="R1118" s="632"/>
      <c r="S1118" s="632"/>
      <c r="T1118" s="632"/>
      <c r="U1118" s="632"/>
      <c r="V1118" s="632"/>
      <c r="W1118" s="632"/>
      <c r="X1118" s="632"/>
      <c r="Y1118" s="632"/>
      <c r="Z1118" s="632"/>
      <c r="AA1118" s="632"/>
      <c r="AB1118" s="632"/>
      <c r="AC1118" s="632"/>
      <c r="AD1118" s="633"/>
      <c r="AE1118" s="1"/>
    </row>
    <row r="1119" spans="1:35" ht="15" customHeight="1">
      <c r="A1119" s="56"/>
      <c r="B1119" s="593" t="s">
        <v>99</v>
      </c>
      <c r="C1119" s="594"/>
      <c r="D1119" s="594"/>
      <c r="E1119" s="594"/>
      <c r="F1119" s="594"/>
      <c r="G1119" s="594"/>
      <c r="H1119" s="594"/>
      <c r="I1119" s="594"/>
      <c r="J1119" s="594"/>
      <c r="K1119" s="594"/>
      <c r="L1119" s="594"/>
      <c r="M1119" s="594"/>
      <c r="N1119" s="594"/>
      <c r="O1119" s="594"/>
      <c r="P1119" s="594"/>
      <c r="Q1119" s="594"/>
      <c r="R1119" s="594"/>
      <c r="S1119" s="594"/>
      <c r="T1119" s="594"/>
      <c r="U1119" s="594"/>
      <c r="V1119" s="594"/>
      <c r="W1119" s="594"/>
      <c r="X1119" s="594"/>
      <c r="Y1119" s="594"/>
      <c r="Z1119" s="594"/>
      <c r="AA1119" s="594"/>
      <c r="AB1119" s="594"/>
      <c r="AC1119" s="594"/>
      <c r="AD1119" s="595"/>
      <c r="AE1119" s="1"/>
    </row>
    <row r="1120" spans="1:35" ht="36" customHeight="1">
      <c r="A1120" s="56"/>
      <c r="B1120" s="50"/>
      <c r="C1120" s="572" t="s">
        <v>543</v>
      </c>
      <c r="D1120" s="572"/>
      <c r="E1120" s="572"/>
      <c r="F1120" s="572"/>
      <c r="G1120" s="572"/>
      <c r="H1120" s="572"/>
      <c r="I1120" s="572"/>
      <c r="J1120" s="572"/>
      <c r="K1120" s="572"/>
      <c r="L1120" s="572"/>
      <c r="M1120" s="572"/>
      <c r="N1120" s="572"/>
      <c r="O1120" s="572"/>
      <c r="P1120" s="572"/>
      <c r="Q1120" s="572"/>
      <c r="R1120" s="572"/>
      <c r="S1120" s="572"/>
      <c r="T1120" s="572"/>
      <c r="U1120" s="572"/>
      <c r="V1120" s="572"/>
      <c r="W1120" s="572"/>
      <c r="X1120" s="572"/>
      <c r="Y1120" s="572"/>
      <c r="Z1120" s="572"/>
      <c r="AA1120" s="572"/>
      <c r="AB1120" s="572"/>
      <c r="AC1120" s="572"/>
      <c r="AD1120" s="583"/>
      <c r="AE1120" s="1"/>
    </row>
    <row r="1121" spans="1:35" ht="36" customHeight="1">
      <c r="A1121" s="56"/>
      <c r="B1121" s="50"/>
      <c r="C1121" s="572" t="s">
        <v>544</v>
      </c>
      <c r="D1121" s="572"/>
      <c r="E1121" s="572"/>
      <c r="F1121" s="572"/>
      <c r="G1121" s="572"/>
      <c r="H1121" s="572"/>
      <c r="I1121" s="572"/>
      <c r="J1121" s="572"/>
      <c r="K1121" s="572"/>
      <c r="L1121" s="572"/>
      <c r="M1121" s="572"/>
      <c r="N1121" s="572"/>
      <c r="O1121" s="572"/>
      <c r="P1121" s="572"/>
      <c r="Q1121" s="572"/>
      <c r="R1121" s="572"/>
      <c r="S1121" s="572"/>
      <c r="T1121" s="572"/>
      <c r="U1121" s="572"/>
      <c r="V1121" s="572"/>
      <c r="W1121" s="572"/>
      <c r="X1121" s="572"/>
      <c r="Y1121" s="572"/>
      <c r="Z1121" s="572"/>
      <c r="AA1121" s="572"/>
      <c r="AB1121" s="572"/>
      <c r="AC1121" s="572"/>
      <c r="AD1121" s="583"/>
      <c r="AE1121" s="1"/>
    </row>
    <row r="1122" spans="1:35" ht="24" customHeight="1">
      <c r="A1122" s="56"/>
      <c r="B1122" s="50"/>
      <c r="C1122" s="572" t="s">
        <v>546</v>
      </c>
      <c r="D1122" s="572"/>
      <c r="E1122" s="572"/>
      <c r="F1122" s="572"/>
      <c r="G1122" s="572"/>
      <c r="H1122" s="572"/>
      <c r="I1122" s="572"/>
      <c r="J1122" s="572"/>
      <c r="K1122" s="572"/>
      <c r="L1122" s="572"/>
      <c r="M1122" s="572"/>
      <c r="N1122" s="572"/>
      <c r="O1122" s="572"/>
      <c r="P1122" s="572"/>
      <c r="Q1122" s="572"/>
      <c r="R1122" s="572"/>
      <c r="S1122" s="572"/>
      <c r="T1122" s="572"/>
      <c r="U1122" s="572"/>
      <c r="V1122" s="572"/>
      <c r="W1122" s="572"/>
      <c r="X1122" s="572"/>
      <c r="Y1122" s="572"/>
      <c r="Z1122" s="572"/>
      <c r="AA1122" s="572"/>
      <c r="AB1122" s="572"/>
      <c r="AC1122" s="572"/>
      <c r="AD1122" s="583"/>
      <c r="AE1122" s="1"/>
    </row>
    <row r="1123" spans="1:35" ht="36" customHeight="1">
      <c r="A1123" s="56"/>
      <c r="B1123" s="50"/>
      <c r="D1123" s="572" t="s">
        <v>548</v>
      </c>
      <c r="E1123" s="572"/>
      <c r="F1123" s="572"/>
      <c r="G1123" s="572"/>
      <c r="H1123" s="572"/>
      <c r="I1123" s="572"/>
      <c r="J1123" s="572"/>
      <c r="K1123" s="572"/>
      <c r="L1123" s="572"/>
      <c r="M1123" s="572"/>
      <c r="N1123" s="572"/>
      <c r="O1123" s="572"/>
      <c r="P1123" s="572"/>
      <c r="Q1123" s="572"/>
      <c r="R1123" s="572"/>
      <c r="S1123" s="572"/>
      <c r="T1123" s="572"/>
      <c r="U1123" s="572"/>
      <c r="V1123" s="572"/>
      <c r="W1123" s="572"/>
      <c r="X1123" s="572"/>
      <c r="Y1123" s="572"/>
      <c r="Z1123" s="572"/>
      <c r="AA1123" s="572"/>
      <c r="AB1123" s="572"/>
      <c r="AC1123" s="572"/>
      <c r="AD1123" s="583"/>
      <c r="AE1123" s="1"/>
    </row>
    <row r="1124" spans="1:35" ht="24" customHeight="1">
      <c r="A1124" s="56"/>
      <c r="B1124" s="50"/>
      <c r="D1124" s="572" t="s">
        <v>549</v>
      </c>
      <c r="E1124" s="572"/>
      <c r="F1124" s="572"/>
      <c r="G1124" s="572"/>
      <c r="H1124" s="572"/>
      <c r="I1124" s="572"/>
      <c r="J1124" s="572"/>
      <c r="K1124" s="572"/>
      <c r="L1124" s="572"/>
      <c r="M1124" s="572"/>
      <c r="N1124" s="572"/>
      <c r="O1124" s="572"/>
      <c r="P1124" s="572"/>
      <c r="Q1124" s="572"/>
      <c r="R1124" s="572"/>
      <c r="S1124" s="572"/>
      <c r="T1124" s="572"/>
      <c r="U1124" s="572"/>
      <c r="V1124" s="572"/>
      <c r="W1124" s="572"/>
      <c r="X1124" s="572"/>
      <c r="Y1124" s="572"/>
      <c r="Z1124" s="572"/>
      <c r="AA1124" s="572"/>
      <c r="AB1124" s="572"/>
      <c r="AC1124" s="572"/>
      <c r="AD1124" s="583"/>
      <c r="AE1124" s="1"/>
    </row>
    <row r="1125" spans="1:35" ht="24" customHeight="1">
      <c r="A1125" s="56"/>
      <c r="B1125" s="87"/>
      <c r="C1125" s="49"/>
      <c r="D1125" s="532" t="s">
        <v>431</v>
      </c>
      <c r="E1125" s="532"/>
      <c r="F1125" s="532"/>
      <c r="G1125" s="532"/>
      <c r="H1125" s="532"/>
      <c r="I1125" s="532"/>
      <c r="J1125" s="532"/>
      <c r="K1125" s="532"/>
      <c r="L1125" s="532"/>
      <c r="M1125" s="532"/>
      <c r="N1125" s="532"/>
      <c r="O1125" s="532"/>
      <c r="P1125" s="532"/>
      <c r="Q1125" s="532"/>
      <c r="R1125" s="532"/>
      <c r="S1125" s="532"/>
      <c r="T1125" s="532"/>
      <c r="U1125" s="532"/>
      <c r="V1125" s="532"/>
      <c r="W1125" s="532"/>
      <c r="X1125" s="532"/>
      <c r="Y1125" s="532"/>
      <c r="Z1125" s="532"/>
      <c r="AA1125" s="532"/>
      <c r="AB1125" s="532"/>
      <c r="AC1125" s="532"/>
      <c r="AD1125" s="592"/>
      <c r="AE1125" s="1"/>
    </row>
    <row r="1126" spans="1:35" ht="15" customHeight="1">
      <c r="A1126" s="24"/>
      <c r="B1126" s="1"/>
      <c r="C1126" s="24"/>
      <c r="D1126" s="24"/>
      <c r="E1126" s="24"/>
      <c r="F1126" s="24"/>
      <c r="G1126" s="24"/>
      <c r="H1126" s="24"/>
      <c r="I1126" s="24"/>
      <c r="J1126" s="24"/>
      <c r="K1126" s="24"/>
      <c r="L1126" s="24"/>
      <c r="M1126" s="24"/>
      <c r="N1126" s="24"/>
      <c r="O1126" s="24"/>
      <c r="P1126" s="24"/>
      <c r="Q1126" s="24"/>
      <c r="R1126" s="24"/>
      <c r="S1126" s="24"/>
      <c r="T1126" s="24"/>
      <c r="U1126" s="24"/>
      <c r="V1126" s="24"/>
      <c r="W1126" s="24"/>
      <c r="X1126" s="24"/>
      <c r="Y1126" s="24"/>
      <c r="Z1126" s="24"/>
      <c r="AA1126" s="24"/>
      <c r="AB1126" s="24"/>
      <c r="AC1126" s="24"/>
      <c r="AD1126" s="24"/>
      <c r="AE1126" s="1"/>
    </row>
    <row r="1127" spans="1:35" ht="24" customHeight="1">
      <c r="A1127" s="52" t="s">
        <v>658</v>
      </c>
      <c r="B1127" s="620" t="s">
        <v>702</v>
      </c>
      <c r="C1127" s="620"/>
      <c r="D1127" s="620"/>
      <c r="E1127" s="620"/>
      <c r="F1127" s="620"/>
      <c r="G1127" s="620"/>
      <c r="H1127" s="620"/>
      <c r="I1127" s="620"/>
      <c r="J1127" s="620"/>
      <c r="K1127" s="620"/>
      <c r="L1127" s="620"/>
      <c r="M1127" s="620"/>
      <c r="N1127" s="620"/>
      <c r="O1127" s="620"/>
      <c r="P1127" s="620"/>
      <c r="Q1127" s="620"/>
      <c r="R1127" s="620"/>
      <c r="S1127" s="620"/>
      <c r="T1127" s="620"/>
      <c r="U1127" s="620"/>
      <c r="V1127" s="620"/>
      <c r="W1127" s="620"/>
      <c r="X1127" s="620"/>
      <c r="Y1127" s="620"/>
      <c r="Z1127" s="620"/>
      <c r="AA1127" s="620"/>
      <c r="AB1127" s="620"/>
      <c r="AC1127" s="620"/>
      <c r="AD1127" s="620"/>
      <c r="AE1127" s="1"/>
    </row>
    <row r="1128" spans="1:35" ht="36" customHeight="1">
      <c r="A1128" s="96"/>
      <c r="C1128" s="581" t="s">
        <v>697</v>
      </c>
      <c r="D1128" s="581"/>
      <c r="E1128" s="581"/>
      <c r="F1128" s="581"/>
      <c r="G1128" s="581"/>
      <c r="H1128" s="581"/>
      <c r="I1128" s="581"/>
      <c r="J1128" s="581"/>
      <c r="K1128" s="581"/>
      <c r="L1128" s="581"/>
      <c r="M1128" s="581"/>
      <c r="N1128" s="581"/>
      <c r="O1128" s="581"/>
      <c r="P1128" s="581"/>
      <c r="Q1128" s="581"/>
      <c r="R1128" s="581"/>
      <c r="S1128" s="581"/>
      <c r="T1128" s="581"/>
      <c r="U1128" s="581"/>
      <c r="V1128" s="581"/>
      <c r="W1128" s="581"/>
      <c r="X1128" s="581"/>
      <c r="Y1128" s="581"/>
      <c r="Z1128" s="581"/>
      <c r="AA1128" s="581"/>
      <c r="AB1128" s="581"/>
      <c r="AC1128" s="581"/>
      <c r="AD1128" s="581"/>
      <c r="AE1128" s="1"/>
    </row>
    <row r="1129" spans="1:35" ht="15" customHeight="1">
      <c r="A1129" s="96"/>
      <c r="C1129" s="474" t="s">
        <v>659</v>
      </c>
      <c r="D1129" s="474"/>
      <c r="E1129" s="474"/>
      <c r="F1129" s="474"/>
      <c r="G1129" s="474"/>
      <c r="H1129" s="474"/>
      <c r="I1129" s="474"/>
      <c r="J1129" s="474"/>
      <c r="K1129" s="474"/>
      <c r="L1129" s="474"/>
      <c r="M1129" s="474"/>
      <c r="N1129" s="474"/>
      <c r="O1129" s="474"/>
      <c r="P1129" s="474"/>
      <c r="Q1129" s="474"/>
      <c r="R1129" s="474"/>
      <c r="S1129" s="474"/>
      <c r="T1129" s="474"/>
      <c r="U1129" s="474"/>
      <c r="V1129" s="474"/>
      <c r="W1129" s="474"/>
      <c r="X1129" s="474"/>
      <c r="Y1129" s="474"/>
      <c r="Z1129" s="474"/>
      <c r="AA1129" s="474"/>
      <c r="AB1129" s="474"/>
      <c r="AC1129" s="474"/>
      <c r="AD1129" s="474"/>
      <c r="AE1129" s="1"/>
    </row>
    <row r="1130" spans="1:35" ht="36" customHeight="1">
      <c r="A1130" s="96"/>
      <c r="C1130" s="581" t="s">
        <v>720</v>
      </c>
      <c r="D1130" s="581"/>
      <c r="E1130" s="581"/>
      <c r="F1130" s="581"/>
      <c r="G1130" s="581"/>
      <c r="H1130" s="581"/>
      <c r="I1130" s="581"/>
      <c r="J1130" s="581"/>
      <c r="K1130" s="581"/>
      <c r="L1130" s="581"/>
      <c r="M1130" s="581"/>
      <c r="N1130" s="581"/>
      <c r="O1130" s="581"/>
      <c r="P1130" s="581"/>
      <c r="Q1130" s="581"/>
      <c r="R1130" s="581"/>
      <c r="S1130" s="581"/>
      <c r="T1130" s="581"/>
      <c r="U1130" s="581"/>
      <c r="V1130" s="581"/>
      <c r="W1130" s="581"/>
      <c r="X1130" s="581"/>
      <c r="Y1130" s="581"/>
      <c r="Z1130" s="581"/>
      <c r="AA1130" s="581"/>
      <c r="AB1130" s="581"/>
      <c r="AC1130" s="581"/>
      <c r="AD1130" s="581"/>
      <c r="AE1130" s="1"/>
    </row>
    <row r="1131" spans="1:35" ht="24" customHeight="1">
      <c r="A1131" s="96"/>
      <c r="C1131" s="572" t="s">
        <v>662</v>
      </c>
      <c r="D1131" s="572"/>
      <c r="E1131" s="572"/>
      <c r="F1131" s="572"/>
      <c r="G1131" s="572"/>
      <c r="H1131" s="572"/>
      <c r="I1131" s="572"/>
      <c r="J1131" s="572"/>
      <c r="K1131" s="572"/>
      <c r="L1131" s="572"/>
      <c r="M1131" s="572"/>
      <c r="N1131" s="572"/>
      <c r="O1131" s="572"/>
      <c r="P1131" s="572"/>
      <c r="Q1131" s="572"/>
      <c r="R1131" s="572"/>
      <c r="S1131" s="572"/>
      <c r="T1131" s="572"/>
      <c r="U1131" s="572"/>
      <c r="V1131" s="572"/>
      <c r="W1131" s="572"/>
      <c r="X1131" s="572"/>
      <c r="Y1131" s="572"/>
      <c r="Z1131" s="572"/>
      <c r="AA1131" s="572"/>
      <c r="AB1131" s="572"/>
      <c r="AC1131" s="572"/>
      <c r="AD1131" s="572"/>
      <c r="AE1131" s="1"/>
    </row>
    <row r="1132" spans="1:35" ht="15" customHeight="1" thickBot="1">
      <c r="A1132" s="96"/>
      <c r="B1132" s="98"/>
      <c r="C1132" s="98"/>
      <c r="D1132" s="98"/>
      <c r="E1132" s="98"/>
      <c r="F1132" s="98"/>
      <c r="G1132" s="98"/>
      <c r="H1132" s="98"/>
      <c r="I1132" s="98"/>
      <c r="J1132" s="98"/>
      <c r="K1132" s="98"/>
      <c r="L1132" s="98"/>
      <c r="M1132" s="98"/>
      <c r="N1132" s="98"/>
      <c r="O1132" s="98"/>
      <c r="P1132" s="98"/>
      <c r="Q1132" s="98"/>
      <c r="R1132" s="98"/>
      <c r="S1132" s="98"/>
      <c r="T1132" s="98"/>
      <c r="U1132" s="98"/>
      <c r="V1132" s="98"/>
      <c r="W1132" s="98"/>
      <c r="X1132" s="98"/>
      <c r="Y1132" s="98"/>
      <c r="Z1132" s="98"/>
      <c r="AA1132" s="98"/>
      <c r="AB1132" s="98"/>
      <c r="AC1132" s="98"/>
      <c r="AD1132" s="98"/>
      <c r="AE1132" s="1"/>
      <c r="AG1132" s="317" t="s">
        <v>5669</v>
      </c>
      <c r="AH1132" s="400" t="s">
        <v>5670</v>
      </c>
      <c r="AI1132" s="401" t="s">
        <v>5671</v>
      </c>
    </row>
    <row r="1133" spans="1:35" ht="24" customHeight="1" thickBot="1">
      <c r="A1133" s="96"/>
      <c r="B1133" s="98"/>
      <c r="C1133" s="176"/>
      <c r="D1133" s="691" t="s">
        <v>703</v>
      </c>
      <c r="E1133" s="442"/>
      <c r="F1133" s="442"/>
      <c r="G1133" s="442"/>
      <c r="H1133" s="442"/>
      <c r="I1133" s="442"/>
      <c r="J1133" s="442"/>
      <c r="K1133" s="442"/>
      <c r="L1133" s="442"/>
      <c r="M1133" s="442"/>
      <c r="N1133" s="442"/>
      <c r="O1133" s="442"/>
      <c r="P1133" s="442"/>
      <c r="Q1133" s="442"/>
      <c r="R1133" s="442"/>
      <c r="S1133" s="442"/>
      <c r="T1133" s="442"/>
      <c r="U1133" s="442"/>
      <c r="V1133" s="442"/>
      <c r="W1133" s="442"/>
      <c r="X1133" s="442"/>
      <c r="Y1133" s="442"/>
      <c r="Z1133" s="442"/>
      <c r="AA1133" s="442"/>
      <c r="AB1133" s="442"/>
      <c r="AC1133" s="442"/>
      <c r="AD1133" s="442"/>
      <c r="AE1133" s="1"/>
      <c r="AG1133" s="245">
        <f>IF(COUNTA(C1133:C1138)=1,0,IF(COUNTA(C1133:C1138)=0,0,1))</f>
        <v>0</v>
      </c>
      <c r="AH1133" s="398">
        <f>IF(OR(C1133="X",C1135="X"),1,0)</f>
        <v>0</v>
      </c>
      <c r="AI1133" s="399">
        <f>IF(OR(C1137="X",C1138="X"),1,0)</f>
        <v>0</v>
      </c>
    </row>
    <row r="1134" spans="1:35" ht="24" customHeight="1" thickBot="1">
      <c r="A1134" s="96"/>
      <c r="B1134" s="98"/>
      <c r="C1134" s="176"/>
      <c r="D1134" s="691" t="s">
        <v>696</v>
      </c>
      <c r="E1134" s="442"/>
      <c r="F1134" s="442"/>
      <c r="G1134" s="442"/>
      <c r="H1134" s="442"/>
      <c r="I1134" s="442"/>
      <c r="J1134" s="442"/>
      <c r="K1134" s="442"/>
      <c r="L1134" s="442"/>
      <c r="M1134" s="442"/>
      <c r="N1134" s="442"/>
      <c r="O1134" s="442"/>
      <c r="P1134" s="442"/>
      <c r="Q1134" s="442"/>
      <c r="R1134" s="442"/>
      <c r="S1134" s="442"/>
      <c r="T1134" s="442"/>
      <c r="U1134" s="442"/>
      <c r="V1134" s="442"/>
      <c r="W1134" s="442"/>
      <c r="X1134" s="442"/>
      <c r="Y1134" s="442"/>
      <c r="Z1134" s="442"/>
      <c r="AA1134" s="442"/>
      <c r="AB1134" s="442"/>
      <c r="AC1134" s="442"/>
      <c r="AD1134" s="442"/>
      <c r="AE1134" s="1"/>
    </row>
    <row r="1135" spans="1:35" ht="15" customHeight="1" thickBot="1">
      <c r="A1135" s="96"/>
      <c r="B1135" s="98"/>
      <c r="C1135" s="176"/>
      <c r="D1135" s="23" t="s">
        <v>666</v>
      </c>
      <c r="E1135" s="12"/>
      <c r="F1135" s="12"/>
      <c r="G1135" s="12"/>
      <c r="H1135" s="12"/>
      <c r="I1135" s="12"/>
      <c r="J1135" s="12"/>
      <c r="K1135" s="12"/>
      <c r="L1135" s="12"/>
      <c r="M1135" s="12"/>
      <c r="N1135" s="12"/>
      <c r="O1135" s="12"/>
      <c r="P1135" s="12"/>
      <c r="Q1135" s="12"/>
      <c r="R1135" s="12"/>
      <c r="S1135" s="12"/>
      <c r="T1135" s="12"/>
      <c r="U1135" s="12"/>
      <c r="V1135" s="12"/>
      <c r="W1135" s="12"/>
      <c r="X1135" s="12"/>
      <c r="Y1135" s="12"/>
      <c r="Z1135" s="12"/>
      <c r="AA1135" s="12"/>
      <c r="AB1135" s="12"/>
      <c r="AC1135" s="12"/>
      <c r="AD1135" s="12"/>
      <c r="AE1135" s="1"/>
    </row>
    <row r="1136" spans="1:35" ht="24" customHeight="1" thickBot="1">
      <c r="A1136" s="96"/>
      <c r="B1136" s="98"/>
      <c r="C1136" s="176"/>
      <c r="D1136" s="691" t="s">
        <v>704</v>
      </c>
      <c r="E1136" s="442"/>
      <c r="F1136" s="442"/>
      <c r="G1136" s="442"/>
      <c r="H1136" s="442"/>
      <c r="I1136" s="442"/>
      <c r="J1136" s="442"/>
      <c r="K1136" s="442"/>
      <c r="L1136" s="442"/>
      <c r="M1136" s="442"/>
      <c r="N1136" s="442"/>
      <c r="O1136" s="442"/>
      <c r="P1136" s="442"/>
      <c r="Q1136" s="442"/>
      <c r="R1136" s="442"/>
      <c r="S1136" s="442"/>
      <c r="T1136" s="442"/>
      <c r="U1136" s="442"/>
      <c r="V1136" s="442"/>
      <c r="W1136" s="442"/>
      <c r="X1136" s="442"/>
      <c r="Y1136" s="442"/>
      <c r="Z1136" s="442"/>
      <c r="AA1136" s="442"/>
      <c r="AB1136" s="442"/>
      <c r="AC1136" s="442"/>
      <c r="AD1136" s="442"/>
      <c r="AE1136" s="1"/>
    </row>
    <row r="1137" spans="1:31" ht="15" customHeight="1" thickBot="1">
      <c r="A1137" s="96"/>
      <c r="B1137" s="98"/>
      <c r="C1137" s="176"/>
      <c r="D1137" s="180" t="s">
        <v>705</v>
      </c>
      <c r="E1137" s="23"/>
      <c r="F1137" s="23"/>
      <c r="G1137" s="23"/>
      <c r="H1137" s="23"/>
      <c r="I1137" s="23"/>
      <c r="J1137" s="23"/>
      <c r="K1137" s="23"/>
      <c r="L1137" s="23"/>
      <c r="M1137" s="23"/>
      <c r="N1137" s="23"/>
      <c r="O1137" s="23"/>
      <c r="P1137" s="23"/>
      <c r="Q1137" s="23"/>
      <c r="R1137" s="23"/>
      <c r="S1137" s="23"/>
      <c r="T1137" s="23"/>
      <c r="U1137" s="23"/>
      <c r="V1137" s="23"/>
      <c r="W1137" s="23"/>
      <c r="X1137" s="23"/>
      <c r="Y1137" s="23"/>
      <c r="Z1137" s="23"/>
      <c r="AA1137" s="23"/>
      <c r="AB1137" s="23"/>
      <c r="AC1137" s="23"/>
      <c r="AD1137" s="23"/>
      <c r="AE1137" s="1"/>
    </row>
    <row r="1138" spans="1:31" ht="15" customHeight="1" thickBot="1">
      <c r="A1138" s="96"/>
      <c r="B1138" s="98"/>
      <c r="C1138" s="176"/>
      <c r="D1138" s="23" t="s">
        <v>706</v>
      </c>
      <c r="AE1138" s="1"/>
    </row>
    <row r="1139" spans="1:31" ht="15" customHeight="1">
      <c r="A1139" s="96"/>
      <c r="B1139" s="98"/>
      <c r="AE1139" s="1"/>
    </row>
    <row r="1140" spans="1:31" ht="45" customHeight="1">
      <c r="A1140" s="96"/>
      <c r="B1140" s="98"/>
      <c r="C1140" s="530" t="s">
        <v>664</v>
      </c>
      <c r="D1140" s="530"/>
      <c r="E1140" s="530"/>
      <c r="F1140" s="460"/>
      <c r="G1140" s="460"/>
      <c r="H1140" s="460"/>
      <c r="I1140" s="460"/>
      <c r="J1140" s="460"/>
      <c r="K1140" s="460"/>
      <c r="L1140" s="460"/>
      <c r="M1140" s="460"/>
      <c r="N1140" s="460"/>
      <c r="O1140" s="460"/>
      <c r="P1140" s="460"/>
      <c r="Q1140" s="460"/>
      <c r="R1140" s="460"/>
      <c r="S1140" s="460"/>
      <c r="T1140" s="460"/>
      <c r="U1140" s="460"/>
      <c r="V1140" s="460"/>
      <c r="W1140" s="460"/>
      <c r="X1140" s="460"/>
      <c r="Y1140" s="460"/>
      <c r="Z1140" s="460"/>
      <c r="AA1140" s="460"/>
      <c r="AB1140" s="460"/>
      <c r="AC1140" s="460"/>
      <c r="AD1140" s="460"/>
      <c r="AE1140" s="1"/>
    </row>
    <row r="1141" spans="1:31" ht="15" customHeight="1">
      <c r="A1141" s="96"/>
      <c r="B1141" s="512" t="str">
        <f>IF(AND(AH1133&gt;0,F1140=""),"Debido a que seleccionó el código 1 o 3 debe anotar el URL donde se encuentra disponible dicha información","")</f>
        <v/>
      </c>
      <c r="C1141" s="512"/>
      <c r="D1141" s="512"/>
      <c r="E1141" s="512"/>
      <c r="F1141" s="512"/>
      <c r="G1141" s="512"/>
      <c r="H1141" s="512"/>
      <c r="I1141" s="512"/>
      <c r="J1141" s="512"/>
      <c r="K1141" s="512"/>
      <c r="L1141" s="512"/>
      <c r="M1141" s="512"/>
      <c r="N1141" s="512"/>
      <c r="O1141" s="512"/>
      <c r="P1141" s="512"/>
      <c r="Q1141" s="512"/>
      <c r="R1141" s="512"/>
      <c r="S1141" s="512"/>
      <c r="T1141" s="512"/>
      <c r="U1141" s="512"/>
      <c r="V1141" s="512"/>
      <c r="W1141" s="512"/>
      <c r="X1141" s="512"/>
      <c r="Y1141" s="512"/>
      <c r="Z1141" s="512"/>
      <c r="AA1141" s="512"/>
      <c r="AB1141" s="512"/>
      <c r="AC1141" s="512"/>
      <c r="AD1141" s="512"/>
      <c r="AE1141" s="512"/>
    </row>
    <row r="1142" spans="1:31" ht="24" customHeight="1">
      <c r="A1142" s="96"/>
      <c r="B1142" s="24"/>
      <c r="C1142" s="532" t="s">
        <v>189</v>
      </c>
      <c r="D1142" s="532"/>
      <c r="E1142" s="532"/>
      <c r="F1142" s="532"/>
      <c r="G1142" s="532"/>
      <c r="H1142" s="532"/>
      <c r="I1142" s="532"/>
      <c r="J1142" s="532"/>
      <c r="K1142" s="532"/>
      <c r="L1142" s="532"/>
      <c r="M1142" s="532"/>
      <c r="N1142" s="532"/>
      <c r="O1142" s="532"/>
      <c r="P1142" s="532"/>
      <c r="Q1142" s="532"/>
      <c r="R1142" s="532"/>
      <c r="S1142" s="532"/>
      <c r="T1142" s="532"/>
      <c r="U1142" s="532"/>
      <c r="V1142" s="532"/>
      <c r="W1142" s="532"/>
      <c r="X1142" s="532"/>
      <c r="Y1142" s="532"/>
      <c r="Z1142" s="532"/>
      <c r="AA1142" s="532"/>
      <c r="AB1142" s="532"/>
      <c r="AC1142" s="532"/>
      <c r="AD1142" s="532"/>
      <c r="AE1142" s="1"/>
    </row>
    <row r="1143" spans="1:31" ht="60" customHeight="1">
      <c r="A1143" s="96"/>
      <c r="B1143" s="24"/>
      <c r="C1143" s="519"/>
      <c r="D1143" s="520"/>
      <c r="E1143" s="520"/>
      <c r="F1143" s="520"/>
      <c r="G1143" s="520"/>
      <c r="H1143" s="520"/>
      <c r="I1143" s="520"/>
      <c r="J1143" s="520"/>
      <c r="K1143" s="520"/>
      <c r="L1143" s="520"/>
      <c r="M1143" s="520"/>
      <c r="N1143" s="520"/>
      <c r="O1143" s="520"/>
      <c r="P1143" s="520"/>
      <c r="Q1143" s="520"/>
      <c r="R1143" s="520"/>
      <c r="S1143" s="520"/>
      <c r="T1143" s="520"/>
      <c r="U1143" s="520"/>
      <c r="V1143" s="520"/>
      <c r="W1143" s="520"/>
      <c r="X1143" s="520"/>
      <c r="Y1143" s="520"/>
      <c r="Z1143" s="520"/>
      <c r="AA1143" s="520"/>
      <c r="AB1143" s="520"/>
      <c r="AC1143" s="520"/>
      <c r="AD1143" s="521"/>
      <c r="AE1143" s="1"/>
    </row>
    <row r="1144" spans="1:31" ht="15" customHeight="1">
      <c r="A1144" s="96"/>
      <c r="B1144" s="515" t="str">
        <f>IF(AG1133&gt;0,"Favor de seleccionar solo un código","")</f>
        <v/>
      </c>
      <c r="C1144" s="515"/>
      <c r="D1144" s="515"/>
      <c r="E1144" s="515"/>
      <c r="F1144" s="515"/>
      <c r="G1144" s="515"/>
      <c r="H1144" s="515"/>
      <c r="I1144" s="515"/>
      <c r="J1144" s="515"/>
      <c r="K1144" s="515"/>
      <c r="L1144" s="515"/>
      <c r="M1144" s="515"/>
      <c r="N1144" s="515"/>
      <c r="O1144" s="515"/>
      <c r="P1144" s="515"/>
      <c r="Q1144" s="515"/>
      <c r="R1144" s="515"/>
      <c r="S1144" s="515"/>
      <c r="T1144" s="515"/>
      <c r="U1144" s="515"/>
      <c r="V1144" s="515"/>
      <c r="W1144" s="515"/>
      <c r="X1144" s="515"/>
      <c r="Y1144" s="515"/>
      <c r="Z1144" s="515"/>
      <c r="AA1144" s="515"/>
      <c r="AB1144" s="515"/>
      <c r="AC1144" s="515"/>
      <c r="AD1144" s="515"/>
      <c r="AE1144" s="1"/>
    </row>
    <row r="1145" spans="1:31" ht="15" customHeight="1">
      <c r="A1145" s="96"/>
      <c r="B1145" s="511" t="str">
        <f>IF(AI1133&gt;0,"Alerta: debe proporcionar una justificación ya que ha seleccionado el código 5 o 9 ","")</f>
        <v/>
      </c>
      <c r="C1145" s="511"/>
      <c r="D1145" s="511"/>
      <c r="E1145" s="511"/>
      <c r="F1145" s="511"/>
      <c r="G1145" s="511"/>
      <c r="H1145" s="511"/>
      <c r="I1145" s="511"/>
      <c r="J1145" s="511"/>
      <c r="K1145" s="511"/>
      <c r="L1145" s="511"/>
      <c r="M1145" s="511"/>
      <c r="N1145" s="511"/>
      <c r="O1145" s="511"/>
      <c r="P1145" s="511"/>
      <c r="Q1145" s="511"/>
      <c r="R1145" s="511"/>
      <c r="S1145" s="511"/>
      <c r="T1145" s="511"/>
      <c r="U1145" s="511"/>
      <c r="V1145" s="511"/>
      <c r="W1145" s="511"/>
      <c r="X1145" s="511"/>
      <c r="Y1145" s="511"/>
      <c r="Z1145" s="511"/>
      <c r="AA1145" s="511"/>
      <c r="AB1145" s="511"/>
      <c r="AC1145" s="511"/>
      <c r="AD1145" s="511"/>
      <c r="AE1145" s="511"/>
    </row>
    <row r="1146" spans="1:31" ht="15" customHeight="1">
      <c r="A1146" s="96"/>
      <c r="B1146" s="24"/>
      <c r="C1146" s="3"/>
      <c r="D1146" s="3"/>
      <c r="E1146" s="3"/>
      <c r="F1146" s="3"/>
      <c r="G1146" s="3"/>
      <c r="H1146" s="3"/>
      <c r="I1146" s="3"/>
      <c r="J1146" s="3"/>
      <c r="K1146" s="3"/>
      <c r="L1146" s="3"/>
      <c r="M1146" s="3"/>
      <c r="N1146" s="3"/>
      <c r="O1146" s="3"/>
      <c r="P1146" s="3"/>
      <c r="Q1146" s="3"/>
      <c r="R1146" s="3"/>
      <c r="S1146" s="3"/>
      <c r="T1146" s="3"/>
      <c r="U1146" s="3"/>
      <c r="V1146" s="3"/>
      <c r="W1146" s="3"/>
      <c r="X1146" s="3"/>
      <c r="Y1146" s="3"/>
      <c r="Z1146" s="3"/>
      <c r="AA1146" s="3"/>
      <c r="AB1146" s="3"/>
      <c r="AC1146" s="3"/>
      <c r="AD1146" s="3"/>
      <c r="AE1146" s="1"/>
    </row>
    <row r="1147" spans="1:31" ht="15" customHeight="1">
      <c r="A1147" s="96"/>
      <c r="B1147" s="24"/>
      <c r="C1147" s="3"/>
      <c r="D1147" s="3"/>
      <c r="E1147" s="3"/>
      <c r="F1147" s="3"/>
      <c r="G1147" s="3"/>
      <c r="H1147" s="3"/>
      <c r="I1147" s="3"/>
      <c r="J1147" s="3"/>
      <c r="K1147" s="3"/>
      <c r="L1147" s="3"/>
      <c r="M1147" s="3"/>
      <c r="N1147" s="3"/>
      <c r="O1147" s="3"/>
      <c r="P1147" s="3"/>
      <c r="Q1147" s="3"/>
      <c r="R1147" s="3"/>
      <c r="S1147" s="3"/>
      <c r="T1147" s="3"/>
      <c r="U1147" s="3"/>
      <c r="V1147" s="3"/>
      <c r="W1147" s="3"/>
      <c r="X1147" s="3"/>
      <c r="Y1147" s="3"/>
      <c r="Z1147" s="3"/>
      <c r="AA1147" s="3"/>
      <c r="AB1147" s="3"/>
      <c r="AC1147" s="3"/>
      <c r="AD1147" s="3"/>
      <c r="AE1147" s="1"/>
    </row>
    <row r="1148" spans="1:31" ht="15" customHeight="1">
      <c r="A1148" s="96"/>
      <c r="B1148" s="24"/>
      <c r="C1148" s="3"/>
      <c r="D1148" s="3"/>
      <c r="E1148" s="3"/>
      <c r="F1148" s="3"/>
      <c r="G1148" s="3"/>
      <c r="H1148" s="3"/>
      <c r="I1148" s="3"/>
      <c r="J1148" s="3"/>
      <c r="K1148" s="3"/>
      <c r="L1148" s="3"/>
      <c r="M1148" s="3"/>
      <c r="N1148" s="3"/>
      <c r="O1148" s="3"/>
      <c r="P1148" s="3"/>
      <c r="Q1148" s="3"/>
      <c r="R1148" s="3"/>
      <c r="S1148" s="3"/>
      <c r="T1148" s="3"/>
      <c r="U1148" s="3"/>
      <c r="V1148" s="3"/>
      <c r="W1148" s="3"/>
      <c r="X1148" s="3"/>
      <c r="Y1148" s="3"/>
      <c r="Z1148" s="3"/>
      <c r="AA1148" s="3"/>
      <c r="AB1148" s="3"/>
      <c r="AC1148" s="3"/>
      <c r="AD1148" s="3"/>
      <c r="AE1148" s="1"/>
    </row>
    <row r="1149" spans="1:31" ht="15" customHeight="1">
      <c r="A1149" s="44"/>
      <c r="AE1149" s="1"/>
    </row>
    <row r="1150" spans="1:31" ht="36" customHeight="1">
      <c r="A1150" s="52" t="s">
        <v>698</v>
      </c>
      <c r="B1150" s="620" t="s">
        <v>712</v>
      </c>
      <c r="C1150" s="620"/>
      <c r="D1150" s="620"/>
      <c r="E1150" s="620"/>
      <c r="F1150" s="620"/>
      <c r="G1150" s="620"/>
      <c r="H1150" s="620"/>
      <c r="I1150" s="620"/>
      <c r="J1150" s="620"/>
      <c r="K1150" s="620"/>
      <c r="L1150" s="620"/>
      <c r="M1150" s="620"/>
      <c r="N1150" s="620"/>
      <c r="O1150" s="620"/>
      <c r="P1150" s="620"/>
      <c r="Q1150" s="620"/>
      <c r="R1150" s="620"/>
      <c r="S1150" s="620"/>
      <c r="T1150" s="620"/>
      <c r="U1150" s="620"/>
      <c r="V1150" s="620"/>
      <c r="W1150" s="620"/>
      <c r="X1150" s="620"/>
      <c r="Y1150" s="620"/>
      <c r="Z1150" s="620"/>
      <c r="AA1150" s="620"/>
      <c r="AB1150" s="620"/>
      <c r="AC1150" s="620"/>
      <c r="AD1150" s="620"/>
      <c r="AE1150" s="1"/>
    </row>
    <row r="1151" spans="1:31" ht="24" customHeight="1">
      <c r="A1151" s="96"/>
      <c r="B1151" s="97"/>
      <c r="C1151" s="474" t="s">
        <v>550</v>
      </c>
      <c r="D1151" s="474"/>
      <c r="E1151" s="474"/>
      <c r="F1151" s="474"/>
      <c r="G1151" s="474"/>
      <c r="H1151" s="474"/>
      <c r="I1151" s="474"/>
      <c r="J1151" s="474"/>
      <c r="K1151" s="474"/>
      <c r="L1151" s="474"/>
      <c r="M1151" s="474"/>
      <c r="N1151" s="474"/>
      <c r="O1151" s="474"/>
      <c r="P1151" s="474"/>
      <c r="Q1151" s="474"/>
      <c r="R1151" s="474"/>
      <c r="S1151" s="474"/>
      <c r="T1151" s="474"/>
      <c r="U1151" s="474"/>
      <c r="V1151" s="474"/>
      <c r="W1151" s="474"/>
      <c r="X1151" s="474"/>
      <c r="Y1151" s="474"/>
      <c r="Z1151" s="474"/>
      <c r="AA1151" s="474"/>
      <c r="AB1151" s="474"/>
      <c r="AC1151" s="474"/>
      <c r="AD1151" s="474"/>
      <c r="AE1151" s="1"/>
    </row>
    <row r="1152" spans="1:31" ht="24" customHeight="1">
      <c r="A1152" s="96"/>
      <c r="B1152" s="97"/>
      <c r="C1152" s="474" t="s">
        <v>707</v>
      </c>
      <c r="D1152" s="474"/>
      <c r="E1152" s="474"/>
      <c r="F1152" s="474"/>
      <c r="G1152" s="474"/>
      <c r="H1152" s="474"/>
      <c r="I1152" s="474"/>
      <c r="J1152" s="474"/>
      <c r="K1152" s="474"/>
      <c r="L1152" s="474"/>
      <c r="M1152" s="474"/>
      <c r="N1152" s="474"/>
      <c r="O1152" s="474"/>
      <c r="P1152" s="474"/>
      <c r="Q1152" s="474"/>
      <c r="R1152" s="474"/>
      <c r="S1152" s="474"/>
      <c r="T1152" s="474"/>
      <c r="U1152" s="474"/>
      <c r="V1152" s="474"/>
      <c r="W1152" s="474"/>
      <c r="X1152" s="474"/>
      <c r="Y1152" s="474"/>
      <c r="Z1152" s="474"/>
      <c r="AA1152" s="474"/>
      <c r="AB1152" s="474"/>
      <c r="AC1152" s="474"/>
      <c r="AD1152" s="474"/>
      <c r="AE1152" s="1"/>
    </row>
    <row r="1153" spans="1:36" ht="15" customHeight="1">
      <c r="A1153" s="21"/>
      <c r="B1153" s="13"/>
      <c r="C1153" s="13"/>
      <c r="D1153" s="13"/>
      <c r="E1153" s="13"/>
      <c r="F1153" s="13"/>
      <c r="G1153" s="13"/>
      <c r="H1153" s="13"/>
      <c r="I1153" s="13"/>
      <c r="J1153" s="13"/>
      <c r="K1153" s="13"/>
      <c r="L1153" s="13"/>
      <c r="M1153" s="13"/>
      <c r="N1153" s="13"/>
      <c r="O1153" s="13"/>
      <c r="P1153" s="13"/>
      <c r="Q1153" s="13"/>
      <c r="R1153" s="13"/>
      <c r="S1153" s="13"/>
      <c r="T1153" s="13"/>
      <c r="U1153" s="13"/>
      <c r="V1153" s="13"/>
      <c r="W1153" s="13"/>
      <c r="X1153" s="13"/>
      <c r="Y1153" s="13"/>
      <c r="Z1153" s="13"/>
      <c r="AA1153" s="13"/>
      <c r="AB1153" s="13"/>
      <c r="AC1153" s="13"/>
      <c r="AD1153" s="13"/>
      <c r="AE1153" s="1"/>
    </row>
    <row r="1154" spans="1:36" ht="60" customHeight="1">
      <c r="A1154" s="21"/>
      <c r="B1154" s="13"/>
      <c r="C1154" s="542" t="s">
        <v>101</v>
      </c>
      <c r="D1154" s="542"/>
      <c r="E1154" s="542"/>
      <c r="F1154" s="542"/>
      <c r="G1154" s="542"/>
      <c r="H1154" s="542"/>
      <c r="I1154" s="542"/>
      <c r="J1154" s="542"/>
      <c r="K1154" s="542"/>
      <c r="L1154" s="542"/>
      <c r="M1154" s="542"/>
      <c r="N1154" s="542"/>
      <c r="O1154" s="542"/>
      <c r="P1154" s="542"/>
      <c r="Q1154" s="542"/>
      <c r="R1154" s="542"/>
      <c r="S1154" s="451" t="s">
        <v>349</v>
      </c>
      <c r="T1154" s="451"/>
      <c r="U1154" s="451"/>
      <c r="V1154" s="451"/>
      <c r="W1154" s="451"/>
      <c r="X1154" s="451"/>
      <c r="Y1154" s="451" t="s">
        <v>346</v>
      </c>
      <c r="Z1154" s="451"/>
      <c r="AA1154" s="451"/>
      <c r="AB1154" s="451"/>
      <c r="AC1154" s="451"/>
      <c r="AD1154" s="451"/>
      <c r="AE1154" s="1"/>
      <c r="AG1154" s="317" t="s">
        <v>731</v>
      </c>
      <c r="AH1154" s="318" t="s">
        <v>733</v>
      </c>
      <c r="AI1154" s="403" t="s">
        <v>5672</v>
      </c>
      <c r="AJ1154" s="404" t="s">
        <v>5676</v>
      </c>
    </row>
    <row r="1155" spans="1:36" ht="15" customHeight="1">
      <c r="A1155" s="21"/>
      <c r="B1155" s="13"/>
      <c r="C1155" s="70" t="s">
        <v>57</v>
      </c>
      <c r="D1155" s="534" t="str">
        <f>IF(D360="","",D360)</f>
        <v/>
      </c>
      <c r="E1155" s="535"/>
      <c r="F1155" s="535"/>
      <c r="G1155" s="535"/>
      <c r="H1155" s="535"/>
      <c r="I1155" s="535"/>
      <c r="J1155" s="535"/>
      <c r="K1155" s="535"/>
      <c r="L1155" s="535"/>
      <c r="M1155" s="535"/>
      <c r="N1155" s="535"/>
      <c r="O1155" s="535"/>
      <c r="P1155" s="535"/>
      <c r="Q1155" s="535"/>
      <c r="R1155" s="536"/>
      <c r="S1155" s="460"/>
      <c r="T1155" s="533"/>
      <c r="U1155" s="533"/>
      <c r="V1155" s="533"/>
      <c r="W1155" s="533"/>
      <c r="X1155" s="533"/>
      <c r="Y1155" s="460"/>
      <c r="Z1155" s="533"/>
      <c r="AA1155" s="533"/>
      <c r="AB1155" s="533"/>
      <c r="AC1155" s="533"/>
      <c r="AD1155" s="533"/>
      <c r="AE1155" s="1"/>
      <c r="AG1155" s="245">
        <f>IF(AND(OR($C$1133="X",$C$1136="X",$C$1137="X",$C$1138="X"),COUNTA(S1155:AD1155)=0),0,IF(AND(COUNTBLANK(D1155)=1,COUNTA(S1155:AD1155)=0),0,IF(AND(COUNTBLANK(D1155)=0,$S1155&lt;&gt;"",$S1155&lt;&gt;1,COUNTA(Y1155)=0),0,IF(AND(COUNTBLANK(D1155)=0,$S1155&lt;&gt;"",$S1155=1,COUNTA(Y1155)=1),0,1))))</f>
        <v>0</v>
      </c>
      <c r="AH1155" s="322">
        <f>COUNTIF(S1155:AD1274,"NS")</f>
        <v>0</v>
      </c>
      <c r="AI1155" s="405">
        <f>IF(AND($S1155&lt;&gt;"",$S1155&lt;&gt;1,COUNTA(Y1155)&gt;0),1,0)</f>
        <v>0</v>
      </c>
      <c r="AJ1155" s="237">
        <f>IF(OR(C1133="X",C1136="X",C1137="X",C1138="X"),1,0)</f>
        <v>0</v>
      </c>
    </row>
    <row r="1156" spans="1:36" ht="15" customHeight="1">
      <c r="A1156" s="21"/>
      <c r="B1156" s="13"/>
      <c r="C1156" s="59" t="s">
        <v>58</v>
      </c>
      <c r="D1156" s="534" t="str">
        <f t="shared" ref="D1156:D1219" si="79">IF(D361="","",D361)</f>
        <v/>
      </c>
      <c r="E1156" s="535"/>
      <c r="F1156" s="535"/>
      <c r="G1156" s="535"/>
      <c r="H1156" s="535"/>
      <c r="I1156" s="535"/>
      <c r="J1156" s="535"/>
      <c r="K1156" s="535"/>
      <c r="L1156" s="535"/>
      <c r="M1156" s="535"/>
      <c r="N1156" s="535"/>
      <c r="O1156" s="535"/>
      <c r="P1156" s="535"/>
      <c r="Q1156" s="535"/>
      <c r="R1156" s="536"/>
      <c r="S1156" s="460"/>
      <c r="T1156" s="533"/>
      <c r="U1156" s="533"/>
      <c r="V1156" s="533"/>
      <c r="W1156" s="533"/>
      <c r="X1156" s="533"/>
      <c r="Y1156" s="460"/>
      <c r="Z1156" s="533"/>
      <c r="AA1156" s="533"/>
      <c r="AB1156" s="533"/>
      <c r="AC1156" s="533"/>
      <c r="AD1156" s="533"/>
      <c r="AE1156" s="1"/>
      <c r="AG1156" s="245">
        <f t="shared" ref="AG1156:AG1219" si="80">IF(AND(OR($C$1133="X",$C$1136="X",$C$1137="X",$C$1138="X"),COUNTA(S1156:AD1156)=0),0,IF(AND(COUNTBLANK(D1156)=1,COUNTA(S1156:AD1156)=0),0,IF(AND(COUNTBLANK(D1156)=0,$S1156&lt;&gt;"",$S1156&lt;&gt;1,COUNTA(Y1156)=0),0,IF(AND(COUNTBLANK(D1156)=0,$S1156&lt;&gt;"",$S1156=1,COUNTA(Y1156)=1),0,1))))</f>
        <v>0</v>
      </c>
      <c r="AI1156" s="405">
        <f t="shared" ref="AI1156:AI1219" si="81">IF(AND($S1156&lt;&gt;"",$S1156&lt;&gt;1,COUNTA(Y1156)&gt;0),1,0)</f>
        <v>0</v>
      </c>
    </row>
    <row r="1157" spans="1:36" ht="15" customHeight="1">
      <c r="A1157" s="21"/>
      <c r="B1157" s="13"/>
      <c r="C1157" s="60" t="s">
        <v>59</v>
      </c>
      <c r="D1157" s="534" t="str">
        <f t="shared" si="79"/>
        <v/>
      </c>
      <c r="E1157" s="535"/>
      <c r="F1157" s="535"/>
      <c r="G1157" s="535"/>
      <c r="H1157" s="535"/>
      <c r="I1157" s="535"/>
      <c r="J1157" s="535"/>
      <c r="K1157" s="535"/>
      <c r="L1157" s="535"/>
      <c r="M1157" s="535"/>
      <c r="N1157" s="535"/>
      <c r="O1157" s="535"/>
      <c r="P1157" s="535"/>
      <c r="Q1157" s="535"/>
      <c r="R1157" s="536"/>
      <c r="S1157" s="460"/>
      <c r="T1157" s="533"/>
      <c r="U1157" s="533"/>
      <c r="V1157" s="533"/>
      <c r="W1157" s="533"/>
      <c r="X1157" s="533"/>
      <c r="Y1157" s="460"/>
      <c r="Z1157" s="533"/>
      <c r="AA1157" s="533"/>
      <c r="AB1157" s="533"/>
      <c r="AC1157" s="533"/>
      <c r="AD1157" s="533"/>
      <c r="AE1157" s="1"/>
      <c r="AG1157" s="245">
        <f t="shared" si="80"/>
        <v>0</v>
      </c>
      <c r="AI1157" s="405">
        <f t="shared" si="81"/>
        <v>0</v>
      </c>
    </row>
    <row r="1158" spans="1:36" ht="15" customHeight="1">
      <c r="A1158" s="21"/>
      <c r="B1158" s="13"/>
      <c r="C1158" s="60" t="s">
        <v>60</v>
      </c>
      <c r="D1158" s="534" t="str">
        <f t="shared" si="79"/>
        <v/>
      </c>
      <c r="E1158" s="535"/>
      <c r="F1158" s="535"/>
      <c r="G1158" s="535"/>
      <c r="H1158" s="535"/>
      <c r="I1158" s="535"/>
      <c r="J1158" s="535"/>
      <c r="K1158" s="535"/>
      <c r="L1158" s="535"/>
      <c r="M1158" s="535"/>
      <c r="N1158" s="535"/>
      <c r="O1158" s="535"/>
      <c r="P1158" s="535"/>
      <c r="Q1158" s="535"/>
      <c r="R1158" s="536"/>
      <c r="S1158" s="460"/>
      <c r="T1158" s="533"/>
      <c r="U1158" s="533"/>
      <c r="V1158" s="533"/>
      <c r="W1158" s="533"/>
      <c r="X1158" s="533"/>
      <c r="Y1158" s="460"/>
      <c r="Z1158" s="533"/>
      <c r="AA1158" s="533"/>
      <c r="AB1158" s="533"/>
      <c r="AC1158" s="533"/>
      <c r="AD1158" s="533"/>
      <c r="AE1158" s="1"/>
      <c r="AG1158" s="245">
        <f t="shared" si="80"/>
        <v>0</v>
      </c>
      <c r="AI1158" s="405">
        <f t="shared" si="81"/>
        <v>0</v>
      </c>
    </row>
    <row r="1159" spans="1:36" ht="15" customHeight="1">
      <c r="A1159" s="21"/>
      <c r="B1159" s="13"/>
      <c r="C1159" s="60" t="s">
        <v>61</v>
      </c>
      <c r="D1159" s="534" t="str">
        <f t="shared" si="79"/>
        <v/>
      </c>
      <c r="E1159" s="535"/>
      <c r="F1159" s="535"/>
      <c r="G1159" s="535"/>
      <c r="H1159" s="535"/>
      <c r="I1159" s="535"/>
      <c r="J1159" s="535"/>
      <c r="K1159" s="535"/>
      <c r="L1159" s="535"/>
      <c r="M1159" s="535"/>
      <c r="N1159" s="535"/>
      <c r="O1159" s="535"/>
      <c r="P1159" s="535"/>
      <c r="Q1159" s="535"/>
      <c r="R1159" s="536"/>
      <c r="S1159" s="460"/>
      <c r="T1159" s="533"/>
      <c r="U1159" s="533"/>
      <c r="V1159" s="533"/>
      <c r="W1159" s="533"/>
      <c r="X1159" s="533"/>
      <c r="Y1159" s="460"/>
      <c r="Z1159" s="533"/>
      <c r="AA1159" s="533"/>
      <c r="AB1159" s="533"/>
      <c r="AC1159" s="533"/>
      <c r="AD1159" s="533"/>
      <c r="AE1159" s="1"/>
      <c r="AG1159" s="245">
        <f t="shared" si="80"/>
        <v>0</v>
      </c>
      <c r="AI1159" s="405">
        <f t="shared" si="81"/>
        <v>0</v>
      </c>
    </row>
    <row r="1160" spans="1:36" ht="15" customHeight="1">
      <c r="A1160" s="21"/>
      <c r="B1160" s="13"/>
      <c r="C1160" s="60" t="s">
        <v>62</v>
      </c>
      <c r="D1160" s="534" t="str">
        <f t="shared" si="79"/>
        <v/>
      </c>
      <c r="E1160" s="535"/>
      <c r="F1160" s="535"/>
      <c r="G1160" s="535"/>
      <c r="H1160" s="535"/>
      <c r="I1160" s="535"/>
      <c r="J1160" s="535"/>
      <c r="K1160" s="535"/>
      <c r="L1160" s="535"/>
      <c r="M1160" s="535"/>
      <c r="N1160" s="535"/>
      <c r="O1160" s="535"/>
      <c r="P1160" s="535"/>
      <c r="Q1160" s="535"/>
      <c r="R1160" s="536"/>
      <c r="S1160" s="460"/>
      <c r="T1160" s="533"/>
      <c r="U1160" s="533"/>
      <c r="V1160" s="533"/>
      <c r="W1160" s="533"/>
      <c r="X1160" s="533"/>
      <c r="Y1160" s="460"/>
      <c r="Z1160" s="533"/>
      <c r="AA1160" s="533"/>
      <c r="AB1160" s="533"/>
      <c r="AC1160" s="533"/>
      <c r="AD1160" s="533"/>
      <c r="AE1160" s="1"/>
      <c r="AG1160" s="245">
        <f t="shared" si="80"/>
        <v>0</v>
      </c>
      <c r="AI1160" s="405">
        <f t="shared" si="81"/>
        <v>0</v>
      </c>
    </row>
    <row r="1161" spans="1:36" ht="15" customHeight="1">
      <c r="A1161" s="21"/>
      <c r="B1161" s="13"/>
      <c r="C1161" s="60" t="s">
        <v>63</v>
      </c>
      <c r="D1161" s="534" t="str">
        <f t="shared" si="79"/>
        <v/>
      </c>
      <c r="E1161" s="535"/>
      <c r="F1161" s="535"/>
      <c r="G1161" s="535"/>
      <c r="H1161" s="535"/>
      <c r="I1161" s="535"/>
      <c r="J1161" s="535"/>
      <c r="K1161" s="535"/>
      <c r="L1161" s="535"/>
      <c r="M1161" s="535"/>
      <c r="N1161" s="535"/>
      <c r="O1161" s="535"/>
      <c r="P1161" s="535"/>
      <c r="Q1161" s="535"/>
      <c r="R1161" s="536"/>
      <c r="S1161" s="460"/>
      <c r="T1161" s="533"/>
      <c r="U1161" s="533"/>
      <c r="V1161" s="533"/>
      <c r="W1161" s="533"/>
      <c r="X1161" s="533"/>
      <c r="Y1161" s="460"/>
      <c r="Z1161" s="533"/>
      <c r="AA1161" s="533"/>
      <c r="AB1161" s="533"/>
      <c r="AC1161" s="533"/>
      <c r="AD1161" s="533"/>
      <c r="AE1161" s="1"/>
      <c r="AG1161" s="245">
        <f t="shared" si="80"/>
        <v>0</v>
      </c>
      <c r="AI1161" s="405">
        <f t="shared" si="81"/>
        <v>0</v>
      </c>
    </row>
    <row r="1162" spans="1:36" ht="15" customHeight="1">
      <c r="A1162" s="21"/>
      <c r="B1162" s="13"/>
      <c r="C1162" s="60" t="s">
        <v>64</v>
      </c>
      <c r="D1162" s="534" t="str">
        <f t="shared" si="79"/>
        <v/>
      </c>
      <c r="E1162" s="535"/>
      <c r="F1162" s="535"/>
      <c r="G1162" s="535"/>
      <c r="H1162" s="535"/>
      <c r="I1162" s="535"/>
      <c r="J1162" s="535"/>
      <c r="K1162" s="535"/>
      <c r="L1162" s="535"/>
      <c r="M1162" s="535"/>
      <c r="N1162" s="535"/>
      <c r="O1162" s="535"/>
      <c r="P1162" s="535"/>
      <c r="Q1162" s="535"/>
      <c r="R1162" s="536"/>
      <c r="S1162" s="460"/>
      <c r="T1162" s="533"/>
      <c r="U1162" s="533"/>
      <c r="V1162" s="533"/>
      <c r="W1162" s="533"/>
      <c r="X1162" s="533"/>
      <c r="Y1162" s="460"/>
      <c r="Z1162" s="533"/>
      <c r="AA1162" s="533"/>
      <c r="AB1162" s="533"/>
      <c r="AC1162" s="533"/>
      <c r="AD1162" s="533"/>
      <c r="AE1162" s="1"/>
      <c r="AG1162" s="245">
        <f t="shared" si="80"/>
        <v>0</v>
      </c>
      <c r="AI1162" s="405">
        <f t="shared" si="81"/>
        <v>0</v>
      </c>
    </row>
    <row r="1163" spans="1:36" ht="15" customHeight="1">
      <c r="A1163" s="21"/>
      <c r="B1163" s="13"/>
      <c r="C1163" s="60" t="s">
        <v>65</v>
      </c>
      <c r="D1163" s="534" t="str">
        <f t="shared" si="79"/>
        <v/>
      </c>
      <c r="E1163" s="535"/>
      <c r="F1163" s="535"/>
      <c r="G1163" s="535"/>
      <c r="H1163" s="535"/>
      <c r="I1163" s="535"/>
      <c r="J1163" s="535"/>
      <c r="K1163" s="535"/>
      <c r="L1163" s="535"/>
      <c r="M1163" s="535"/>
      <c r="N1163" s="535"/>
      <c r="O1163" s="535"/>
      <c r="P1163" s="535"/>
      <c r="Q1163" s="535"/>
      <c r="R1163" s="536"/>
      <c r="S1163" s="460"/>
      <c r="T1163" s="533"/>
      <c r="U1163" s="533"/>
      <c r="V1163" s="533"/>
      <c r="W1163" s="533"/>
      <c r="X1163" s="533"/>
      <c r="Y1163" s="460"/>
      <c r="Z1163" s="533"/>
      <c r="AA1163" s="533"/>
      <c r="AB1163" s="533"/>
      <c r="AC1163" s="533"/>
      <c r="AD1163" s="533"/>
      <c r="AE1163" s="1"/>
      <c r="AG1163" s="245">
        <f t="shared" si="80"/>
        <v>0</v>
      </c>
      <c r="AI1163" s="405">
        <f t="shared" si="81"/>
        <v>0</v>
      </c>
    </row>
    <row r="1164" spans="1:36" ht="15" customHeight="1">
      <c r="A1164" s="21"/>
      <c r="B1164" s="13"/>
      <c r="C1164" s="60" t="s">
        <v>66</v>
      </c>
      <c r="D1164" s="534" t="str">
        <f t="shared" si="79"/>
        <v/>
      </c>
      <c r="E1164" s="535"/>
      <c r="F1164" s="535"/>
      <c r="G1164" s="535"/>
      <c r="H1164" s="535"/>
      <c r="I1164" s="535"/>
      <c r="J1164" s="535"/>
      <c r="K1164" s="535"/>
      <c r="L1164" s="535"/>
      <c r="M1164" s="535"/>
      <c r="N1164" s="535"/>
      <c r="O1164" s="535"/>
      <c r="P1164" s="535"/>
      <c r="Q1164" s="535"/>
      <c r="R1164" s="536"/>
      <c r="S1164" s="460"/>
      <c r="T1164" s="533"/>
      <c r="U1164" s="533"/>
      <c r="V1164" s="533"/>
      <c r="W1164" s="533"/>
      <c r="X1164" s="533"/>
      <c r="Y1164" s="460"/>
      <c r="Z1164" s="533"/>
      <c r="AA1164" s="533"/>
      <c r="AB1164" s="533"/>
      <c r="AC1164" s="533"/>
      <c r="AD1164" s="533"/>
      <c r="AE1164" s="1"/>
      <c r="AG1164" s="245">
        <f t="shared" si="80"/>
        <v>0</v>
      </c>
      <c r="AI1164" s="405">
        <f t="shared" si="81"/>
        <v>0</v>
      </c>
    </row>
    <row r="1165" spans="1:36" ht="15" customHeight="1">
      <c r="A1165" s="21"/>
      <c r="B1165" s="13"/>
      <c r="C1165" s="60" t="s">
        <v>67</v>
      </c>
      <c r="D1165" s="534" t="str">
        <f t="shared" si="79"/>
        <v/>
      </c>
      <c r="E1165" s="535"/>
      <c r="F1165" s="535"/>
      <c r="G1165" s="535"/>
      <c r="H1165" s="535"/>
      <c r="I1165" s="535"/>
      <c r="J1165" s="535"/>
      <c r="K1165" s="535"/>
      <c r="L1165" s="535"/>
      <c r="M1165" s="535"/>
      <c r="N1165" s="535"/>
      <c r="O1165" s="535"/>
      <c r="P1165" s="535"/>
      <c r="Q1165" s="535"/>
      <c r="R1165" s="536"/>
      <c r="S1165" s="460"/>
      <c r="T1165" s="533"/>
      <c r="U1165" s="533"/>
      <c r="V1165" s="533"/>
      <c r="W1165" s="533"/>
      <c r="X1165" s="533"/>
      <c r="Y1165" s="460"/>
      <c r="Z1165" s="533"/>
      <c r="AA1165" s="533"/>
      <c r="AB1165" s="533"/>
      <c r="AC1165" s="533"/>
      <c r="AD1165" s="533"/>
      <c r="AE1165" s="1"/>
      <c r="AG1165" s="245">
        <f t="shared" si="80"/>
        <v>0</v>
      </c>
      <c r="AI1165" s="405">
        <f t="shared" si="81"/>
        <v>0</v>
      </c>
    </row>
    <row r="1166" spans="1:36" ht="15" customHeight="1">
      <c r="A1166" s="21"/>
      <c r="B1166" s="13"/>
      <c r="C1166" s="60" t="s">
        <v>68</v>
      </c>
      <c r="D1166" s="534" t="str">
        <f t="shared" si="79"/>
        <v/>
      </c>
      <c r="E1166" s="535"/>
      <c r="F1166" s="535"/>
      <c r="G1166" s="535"/>
      <c r="H1166" s="535"/>
      <c r="I1166" s="535"/>
      <c r="J1166" s="535"/>
      <c r="K1166" s="535"/>
      <c r="L1166" s="535"/>
      <c r="M1166" s="535"/>
      <c r="N1166" s="535"/>
      <c r="O1166" s="535"/>
      <c r="P1166" s="535"/>
      <c r="Q1166" s="535"/>
      <c r="R1166" s="536"/>
      <c r="S1166" s="460"/>
      <c r="T1166" s="533"/>
      <c r="U1166" s="533"/>
      <c r="V1166" s="533"/>
      <c r="W1166" s="533"/>
      <c r="X1166" s="533"/>
      <c r="Y1166" s="460"/>
      <c r="Z1166" s="533"/>
      <c r="AA1166" s="533"/>
      <c r="AB1166" s="533"/>
      <c r="AC1166" s="533"/>
      <c r="AD1166" s="533"/>
      <c r="AE1166" s="1"/>
      <c r="AG1166" s="245">
        <f t="shared" si="80"/>
        <v>0</v>
      </c>
      <c r="AI1166" s="405">
        <f t="shared" si="81"/>
        <v>0</v>
      </c>
    </row>
    <row r="1167" spans="1:36" ht="15" customHeight="1">
      <c r="A1167" s="21"/>
      <c r="B1167" s="13"/>
      <c r="C1167" s="60" t="s">
        <v>69</v>
      </c>
      <c r="D1167" s="534" t="str">
        <f t="shared" si="79"/>
        <v/>
      </c>
      <c r="E1167" s="535"/>
      <c r="F1167" s="535"/>
      <c r="G1167" s="535"/>
      <c r="H1167" s="535"/>
      <c r="I1167" s="535"/>
      <c r="J1167" s="535"/>
      <c r="K1167" s="535"/>
      <c r="L1167" s="535"/>
      <c r="M1167" s="535"/>
      <c r="N1167" s="535"/>
      <c r="O1167" s="535"/>
      <c r="P1167" s="535"/>
      <c r="Q1167" s="535"/>
      <c r="R1167" s="536"/>
      <c r="S1167" s="460"/>
      <c r="T1167" s="533"/>
      <c r="U1167" s="533"/>
      <c r="V1167" s="533"/>
      <c r="W1167" s="533"/>
      <c r="X1167" s="533"/>
      <c r="Y1167" s="460"/>
      <c r="Z1167" s="533"/>
      <c r="AA1167" s="533"/>
      <c r="AB1167" s="533"/>
      <c r="AC1167" s="533"/>
      <c r="AD1167" s="533"/>
      <c r="AE1167" s="1"/>
      <c r="AG1167" s="245">
        <f t="shared" si="80"/>
        <v>0</v>
      </c>
      <c r="AI1167" s="405">
        <f t="shared" si="81"/>
        <v>0</v>
      </c>
    </row>
    <row r="1168" spans="1:36" ht="15" customHeight="1">
      <c r="A1168" s="21"/>
      <c r="B1168" s="13"/>
      <c r="C1168" s="60" t="s">
        <v>70</v>
      </c>
      <c r="D1168" s="534" t="str">
        <f t="shared" si="79"/>
        <v/>
      </c>
      <c r="E1168" s="535"/>
      <c r="F1168" s="535"/>
      <c r="G1168" s="535"/>
      <c r="H1168" s="535"/>
      <c r="I1168" s="535"/>
      <c r="J1168" s="535"/>
      <c r="K1168" s="535"/>
      <c r="L1168" s="535"/>
      <c r="M1168" s="535"/>
      <c r="N1168" s="535"/>
      <c r="O1168" s="535"/>
      <c r="P1168" s="535"/>
      <c r="Q1168" s="535"/>
      <c r="R1168" s="536"/>
      <c r="S1168" s="460"/>
      <c r="T1168" s="533"/>
      <c r="U1168" s="533"/>
      <c r="V1168" s="533"/>
      <c r="W1168" s="533"/>
      <c r="X1168" s="533"/>
      <c r="Y1168" s="460"/>
      <c r="Z1168" s="533"/>
      <c r="AA1168" s="533"/>
      <c r="AB1168" s="533"/>
      <c r="AC1168" s="533"/>
      <c r="AD1168" s="533"/>
      <c r="AE1168" s="1"/>
      <c r="AG1168" s="245">
        <f t="shared" si="80"/>
        <v>0</v>
      </c>
      <c r="AI1168" s="405">
        <f t="shared" si="81"/>
        <v>0</v>
      </c>
    </row>
    <row r="1169" spans="1:35" ht="15" customHeight="1">
      <c r="A1169" s="21"/>
      <c r="B1169" s="13"/>
      <c r="C1169" s="60" t="s">
        <v>71</v>
      </c>
      <c r="D1169" s="534" t="str">
        <f t="shared" si="79"/>
        <v/>
      </c>
      <c r="E1169" s="535"/>
      <c r="F1169" s="535"/>
      <c r="G1169" s="535"/>
      <c r="H1169" s="535"/>
      <c r="I1169" s="535"/>
      <c r="J1169" s="535"/>
      <c r="K1169" s="535"/>
      <c r="L1169" s="535"/>
      <c r="M1169" s="535"/>
      <c r="N1169" s="535"/>
      <c r="O1169" s="535"/>
      <c r="P1169" s="535"/>
      <c r="Q1169" s="535"/>
      <c r="R1169" s="536"/>
      <c r="S1169" s="460"/>
      <c r="T1169" s="533"/>
      <c r="U1169" s="533"/>
      <c r="V1169" s="533"/>
      <c r="W1169" s="533"/>
      <c r="X1169" s="533"/>
      <c r="Y1169" s="460"/>
      <c r="Z1169" s="533"/>
      <c r="AA1169" s="533"/>
      <c r="AB1169" s="533"/>
      <c r="AC1169" s="533"/>
      <c r="AD1169" s="533"/>
      <c r="AE1169" s="1"/>
      <c r="AG1169" s="245">
        <f t="shared" si="80"/>
        <v>0</v>
      </c>
      <c r="AI1169" s="405">
        <f t="shared" si="81"/>
        <v>0</v>
      </c>
    </row>
    <row r="1170" spans="1:35" ht="15" customHeight="1">
      <c r="A1170" s="21"/>
      <c r="B1170" s="13"/>
      <c r="C1170" s="181" t="s">
        <v>72</v>
      </c>
      <c r="D1170" s="534" t="str">
        <f t="shared" si="79"/>
        <v/>
      </c>
      <c r="E1170" s="535"/>
      <c r="F1170" s="535"/>
      <c r="G1170" s="535"/>
      <c r="H1170" s="535"/>
      <c r="I1170" s="535"/>
      <c r="J1170" s="535"/>
      <c r="K1170" s="535"/>
      <c r="L1170" s="535"/>
      <c r="M1170" s="535"/>
      <c r="N1170" s="535"/>
      <c r="O1170" s="535"/>
      <c r="P1170" s="535"/>
      <c r="Q1170" s="535"/>
      <c r="R1170" s="536"/>
      <c r="S1170" s="460"/>
      <c r="T1170" s="533"/>
      <c r="U1170" s="533"/>
      <c r="V1170" s="533"/>
      <c r="W1170" s="533"/>
      <c r="X1170" s="533"/>
      <c r="Y1170" s="460"/>
      <c r="Z1170" s="533"/>
      <c r="AA1170" s="533"/>
      <c r="AB1170" s="533"/>
      <c r="AC1170" s="533"/>
      <c r="AD1170" s="533"/>
      <c r="AE1170" s="1"/>
      <c r="AG1170" s="245">
        <f t="shared" si="80"/>
        <v>0</v>
      </c>
      <c r="AI1170" s="405">
        <f t="shared" si="81"/>
        <v>0</v>
      </c>
    </row>
    <row r="1171" spans="1:35" ht="15" customHeight="1">
      <c r="A1171" s="21"/>
      <c r="B1171" s="13"/>
      <c r="C1171" s="60" t="s">
        <v>73</v>
      </c>
      <c r="D1171" s="534" t="str">
        <f t="shared" si="79"/>
        <v/>
      </c>
      <c r="E1171" s="535"/>
      <c r="F1171" s="535"/>
      <c r="G1171" s="535"/>
      <c r="H1171" s="535"/>
      <c r="I1171" s="535"/>
      <c r="J1171" s="535"/>
      <c r="K1171" s="535"/>
      <c r="L1171" s="535"/>
      <c r="M1171" s="535"/>
      <c r="N1171" s="535"/>
      <c r="O1171" s="535"/>
      <c r="P1171" s="535"/>
      <c r="Q1171" s="535"/>
      <c r="R1171" s="536"/>
      <c r="S1171" s="460"/>
      <c r="T1171" s="533"/>
      <c r="U1171" s="533"/>
      <c r="V1171" s="533"/>
      <c r="W1171" s="533"/>
      <c r="X1171" s="533"/>
      <c r="Y1171" s="460"/>
      <c r="Z1171" s="533"/>
      <c r="AA1171" s="533"/>
      <c r="AB1171" s="533"/>
      <c r="AC1171" s="533"/>
      <c r="AD1171" s="533"/>
      <c r="AE1171" s="1"/>
      <c r="AG1171" s="245">
        <f t="shared" si="80"/>
        <v>0</v>
      </c>
      <c r="AI1171" s="405">
        <f t="shared" si="81"/>
        <v>0</v>
      </c>
    </row>
    <row r="1172" spans="1:35" ht="15" customHeight="1">
      <c r="A1172" s="21"/>
      <c r="B1172" s="13"/>
      <c r="C1172" s="60" t="s">
        <v>74</v>
      </c>
      <c r="D1172" s="534" t="str">
        <f t="shared" si="79"/>
        <v/>
      </c>
      <c r="E1172" s="535"/>
      <c r="F1172" s="535"/>
      <c r="G1172" s="535"/>
      <c r="H1172" s="535"/>
      <c r="I1172" s="535"/>
      <c r="J1172" s="535"/>
      <c r="K1172" s="535"/>
      <c r="L1172" s="535"/>
      <c r="M1172" s="535"/>
      <c r="N1172" s="535"/>
      <c r="O1172" s="535"/>
      <c r="P1172" s="535"/>
      <c r="Q1172" s="535"/>
      <c r="R1172" s="536"/>
      <c r="S1172" s="460"/>
      <c r="T1172" s="533"/>
      <c r="U1172" s="533"/>
      <c r="V1172" s="533"/>
      <c r="W1172" s="533"/>
      <c r="X1172" s="533"/>
      <c r="Y1172" s="460"/>
      <c r="Z1172" s="533"/>
      <c r="AA1172" s="533"/>
      <c r="AB1172" s="533"/>
      <c r="AC1172" s="533"/>
      <c r="AD1172" s="533"/>
      <c r="AE1172" s="1"/>
      <c r="AG1172" s="245">
        <f t="shared" si="80"/>
        <v>0</v>
      </c>
      <c r="AI1172" s="405">
        <f t="shared" si="81"/>
        <v>0</v>
      </c>
    </row>
    <row r="1173" spans="1:35" ht="15" customHeight="1">
      <c r="A1173" s="21"/>
      <c r="B1173" s="13"/>
      <c r="C1173" s="60" t="s">
        <v>75</v>
      </c>
      <c r="D1173" s="534" t="str">
        <f t="shared" si="79"/>
        <v/>
      </c>
      <c r="E1173" s="535"/>
      <c r="F1173" s="535"/>
      <c r="G1173" s="535"/>
      <c r="H1173" s="535"/>
      <c r="I1173" s="535"/>
      <c r="J1173" s="535"/>
      <c r="K1173" s="535"/>
      <c r="L1173" s="535"/>
      <c r="M1173" s="535"/>
      <c r="N1173" s="535"/>
      <c r="O1173" s="535"/>
      <c r="P1173" s="535"/>
      <c r="Q1173" s="535"/>
      <c r="R1173" s="536"/>
      <c r="S1173" s="460"/>
      <c r="T1173" s="533"/>
      <c r="U1173" s="533"/>
      <c r="V1173" s="533"/>
      <c r="W1173" s="533"/>
      <c r="X1173" s="533"/>
      <c r="Y1173" s="460"/>
      <c r="Z1173" s="533"/>
      <c r="AA1173" s="533"/>
      <c r="AB1173" s="533"/>
      <c r="AC1173" s="533"/>
      <c r="AD1173" s="533"/>
      <c r="AE1173" s="1"/>
      <c r="AG1173" s="245">
        <f t="shared" si="80"/>
        <v>0</v>
      </c>
      <c r="AI1173" s="405">
        <f t="shared" si="81"/>
        <v>0</v>
      </c>
    </row>
    <row r="1174" spans="1:35" ht="15" customHeight="1">
      <c r="A1174" s="21"/>
      <c r="B1174" s="13"/>
      <c r="C1174" s="60" t="s">
        <v>76</v>
      </c>
      <c r="D1174" s="534" t="str">
        <f t="shared" si="79"/>
        <v/>
      </c>
      <c r="E1174" s="535"/>
      <c r="F1174" s="535"/>
      <c r="G1174" s="535"/>
      <c r="H1174" s="535"/>
      <c r="I1174" s="535"/>
      <c r="J1174" s="535"/>
      <c r="K1174" s="535"/>
      <c r="L1174" s="535"/>
      <c r="M1174" s="535"/>
      <c r="N1174" s="535"/>
      <c r="O1174" s="535"/>
      <c r="P1174" s="535"/>
      <c r="Q1174" s="535"/>
      <c r="R1174" s="536"/>
      <c r="S1174" s="460"/>
      <c r="T1174" s="533"/>
      <c r="U1174" s="533"/>
      <c r="V1174" s="533"/>
      <c r="W1174" s="533"/>
      <c r="X1174" s="533"/>
      <c r="Y1174" s="460"/>
      <c r="Z1174" s="533"/>
      <c r="AA1174" s="533"/>
      <c r="AB1174" s="533"/>
      <c r="AC1174" s="533"/>
      <c r="AD1174" s="533"/>
      <c r="AE1174" s="1"/>
      <c r="AG1174" s="245">
        <f t="shared" si="80"/>
        <v>0</v>
      </c>
      <c r="AI1174" s="405">
        <f t="shared" si="81"/>
        <v>0</v>
      </c>
    </row>
    <row r="1175" spans="1:35" ht="15" customHeight="1">
      <c r="A1175" s="21"/>
      <c r="B1175" s="13"/>
      <c r="C1175" s="60" t="s">
        <v>77</v>
      </c>
      <c r="D1175" s="534" t="str">
        <f t="shared" si="79"/>
        <v/>
      </c>
      <c r="E1175" s="535"/>
      <c r="F1175" s="535"/>
      <c r="G1175" s="535"/>
      <c r="H1175" s="535"/>
      <c r="I1175" s="535"/>
      <c r="J1175" s="535"/>
      <c r="K1175" s="535"/>
      <c r="L1175" s="535"/>
      <c r="M1175" s="535"/>
      <c r="N1175" s="535"/>
      <c r="O1175" s="535"/>
      <c r="P1175" s="535"/>
      <c r="Q1175" s="535"/>
      <c r="R1175" s="536"/>
      <c r="S1175" s="460"/>
      <c r="T1175" s="533"/>
      <c r="U1175" s="533"/>
      <c r="V1175" s="533"/>
      <c r="W1175" s="533"/>
      <c r="X1175" s="533"/>
      <c r="Y1175" s="460"/>
      <c r="Z1175" s="533"/>
      <c r="AA1175" s="533"/>
      <c r="AB1175" s="533"/>
      <c r="AC1175" s="533"/>
      <c r="AD1175" s="533"/>
      <c r="AE1175" s="1"/>
      <c r="AG1175" s="245">
        <f t="shared" si="80"/>
        <v>0</v>
      </c>
      <c r="AI1175" s="405">
        <f t="shared" si="81"/>
        <v>0</v>
      </c>
    </row>
    <row r="1176" spans="1:35" ht="15" customHeight="1">
      <c r="A1176" s="21"/>
      <c r="B1176" s="13"/>
      <c r="C1176" s="60" t="s">
        <v>78</v>
      </c>
      <c r="D1176" s="534" t="str">
        <f t="shared" si="79"/>
        <v/>
      </c>
      <c r="E1176" s="535"/>
      <c r="F1176" s="535"/>
      <c r="G1176" s="535"/>
      <c r="H1176" s="535"/>
      <c r="I1176" s="535"/>
      <c r="J1176" s="535"/>
      <c r="K1176" s="535"/>
      <c r="L1176" s="535"/>
      <c r="M1176" s="535"/>
      <c r="N1176" s="535"/>
      <c r="O1176" s="535"/>
      <c r="P1176" s="535"/>
      <c r="Q1176" s="535"/>
      <c r="R1176" s="536"/>
      <c r="S1176" s="460"/>
      <c r="T1176" s="533"/>
      <c r="U1176" s="533"/>
      <c r="V1176" s="533"/>
      <c r="W1176" s="533"/>
      <c r="X1176" s="533"/>
      <c r="Y1176" s="460"/>
      <c r="Z1176" s="533"/>
      <c r="AA1176" s="533"/>
      <c r="AB1176" s="533"/>
      <c r="AC1176" s="533"/>
      <c r="AD1176" s="533"/>
      <c r="AE1176" s="1"/>
      <c r="AG1176" s="245">
        <f t="shared" si="80"/>
        <v>0</v>
      </c>
      <c r="AI1176" s="405">
        <f t="shared" si="81"/>
        <v>0</v>
      </c>
    </row>
    <row r="1177" spans="1:35" ht="15" customHeight="1">
      <c r="A1177" s="21"/>
      <c r="B1177" s="13"/>
      <c r="C1177" s="60" t="s">
        <v>79</v>
      </c>
      <c r="D1177" s="534" t="str">
        <f t="shared" si="79"/>
        <v/>
      </c>
      <c r="E1177" s="535"/>
      <c r="F1177" s="535"/>
      <c r="G1177" s="535"/>
      <c r="H1177" s="535"/>
      <c r="I1177" s="535"/>
      <c r="J1177" s="535"/>
      <c r="K1177" s="535"/>
      <c r="L1177" s="535"/>
      <c r="M1177" s="535"/>
      <c r="N1177" s="535"/>
      <c r="O1177" s="535"/>
      <c r="P1177" s="535"/>
      <c r="Q1177" s="535"/>
      <c r="R1177" s="536"/>
      <c r="S1177" s="460"/>
      <c r="T1177" s="533"/>
      <c r="U1177" s="533"/>
      <c r="V1177" s="533"/>
      <c r="W1177" s="533"/>
      <c r="X1177" s="533"/>
      <c r="Y1177" s="460"/>
      <c r="Z1177" s="533"/>
      <c r="AA1177" s="533"/>
      <c r="AB1177" s="533"/>
      <c r="AC1177" s="533"/>
      <c r="AD1177" s="533"/>
      <c r="AE1177" s="1"/>
      <c r="AG1177" s="245">
        <f t="shared" si="80"/>
        <v>0</v>
      </c>
      <c r="AI1177" s="405">
        <f t="shared" si="81"/>
        <v>0</v>
      </c>
    </row>
    <row r="1178" spans="1:35" ht="15" customHeight="1">
      <c r="A1178" s="21"/>
      <c r="B1178" s="13"/>
      <c r="C1178" s="60" t="s">
        <v>80</v>
      </c>
      <c r="D1178" s="534" t="str">
        <f t="shared" si="79"/>
        <v/>
      </c>
      <c r="E1178" s="535"/>
      <c r="F1178" s="535"/>
      <c r="G1178" s="535"/>
      <c r="H1178" s="535"/>
      <c r="I1178" s="535"/>
      <c r="J1178" s="535"/>
      <c r="K1178" s="535"/>
      <c r="L1178" s="535"/>
      <c r="M1178" s="535"/>
      <c r="N1178" s="535"/>
      <c r="O1178" s="535"/>
      <c r="P1178" s="535"/>
      <c r="Q1178" s="535"/>
      <c r="R1178" s="536"/>
      <c r="S1178" s="460"/>
      <c r="T1178" s="533"/>
      <c r="U1178" s="533"/>
      <c r="V1178" s="533"/>
      <c r="W1178" s="533"/>
      <c r="X1178" s="533"/>
      <c r="Y1178" s="460"/>
      <c r="Z1178" s="533"/>
      <c r="AA1178" s="533"/>
      <c r="AB1178" s="533"/>
      <c r="AC1178" s="533"/>
      <c r="AD1178" s="533"/>
      <c r="AE1178" s="1"/>
      <c r="AG1178" s="245">
        <f t="shared" si="80"/>
        <v>0</v>
      </c>
      <c r="AI1178" s="405">
        <f t="shared" si="81"/>
        <v>0</v>
      </c>
    </row>
    <row r="1179" spans="1:35" ht="15" customHeight="1">
      <c r="A1179" s="21"/>
      <c r="B1179" s="13"/>
      <c r="C1179" s="60" t="s">
        <v>81</v>
      </c>
      <c r="D1179" s="534" t="str">
        <f t="shared" si="79"/>
        <v/>
      </c>
      <c r="E1179" s="535"/>
      <c r="F1179" s="535"/>
      <c r="G1179" s="535"/>
      <c r="H1179" s="535"/>
      <c r="I1179" s="535"/>
      <c r="J1179" s="535"/>
      <c r="K1179" s="535"/>
      <c r="L1179" s="535"/>
      <c r="M1179" s="535"/>
      <c r="N1179" s="535"/>
      <c r="O1179" s="535"/>
      <c r="P1179" s="535"/>
      <c r="Q1179" s="535"/>
      <c r="R1179" s="536"/>
      <c r="S1179" s="460"/>
      <c r="T1179" s="533"/>
      <c r="U1179" s="533"/>
      <c r="V1179" s="533"/>
      <c r="W1179" s="533"/>
      <c r="X1179" s="533"/>
      <c r="Y1179" s="460"/>
      <c r="Z1179" s="533"/>
      <c r="AA1179" s="533"/>
      <c r="AB1179" s="533"/>
      <c r="AC1179" s="533"/>
      <c r="AD1179" s="533"/>
      <c r="AE1179" s="1"/>
      <c r="AG1179" s="245">
        <f t="shared" si="80"/>
        <v>0</v>
      </c>
      <c r="AI1179" s="405">
        <f t="shared" si="81"/>
        <v>0</v>
      </c>
    </row>
    <row r="1180" spans="1:35" ht="15" customHeight="1">
      <c r="A1180" s="21"/>
      <c r="B1180" s="13"/>
      <c r="C1180" s="60" t="s">
        <v>82</v>
      </c>
      <c r="D1180" s="534" t="str">
        <f t="shared" si="79"/>
        <v/>
      </c>
      <c r="E1180" s="535"/>
      <c r="F1180" s="535"/>
      <c r="G1180" s="535"/>
      <c r="H1180" s="535"/>
      <c r="I1180" s="535"/>
      <c r="J1180" s="535"/>
      <c r="K1180" s="535"/>
      <c r="L1180" s="535"/>
      <c r="M1180" s="535"/>
      <c r="N1180" s="535"/>
      <c r="O1180" s="535"/>
      <c r="P1180" s="535"/>
      <c r="Q1180" s="535"/>
      <c r="R1180" s="536"/>
      <c r="S1180" s="460"/>
      <c r="T1180" s="533"/>
      <c r="U1180" s="533"/>
      <c r="V1180" s="533"/>
      <c r="W1180" s="533"/>
      <c r="X1180" s="533"/>
      <c r="Y1180" s="460"/>
      <c r="Z1180" s="533"/>
      <c r="AA1180" s="533"/>
      <c r="AB1180" s="533"/>
      <c r="AC1180" s="533"/>
      <c r="AD1180" s="533"/>
      <c r="AE1180" s="1"/>
      <c r="AG1180" s="245">
        <f t="shared" si="80"/>
        <v>0</v>
      </c>
      <c r="AI1180" s="405">
        <f t="shared" si="81"/>
        <v>0</v>
      </c>
    </row>
    <row r="1181" spans="1:35" ht="15" customHeight="1">
      <c r="A1181" s="21"/>
      <c r="B1181" s="13"/>
      <c r="C1181" s="60" t="s">
        <v>83</v>
      </c>
      <c r="D1181" s="534" t="str">
        <f t="shared" si="79"/>
        <v/>
      </c>
      <c r="E1181" s="535"/>
      <c r="F1181" s="535"/>
      <c r="G1181" s="535"/>
      <c r="H1181" s="535"/>
      <c r="I1181" s="535"/>
      <c r="J1181" s="535"/>
      <c r="K1181" s="535"/>
      <c r="L1181" s="535"/>
      <c r="M1181" s="535"/>
      <c r="N1181" s="535"/>
      <c r="O1181" s="535"/>
      <c r="P1181" s="535"/>
      <c r="Q1181" s="535"/>
      <c r="R1181" s="536"/>
      <c r="S1181" s="460"/>
      <c r="T1181" s="533"/>
      <c r="U1181" s="533"/>
      <c r="V1181" s="533"/>
      <c r="W1181" s="533"/>
      <c r="X1181" s="533"/>
      <c r="Y1181" s="460"/>
      <c r="Z1181" s="533"/>
      <c r="AA1181" s="533"/>
      <c r="AB1181" s="533"/>
      <c r="AC1181" s="533"/>
      <c r="AD1181" s="533"/>
      <c r="AE1181" s="1"/>
      <c r="AG1181" s="245">
        <f t="shared" si="80"/>
        <v>0</v>
      </c>
      <c r="AI1181" s="405">
        <f t="shared" si="81"/>
        <v>0</v>
      </c>
    </row>
    <row r="1182" spans="1:35" ht="15" customHeight="1">
      <c r="A1182" s="21"/>
      <c r="B1182" s="13"/>
      <c r="C1182" s="60" t="s">
        <v>84</v>
      </c>
      <c r="D1182" s="534" t="str">
        <f t="shared" si="79"/>
        <v/>
      </c>
      <c r="E1182" s="535"/>
      <c r="F1182" s="535"/>
      <c r="G1182" s="535"/>
      <c r="H1182" s="535"/>
      <c r="I1182" s="535"/>
      <c r="J1182" s="535"/>
      <c r="K1182" s="535"/>
      <c r="L1182" s="535"/>
      <c r="M1182" s="535"/>
      <c r="N1182" s="535"/>
      <c r="O1182" s="535"/>
      <c r="P1182" s="535"/>
      <c r="Q1182" s="535"/>
      <c r="R1182" s="536"/>
      <c r="S1182" s="460"/>
      <c r="T1182" s="533"/>
      <c r="U1182" s="533"/>
      <c r="V1182" s="533"/>
      <c r="W1182" s="533"/>
      <c r="X1182" s="533"/>
      <c r="Y1182" s="460"/>
      <c r="Z1182" s="533"/>
      <c r="AA1182" s="533"/>
      <c r="AB1182" s="533"/>
      <c r="AC1182" s="533"/>
      <c r="AD1182" s="533"/>
      <c r="AE1182" s="1"/>
      <c r="AG1182" s="245">
        <f t="shared" si="80"/>
        <v>0</v>
      </c>
      <c r="AI1182" s="405">
        <f t="shared" si="81"/>
        <v>0</v>
      </c>
    </row>
    <row r="1183" spans="1:35" ht="15" customHeight="1">
      <c r="A1183" s="21"/>
      <c r="B1183" s="13"/>
      <c r="C1183" s="60" t="s">
        <v>85</v>
      </c>
      <c r="D1183" s="534" t="str">
        <f t="shared" si="79"/>
        <v/>
      </c>
      <c r="E1183" s="535"/>
      <c r="F1183" s="535"/>
      <c r="G1183" s="535"/>
      <c r="H1183" s="535"/>
      <c r="I1183" s="535"/>
      <c r="J1183" s="535"/>
      <c r="K1183" s="535"/>
      <c r="L1183" s="535"/>
      <c r="M1183" s="535"/>
      <c r="N1183" s="535"/>
      <c r="O1183" s="535"/>
      <c r="P1183" s="535"/>
      <c r="Q1183" s="535"/>
      <c r="R1183" s="536"/>
      <c r="S1183" s="460"/>
      <c r="T1183" s="533"/>
      <c r="U1183" s="533"/>
      <c r="V1183" s="533"/>
      <c r="W1183" s="533"/>
      <c r="X1183" s="533"/>
      <c r="Y1183" s="460"/>
      <c r="Z1183" s="533"/>
      <c r="AA1183" s="533"/>
      <c r="AB1183" s="533"/>
      <c r="AC1183" s="533"/>
      <c r="AD1183" s="533"/>
      <c r="AE1183" s="1"/>
      <c r="AG1183" s="245">
        <f t="shared" si="80"/>
        <v>0</v>
      </c>
      <c r="AI1183" s="405">
        <f t="shared" si="81"/>
        <v>0</v>
      </c>
    </row>
    <row r="1184" spans="1:35" ht="15" customHeight="1">
      <c r="A1184" s="21"/>
      <c r="B1184" s="13"/>
      <c r="C1184" s="60" t="s">
        <v>86</v>
      </c>
      <c r="D1184" s="534" t="str">
        <f t="shared" si="79"/>
        <v/>
      </c>
      <c r="E1184" s="535"/>
      <c r="F1184" s="535"/>
      <c r="G1184" s="535"/>
      <c r="H1184" s="535"/>
      <c r="I1184" s="535"/>
      <c r="J1184" s="535"/>
      <c r="K1184" s="535"/>
      <c r="L1184" s="535"/>
      <c r="M1184" s="535"/>
      <c r="N1184" s="535"/>
      <c r="O1184" s="535"/>
      <c r="P1184" s="535"/>
      <c r="Q1184" s="535"/>
      <c r="R1184" s="536"/>
      <c r="S1184" s="460"/>
      <c r="T1184" s="533"/>
      <c r="U1184" s="533"/>
      <c r="V1184" s="533"/>
      <c r="W1184" s="533"/>
      <c r="X1184" s="533"/>
      <c r="Y1184" s="460"/>
      <c r="Z1184" s="533"/>
      <c r="AA1184" s="533"/>
      <c r="AB1184" s="533"/>
      <c r="AC1184" s="533"/>
      <c r="AD1184" s="533"/>
      <c r="AE1184" s="1"/>
      <c r="AG1184" s="245">
        <f t="shared" si="80"/>
        <v>0</v>
      </c>
      <c r="AI1184" s="405">
        <f t="shared" si="81"/>
        <v>0</v>
      </c>
    </row>
    <row r="1185" spans="1:35" ht="15" customHeight="1">
      <c r="A1185" s="21"/>
      <c r="B1185" s="13"/>
      <c r="C1185" s="60" t="s">
        <v>87</v>
      </c>
      <c r="D1185" s="534" t="str">
        <f t="shared" si="79"/>
        <v/>
      </c>
      <c r="E1185" s="535"/>
      <c r="F1185" s="535"/>
      <c r="G1185" s="535"/>
      <c r="H1185" s="535"/>
      <c r="I1185" s="535"/>
      <c r="J1185" s="535"/>
      <c r="K1185" s="535"/>
      <c r="L1185" s="535"/>
      <c r="M1185" s="535"/>
      <c r="N1185" s="535"/>
      <c r="O1185" s="535"/>
      <c r="P1185" s="535"/>
      <c r="Q1185" s="535"/>
      <c r="R1185" s="536"/>
      <c r="S1185" s="460"/>
      <c r="T1185" s="533"/>
      <c r="U1185" s="533"/>
      <c r="V1185" s="533"/>
      <c r="W1185" s="533"/>
      <c r="X1185" s="533"/>
      <c r="Y1185" s="460"/>
      <c r="Z1185" s="533"/>
      <c r="AA1185" s="533"/>
      <c r="AB1185" s="533"/>
      <c r="AC1185" s="533"/>
      <c r="AD1185" s="533"/>
      <c r="AE1185" s="1"/>
      <c r="AG1185" s="245">
        <f t="shared" si="80"/>
        <v>0</v>
      </c>
      <c r="AI1185" s="405">
        <f t="shared" si="81"/>
        <v>0</v>
      </c>
    </row>
    <row r="1186" spans="1:35" ht="15" customHeight="1">
      <c r="A1186" s="21"/>
      <c r="B1186" s="13"/>
      <c r="C1186" s="60" t="s">
        <v>88</v>
      </c>
      <c r="D1186" s="534" t="str">
        <f t="shared" si="79"/>
        <v/>
      </c>
      <c r="E1186" s="535"/>
      <c r="F1186" s="535"/>
      <c r="G1186" s="535"/>
      <c r="H1186" s="535"/>
      <c r="I1186" s="535"/>
      <c r="J1186" s="535"/>
      <c r="K1186" s="535"/>
      <c r="L1186" s="535"/>
      <c r="M1186" s="535"/>
      <c r="N1186" s="535"/>
      <c r="O1186" s="535"/>
      <c r="P1186" s="535"/>
      <c r="Q1186" s="535"/>
      <c r="R1186" s="536"/>
      <c r="S1186" s="460"/>
      <c r="T1186" s="533"/>
      <c r="U1186" s="533"/>
      <c r="V1186" s="533"/>
      <c r="W1186" s="533"/>
      <c r="X1186" s="533"/>
      <c r="Y1186" s="460"/>
      <c r="Z1186" s="533"/>
      <c r="AA1186" s="533"/>
      <c r="AB1186" s="533"/>
      <c r="AC1186" s="533"/>
      <c r="AD1186" s="533"/>
      <c r="AE1186" s="1"/>
      <c r="AG1186" s="245">
        <f t="shared" si="80"/>
        <v>0</v>
      </c>
      <c r="AI1186" s="405">
        <f t="shared" si="81"/>
        <v>0</v>
      </c>
    </row>
    <row r="1187" spans="1:35" ht="15" customHeight="1">
      <c r="A1187" s="21"/>
      <c r="B1187" s="13"/>
      <c r="C1187" s="60" t="s">
        <v>89</v>
      </c>
      <c r="D1187" s="534" t="str">
        <f t="shared" si="79"/>
        <v/>
      </c>
      <c r="E1187" s="535"/>
      <c r="F1187" s="535"/>
      <c r="G1187" s="535"/>
      <c r="H1187" s="535"/>
      <c r="I1187" s="535"/>
      <c r="J1187" s="535"/>
      <c r="K1187" s="535"/>
      <c r="L1187" s="535"/>
      <c r="M1187" s="535"/>
      <c r="N1187" s="535"/>
      <c r="O1187" s="535"/>
      <c r="P1187" s="535"/>
      <c r="Q1187" s="535"/>
      <c r="R1187" s="536"/>
      <c r="S1187" s="460"/>
      <c r="T1187" s="533"/>
      <c r="U1187" s="533"/>
      <c r="V1187" s="533"/>
      <c r="W1187" s="533"/>
      <c r="X1187" s="533"/>
      <c r="Y1187" s="460"/>
      <c r="Z1187" s="533"/>
      <c r="AA1187" s="533"/>
      <c r="AB1187" s="533"/>
      <c r="AC1187" s="533"/>
      <c r="AD1187" s="533"/>
      <c r="AE1187" s="1"/>
      <c r="AG1187" s="245">
        <f t="shared" si="80"/>
        <v>0</v>
      </c>
      <c r="AI1187" s="405">
        <f t="shared" si="81"/>
        <v>0</v>
      </c>
    </row>
    <row r="1188" spans="1:35" ht="15" customHeight="1">
      <c r="A1188" s="21"/>
      <c r="B1188" s="13"/>
      <c r="C1188" s="60" t="s">
        <v>90</v>
      </c>
      <c r="D1188" s="534" t="str">
        <f t="shared" si="79"/>
        <v/>
      </c>
      <c r="E1188" s="535"/>
      <c r="F1188" s="535"/>
      <c r="G1188" s="535"/>
      <c r="H1188" s="535"/>
      <c r="I1188" s="535"/>
      <c r="J1188" s="535"/>
      <c r="K1188" s="535"/>
      <c r="L1188" s="535"/>
      <c r="M1188" s="535"/>
      <c r="N1188" s="535"/>
      <c r="O1188" s="535"/>
      <c r="P1188" s="535"/>
      <c r="Q1188" s="535"/>
      <c r="R1188" s="536"/>
      <c r="S1188" s="460"/>
      <c r="T1188" s="533"/>
      <c r="U1188" s="533"/>
      <c r="V1188" s="533"/>
      <c r="W1188" s="533"/>
      <c r="X1188" s="533"/>
      <c r="Y1188" s="460"/>
      <c r="Z1188" s="533"/>
      <c r="AA1188" s="533"/>
      <c r="AB1188" s="533"/>
      <c r="AC1188" s="533"/>
      <c r="AD1188" s="533"/>
      <c r="AE1188" s="1"/>
      <c r="AG1188" s="245">
        <f t="shared" si="80"/>
        <v>0</v>
      </c>
      <c r="AI1188" s="405">
        <f t="shared" si="81"/>
        <v>0</v>
      </c>
    </row>
    <row r="1189" spans="1:35" ht="15" customHeight="1">
      <c r="A1189" s="21"/>
      <c r="B1189" s="13"/>
      <c r="C1189" s="60" t="s">
        <v>91</v>
      </c>
      <c r="D1189" s="534" t="str">
        <f t="shared" si="79"/>
        <v/>
      </c>
      <c r="E1189" s="535"/>
      <c r="F1189" s="535"/>
      <c r="G1189" s="535"/>
      <c r="H1189" s="535"/>
      <c r="I1189" s="535"/>
      <c r="J1189" s="535"/>
      <c r="K1189" s="535"/>
      <c r="L1189" s="535"/>
      <c r="M1189" s="535"/>
      <c r="N1189" s="535"/>
      <c r="O1189" s="535"/>
      <c r="P1189" s="535"/>
      <c r="Q1189" s="535"/>
      <c r="R1189" s="536"/>
      <c r="S1189" s="460"/>
      <c r="T1189" s="533"/>
      <c r="U1189" s="533"/>
      <c r="V1189" s="533"/>
      <c r="W1189" s="533"/>
      <c r="X1189" s="533"/>
      <c r="Y1189" s="460"/>
      <c r="Z1189" s="533"/>
      <c r="AA1189" s="533"/>
      <c r="AB1189" s="533"/>
      <c r="AC1189" s="533"/>
      <c r="AD1189" s="533"/>
      <c r="AE1189" s="1"/>
      <c r="AG1189" s="245">
        <f t="shared" si="80"/>
        <v>0</v>
      </c>
      <c r="AI1189" s="405">
        <f t="shared" si="81"/>
        <v>0</v>
      </c>
    </row>
    <row r="1190" spans="1:35" ht="15" customHeight="1">
      <c r="A1190" s="21"/>
      <c r="B1190" s="13"/>
      <c r="C1190" s="60" t="s">
        <v>103</v>
      </c>
      <c r="D1190" s="534" t="str">
        <f t="shared" si="79"/>
        <v/>
      </c>
      <c r="E1190" s="535"/>
      <c r="F1190" s="535"/>
      <c r="G1190" s="535"/>
      <c r="H1190" s="535"/>
      <c r="I1190" s="535"/>
      <c r="J1190" s="535"/>
      <c r="K1190" s="535"/>
      <c r="L1190" s="535"/>
      <c r="M1190" s="535"/>
      <c r="N1190" s="535"/>
      <c r="O1190" s="535"/>
      <c r="P1190" s="535"/>
      <c r="Q1190" s="535"/>
      <c r="R1190" s="536"/>
      <c r="S1190" s="460"/>
      <c r="T1190" s="533"/>
      <c r="U1190" s="533"/>
      <c r="V1190" s="533"/>
      <c r="W1190" s="533"/>
      <c r="X1190" s="533"/>
      <c r="Y1190" s="460"/>
      <c r="Z1190" s="533"/>
      <c r="AA1190" s="533"/>
      <c r="AB1190" s="533"/>
      <c r="AC1190" s="533"/>
      <c r="AD1190" s="533"/>
      <c r="AE1190" s="1"/>
      <c r="AG1190" s="245">
        <f t="shared" si="80"/>
        <v>0</v>
      </c>
      <c r="AI1190" s="405">
        <f t="shared" si="81"/>
        <v>0</v>
      </c>
    </row>
    <row r="1191" spans="1:35" ht="15" customHeight="1">
      <c r="A1191" s="21"/>
      <c r="B1191" s="13"/>
      <c r="C1191" s="60" t="s">
        <v>104</v>
      </c>
      <c r="D1191" s="534" t="str">
        <f t="shared" si="79"/>
        <v/>
      </c>
      <c r="E1191" s="535"/>
      <c r="F1191" s="535"/>
      <c r="G1191" s="535"/>
      <c r="H1191" s="535"/>
      <c r="I1191" s="535"/>
      <c r="J1191" s="535"/>
      <c r="K1191" s="535"/>
      <c r="L1191" s="535"/>
      <c r="M1191" s="535"/>
      <c r="N1191" s="535"/>
      <c r="O1191" s="535"/>
      <c r="P1191" s="535"/>
      <c r="Q1191" s="535"/>
      <c r="R1191" s="536"/>
      <c r="S1191" s="460"/>
      <c r="T1191" s="533"/>
      <c r="U1191" s="533"/>
      <c r="V1191" s="533"/>
      <c r="W1191" s="533"/>
      <c r="X1191" s="533"/>
      <c r="Y1191" s="460"/>
      <c r="Z1191" s="533"/>
      <c r="AA1191" s="533"/>
      <c r="AB1191" s="533"/>
      <c r="AC1191" s="533"/>
      <c r="AD1191" s="533"/>
      <c r="AE1191" s="1"/>
      <c r="AG1191" s="245">
        <f t="shared" si="80"/>
        <v>0</v>
      </c>
      <c r="AI1191" s="405">
        <f t="shared" si="81"/>
        <v>0</v>
      </c>
    </row>
    <row r="1192" spans="1:35" ht="15" customHeight="1">
      <c r="A1192" s="21"/>
      <c r="B1192" s="13"/>
      <c r="C1192" s="60" t="s">
        <v>105</v>
      </c>
      <c r="D1192" s="534" t="str">
        <f t="shared" si="79"/>
        <v/>
      </c>
      <c r="E1192" s="535"/>
      <c r="F1192" s="535"/>
      <c r="G1192" s="535"/>
      <c r="H1192" s="535"/>
      <c r="I1192" s="535"/>
      <c r="J1192" s="535"/>
      <c r="K1192" s="535"/>
      <c r="L1192" s="535"/>
      <c r="M1192" s="535"/>
      <c r="N1192" s="535"/>
      <c r="O1192" s="535"/>
      <c r="P1192" s="535"/>
      <c r="Q1192" s="535"/>
      <c r="R1192" s="536"/>
      <c r="S1192" s="460"/>
      <c r="T1192" s="533"/>
      <c r="U1192" s="533"/>
      <c r="V1192" s="533"/>
      <c r="W1192" s="533"/>
      <c r="X1192" s="533"/>
      <c r="Y1192" s="460"/>
      <c r="Z1192" s="533"/>
      <c r="AA1192" s="533"/>
      <c r="AB1192" s="533"/>
      <c r="AC1192" s="533"/>
      <c r="AD1192" s="533"/>
      <c r="AE1192" s="1"/>
      <c r="AG1192" s="245">
        <f t="shared" si="80"/>
        <v>0</v>
      </c>
      <c r="AI1192" s="405">
        <f t="shared" si="81"/>
        <v>0</v>
      </c>
    </row>
    <row r="1193" spans="1:35" ht="15" customHeight="1">
      <c r="A1193" s="21"/>
      <c r="B1193" s="13"/>
      <c r="C1193" s="60" t="s">
        <v>106</v>
      </c>
      <c r="D1193" s="534" t="str">
        <f t="shared" si="79"/>
        <v/>
      </c>
      <c r="E1193" s="535"/>
      <c r="F1193" s="535"/>
      <c r="G1193" s="535"/>
      <c r="H1193" s="535"/>
      <c r="I1193" s="535"/>
      <c r="J1193" s="535"/>
      <c r="K1193" s="535"/>
      <c r="L1193" s="535"/>
      <c r="M1193" s="535"/>
      <c r="N1193" s="535"/>
      <c r="O1193" s="535"/>
      <c r="P1193" s="535"/>
      <c r="Q1193" s="535"/>
      <c r="R1193" s="536"/>
      <c r="S1193" s="460"/>
      <c r="T1193" s="533"/>
      <c r="U1193" s="533"/>
      <c r="V1193" s="533"/>
      <c r="W1193" s="533"/>
      <c r="X1193" s="533"/>
      <c r="Y1193" s="460"/>
      <c r="Z1193" s="533"/>
      <c r="AA1193" s="533"/>
      <c r="AB1193" s="533"/>
      <c r="AC1193" s="533"/>
      <c r="AD1193" s="533"/>
      <c r="AE1193" s="1"/>
      <c r="AG1193" s="245">
        <f t="shared" si="80"/>
        <v>0</v>
      </c>
      <c r="AI1193" s="405">
        <f t="shared" si="81"/>
        <v>0</v>
      </c>
    </row>
    <row r="1194" spans="1:35" ht="15" customHeight="1">
      <c r="A1194" s="21"/>
      <c r="B1194" s="13"/>
      <c r="C1194" s="60" t="s">
        <v>107</v>
      </c>
      <c r="D1194" s="534" t="str">
        <f t="shared" si="79"/>
        <v/>
      </c>
      <c r="E1194" s="535"/>
      <c r="F1194" s="535"/>
      <c r="G1194" s="535"/>
      <c r="H1194" s="535"/>
      <c r="I1194" s="535"/>
      <c r="J1194" s="535"/>
      <c r="K1194" s="535"/>
      <c r="L1194" s="535"/>
      <c r="M1194" s="535"/>
      <c r="N1194" s="535"/>
      <c r="O1194" s="535"/>
      <c r="P1194" s="535"/>
      <c r="Q1194" s="535"/>
      <c r="R1194" s="536"/>
      <c r="S1194" s="460"/>
      <c r="T1194" s="533"/>
      <c r="U1194" s="533"/>
      <c r="V1194" s="533"/>
      <c r="W1194" s="533"/>
      <c r="X1194" s="533"/>
      <c r="Y1194" s="460"/>
      <c r="Z1194" s="533"/>
      <c r="AA1194" s="533"/>
      <c r="AB1194" s="533"/>
      <c r="AC1194" s="533"/>
      <c r="AD1194" s="533"/>
      <c r="AE1194" s="1"/>
      <c r="AG1194" s="245">
        <f t="shared" si="80"/>
        <v>0</v>
      </c>
      <c r="AI1194" s="405">
        <f t="shared" si="81"/>
        <v>0</v>
      </c>
    </row>
    <row r="1195" spans="1:35" ht="15" customHeight="1">
      <c r="A1195" s="21"/>
      <c r="B1195" s="13"/>
      <c r="C1195" s="60" t="s">
        <v>108</v>
      </c>
      <c r="D1195" s="534" t="str">
        <f t="shared" si="79"/>
        <v/>
      </c>
      <c r="E1195" s="535"/>
      <c r="F1195" s="535"/>
      <c r="G1195" s="535"/>
      <c r="H1195" s="535"/>
      <c r="I1195" s="535"/>
      <c r="J1195" s="535"/>
      <c r="K1195" s="535"/>
      <c r="L1195" s="535"/>
      <c r="M1195" s="535"/>
      <c r="N1195" s="535"/>
      <c r="O1195" s="535"/>
      <c r="P1195" s="535"/>
      <c r="Q1195" s="535"/>
      <c r="R1195" s="536"/>
      <c r="S1195" s="460"/>
      <c r="T1195" s="533"/>
      <c r="U1195" s="533"/>
      <c r="V1195" s="533"/>
      <c r="W1195" s="533"/>
      <c r="X1195" s="533"/>
      <c r="Y1195" s="460"/>
      <c r="Z1195" s="533"/>
      <c r="AA1195" s="533"/>
      <c r="AB1195" s="533"/>
      <c r="AC1195" s="533"/>
      <c r="AD1195" s="533"/>
      <c r="AE1195" s="1"/>
      <c r="AG1195" s="245">
        <f t="shared" si="80"/>
        <v>0</v>
      </c>
      <c r="AI1195" s="405">
        <f t="shared" si="81"/>
        <v>0</v>
      </c>
    </row>
    <row r="1196" spans="1:35" ht="15" customHeight="1">
      <c r="A1196" s="21"/>
      <c r="B1196" s="13"/>
      <c r="C1196" s="60" t="s">
        <v>109</v>
      </c>
      <c r="D1196" s="534" t="str">
        <f t="shared" si="79"/>
        <v/>
      </c>
      <c r="E1196" s="535"/>
      <c r="F1196" s="535"/>
      <c r="G1196" s="535"/>
      <c r="H1196" s="535"/>
      <c r="I1196" s="535"/>
      <c r="J1196" s="535"/>
      <c r="K1196" s="535"/>
      <c r="L1196" s="535"/>
      <c r="M1196" s="535"/>
      <c r="N1196" s="535"/>
      <c r="O1196" s="535"/>
      <c r="P1196" s="535"/>
      <c r="Q1196" s="535"/>
      <c r="R1196" s="536"/>
      <c r="S1196" s="460"/>
      <c r="T1196" s="533"/>
      <c r="U1196" s="533"/>
      <c r="V1196" s="533"/>
      <c r="W1196" s="533"/>
      <c r="X1196" s="533"/>
      <c r="Y1196" s="460"/>
      <c r="Z1196" s="533"/>
      <c r="AA1196" s="533"/>
      <c r="AB1196" s="533"/>
      <c r="AC1196" s="533"/>
      <c r="AD1196" s="533"/>
      <c r="AE1196" s="1"/>
      <c r="AG1196" s="245">
        <f t="shared" si="80"/>
        <v>0</v>
      </c>
      <c r="AI1196" s="405">
        <f t="shared" si="81"/>
        <v>0</v>
      </c>
    </row>
    <row r="1197" spans="1:35" ht="15" customHeight="1">
      <c r="A1197" s="21"/>
      <c r="B1197" s="13"/>
      <c r="C1197" s="60" t="s">
        <v>110</v>
      </c>
      <c r="D1197" s="534" t="str">
        <f t="shared" si="79"/>
        <v/>
      </c>
      <c r="E1197" s="535"/>
      <c r="F1197" s="535"/>
      <c r="G1197" s="535"/>
      <c r="H1197" s="535"/>
      <c r="I1197" s="535"/>
      <c r="J1197" s="535"/>
      <c r="K1197" s="535"/>
      <c r="L1197" s="535"/>
      <c r="M1197" s="535"/>
      <c r="N1197" s="535"/>
      <c r="O1197" s="535"/>
      <c r="P1197" s="535"/>
      <c r="Q1197" s="535"/>
      <c r="R1197" s="536"/>
      <c r="S1197" s="460"/>
      <c r="T1197" s="533"/>
      <c r="U1197" s="533"/>
      <c r="V1197" s="533"/>
      <c r="W1197" s="533"/>
      <c r="X1197" s="533"/>
      <c r="Y1197" s="460"/>
      <c r="Z1197" s="533"/>
      <c r="AA1197" s="533"/>
      <c r="AB1197" s="533"/>
      <c r="AC1197" s="533"/>
      <c r="AD1197" s="533"/>
      <c r="AE1197" s="1"/>
      <c r="AG1197" s="245">
        <f t="shared" si="80"/>
        <v>0</v>
      </c>
      <c r="AI1197" s="405">
        <f t="shared" si="81"/>
        <v>0</v>
      </c>
    </row>
    <row r="1198" spans="1:35" ht="15" customHeight="1">
      <c r="A1198" s="44"/>
      <c r="B1198" s="11"/>
      <c r="C1198" s="60" t="s">
        <v>111</v>
      </c>
      <c r="D1198" s="534" t="str">
        <f t="shared" si="79"/>
        <v/>
      </c>
      <c r="E1198" s="535"/>
      <c r="F1198" s="535"/>
      <c r="G1198" s="535"/>
      <c r="H1198" s="535"/>
      <c r="I1198" s="535"/>
      <c r="J1198" s="535"/>
      <c r="K1198" s="535"/>
      <c r="L1198" s="535"/>
      <c r="M1198" s="535"/>
      <c r="N1198" s="535"/>
      <c r="O1198" s="535"/>
      <c r="P1198" s="535"/>
      <c r="Q1198" s="535"/>
      <c r="R1198" s="536"/>
      <c r="S1198" s="460"/>
      <c r="T1198" s="533"/>
      <c r="U1198" s="533"/>
      <c r="V1198" s="533"/>
      <c r="W1198" s="533"/>
      <c r="X1198" s="533"/>
      <c r="Y1198" s="460"/>
      <c r="Z1198" s="533"/>
      <c r="AA1198" s="533"/>
      <c r="AB1198" s="533"/>
      <c r="AC1198" s="533"/>
      <c r="AD1198" s="533"/>
      <c r="AE1198" s="1"/>
      <c r="AG1198" s="245">
        <f t="shared" si="80"/>
        <v>0</v>
      </c>
      <c r="AI1198" s="405">
        <f t="shared" si="81"/>
        <v>0</v>
      </c>
    </row>
    <row r="1199" spans="1:35" ht="15" customHeight="1">
      <c r="A1199" s="44"/>
      <c r="B1199" s="11"/>
      <c r="C1199" s="60" t="s">
        <v>112</v>
      </c>
      <c r="D1199" s="534" t="str">
        <f t="shared" si="79"/>
        <v/>
      </c>
      <c r="E1199" s="535"/>
      <c r="F1199" s="535"/>
      <c r="G1199" s="535"/>
      <c r="H1199" s="535"/>
      <c r="I1199" s="535"/>
      <c r="J1199" s="535"/>
      <c r="K1199" s="535"/>
      <c r="L1199" s="535"/>
      <c r="M1199" s="535"/>
      <c r="N1199" s="535"/>
      <c r="O1199" s="535"/>
      <c r="P1199" s="535"/>
      <c r="Q1199" s="535"/>
      <c r="R1199" s="536"/>
      <c r="S1199" s="460"/>
      <c r="T1199" s="533"/>
      <c r="U1199" s="533"/>
      <c r="V1199" s="533"/>
      <c r="W1199" s="533"/>
      <c r="X1199" s="533"/>
      <c r="Y1199" s="460"/>
      <c r="Z1199" s="533"/>
      <c r="AA1199" s="533"/>
      <c r="AB1199" s="533"/>
      <c r="AC1199" s="533"/>
      <c r="AD1199" s="533"/>
      <c r="AE1199" s="1"/>
      <c r="AG1199" s="245">
        <f t="shared" si="80"/>
        <v>0</v>
      </c>
      <c r="AI1199" s="405">
        <f t="shared" si="81"/>
        <v>0</v>
      </c>
    </row>
    <row r="1200" spans="1:35" ht="15" customHeight="1">
      <c r="A1200" s="44"/>
      <c r="B1200" s="11"/>
      <c r="C1200" s="60" t="s">
        <v>113</v>
      </c>
      <c r="D1200" s="534" t="str">
        <f t="shared" si="79"/>
        <v/>
      </c>
      <c r="E1200" s="535"/>
      <c r="F1200" s="535"/>
      <c r="G1200" s="535"/>
      <c r="H1200" s="535"/>
      <c r="I1200" s="535"/>
      <c r="J1200" s="535"/>
      <c r="K1200" s="535"/>
      <c r="L1200" s="535"/>
      <c r="M1200" s="535"/>
      <c r="N1200" s="535"/>
      <c r="O1200" s="535"/>
      <c r="P1200" s="535"/>
      <c r="Q1200" s="535"/>
      <c r="R1200" s="536"/>
      <c r="S1200" s="460"/>
      <c r="T1200" s="533"/>
      <c r="U1200" s="533"/>
      <c r="V1200" s="533"/>
      <c r="W1200" s="533"/>
      <c r="X1200" s="533"/>
      <c r="Y1200" s="460"/>
      <c r="Z1200" s="533"/>
      <c r="AA1200" s="533"/>
      <c r="AB1200" s="533"/>
      <c r="AC1200" s="533"/>
      <c r="AD1200" s="533"/>
      <c r="AE1200" s="1"/>
      <c r="AG1200" s="245">
        <f t="shared" si="80"/>
        <v>0</v>
      </c>
      <c r="AI1200" s="405">
        <f t="shared" si="81"/>
        <v>0</v>
      </c>
    </row>
    <row r="1201" spans="1:35" ht="15" customHeight="1">
      <c r="A1201" s="44"/>
      <c r="B1201" s="11"/>
      <c r="C1201" s="60" t="s">
        <v>114</v>
      </c>
      <c r="D1201" s="534" t="str">
        <f t="shared" si="79"/>
        <v/>
      </c>
      <c r="E1201" s="535"/>
      <c r="F1201" s="535"/>
      <c r="G1201" s="535"/>
      <c r="H1201" s="535"/>
      <c r="I1201" s="535"/>
      <c r="J1201" s="535"/>
      <c r="K1201" s="535"/>
      <c r="L1201" s="535"/>
      <c r="M1201" s="535"/>
      <c r="N1201" s="535"/>
      <c r="O1201" s="535"/>
      <c r="P1201" s="535"/>
      <c r="Q1201" s="535"/>
      <c r="R1201" s="536"/>
      <c r="S1201" s="460"/>
      <c r="T1201" s="533"/>
      <c r="U1201" s="533"/>
      <c r="V1201" s="533"/>
      <c r="W1201" s="533"/>
      <c r="X1201" s="533"/>
      <c r="Y1201" s="460"/>
      <c r="Z1201" s="533"/>
      <c r="AA1201" s="533"/>
      <c r="AB1201" s="533"/>
      <c r="AC1201" s="533"/>
      <c r="AD1201" s="533"/>
      <c r="AE1201" s="1"/>
      <c r="AG1201" s="245">
        <f t="shared" si="80"/>
        <v>0</v>
      </c>
      <c r="AI1201" s="405">
        <f t="shared" si="81"/>
        <v>0</v>
      </c>
    </row>
    <row r="1202" spans="1:35" ht="15" customHeight="1">
      <c r="A1202" s="44"/>
      <c r="B1202" s="11"/>
      <c r="C1202" s="60" t="s">
        <v>115</v>
      </c>
      <c r="D1202" s="534" t="str">
        <f t="shared" si="79"/>
        <v/>
      </c>
      <c r="E1202" s="535"/>
      <c r="F1202" s="535"/>
      <c r="G1202" s="535"/>
      <c r="H1202" s="535"/>
      <c r="I1202" s="535"/>
      <c r="J1202" s="535"/>
      <c r="K1202" s="535"/>
      <c r="L1202" s="535"/>
      <c r="M1202" s="535"/>
      <c r="N1202" s="535"/>
      <c r="O1202" s="535"/>
      <c r="P1202" s="535"/>
      <c r="Q1202" s="535"/>
      <c r="R1202" s="536"/>
      <c r="S1202" s="460"/>
      <c r="T1202" s="533"/>
      <c r="U1202" s="533"/>
      <c r="V1202" s="533"/>
      <c r="W1202" s="533"/>
      <c r="X1202" s="533"/>
      <c r="Y1202" s="460"/>
      <c r="Z1202" s="533"/>
      <c r="AA1202" s="533"/>
      <c r="AB1202" s="533"/>
      <c r="AC1202" s="533"/>
      <c r="AD1202" s="533"/>
      <c r="AE1202" s="1"/>
      <c r="AG1202" s="245">
        <f t="shared" si="80"/>
        <v>0</v>
      </c>
      <c r="AI1202" s="405">
        <f t="shared" si="81"/>
        <v>0</v>
      </c>
    </row>
    <row r="1203" spans="1:35" ht="15" customHeight="1">
      <c r="A1203" s="44"/>
      <c r="B1203" s="11"/>
      <c r="C1203" s="60" t="s">
        <v>116</v>
      </c>
      <c r="D1203" s="534" t="str">
        <f t="shared" si="79"/>
        <v/>
      </c>
      <c r="E1203" s="535"/>
      <c r="F1203" s="535"/>
      <c r="G1203" s="535"/>
      <c r="H1203" s="535"/>
      <c r="I1203" s="535"/>
      <c r="J1203" s="535"/>
      <c r="K1203" s="535"/>
      <c r="L1203" s="535"/>
      <c r="M1203" s="535"/>
      <c r="N1203" s="535"/>
      <c r="O1203" s="535"/>
      <c r="P1203" s="535"/>
      <c r="Q1203" s="535"/>
      <c r="R1203" s="536"/>
      <c r="S1203" s="460"/>
      <c r="T1203" s="533"/>
      <c r="U1203" s="533"/>
      <c r="V1203" s="533"/>
      <c r="W1203" s="533"/>
      <c r="X1203" s="533"/>
      <c r="Y1203" s="460"/>
      <c r="Z1203" s="533"/>
      <c r="AA1203" s="533"/>
      <c r="AB1203" s="533"/>
      <c r="AC1203" s="533"/>
      <c r="AD1203" s="533"/>
      <c r="AE1203" s="1"/>
      <c r="AG1203" s="245">
        <f t="shared" si="80"/>
        <v>0</v>
      </c>
      <c r="AI1203" s="405">
        <f t="shared" si="81"/>
        <v>0</v>
      </c>
    </row>
    <row r="1204" spans="1:35" ht="15" customHeight="1">
      <c r="A1204" s="44"/>
      <c r="B1204" s="11"/>
      <c r="C1204" s="60" t="s">
        <v>117</v>
      </c>
      <c r="D1204" s="534" t="str">
        <f t="shared" si="79"/>
        <v/>
      </c>
      <c r="E1204" s="535"/>
      <c r="F1204" s="535"/>
      <c r="G1204" s="535"/>
      <c r="H1204" s="535"/>
      <c r="I1204" s="535"/>
      <c r="J1204" s="535"/>
      <c r="K1204" s="535"/>
      <c r="L1204" s="535"/>
      <c r="M1204" s="535"/>
      <c r="N1204" s="535"/>
      <c r="O1204" s="535"/>
      <c r="P1204" s="535"/>
      <c r="Q1204" s="535"/>
      <c r="R1204" s="536"/>
      <c r="S1204" s="460"/>
      <c r="T1204" s="533"/>
      <c r="U1204" s="533"/>
      <c r="V1204" s="533"/>
      <c r="W1204" s="533"/>
      <c r="X1204" s="533"/>
      <c r="Y1204" s="460"/>
      <c r="Z1204" s="533"/>
      <c r="AA1204" s="533"/>
      <c r="AB1204" s="533"/>
      <c r="AC1204" s="533"/>
      <c r="AD1204" s="533"/>
      <c r="AE1204" s="1"/>
      <c r="AG1204" s="245">
        <f t="shared" si="80"/>
        <v>0</v>
      </c>
      <c r="AI1204" s="405">
        <f t="shared" si="81"/>
        <v>0</v>
      </c>
    </row>
    <row r="1205" spans="1:35" ht="15" customHeight="1">
      <c r="A1205" s="44"/>
      <c r="B1205" s="11"/>
      <c r="C1205" s="60" t="s">
        <v>118</v>
      </c>
      <c r="D1205" s="534" t="str">
        <f t="shared" si="79"/>
        <v/>
      </c>
      <c r="E1205" s="535"/>
      <c r="F1205" s="535"/>
      <c r="G1205" s="535"/>
      <c r="H1205" s="535"/>
      <c r="I1205" s="535"/>
      <c r="J1205" s="535"/>
      <c r="K1205" s="535"/>
      <c r="L1205" s="535"/>
      <c r="M1205" s="535"/>
      <c r="N1205" s="535"/>
      <c r="O1205" s="535"/>
      <c r="P1205" s="535"/>
      <c r="Q1205" s="535"/>
      <c r="R1205" s="536"/>
      <c r="S1205" s="460"/>
      <c r="T1205" s="533"/>
      <c r="U1205" s="533"/>
      <c r="V1205" s="533"/>
      <c r="W1205" s="533"/>
      <c r="X1205" s="533"/>
      <c r="Y1205" s="460"/>
      <c r="Z1205" s="533"/>
      <c r="AA1205" s="533"/>
      <c r="AB1205" s="533"/>
      <c r="AC1205" s="533"/>
      <c r="AD1205" s="533"/>
      <c r="AE1205" s="1"/>
      <c r="AG1205" s="245">
        <f t="shared" si="80"/>
        <v>0</v>
      </c>
      <c r="AI1205" s="405">
        <f t="shared" si="81"/>
        <v>0</v>
      </c>
    </row>
    <row r="1206" spans="1:35" ht="15" customHeight="1">
      <c r="A1206" s="44"/>
      <c r="B1206" s="11"/>
      <c r="C1206" s="60" t="s">
        <v>119</v>
      </c>
      <c r="D1206" s="534" t="str">
        <f t="shared" si="79"/>
        <v/>
      </c>
      <c r="E1206" s="535"/>
      <c r="F1206" s="535"/>
      <c r="G1206" s="535"/>
      <c r="H1206" s="535"/>
      <c r="I1206" s="535"/>
      <c r="J1206" s="535"/>
      <c r="K1206" s="535"/>
      <c r="L1206" s="535"/>
      <c r="M1206" s="535"/>
      <c r="N1206" s="535"/>
      <c r="O1206" s="535"/>
      <c r="P1206" s="535"/>
      <c r="Q1206" s="535"/>
      <c r="R1206" s="536"/>
      <c r="S1206" s="460"/>
      <c r="T1206" s="533"/>
      <c r="U1206" s="533"/>
      <c r="V1206" s="533"/>
      <c r="W1206" s="533"/>
      <c r="X1206" s="533"/>
      <c r="Y1206" s="460"/>
      <c r="Z1206" s="533"/>
      <c r="AA1206" s="533"/>
      <c r="AB1206" s="533"/>
      <c r="AC1206" s="533"/>
      <c r="AD1206" s="533"/>
      <c r="AE1206" s="1"/>
      <c r="AG1206" s="245">
        <f t="shared" si="80"/>
        <v>0</v>
      </c>
      <c r="AI1206" s="405">
        <f t="shared" si="81"/>
        <v>0</v>
      </c>
    </row>
    <row r="1207" spans="1:35" ht="15" customHeight="1">
      <c r="A1207" s="44"/>
      <c r="B1207" s="11"/>
      <c r="C1207" s="60" t="s">
        <v>120</v>
      </c>
      <c r="D1207" s="534" t="str">
        <f t="shared" si="79"/>
        <v/>
      </c>
      <c r="E1207" s="535"/>
      <c r="F1207" s="535"/>
      <c r="G1207" s="535"/>
      <c r="H1207" s="535"/>
      <c r="I1207" s="535"/>
      <c r="J1207" s="535"/>
      <c r="K1207" s="535"/>
      <c r="L1207" s="535"/>
      <c r="M1207" s="535"/>
      <c r="N1207" s="535"/>
      <c r="O1207" s="535"/>
      <c r="P1207" s="535"/>
      <c r="Q1207" s="535"/>
      <c r="R1207" s="536"/>
      <c r="S1207" s="460"/>
      <c r="T1207" s="533"/>
      <c r="U1207" s="533"/>
      <c r="V1207" s="533"/>
      <c r="W1207" s="533"/>
      <c r="X1207" s="533"/>
      <c r="Y1207" s="460"/>
      <c r="Z1207" s="533"/>
      <c r="AA1207" s="533"/>
      <c r="AB1207" s="533"/>
      <c r="AC1207" s="533"/>
      <c r="AD1207" s="533"/>
      <c r="AE1207" s="1"/>
      <c r="AG1207" s="245">
        <f t="shared" si="80"/>
        <v>0</v>
      </c>
      <c r="AI1207" s="405">
        <f t="shared" si="81"/>
        <v>0</v>
      </c>
    </row>
    <row r="1208" spans="1:35" ht="15" customHeight="1">
      <c r="A1208" s="44"/>
      <c r="B1208" s="11"/>
      <c r="C1208" s="60" t="s">
        <v>121</v>
      </c>
      <c r="D1208" s="534" t="str">
        <f t="shared" si="79"/>
        <v/>
      </c>
      <c r="E1208" s="535"/>
      <c r="F1208" s="535"/>
      <c r="G1208" s="535"/>
      <c r="H1208" s="535"/>
      <c r="I1208" s="535"/>
      <c r="J1208" s="535"/>
      <c r="K1208" s="535"/>
      <c r="L1208" s="535"/>
      <c r="M1208" s="535"/>
      <c r="N1208" s="535"/>
      <c r="O1208" s="535"/>
      <c r="P1208" s="535"/>
      <c r="Q1208" s="535"/>
      <c r="R1208" s="536"/>
      <c r="S1208" s="460"/>
      <c r="T1208" s="533"/>
      <c r="U1208" s="533"/>
      <c r="V1208" s="533"/>
      <c r="W1208" s="533"/>
      <c r="X1208" s="533"/>
      <c r="Y1208" s="460"/>
      <c r="Z1208" s="533"/>
      <c r="AA1208" s="533"/>
      <c r="AB1208" s="533"/>
      <c r="AC1208" s="533"/>
      <c r="AD1208" s="533"/>
      <c r="AE1208" s="1"/>
      <c r="AG1208" s="245">
        <f t="shared" si="80"/>
        <v>0</v>
      </c>
      <c r="AI1208" s="405">
        <f t="shared" si="81"/>
        <v>0</v>
      </c>
    </row>
    <row r="1209" spans="1:35" ht="15" customHeight="1">
      <c r="A1209" s="44"/>
      <c r="B1209" s="11"/>
      <c r="C1209" s="60" t="s">
        <v>122</v>
      </c>
      <c r="D1209" s="534" t="str">
        <f t="shared" si="79"/>
        <v/>
      </c>
      <c r="E1209" s="535"/>
      <c r="F1209" s="535"/>
      <c r="G1209" s="535"/>
      <c r="H1209" s="535"/>
      <c r="I1209" s="535"/>
      <c r="J1209" s="535"/>
      <c r="K1209" s="535"/>
      <c r="L1209" s="535"/>
      <c r="M1209" s="535"/>
      <c r="N1209" s="535"/>
      <c r="O1209" s="535"/>
      <c r="P1209" s="535"/>
      <c r="Q1209" s="535"/>
      <c r="R1209" s="536"/>
      <c r="S1209" s="460"/>
      <c r="T1209" s="533"/>
      <c r="U1209" s="533"/>
      <c r="V1209" s="533"/>
      <c r="W1209" s="533"/>
      <c r="X1209" s="533"/>
      <c r="Y1209" s="460"/>
      <c r="Z1209" s="533"/>
      <c r="AA1209" s="533"/>
      <c r="AB1209" s="533"/>
      <c r="AC1209" s="533"/>
      <c r="AD1209" s="533"/>
      <c r="AE1209" s="1"/>
      <c r="AG1209" s="245">
        <f t="shared" si="80"/>
        <v>0</v>
      </c>
      <c r="AI1209" s="405">
        <f t="shared" si="81"/>
        <v>0</v>
      </c>
    </row>
    <row r="1210" spans="1:35" ht="15" customHeight="1">
      <c r="A1210" s="44"/>
      <c r="B1210" s="11"/>
      <c r="C1210" s="60" t="s">
        <v>123</v>
      </c>
      <c r="D1210" s="534" t="str">
        <f t="shared" si="79"/>
        <v/>
      </c>
      <c r="E1210" s="535"/>
      <c r="F1210" s="535"/>
      <c r="G1210" s="535"/>
      <c r="H1210" s="535"/>
      <c r="I1210" s="535"/>
      <c r="J1210" s="535"/>
      <c r="K1210" s="535"/>
      <c r="L1210" s="535"/>
      <c r="M1210" s="535"/>
      <c r="N1210" s="535"/>
      <c r="O1210" s="535"/>
      <c r="P1210" s="535"/>
      <c r="Q1210" s="535"/>
      <c r="R1210" s="536"/>
      <c r="S1210" s="460"/>
      <c r="T1210" s="533"/>
      <c r="U1210" s="533"/>
      <c r="V1210" s="533"/>
      <c r="W1210" s="533"/>
      <c r="X1210" s="533"/>
      <c r="Y1210" s="460"/>
      <c r="Z1210" s="533"/>
      <c r="AA1210" s="533"/>
      <c r="AB1210" s="533"/>
      <c r="AC1210" s="533"/>
      <c r="AD1210" s="533"/>
      <c r="AE1210" s="1"/>
      <c r="AG1210" s="245">
        <f t="shared" si="80"/>
        <v>0</v>
      </c>
      <c r="AI1210" s="405">
        <f t="shared" si="81"/>
        <v>0</v>
      </c>
    </row>
    <row r="1211" spans="1:35" ht="15" customHeight="1">
      <c r="A1211" s="44"/>
      <c r="B1211" s="11"/>
      <c r="C1211" s="60" t="s">
        <v>124</v>
      </c>
      <c r="D1211" s="534" t="str">
        <f t="shared" si="79"/>
        <v/>
      </c>
      <c r="E1211" s="535"/>
      <c r="F1211" s="535"/>
      <c r="G1211" s="535"/>
      <c r="H1211" s="535"/>
      <c r="I1211" s="535"/>
      <c r="J1211" s="535"/>
      <c r="K1211" s="535"/>
      <c r="L1211" s="535"/>
      <c r="M1211" s="535"/>
      <c r="N1211" s="535"/>
      <c r="O1211" s="535"/>
      <c r="P1211" s="535"/>
      <c r="Q1211" s="535"/>
      <c r="R1211" s="536"/>
      <c r="S1211" s="460"/>
      <c r="T1211" s="533"/>
      <c r="U1211" s="533"/>
      <c r="V1211" s="533"/>
      <c r="W1211" s="533"/>
      <c r="X1211" s="533"/>
      <c r="Y1211" s="460"/>
      <c r="Z1211" s="533"/>
      <c r="AA1211" s="533"/>
      <c r="AB1211" s="533"/>
      <c r="AC1211" s="533"/>
      <c r="AD1211" s="533"/>
      <c r="AE1211" s="1"/>
      <c r="AG1211" s="245">
        <f t="shared" si="80"/>
        <v>0</v>
      </c>
      <c r="AI1211" s="405">
        <f t="shared" si="81"/>
        <v>0</v>
      </c>
    </row>
    <row r="1212" spans="1:35" ht="15" customHeight="1">
      <c r="A1212" s="44"/>
      <c r="B1212" s="11"/>
      <c r="C1212" s="60" t="s">
        <v>125</v>
      </c>
      <c r="D1212" s="534" t="str">
        <f t="shared" si="79"/>
        <v/>
      </c>
      <c r="E1212" s="535"/>
      <c r="F1212" s="535"/>
      <c r="G1212" s="535"/>
      <c r="H1212" s="535"/>
      <c r="I1212" s="535"/>
      <c r="J1212" s="535"/>
      <c r="K1212" s="535"/>
      <c r="L1212" s="535"/>
      <c r="M1212" s="535"/>
      <c r="N1212" s="535"/>
      <c r="O1212" s="535"/>
      <c r="P1212" s="535"/>
      <c r="Q1212" s="535"/>
      <c r="R1212" s="536"/>
      <c r="S1212" s="460"/>
      <c r="T1212" s="533"/>
      <c r="U1212" s="533"/>
      <c r="V1212" s="533"/>
      <c r="W1212" s="533"/>
      <c r="X1212" s="533"/>
      <c r="Y1212" s="460"/>
      <c r="Z1212" s="533"/>
      <c r="AA1212" s="533"/>
      <c r="AB1212" s="533"/>
      <c r="AC1212" s="533"/>
      <c r="AD1212" s="533"/>
      <c r="AE1212" s="1"/>
      <c r="AG1212" s="245">
        <f t="shared" si="80"/>
        <v>0</v>
      </c>
      <c r="AI1212" s="405">
        <f t="shared" si="81"/>
        <v>0</v>
      </c>
    </row>
    <row r="1213" spans="1:35" ht="15" customHeight="1">
      <c r="A1213" s="44"/>
      <c r="B1213" s="11"/>
      <c r="C1213" s="60" t="s">
        <v>126</v>
      </c>
      <c r="D1213" s="534" t="str">
        <f t="shared" si="79"/>
        <v/>
      </c>
      <c r="E1213" s="535"/>
      <c r="F1213" s="535"/>
      <c r="G1213" s="535"/>
      <c r="H1213" s="535"/>
      <c r="I1213" s="535"/>
      <c r="J1213" s="535"/>
      <c r="K1213" s="535"/>
      <c r="L1213" s="535"/>
      <c r="M1213" s="535"/>
      <c r="N1213" s="535"/>
      <c r="O1213" s="535"/>
      <c r="P1213" s="535"/>
      <c r="Q1213" s="535"/>
      <c r="R1213" s="536"/>
      <c r="S1213" s="460"/>
      <c r="T1213" s="533"/>
      <c r="U1213" s="533"/>
      <c r="V1213" s="533"/>
      <c r="W1213" s="533"/>
      <c r="X1213" s="533"/>
      <c r="Y1213" s="460"/>
      <c r="Z1213" s="533"/>
      <c r="AA1213" s="533"/>
      <c r="AB1213" s="533"/>
      <c r="AC1213" s="533"/>
      <c r="AD1213" s="533"/>
      <c r="AE1213" s="1"/>
      <c r="AG1213" s="245">
        <f t="shared" si="80"/>
        <v>0</v>
      </c>
      <c r="AI1213" s="405">
        <f t="shared" si="81"/>
        <v>0</v>
      </c>
    </row>
    <row r="1214" spans="1:35" ht="15" customHeight="1">
      <c r="A1214" s="44"/>
      <c r="B1214" s="11"/>
      <c r="C1214" s="60" t="s">
        <v>127</v>
      </c>
      <c r="D1214" s="534" t="str">
        <f t="shared" si="79"/>
        <v/>
      </c>
      <c r="E1214" s="535"/>
      <c r="F1214" s="535"/>
      <c r="G1214" s="535"/>
      <c r="H1214" s="535"/>
      <c r="I1214" s="535"/>
      <c r="J1214" s="535"/>
      <c r="K1214" s="535"/>
      <c r="L1214" s="535"/>
      <c r="M1214" s="535"/>
      <c r="N1214" s="535"/>
      <c r="O1214" s="535"/>
      <c r="P1214" s="535"/>
      <c r="Q1214" s="535"/>
      <c r="R1214" s="536"/>
      <c r="S1214" s="460"/>
      <c r="T1214" s="533"/>
      <c r="U1214" s="533"/>
      <c r="V1214" s="533"/>
      <c r="W1214" s="533"/>
      <c r="X1214" s="533"/>
      <c r="Y1214" s="460"/>
      <c r="Z1214" s="533"/>
      <c r="AA1214" s="533"/>
      <c r="AB1214" s="533"/>
      <c r="AC1214" s="533"/>
      <c r="AD1214" s="533"/>
      <c r="AE1214" s="1"/>
      <c r="AG1214" s="245">
        <f t="shared" si="80"/>
        <v>0</v>
      </c>
      <c r="AI1214" s="405">
        <f t="shared" si="81"/>
        <v>0</v>
      </c>
    </row>
    <row r="1215" spans="1:35" ht="15" customHeight="1">
      <c r="A1215" s="44"/>
      <c r="B1215" s="11"/>
      <c r="C1215" s="60" t="s">
        <v>128</v>
      </c>
      <c r="D1215" s="534" t="str">
        <f t="shared" si="79"/>
        <v/>
      </c>
      <c r="E1215" s="535"/>
      <c r="F1215" s="535"/>
      <c r="G1215" s="535"/>
      <c r="H1215" s="535"/>
      <c r="I1215" s="535"/>
      <c r="J1215" s="535"/>
      <c r="K1215" s="535"/>
      <c r="L1215" s="535"/>
      <c r="M1215" s="535"/>
      <c r="N1215" s="535"/>
      <c r="O1215" s="535"/>
      <c r="P1215" s="535"/>
      <c r="Q1215" s="535"/>
      <c r="R1215" s="536"/>
      <c r="S1215" s="460"/>
      <c r="T1215" s="533"/>
      <c r="U1215" s="533"/>
      <c r="V1215" s="533"/>
      <c r="W1215" s="533"/>
      <c r="X1215" s="533"/>
      <c r="Y1215" s="460"/>
      <c r="Z1215" s="533"/>
      <c r="AA1215" s="533"/>
      <c r="AB1215" s="533"/>
      <c r="AC1215" s="533"/>
      <c r="AD1215" s="533"/>
      <c r="AE1215" s="1"/>
      <c r="AG1215" s="245">
        <f t="shared" si="80"/>
        <v>0</v>
      </c>
      <c r="AI1215" s="405">
        <f t="shared" si="81"/>
        <v>0</v>
      </c>
    </row>
    <row r="1216" spans="1:35" ht="15" customHeight="1">
      <c r="A1216" s="44"/>
      <c r="B1216" s="11"/>
      <c r="C1216" s="60" t="s">
        <v>129</v>
      </c>
      <c r="D1216" s="534" t="str">
        <f t="shared" si="79"/>
        <v/>
      </c>
      <c r="E1216" s="535"/>
      <c r="F1216" s="535"/>
      <c r="G1216" s="535"/>
      <c r="H1216" s="535"/>
      <c r="I1216" s="535"/>
      <c r="J1216" s="535"/>
      <c r="K1216" s="535"/>
      <c r="L1216" s="535"/>
      <c r="M1216" s="535"/>
      <c r="N1216" s="535"/>
      <c r="O1216" s="535"/>
      <c r="P1216" s="535"/>
      <c r="Q1216" s="535"/>
      <c r="R1216" s="536"/>
      <c r="S1216" s="460"/>
      <c r="T1216" s="533"/>
      <c r="U1216" s="533"/>
      <c r="V1216" s="533"/>
      <c r="W1216" s="533"/>
      <c r="X1216" s="533"/>
      <c r="Y1216" s="460"/>
      <c r="Z1216" s="533"/>
      <c r="AA1216" s="533"/>
      <c r="AB1216" s="533"/>
      <c r="AC1216" s="533"/>
      <c r="AD1216" s="533"/>
      <c r="AE1216" s="1"/>
      <c r="AG1216" s="245">
        <f t="shared" si="80"/>
        <v>0</v>
      </c>
      <c r="AI1216" s="405">
        <f t="shared" si="81"/>
        <v>0</v>
      </c>
    </row>
    <row r="1217" spans="1:35" ht="15" customHeight="1">
      <c r="A1217" s="44"/>
      <c r="B1217" s="11"/>
      <c r="C1217" s="60" t="s">
        <v>130</v>
      </c>
      <c r="D1217" s="534" t="str">
        <f t="shared" si="79"/>
        <v/>
      </c>
      <c r="E1217" s="535"/>
      <c r="F1217" s="535"/>
      <c r="G1217" s="535"/>
      <c r="H1217" s="535"/>
      <c r="I1217" s="535"/>
      <c r="J1217" s="535"/>
      <c r="K1217" s="535"/>
      <c r="L1217" s="535"/>
      <c r="M1217" s="535"/>
      <c r="N1217" s="535"/>
      <c r="O1217" s="535"/>
      <c r="P1217" s="535"/>
      <c r="Q1217" s="535"/>
      <c r="R1217" s="536"/>
      <c r="S1217" s="460"/>
      <c r="T1217" s="533"/>
      <c r="U1217" s="533"/>
      <c r="V1217" s="533"/>
      <c r="W1217" s="533"/>
      <c r="X1217" s="533"/>
      <c r="Y1217" s="460"/>
      <c r="Z1217" s="533"/>
      <c r="AA1217" s="533"/>
      <c r="AB1217" s="533"/>
      <c r="AC1217" s="533"/>
      <c r="AD1217" s="533"/>
      <c r="AE1217" s="1"/>
      <c r="AG1217" s="245">
        <f t="shared" si="80"/>
        <v>0</v>
      </c>
      <c r="AI1217" s="405">
        <f t="shared" si="81"/>
        <v>0</v>
      </c>
    </row>
    <row r="1218" spans="1:35" ht="15" customHeight="1">
      <c r="A1218" s="44"/>
      <c r="B1218" s="11"/>
      <c r="C1218" s="60" t="s">
        <v>131</v>
      </c>
      <c r="D1218" s="534" t="str">
        <f t="shared" si="79"/>
        <v/>
      </c>
      <c r="E1218" s="535"/>
      <c r="F1218" s="535"/>
      <c r="G1218" s="535"/>
      <c r="H1218" s="535"/>
      <c r="I1218" s="535"/>
      <c r="J1218" s="535"/>
      <c r="K1218" s="535"/>
      <c r="L1218" s="535"/>
      <c r="M1218" s="535"/>
      <c r="N1218" s="535"/>
      <c r="O1218" s="535"/>
      <c r="P1218" s="535"/>
      <c r="Q1218" s="535"/>
      <c r="R1218" s="536"/>
      <c r="S1218" s="460"/>
      <c r="T1218" s="533"/>
      <c r="U1218" s="533"/>
      <c r="V1218" s="533"/>
      <c r="W1218" s="533"/>
      <c r="X1218" s="533"/>
      <c r="Y1218" s="460"/>
      <c r="Z1218" s="533"/>
      <c r="AA1218" s="533"/>
      <c r="AB1218" s="533"/>
      <c r="AC1218" s="533"/>
      <c r="AD1218" s="533"/>
      <c r="AE1218" s="1"/>
      <c r="AG1218" s="245">
        <f t="shared" si="80"/>
        <v>0</v>
      </c>
      <c r="AI1218" s="405">
        <f t="shared" si="81"/>
        <v>0</v>
      </c>
    </row>
    <row r="1219" spans="1:35" ht="15" customHeight="1">
      <c r="A1219" s="44"/>
      <c r="B1219" s="11"/>
      <c r="C1219" s="60" t="s">
        <v>132</v>
      </c>
      <c r="D1219" s="534" t="str">
        <f t="shared" si="79"/>
        <v/>
      </c>
      <c r="E1219" s="535"/>
      <c r="F1219" s="535"/>
      <c r="G1219" s="535"/>
      <c r="H1219" s="535"/>
      <c r="I1219" s="535"/>
      <c r="J1219" s="535"/>
      <c r="K1219" s="535"/>
      <c r="L1219" s="535"/>
      <c r="M1219" s="535"/>
      <c r="N1219" s="535"/>
      <c r="O1219" s="535"/>
      <c r="P1219" s="535"/>
      <c r="Q1219" s="535"/>
      <c r="R1219" s="536"/>
      <c r="S1219" s="460"/>
      <c r="T1219" s="533"/>
      <c r="U1219" s="533"/>
      <c r="V1219" s="533"/>
      <c r="W1219" s="533"/>
      <c r="X1219" s="533"/>
      <c r="Y1219" s="460"/>
      <c r="Z1219" s="533"/>
      <c r="AA1219" s="533"/>
      <c r="AB1219" s="533"/>
      <c r="AC1219" s="533"/>
      <c r="AD1219" s="533"/>
      <c r="AE1219" s="1"/>
      <c r="AG1219" s="245">
        <f t="shared" si="80"/>
        <v>0</v>
      </c>
      <c r="AI1219" s="405">
        <f t="shared" si="81"/>
        <v>0</v>
      </c>
    </row>
    <row r="1220" spans="1:35" ht="15" customHeight="1">
      <c r="A1220" s="44"/>
      <c r="B1220" s="11"/>
      <c r="C1220" s="60" t="s">
        <v>133</v>
      </c>
      <c r="D1220" s="534" t="str">
        <f t="shared" ref="D1220:D1274" si="82">IF(D425="","",D425)</f>
        <v/>
      </c>
      <c r="E1220" s="535"/>
      <c r="F1220" s="535"/>
      <c r="G1220" s="535"/>
      <c r="H1220" s="535"/>
      <c r="I1220" s="535"/>
      <c r="J1220" s="535"/>
      <c r="K1220" s="535"/>
      <c r="L1220" s="535"/>
      <c r="M1220" s="535"/>
      <c r="N1220" s="535"/>
      <c r="O1220" s="535"/>
      <c r="P1220" s="535"/>
      <c r="Q1220" s="535"/>
      <c r="R1220" s="536"/>
      <c r="S1220" s="460"/>
      <c r="T1220" s="533"/>
      <c r="U1220" s="533"/>
      <c r="V1220" s="533"/>
      <c r="W1220" s="533"/>
      <c r="X1220" s="533"/>
      <c r="Y1220" s="460"/>
      <c r="Z1220" s="533"/>
      <c r="AA1220" s="533"/>
      <c r="AB1220" s="533"/>
      <c r="AC1220" s="533"/>
      <c r="AD1220" s="533"/>
      <c r="AE1220" s="1"/>
      <c r="AG1220" s="245">
        <f t="shared" ref="AG1220:AG1274" si="83">IF(AND(OR($C$1133="X",$C$1136="X",$C$1137="X",$C$1138="X"),COUNTA(S1220:AD1220)=0),0,IF(AND(COUNTBLANK(D1220)=1,COUNTA(S1220:AD1220)=0),0,IF(AND(COUNTBLANK(D1220)=0,$S1220&lt;&gt;"",$S1220&lt;&gt;1,COUNTA(Y1220)=0),0,IF(AND(COUNTBLANK(D1220)=0,$S1220&lt;&gt;"",$S1220=1,COUNTA(Y1220)=1),0,1))))</f>
        <v>0</v>
      </c>
      <c r="AI1220" s="405">
        <f t="shared" ref="AI1220:AI1274" si="84">IF(AND($S1220&lt;&gt;"",$S1220&lt;&gt;1,COUNTA(Y1220)&gt;0),1,0)</f>
        <v>0</v>
      </c>
    </row>
    <row r="1221" spans="1:35" ht="15" customHeight="1">
      <c r="A1221" s="44"/>
      <c r="B1221" s="11"/>
      <c r="C1221" s="60" t="s">
        <v>134</v>
      </c>
      <c r="D1221" s="534" t="str">
        <f t="shared" si="82"/>
        <v/>
      </c>
      <c r="E1221" s="535"/>
      <c r="F1221" s="535"/>
      <c r="G1221" s="535"/>
      <c r="H1221" s="535"/>
      <c r="I1221" s="535"/>
      <c r="J1221" s="535"/>
      <c r="K1221" s="535"/>
      <c r="L1221" s="535"/>
      <c r="M1221" s="535"/>
      <c r="N1221" s="535"/>
      <c r="O1221" s="535"/>
      <c r="P1221" s="535"/>
      <c r="Q1221" s="535"/>
      <c r="R1221" s="536"/>
      <c r="S1221" s="460"/>
      <c r="T1221" s="533"/>
      <c r="U1221" s="533"/>
      <c r="V1221" s="533"/>
      <c r="W1221" s="533"/>
      <c r="X1221" s="533"/>
      <c r="Y1221" s="460"/>
      <c r="Z1221" s="533"/>
      <c r="AA1221" s="533"/>
      <c r="AB1221" s="533"/>
      <c r="AC1221" s="533"/>
      <c r="AD1221" s="533"/>
      <c r="AE1221" s="1"/>
      <c r="AG1221" s="245">
        <f t="shared" si="83"/>
        <v>0</v>
      </c>
      <c r="AI1221" s="405">
        <f t="shared" si="84"/>
        <v>0</v>
      </c>
    </row>
    <row r="1222" spans="1:35" ht="15" customHeight="1">
      <c r="A1222" s="44"/>
      <c r="B1222" s="11"/>
      <c r="C1222" s="60" t="s">
        <v>135</v>
      </c>
      <c r="D1222" s="534" t="str">
        <f t="shared" si="82"/>
        <v/>
      </c>
      <c r="E1222" s="535"/>
      <c r="F1222" s="535"/>
      <c r="G1222" s="535"/>
      <c r="H1222" s="535"/>
      <c r="I1222" s="535"/>
      <c r="J1222" s="535"/>
      <c r="K1222" s="535"/>
      <c r="L1222" s="535"/>
      <c r="M1222" s="535"/>
      <c r="N1222" s="535"/>
      <c r="O1222" s="535"/>
      <c r="P1222" s="535"/>
      <c r="Q1222" s="535"/>
      <c r="R1222" s="536"/>
      <c r="S1222" s="460"/>
      <c r="T1222" s="533"/>
      <c r="U1222" s="533"/>
      <c r="V1222" s="533"/>
      <c r="W1222" s="533"/>
      <c r="X1222" s="533"/>
      <c r="Y1222" s="460"/>
      <c r="Z1222" s="533"/>
      <c r="AA1222" s="533"/>
      <c r="AB1222" s="533"/>
      <c r="AC1222" s="533"/>
      <c r="AD1222" s="533"/>
      <c r="AE1222" s="1"/>
      <c r="AG1222" s="245">
        <f t="shared" si="83"/>
        <v>0</v>
      </c>
      <c r="AI1222" s="405">
        <f t="shared" si="84"/>
        <v>0</v>
      </c>
    </row>
    <row r="1223" spans="1:35" ht="15" customHeight="1">
      <c r="A1223" s="44"/>
      <c r="B1223" s="11"/>
      <c r="C1223" s="60" t="s">
        <v>136</v>
      </c>
      <c r="D1223" s="534" t="str">
        <f t="shared" si="82"/>
        <v/>
      </c>
      <c r="E1223" s="535"/>
      <c r="F1223" s="535"/>
      <c r="G1223" s="535"/>
      <c r="H1223" s="535"/>
      <c r="I1223" s="535"/>
      <c r="J1223" s="535"/>
      <c r="K1223" s="535"/>
      <c r="L1223" s="535"/>
      <c r="M1223" s="535"/>
      <c r="N1223" s="535"/>
      <c r="O1223" s="535"/>
      <c r="P1223" s="535"/>
      <c r="Q1223" s="535"/>
      <c r="R1223" s="536"/>
      <c r="S1223" s="460"/>
      <c r="T1223" s="533"/>
      <c r="U1223" s="533"/>
      <c r="V1223" s="533"/>
      <c r="W1223" s="533"/>
      <c r="X1223" s="533"/>
      <c r="Y1223" s="460"/>
      <c r="Z1223" s="533"/>
      <c r="AA1223" s="533"/>
      <c r="AB1223" s="533"/>
      <c r="AC1223" s="533"/>
      <c r="AD1223" s="533"/>
      <c r="AE1223" s="1"/>
      <c r="AG1223" s="245">
        <f t="shared" si="83"/>
        <v>0</v>
      </c>
      <c r="AI1223" s="405">
        <f t="shared" si="84"/>
        <v>0</v>
      </c>
    </row>
    <row r="1224" spans="1:35" ht="15" customHeight="1">
      <c r="A1224" s="44"/>
      <c r="B1224" s="11"/>
      <c r="C1224" s="60" t="s">
        <v>137</v>
      </c>
      <c r="D1224" s="534" t="str">
        <f t="shared" si="82"/>
        <v/>
      </c>
      <c r="E1224" s="535"/>
      <c r="F1224" s="535"/>
      <c r="G1224" s="535"/>
      <c r="H1224" s="535"/>
      <c r="I1224" s="535"/>
      <c r="J1224" s="535"/>
      <c r="K1224" s="535"/>
      <c r="L1224" s="535"/>
      <c r="M1224" s="535"/>
      <c r="N1224" s="535"/>
      <c r="O1224" s="535"/>
      <c r="P1224" s="535"/>
      <c r="Q1224" s="535"/>
      <c r="R1224" s="536"/>
      <c r="S1224" s="460"/>
      <c r="T1224" s="533"/>
      <c r="U1224" s="533"/>
      <c r="V1224" s="533"/>
      <c r="W1224" s="533"/>
      <c r="X1224" s="533"/>
      <c r="Y1224" s="460"/>
      <c r="Z1224" s="533"/>
      <c r="AA1224" s="533"/>
      <c r="AB1224" s="533"/>
      <c r="AC1224" s="533"/>
      <c r="AD1224" s="533"/>
      <c r="AE1224" s="1"/>
      <c r="AG1224" s="245">
        <f t="shared" si="83"/>
        <v>0</v>
      </c>
      <c r="AI1224" s="405">
        <f t="shared" si="84"/>
        <v>0</v>
      </c>
    </row>
    <row r="1225" spans="1:35" ht="15" customHeight="1">
      <c r="A1225" s="44"/>
      <c r="B1225" s="11"/>
      <c r="C1225" s="60" t="s">
        <v>138</v>
      </c>
      <c r="D1225" s="534" t="str">
        <f t="shared" si="82"/>
        <v/>
      </c>
      <c r="E1225" s="535"/>
      <c r="F1225" s="535"/>
      <c r="G1225" s="535"/>
      <c r="H1225" s="535"/>
      <c r="I1225" s="535"/>
      <c r="J1225" s="535"/>
      <c r="K1225" s="535"/>
      <c r="L1225" s="535"/>
      <c r="M1225" s="535"/>
      <c r="N1225" s="535"/>
      <c r="O1225" s="535"/>
      <c r="P1225" s="535"/>
      <c r="Q1225" s="535"/>
      <c r="R1225" s="536"/>
      <c r="S1225" s="460"/>
      <c r="T1225" s="533"/>
      <c r="U1225" s="533"/>
      <c r="V1225" s="533"/>
      <c r="W1225" s="533"/>
      <c r="X1225" s="533"/>
      <c r="Y1225" s="460"/>
      <c r="Z1225" s="533"/>
      <c r="AA1225" s="533"/>
      <c r="AB1225" s="533"/>
      <c r="AC1225" s="533"/>
      <c r="AD1225" s="533"/>
      <c r="AE1225" s="1"/>
      <c r="AG1225" s="245">
        <f t="shared" si="83"/>
        <v>0</v>
      </c>
      <c r="AI1225" s="405">
        <f t="shared" si="84"/>
        <v>0</v>
      </c>
    </row>
    <row r="1226" spans="1:35" ht="15" customHeight="1">
      <c r="A1226" s="44"/>
      <c r="B1226" s="11"/>
      <c r="C1226" s="60" t="s">
        <v>139</v>
      </c>
      <c r="D1226" s="534" t="str">
        <f t="shared" si="82"/>
        <v/>
      </c>
      <c r="E1226" s="535"/>
      <c r="F1226" s="535"/>
      <c r="G1226" s="535"/>
      <c r="H1226" s="535"/>
      <c r="I1226" s="535"/>
      <c r="J1226" s="535"/>
      <c r="K1226" s="535"/>
      <c r="L1226" s="535"/>
      <c r="M1226" s="535"/>
      <c r="N1226" s="535"/>
      <c r="O1226" s="535"/>
      <c r="P1226" s="535"/>
      <c r="Q1226" s="535"/>
      <c r="R1226" s="536"/>
      <c r="S1226" s="460"/>
      <c r="T1226" s="533"/>
      <c r="U1226" s="533"/>
      <c r="V1226" s="533"/>
      <c r="W1226" s="533"/>
      <c r="X1226" s="533"/>
      <c r="Y1226" s="460"/>
      <c r="Z1226" s="533"/>
      <c r="AA1226" s="533"/>
      <c r="AB1226" s="533"/>
      <c r="AC1226" s="533"/>
      <c r="AD1226" s="533"/>
      <c r="AE1226" s="1"/>
      <c r="AG1226" s="245">
        <f t="shared" si="83"/>
        <v>0</v>
      </c>
      <c r="AI1226" s="405">
        <f t="shared" si="84"/>
        <v>0</v>
      </c>
    </row>
    <row r="1227" spans="1:35" ht="15" customHeight="1">
      <c r="A1227" s="44"/>
      <c r="B1227" s="11"/>
      <c r="C1227" s="60" t="s">
        <v>140</v>
      </c>
      <c r="D1227" s="534" t="str">
        <f t="shared" si="82"/>
        <v/>
      </c>
      <c r="E1227" s="535"/>
      <c r="F1227" s="535"/>
      <c r="G1227" s="535"/>
      <c r="H1227" s="535"/>
      <c r="I1227" s="535"/>
      <c r="J1227" s="535"/>
      <c r="K1227" s="535"/>
      <c r="L1227" s="535"/>
      <c r="M1227" s="535"/>
      <c r="N1227" s="535"/>
      <c r="O1227" s="535"/>
      <c r="P1227" s="535"/>
      <c r="Q1227" s="535"/>
      <c r="R1227" s="536"/>
      <c r="S1227" s="460"/>
      <c r="T1227" s="533"/>
      <c r="U1227" s="533"/>
      <c r="V1227" s="533"/>
      <c r="W1227" s="533"/>
      <c r="X1227" s="533"/>
      <c r="Y1227" s="460"/>
      <c r="Z1227" s="533"/>
      <c r="AA1227" s="533"/>
      <c r="AB1227" s="533"/>
      <c r="AC1227" s="533"/>
      <c r="AD1227" s="533"/>
      <c r="AE1227" s="1"/>
      <c r="AG1227" s="245">
        <f t="shared" si="83"/>
        <v>0</v>
      </c>
      <c r="AI1227" s="405">
        <f t="shared" si="84"/>
        <v>0</v>
      </c>
    </row>
    <row r="1228" spans="1:35" ht="15" customHeight="1">
      <c r="A1228" s="44"/>
      <c r="B1228" s="11"/>
      <c r="C1228" s="60" t="s">
        <v>141</v>
      </c>
      <c r="D1228" s="534" t="str">
        <f t="shared" si="82"/>
        <v/>
      </c>
      <c r="E1228" s="535"/>
      <c r="F1228" s="535"/>
      <c r="G1228" s="535"/>
      <c r="H1228" s="535"/>
      <c r="I1228" s="535"/>
      <c r="J1228" s="535"/>
      <c r="K1228" s="535"/>
      <c r="L1228" s="535"/>
      <c r="M1228" s="535"/>
      <c r="N1228" s="535"/>
      <c r="O1228" s="535"/>
      <c r="P1228" s="535"/>
      <c r="Q1228" s="535"/>
      <c r="R1228" s="536"/>
      <c r="S1228" s="460"/>
      <c r="T1228" s="533"/>
      <c r="U1228" s="533"/>
      <c r="V1228" s="533"/>
      <c r="W1228" s="533"/>
      <c r="X1228" s="533"/>
      <c r="Y1228" s="460"/>
      <c r="Z1228" s="533"/>
      <c r="AA1228" s="533"/>
      <c r="AB1228" s="533"/>
      <c r="AC1228" s="533"/>
      <c r="AD1228" s="533"/>
      <c r="AE1228" s="1"/>
      <c r="AG1228" s="245">
        <f t="shared" si="83"/>
        <v>0</v>
      </c>
      <c r="AI1228" s="405">
        <f t="shared" si="84"/>
        <v>0</v>
      </c>
    </row>
    <row r="1229" spans="1:35" ht="15" customHeight="1">
      <c r="A1229" s="44"/>
      <c r="B1229" s="11"/>
      <c r="C1229" s="60" t="s">
        <v>142</v>
      </c>
      <c r="D1229" s="534" t="str">
        <f t="shared" si="82"/>
        <v/>
      </c>
      <c r="E1229" s="535"/>
      <c r="F1229" s="535"/>
      <c r="G1229" s="535"/>
      <c r="H1229" s="535"/>
      <c r="I1229" s="535"/>
      <c r="J1229" s="535"/>
      <c r="K1229" s="535"/>
      <c r="L1229" s="535"/>
      <c r="M1229" s="535"/>
      <c r="N1229" s="535"/>
      <c r="O1229" s="535"/>
      <c r="P1229" s="535"/>
      <c r="Q1229" s="535"/>
      <c r="R1229" s="536"/>
      <c r="S1229" s="460"/>
      <c r="T1229" s="533"/>
      <c r="U1229" s="533"/>
      <c r="V1229" s="533"/>
      <c r="W1229" s="533"/>
      <c r="X1229" s="533"/>
      <c r="Y1229" s="460"/>
      <c r="Z1229" s="533"/>
      <c r="AA1229" s="533"/>
      <c r="AB1229" s="533"/>
      <c r="AC1229" s="533"/>
      <c r="AD1229" s="533"/>
      <c r="AE1229" s="1"/>
      <c r="AG1229" s="245">
        <f t="shared" si="83"/>
        <v>0</v>
      </c>
      <c r="AI1229" s="405">
        <f t="shared" si="84"/>
        <v>0</v>
      </c>
    </row>
    <row r="1230" spans="1:35" ht="15" customHeight="1">
      <c r="A1230" s="44"/>
      <c r="B1230" s="11"/>
      <c r="C1230" s="60" t="s">
        <v>143</v>
      </c>
      <c r="D1230" s="534" t="str">
        <f t="shared" si="82"/>
        <v/>
      </c>
      <c r="E1230" s="535"/>
      <c r="F1230" s="535"/>
      <c r="G1230" s="535"/>
      <c r="H1230" s="535"/>
      <c r="I1230" s="535"/>
      <c r="J1230" s="535"/>
      <c r="K1230" s="535"/>
      <c r="L1230" s="535"/>
      <c r="M1230" s="535"/>
      <c r="N1230" s="535"/>
      <c r="O1230" s="535"/>
      <c r="P1230" s="535"/>
      <c r="Q1230" s="535"/>
      <c r="R1230" s="536"/>
      <c r="S1230" s="460"/>
      <c r="T1230" s="533"/>
      <c r="U1230" s="533"/>
      <c r="V1230" s="533"/>
      <c r="W1230" s="533"/>
      <c r="X1230" s="533"/>
      <c r="Y1230" s="460"/>
      <c r="Z1230" s="533"/>
      <c r="AA1230" s="533"/>
      <c r="AB1230" s="533"/>
      <c r="AC1230" s="533"/>
      <c r="AD1230" s="533"/>
      <c r="AE1230" s="1"/>
      <c r="AG1230" s="245">
        <f t="shared" si="83"/>
        <v>0</v>
      </c>
      <c r="AI1230" s="405">
        <f t="shared" si="84"/>
        <v>0</v>
      </c>
    </row>
    <row r="1231" spans="1:35" ht="15" customHeight="1">
      <c r="A1231" s="44"/>
      <c r="B1231" s="11"/>
      <c r="C1231" s="60" t="s">
        <v>144</v>
      </c>
      <c r="D1231" s="534" t="str">
        <f t="shared" si="82"/>
        <v/>
      </c>
      <c r="E1231" s="535"/>
      <c r="F1231" s="535"/>
      <c r="G1231" s="535"/>
      <c r="H1231" s="535"/>
      <c r="I1231" s="535"/>
      <c r="J1231" s="535"/>
      <c r="K1231" s="535"/>
      <c r="L1231" s="535"/>
      <c r="M1231" s="535"/>
      <c r="N1231" s="535"/>
      <c r="O1231" s="535"/>
      <c r="P1231" s="535"/>
      <c r="Q1231" s="535"/>
      <c r="R1231" s="536"/>
      <c r="S1231" s="460"/>
      <c r="T1231" s="533"/>
      <c r="U1231" s="533"/>
      <c r="V1231" s="533"/>
      <c r="W1231" s="533"/>
      <c r="X1231" s="533"/>
      <c r="Y1231" s="460"/>
      <c r="Z1231" s="533"/>
      <c r="AA1231" s="533"/>
      <c r="AB1231" s="533"/>
      <c r="AC1231" s="533"/>
      <c r="AD1231" s="533"/>
      <c r="AE1231" s="1"/>
      <c r="AG1231" s="245">
        <f t="shared" si="83"/>
        <v>0</v>
      </c>
      <c r="AI1231" s="405">
        <f t="shared" si="84"/>
        <v>0</v>
      </c>
    </row>
    <row r="1232" spans="1:35" ht="15" customHeight="1">
      <c r="A1232" s="44"/>
      <c r="B1232" s="11"/>
      <c r="C1232" s="60" t="s">
        <v>145</v>
      </c>
      <c r="D1232" s="534" t="str">
        <f t="shared" si="82"/>
        <v/>
      </c>
      <c r="E1232" s="535"/>
      <c r="F1232" s="535"/>
      <c r="G1232" s="535"/>
      <c r="H1232" s="535"/>
      <c r="I1232" s="535"/>
      <c r="J1232" s="535"/>
      <c r="K1232" s="535"/>
      <c r="L1232" s="535"/>
      <c r="M1232" s="535"/>
      <c r="N1232" s="535"/>
      <c r="O1232" s="535"/>
      <c r="P1232" s="535"/>
      <c r="Q1232" s="535"/>
      <c r="R1232" s="536"/>
      <c r="S1232" s="460"/>
      <c r="T1232" s="533"/>
      <c r="U1232" s="533"/>
      <c r="V1232" s="533"/>
      <c r="W1232" s="533"/>
      <c r="X1232" s="533"/>
      <c r="Y1232" s="460"/>
      <c r="Z1232" s="533"/>
      <c r="AA1232" s="533"/>
      <c r="AB1232" s="533"/>
      <c r="AC1232" s="533"/>
      <c r="AD1232" s="533"/>
      <c r="AE1232" s="1"/>
      <c r="AG1232" s="245">
        <f t="shared" si="83"/>
        <v>0</v>
      </c>
      <c r="AI1232" s="405">
        <f t="shared" si="84"/>
        <v>0</v>
      </c>
    </row>
    <row r="1233" spans="1:35" ht="15" customHeight="1">
      <c r="A1233" s="44"/>
      <c r="B1233" s="11"/>
      <c r="C1233" s="61" t="s">
        <v>146</v>
      </c>
      <c r="D1233" s="534" t="str">
        <f t="shared" si="82"/>
        <v/>
      </c>
      <c r="E1233" s="535"/>
      <c r="F1233" s="535"/>
      <c r="G1233" s="535"/>
      <c r="H1233" s="535"/>
      <c r="I1233" s="535"/>
      <c r="J1233" s="535"/>
      <c r="K1233" s="535"/>
      <c r="L1233" s="535"/>
      <c r="M1233" s="535"/>
      <c r="N1233" s="535"/>
      <c r="O1233" s="535"/>
      <c r="P1233" s="535"/>
      <c r="Q1233" s="535"/>
      <c r="R1233" s="536"/>
      <c r="S1233" s="460"/>
      <c r="T1233" s="533"/>
      <c r="U1233" s="533"/>
      <c r="V1233" s="533"/>
      <c r="W1233" s="533"/>
      <c r="X1233" s="533"/>
      <c r="Y1233" s="460"/>
      <c r="Z1233" s="533"/>
      <c r="AA1233" s="533"/>
      <c r="AB1233" s="533"/>
      <c r="AC1233" s="533"/>
      <c r="AD1233" s="533"/>
      <c r="AE1233" s="1"/>
      <c r="AG1233" s="245">
        <f t="shared" si="83"/>
        <v>0</v>
      </c>
      <c r="AI1233" s="405">
        <f t="shared" si="84"/>
        <v>0</v>
      </c>
    </row>
    <row r="1234" spans="1:35" ht="15" customHeight="1">
      <c r="A1234" s="44"/>
      <c r="B1234" s="11"/>
      <c r="C1234" s="60" t="s">
        <v>147</v>
      </c>
      <c r="D1234" s="534" t="str">
        <f t="shared" si="82"/>
        <v/>
      </c>
      <c r="E1234" s="535"/>
      <c r="F1234" s="535"/>
      <c r="G1234" s="535"/>
      <c r="H1234" s="535"/>
      <c r="I1234" s="535"/>
      <c r="J1234" s="535"/>
      <c r="K1234" s="535"/>
      <c r="L1234" s="535"/>
      <c r="M1234" s="535"/>
      <c r="N1234" s="535"/>
      <c r="O1234" s="535"/>
      <c r="P1234" s="535"/>
      <c r="Q1234" s="535"/>
      <c r="R1234" s="536"/>
      <c r="S1234" s="460"/>
      <c r="T1234" s="533"/>
      <c r="U1234" s="533"/>
      <c r="V1234" s="533"/>
      <c r="W1234" s="533"/>
      <c r="X1234" s="533"/>
      <c r="Y1234" s="460"/>
      <c r="Z1234" s="533"/>
      <c r="AA1234" s="533"/>
      <c r="AB1234" s="533"/>
      <c r="AC1234" s="533"/>
      <c r="AD1234" s="533"/>
      <c r="AE1234" s="1"/>
      <c r="AG1234" s="245">
        <f t="shared" si="83"/>
        <v>0</v>
      </c>
      <c r="AI1234" s="405">
        <f t="shared" si="84"/>
        <v>0</v>
      </c>
    </row>
    <row r="1235" spans="1:35" ht="15" customHeight="1">
      <c r="A1235" s="44"/>
      <c r="B1235" s="11"/>
      <c r="C1235" s="60" t="s">
        <v>148</v>
      </c>
      <c r="D1235" s="534" t="str">
        <f t="shared" si="82"/>
        <v/>
      </c>
      <c r="E1235" s="535"/>
      <c r="F1235" s="535"/>
      <c r="G1235" s="535"/>
      <c r="H1235" s="535"/>
      <c r="I1235" s="535"/>
      <c r="J1235" s="535"/>
      <c r="K1235" s="535"/>
      <c r="L1235" s="535"/>
      <c r="M1235" s="535"/>
      <c r="N1235" s="535"/>
      <c r="O1235" s="535"/>
      <c r="P1235" s="535"/>
      <c r="Q1235" s="535"/>
      <c r="R1235" s="536"/>
      <c r="S1235" s="460"/>
      <c r="T1235" s="533"/>
      <c r="U1235" s="533"/>
      <c r="V1235" s="533"/>
      <c r="W1235" s="533"/>
      <c r="X1235" s="533"/>
      <c r="Y1235" s="460"/>
      <c r="Z1235" s="533"/>
      <c r="AA1235" s="533"/>
      <c r="AB1235" s="533"/>
      <c r="AC1235" s="533"/>
      <c r="AD1235" s="533"/>
      <c r="AE1235" s="1"/>
      <c r="AG1235" s="245">
        <f t="shared" si="83"/>
        <v>0</v>
      </c>
      <c r="AI1235" s="405">
        <f t="shared" si="84"/>
        <v>0</v>
      </c>
    </row>
    <row r="1236" spans="1:35" ht="15" customHeight="1">
      <c r="A1236" s="44"/>
      <c r="B1236" s="11"/>
      <c r="C1236" s="60" t="s">
        <v>149</v>
      </c>
      <c r="D1236" s="534" t="str">
        <f t="shared" si="82"/>
        <v/>
      </c>
      <c r="E1236" s="535"/>
      <c r="F1236" s="535"/>
      <c r="G1236" s="535"/>
      <c r="H1236" s="535"/>
      <c r="I1236" s="535"/>
      <c r="J1236" s="535"/>
      <c r="K1236" s="535"/>
      <c r="L1236" s="535"/>
      <c r="M1236" s="535"/>
      <c r="N1236" s="535"/>
      <c r="O1236" s="535"/>
      <c r="P1236" s="535"/>
      <c r="Q1236" s="535"/>
      <c r="R1236" s="536"/>
      <c r="S1236" s="460"/>
      <c r="T1236" s="533"/>
      <c r="U1236" s="533"/>
      <c r="V1236" s="533"/>
      <c r="W1236" s="533"/>
      <c r="X1236" s="533"/>
      <c r="Y1236" s="460"/>
      <c r="Z1236" s="533"/>
      <c r="AA1236" s="533"/>
      <c r="AB1236" s="533"/>
      <c r="AC1236" s="533"/>
      <c r="AD1236" s="533"/>
      <c r="AE1236" s="1"/>
      <c r="AG1236" s="245">
        <f t="shared" si="83"/>
        <v>0</v>
      </c>
      <c r="AI1236" s="405">
        <f t="shared" si="84"/>
        <v>0</v>
      </c>
    </row>
    <row r="1237" spans="1:35" ht="15" customHeight="1">
      <c r="A1237" s="44"/>
      <c r="B1237" s="11"/>
      <c r="C1237" s="60" t="s">
        <v>150</v>
      </c>
      <c r="D1237" s="534" t="str">
        <f t="shared" si="82"/>
        <v/>
      </c>
      <c r="E1237" s="535"/>
      <c r="F1237" s="535"/>
      <c r="G1237" s="535"/>
      <c r="H1237" s="535"/>
      <c r="I1237" s="535"/>
      <c r="J1237" s="535"/>
      <c r="K1237" s="535"/>
      <c r="L1237" s="535"/>
      <c r="M1237" s="535"/>
      <c r="N1237" s="535"/>
      <c r="O1237" s="535"/>
      <c r="P1237" s="535"/>
      <c r="Q1237" s="535"/>
      <c r="R1237" s="536"/>
      <c r="S1237" s="460"/>
      <c r="T1237" s="533"/>
      <c r="U1237" s="533"/>
      <c r="V1237" s="533"/>
      <c r="W1237" s="533"/>
      <c r="X1237" s="533"/>
      <c r="Y1237" s="460"/>
      <c r="Z1237" s="533"/>
      <c r="AA1237" s="533"/>
      <c r="AB1237" s="533"/>
      <c r="AC1237" s="533"/>
      <c r="AD1237" s="533"/>
      <c r="AE1237" s="1"/>
      <c r="AG1237" s="245">
        <f t="shared" si="83"/>
        <v>0</v>
      </c>
      <c r="AI1237" s="405">
        <f t="shared" si="84"/>
        <v>0</v>
      </c>
    </row>
    <row r="1238" spans="1:35" ht="15" customHeight="1">
      <c r="A1238" s="44"/>
      <c r="B1238" s="11"/>
      <c r="C1238" s="60" t="s">
        <v>151</v>
      </c>
      <c r="D1238" s="534" t="str">
        <f t="shared" si="82"/>
        <v/>
      </c>
      <c r="E1238" s="535"/>
      <c r="F1238" s="535"/>
      <c r="G1238" s="535"/>
      <c r="H1238" s="535"/>
      <c r="I1238" s="535"/>
      <c r="J1238" s="535"/>
      <c r="K1238" s="535"/>
      <c r="L1238" s="535"/>
      <c r="M1238" s="535"/>
      <c r="N1238" s="535"/>
      <c r="O1238" s="535"/>
      <c r="P1238" s="535"/>
      <c r="Q1238" s="535"/>
      <c r="R1238" s="536"/>
      <c r="S1238" s="460"/>
      <c r="T1238" s="533"/>
      <c r="U1238" s="533"/>
      <c r="V1238" s="533"/>
      <c r="W1238" s="533"/>
      <c r="X1238" s="533"/>
      <c r="Y1238" s="460"/>
      <c r="Z1238" s="533"/>
      <c r="AA1238" s="533"/>
      <c r="AB1238" s="533"/>
      <c r="AC1238" s="533"/>
      <c r="AD1238" s="533"/>
      <c r="AE1238" s="1"/>
      <c r="AG1238" s="245">
        <f t="shared" si="83"/>
        <v>0</v>
      </c>
      <c r="AI1238" s="405">
        <f t="shared" si="84"/>
        <v>0</v>
      </c>
    </row>
    <row r="1239" spans="1:35" ht="15" customHeight="1">
      <c r="A1239" s="44"/>
      <c r="B1239" s="11"/>
      <c r="C1239" s="60" t="s">
        <v>152</v>
      </c>
      <c r="D1239" s="534" t="str">
        <f t="shared" si="82"/>
        <v/>
      </c>
      <c r="E1239" s="535"/>
      <c r="F1239" s="535"/>
      <c r="G1239" s="535"/>
      <c r="H1239" s="535"/>
      <c r="I1239" s="535"/>
      <c r="J1239" s="535"/>
      <c r="K1239" s="535"/>
      <c r="L1239" s="535"/>
      <c r="M1239" s="535"/>
      <c r="N1239" s="535"/>
      <c r="O1239" s="535"/>
      <c r="P1239" s="535"/>
      <c r="Q1239" s="535"/>
      <c r="R1239" s="536"/>
      <c r="S1239" s="460"/>
      <c r="T1239" s="533"/>
      <c r="U1239" s="533"/>
      <c r="V1239" s="533"/>
      <c r="W1239" s="533"/>
      <c r="X1239" s="533"/>
      <c r="Y1239" s="460"/>
      <c r="Z1239" s="533"/>
      <c r="AA1239" s="533"/>
      <c r="AB1239" s="533"/>
      <c r="AC1239" s="533"/>
      <c r="AD1239" s="533"/>
      <c r="AE1239" s="1"/>
      <c r="AG1239" s="245">
        <f t="shared" si="83"/>
        <v>0</v>
      </c>
      <c r="AI1239" s="405">
        <f t="shared" si="84"/>
        <v>0</v>
      </c>
    </row>
    <row r="1240" spans="1:35" ht="15" customHeight="1">
      <c r="A1240" s="44"/>
      <c r="B1240" s="11"/>
      <c r="C1240" s="60" t="s">
        <v>153</v>
      </c>
      <c r="D1240" s="534" t="str">
        <f t="shared" si="82"/>
        <v/>
      </c>
      <c r="E1240" s="535"/>
      <c r="F1240" s="535"/>
      <c r="G1240" s="535"/>
      <c r="H1240" s="535"/>
      <c r="I1240" s="535"/>
      <c r="J1240" s="535"/>
      <c r="K1240" s="535"/>
      <c r="L1240" s="535"/>
      <c r="M1240" s="535"/>
      <c r="N1240" s="535"/>
      <c r="O1240" s="535"/>
      <c r="P1240" s="535"/>
      <c r="Q1240" s="535"/>
      <c r="R1240" s="536"/>
      <c r="S1240" s="460"/>
      <c r="T1240" s="533"/>
      <c r="U1240" s="533"/>
      <c r="V1240" s="533"/>
      <c r="W1240" s="533"/>
      <c r="X1240" s="533"/>
      <c r="Y1240" s="460"/>
      <c r="Z1240" s="533"/>
      <c r="AA1240" s="533"/>
      <c r="AB1240" s="533"/>
      <c r="AC1240" s="533"/>
      <c r="AD1240" s="533"/>
      <c r="AE1240" s="1"/>
      <c r="AG1240" s="245">
        <f t="shared" si="83"/>
        <v>0</v>
      </c>
      <c r="AI1240" s="405">
        <f t="shared" si="84"/>
        <v>0</v>
      </c>
    </row>
    <row r="1241" spans="1:35" ht="15" customHeight="1">
      <c r="A1241" s="44"/>
      <c r="B1241" s="11"/>
      <c r="C1241" s="60" t="s">
        <v>154</v>
      </c>
      <c r="D1241" s="534" t="str">
        <f t="shared" si="82"/>
        <v/>
      </c>
      <c r="E1241" s="535"/>
      <c r="F1241" s="535"/>
      <c r="G1241" s="535"/>
      <c r="H1241" s="535"/>
      <c r="I1241" s="535"/>
      <c r="J1241" s="535"/>
      <c r="K1241" s="535"/>
      <c r="L1241" s="535"/>
      <c r="M1241" s="535"/>
      <c r="N1241" s="535"/>
      <c r="O1241" s="535"/>
      <c r="P1241" s="535"/>
      <c r="Q1241" s="535"/>
      <c r="R1241" s="536"/>
      <c r="S1241" s="460"/>
      <c r="T1241" s="533"/>
      <c r="U1241" s="533"/>
      <c r="V1241" s="533"/>
      <c r="W1241" s="533"/>
      <c r="X1241" s="533"/>
      <c r="Y1241" s="460"/>
      <c r="Z1241" s="533"/>
      <c r="AA1241" s="533"/>
      <c r="AB1241" s="533"/>
      <c r="AC1241" s="533"/>
      <c r="AD1241" s="533"/>
      <c r="AE1241" s="1"/>
      <c r="AG1241" s="245">
        <f t="shared" si="83"/>
        <v>0</v>
      </c>
      <c r="AI1241" s="405">
        <f t="shared" si="84"/>
        <v>0</v>
      </c>
    </row>
    <row r="1242" spans="1:35" ht="15" customHeight="1">
      <c r="A1242" s="44"/>
      <c r="B1242" s="11"/>
      <c r="C1242" s="60" t="s">
        <v>155</v>
      </c>
      <c r="D1242" s="534" t="str">
        <f t="shared" si="82"/>
        <v/>
      </c>
      <c r="E1242" s="535"/>
      <c r="F1242" s="535"/>
      <c r="G1242" s="535"/>
      <c r="H1242" s="535"/>
      <c r="I1242" s="535"/>
      <c r="J1242" s="535"/>
      <c r="K1242" s="535"/>
      <c r="L1242" s="535"/>
      <c r="M1242" s="535"/>
      <c r="N1242" s="535"/>
      <c r="O1242" s="535"/>
      <c r="P1242" s="535"/>
      <c r="Q1242" s="535"/>
      <c r="R1242" s="536"/>
      <c r="S1242" s="460"/>
      <c r="T1242" s="533"/>
      <c r="U1242" s="533"/>
      <c r="V1242" s="533"/>
      <c r="W1242" s="533"/>
      <c r="X1242" s="533"/>
      <c r="Y1242" s="460"/>
      <c r="Z1242" s="533"/>
      <c r="AA1242" s="533"/>
      <c r="AB1242" s="533"/>
      <c r="AC1242" s="533"/>
      <c r="AD1242" s="533"/>
      <c r="AE1242" s="1"/>
      <c r="AG1242" s="245">
        <f t="shared" si="83"/>
        <v>0</v>
      </c>
      <c r="AI1242" s="405">
        <f t="shared" si="84"/>
        <v>0</v>
      </c>
    </row>
    <row r="1243" spans="1:35" ht="15" customHeight="1">
      <c r="A1243" s="44"/>
      <c r="B1243" s="11"/>
      <c r="C1243" s="60" t="s">
        <v>156</v>
      </c>
      <c r="D1243" s="534" t="str">
        <f t="shared" si="82"/>
        <v/>
      </c>
      <c r="E1243" s="535"/>
      <c r="F1243" s="535"/>
      <c r="G1243" s="535"/>
      <c r="H1243" s="535"/>
      <c r="I1243" s="535"/>
      <c r="J1243" s="535"/>
      <c r="K1243" s="535"/>
      <c r="L1243" s="535"/>
      <c r="M1243" s="535"/>
      <c r="N1243" s="535"/>
      <c r="O1243" s="535"/>
      <c r="P1243" s="535"/>
      <c r="Q1243" s="535"/>
      <c r="R1243" s="536"/>
      <c r="S1243" s="460"/>
      <c r="T1243" s="533"/>
      <c r="U1243" s="533"/>
      <c r="V1243" s="533"/>
      <c r="W1243" s="533"/>
      <c r="X1243" s="533"/>
      <c r="Y1243" s="460"/>
      <c r="Z1243" s="533"/>
      <c r="AA1243" s="533"/>
      <c r="AB1243" s="533"/>
      <c r="AC1243" s="533"/>
      <c r="AD1243" s="533"/>
      <c r="AE1243" s="1"/>
      <c r="AG1243" s="245">
        <f t="shared" si="83"/>
        <v>0</v>
      </c>
      <c r="AI1243" s="405">
        <f t="shared" si="84"/>
        <v>0</v>
      </c>
    </row>
    <row r="1244" spans="1:35" ht="15" customHeight="1">
      <c r="A1244" s="44"/>
      <c r="B1244" s="11"/>
      <c r="C1244" s="60" t="s">
        <v>157</v>
      </c>
      <c r="D1244" s="534" t="str">
        <f t="shared" si="82"/>
        <v/>
      </c>
      <c r="E1244" s="535"/>
      <c r="F1244" s="535"/>
      <c r="G1244" s="535"/>
      <c r="H1244" s="535"/>
      <c r="I1244" s="535"/>
      <c r="J1244" s="535"/>
      <c r="K1244" s="535"/>
      <c r="L1244" s="535"/>
      <c r="M1244" s="535"/>
      <c r="N1244" s="535"/>
      <c r="O1244" s="535"/>
      <c r="P1244" s="535"/>
      <c r="Q1244" s="535"/>
      <c r="R1244" s="536"/>
      <c r="S1244" s="460"/>
      <c r="T1244" s="533"/>
      <c r="U1244" s="533"/>
      <c r="V1244" s="533"/>
      <c r="W1244" s="533"/>
      <c r="X1244" s="533"/>
      <c r="Y1244" s="460"/>
      <c r="Z1244" s="533"/>
      <c r="AA1244" s="533"/>
      <c r="AB1244" s="533"/>
      <c r="AC1244" s="533"/>
      <c r="AD1244" s="533"/>
      <c r="AE1244" s="1"/>
      <c r="AG1244" s="245">
        <f t="shared" si="83"/>
        <v>0</v>
      </c>
      <c r="AI1244" s="405">
        <f t="shared" si="84"/>
        <v>0</v>
      </c>
    </row>
    <row r="1245" spans="1:35" ht="15" customHeight="1">
      <c r="A1245" s="44"/>
      <c r="B1245" s="11"/>
      <c r="C1245" s="60" t="s">
        <v>158</v>
      </c>
      <c r="D1245" s="534" t="str">
        <f t="shared" si="82"/>
        <v/>
      </c>
      <c r="E1245" s="535"/>
      <c r="F1245" s="535"/>
      <c r="G1245" s="535"/>
      <c r="H1245" s="535"/>
      <c r="I1245" s="535"/>
      <c r="J1245" s="535"/>
      <c r="K1245" s="535"/>
      <c r="L1245" s="535"/>
      <c r="M1245" s="535"/>
      <c r="N1245" s="535"/>
      <c r="O1245" s="535"/>
      <c r="P1245" s="535"/>
      <c r="Q1245" s="535"/>
      <c r="R1245" s="536"/>
      <c r="S1245" s="460"/>
      <c r="T1245" s="533"/>
      <c r="U1245" s="533"/>
      <c r="V1245" s="533"/>
      <c r="W1245" s="533"/>
      <c r="X1245" s="533"/>
      <c r="Y1245" s="460"/>
      <c r="Z1245" s="533"/>
      <c r="AA1245" s="533"/>
      <c r="AB1245" s="533"/>
      <c r="AC1245" s="533"/>
      <c r="AD1245" s="533"/>
      <c r="AE1245" s="1"/>
      <c r="AG1245" s="245">
        <f t="shared" si="83"/>
        <v>0</v>
      </c>
      <c r="AI1245" s="405">
        <f t="shared" si="84"/>
        <v>0</v>
      </c>
    </row>
    <row r="1246" spans="1:35" ht="15" customHeight="1">
      <c r="A1246" s="44"/>
      <c r="B1246" s="11"/>
      <c r="C1246" s="60" t="s">
        <v>159</v>
      </c>
      <c r="D1246" s="534" t="str">
        <f t="shared" si="82"/>
        <v/>
      </c>
      <c r="E1246" s="535"/>
      <c r="F1246" s="535"/>
      <c r="G1246" s="535"/>
      <c r="H1246" s="535"/>
      <c r="I1246" s="535"/>
      <c r="J1246" s="535"/>
      <c r="K1246" s="535"/>
      <c r="L1246" s="535"/>
      <c r="M1246" s="535"/>
      <c r="N1246" s="535"/>
      <c r="O1246" s="535"/>
      <c r="P1246" s="535"/>
      <c r="Q1246" s="535"/>
      <c r="R1246" s="536"/>
      <c r="S1246" s="460"/>
      <c r="T1246" s="533"/>
      <c r="U1246" s="533"/>
      <c r="V1246" s="533"/>
      <c r="W1246" s="533"/>
      <c r="X1246" s="533"/>
      <c r="Y1246" s="460"/>
      <c r="Z1246" s="533"/>
      <c r="AA1246" s="533"/>
      <c r="AB1246" s="533"/>
      <c r="AC1246" s="533"/>
      <c r="AD1246" s="533"/>
      <c r="AE1246" s="1"/>
      <c r="AG1246" s="245">
        <f t="shared" si="83"/>
        <v>0</v>
      </c>
      <c r="AI1246" s="405">
        <f t="shared" si="84"/>
        <v>0</v>
      </c>
    </row>
    <row r="1247" spans="1:35" ht="15" customHeight="1">
      <c r="A1247" s="44"/>
      <c r="B1247" s="11"/>
      <c r="C1247" s="60" t="s">
        <v>160</v>
      </c>
      <c r="D1247" s="534" t="str">
        <f t="shared" si="82"/>
        <v/>
      </c>
      <c r="E1247" s="535"/>
      <c r="F1247" s="535"/>
      <c r="G1247" s="535"/>
      <c r="H1247" s="535"/>
      <c r="I1247" s="535"/>
      <c r="J1247" s="535"/>
      <c r="K1247" s="535"/>
      <c r="L1247" s="535"/>
      <c r="M1247" s="535"/>
      <c r="N1247" s="535"/>
      <c r="O1247" s="535"/>
      <c r="P1247" s="535"/>
      <c r="Q1247" s="535"/>
      <c r="R1247" s="536"/>
      <c r="S1247" s="460"/>
      <c r="T1247" s="533"/>
      <c r="U1247" s="533"/>
      <c r="V1247" s="533"/>
      <c r="W1247" s="533"/>
      <c r="X1247" s="533"/>
      <c r="Y1247" s="460"/>
      <c r="Z1247" s="533"/>
      <c r="AA1247" s="533"/>
      <c r="AB1247" s="533"/>
      <c r="AC1247" s="533"/>
      <c r="AD1247" s="533"/>
      <c r="AE1247" s="1"/>
      <c r="AG1247" s="245">
        <f t="shared" si="83"/>
        <v>0</v>
      </c>
      <c r="AI1247" s="405">
        <f t="shared" si="84"/>
        <v>0</v>
      </c>
    </row>
    <row r="1248" spans="1:35" ht="15" customHeight="1">
      <c r="A1248" s="44"/>
      <c r="B1248" s="11"/>
      <c r="C1248" s="60" t="s">
        <v>161</v>
      </c>
      <c r="D1248" s="534" t="str">
        <f t="shared" si="82"/>
        <v/>
      </c>
      <c r="E1248" s="535"/>
      <c r="F1248" s="535"/>
      <c r="G1248" s="535"/>
      <c r="H1248" s="535"/>
      <c r="I1248" s="535"/>
      <c r="J1248" s="535"/>
      <c r="K1248" s="535"/>
      <c r="L1248" s="535"/>
      <c r="M1248" s="535"/>
      <c r="N1248" s="535"/>
      <c r="O1248" s="535"/>
      <c r="P1248" s="535"/>
      <c r="Q1248" s="535"/>
      <c r="R1248" s="536"/>
      <c r="S1248" s="460"/>
      <c r="T1248" s="533"/>
      <c r="U1248" s="533"/>
      <c r="V1248" s="533"/>
      <c r="W1248" s="533"/>
      <c r="X1248" s="533"/>
      <c r="Y1248" s="460"/>
      <c r="Z1248" s="533"/>
      <c r="AA1248" s="533"/>
      <c r="AB1248" s="533"/>
      <c r="AC1248" s="533"/>
      <c r="AD1248" s="533"/>
      <c r="AE1248" s="1"/>
      <c r="AG1248" s="245">
        <f t="shared" si="83"/>
        <v>0</v>
      </c>
      <c r="AI1248" s="405">
        <f t="shared" si="84"/>
        <v>0</v>
      </c>
    </row>
    <row r="1249" spans="1:35" ht="15" customHeight="1">
      <c r="A1249" s="44"/>
      <c r="B1249" s="11"/>
      <c r="C1249" s="60" t="s">
        <v>162</v>
      </c>
      <c r="D1249" s="534" t="str">
        <f t="shared" si="82"/>
        <v/>
      </c>
      <c r="E1249" s="535"/>
      <c r="F1249" s="535"/>
      <c r="G1249" s="535"/>
      <c r="H1249" s="535"/>
      <c r="I1249" s="535"/>
      <c r="J1249" s="535"/>
      <c r="K1249" s="535"/>
      <c r="L1249" s="535"/>
      <c r="M1249" s="535"/>
      <c r="N1249" s="535"/>
      <c r="O1249" s="535"/>
      <c r="P1249" s="535"/>
      <c r="Q1249" s="535"/>
      <c r="R1249" s="536"/>
      <c r="S1249" s="460"/>
      <c r="T1249" s="533"/>
      <c r="U1249" s="533"/>
      <c r="V1249" s="533"/>
      <c r="W1249" s="533"/>
      <c r="X1249" s="533"/>
      <c r="Y1249" s="460"/>
      <c r="Z1249" s="533"/>
      <c r="AA1249" s="533"/>
      <c r="AB1249" s="533"/>
      <c r="AC1249" s="533"/>
      <c r="AD1249" s="533"/>
      <c r="AE1249" s="1"/>
      <c r="AG1249" s="245">
        <f t="shared" si="83"/>
        <v>0</v>
      </c>
      <c r="AI1249" s="405">
        <f t="shared" si="84"/>
        <v>0</v>
      </c>
    </row>
    <row r="1250" spans="1:35" ht="15" customHeight="1">
      <c r="A1250" s="44"/>
      <c r="B1250" s="11"/>
      <c r="C1250" s="60" t="s">
        <v>163</v>
      </c>
      <c r="D1250" s="534" t="str">
        <f t="shared" si="82"/>
        <v/>
      </c>
      <c r="E1250" s="535"/>
      <c r="F1250" s="535"/>
      <c r="G1250" s="535"/>
      <c r="H1250" s="535"/>
      <c r="I1250" s="535"/>
      <c r="J1250" s="535"/>
      <c r="K1250" s="535"/>
      <c r="L1250" s="535"/>
      <c r="M1250" s="535"/>
      <c r="N1250" s="535"/>
      <c r="O1250" s="535"/>
      <c r="P1250" s="535"/>
      <c r="Q1250" s="535"/>
      <c r="R1250" s="536"/>
      <c r="S1250" s="460"/>
      <c r="T1250" s="533"/>
      <c r="U1250" s="533"/>
      <c r="V1250" s="533"/>
      <c r="W1250" s="533"/>
      <c r="X1250" s="533"/>
      <c r="Y1250" s="460"/>
      <c r="Z1250" s="533"/>
      <c r="AA1250" s="533"/>
      <c r="AB1250" s="533"/>
      <c r="AC1250" s="533"/>
      <c r="AD1250" s="533"/>
      <c r="AE1250" s="1"/>
      <c r="AG1250" s="245">
        <f t="shared" si="83"/>
        <v>0</v>
      </c>
      <c r="AI1250" s="405">
        <f t="shared" si="84"/>
        <v>0</v>
      </c>
    </row>
    <row r="1251" spans="1:35" ht="15" customHeight="1">
      <c r="A1251" s="44"/>
      <c r="B1251" s="11"/>
      <c r="C1251" s="60" t="s">
        <v>164</v>
      </c>
      <c r="D1251" s="534" t="str">
        <f t="shared" si="82"/>
        <v/>
      </c>
      <c r="E1251" s="535"/>
      <c r="F1251" s="535"/>
      <c r="G1251" s="535"/>
      <c r="H1251" s="535"/>
      <c r="I1251" s="535"/>
      <c r="J1251" s="535"/>
      <c r="K1251" s="535"/>
      <c r="L1251" s="535"/>
      <c r="M1251" s="535"/>
      <c r="N1251" s="535"/>
      <c r="O1251" s="535"/>
      <c r="P1251" s="535"/>
      <c r="Q1251" s="535"/>
      <c r="R1251" s="536"/>
      <c r="S1251" s="460"/>
      <c r="T1251" s="533"/>
      <c r="U1251" s="533"/>
      <c r="V1251" s="533"/>
      <c r="W1251" s="533"/>
      <c r="X1251" s="533"/>
      <c r="Y1251" s="460"/>
      <c r="Z1251" s="533"/>
      <c r="AA1251" s="533"/>
      <c r="AB1251" s="533"/>
      <c r="AC1251" s="533"/>
      <c r="AD1251" s="533"/>
      <c r="AE1251" s="1"/>
      <c r="AG1251" s="245">
        <f t="shared" si="83"/>
        <v>0</v>
      </c>
      <c r="AI1251" s="405">
        <f t="shared" si="84"/>
        <v>0</v>
      </c>
    </row>
    <row r="1252" spans="1:35" ht="15" customHeight="1">
      <c r="A1252" s="44"/>
      <c r="B1252" s="11"/>
      <c r="C1252" s="60" t="s">
        <v>165</v>
      </c>
      <c r="D1252" s="534" t="str">
        <f t="shared" si="82"/>
        <v/>
      </c>
      <c r="E1252" s="535"/>
      <c r="F1252" s="535"/>
      <c r="G1252" s="535"/>
      <c r="H1252" s="535"/>
      <c r="I1252" s="535"/>
      <c r="J1252" s="535"/>
      <c r="K1252" s="535"/>
      <c r="L1252" s="535"/>
      <c r="M1252" s="535"/>
      <c r="N1252" s="535"/>
      <c r="O1252" s="535"/>
      <c r="P1252" s="535"/>
      <c r="Q1252" s="535"/>
      <c r="R1252" s="536"/>
      <c r="S1252" s="460"/>
      <c r="T1252" s="533"/>
      <c r="U1252" s="533"/>
      <c r="V1252" s="533"/>
      <c r="W1252" s="533"/>
      <c r="X1252" s="533"/>
      <c r="Y1252" s="460"/>
      <c r="Z1252" s="533"/>
      <c r="AA1252" s="533"/>
      <c r="AB1252" s="533"/>
      <c r="AC1252" s="533"/>
      <c r="AD1252" s="533"/>
      <c r="AE1252" s="1"/>
      <c r="AG1252" s="245">
        <f t="shared" si="83"/>
        <v>0</v>
      </c>
      <c r="AI1252" s="405">
        <f t="shared" si="84"/>
        <v>0</v>
      </c>
    </row>
    <row r="1253" spans="1:35" ht="15" customHeight="1">
      <c r="A1253" s="44"/>
      <c r="B1253" s="11"/>
      <c r="C1253" s="60" t="s">
        <v>166</v>
      </c>
      <c r="D1253" s="534" t="str">
        <f t="shared" si="82"/>
        <v/>
      </c>
      <c r="E1253" s="535"/>
      <c r="F1253" s="535"/>
      <c r="G1253" s="535"/>
      <c r="H1253" s="535"/>
      <c r="I1253" s="535"/>
      <c r="J1253" s="535"/>
      <c r="K1253" s="535"/>
      <c r="L1253" s="535"/>
      <c r="M1253" s="535"/>
      <c r="N1253" s="535"/>
      <c r="O1253" s="535"/>
      <c r="P1253" s="535"/>
      <c r="Q1253" s="535"/>
      <c r="R1253" s="536"/>
      <c r="S1253" s="460"/>
      <c r="T1253" s="533"/>
      <c r="U1253" s="533"/>
      <c r="V1253" s="533"/>
      <c r="W1253" s="533"/>
      <c r="X1253" s="533"/>
      <c r="Y1253" s="460"/>
      <c r="Z1253" s="533"/>
      <c r="AA1253" s="533"/>
      <c r="AB1253" s="533"/>
      <c r="AC1253" s="533"/>
      <c r="AD1253" s="533"/>
      <c r="AE1253" s="1"/>
      <c r="AG1253" s="245">
        <f t="shared" si="83"/>
        <v>0</v>
      </c>
      <c r="AI1253" s="405">
        <f t="shared" si="84"/>
        <v>0</v>
      </c>
    </row>
    <row r="1254" spans="1:35" ht="15" customHeight="1">
      <c r="A1254" s="44"/>
      <c r="B1254" s="11"/>
      <c r="C1254" s="62" t="s">
        <v>167</v>
      </c>
      <c r="D1254" s="534" t="str">
        <f t="shared" si="82"/>
        <v/>
      </c>
      <c r="E1254" s="535"/>
      <c r="F1254" s="535"/>
      <c r="G1254" s="535"/>
      <c r="H1254" s="535"/>
      <c r="I1254" s="535"/>
      <c r="J1254" s="535"/>
      <c r="K1254" s="535"/>
      <c r="L1254" s="535"/>
      <c r="M1254" s="535"/>
      <c r="N1254" s="535"/>
      <c r="O1254" s="535"/>
      <c r="P1254" s="535"/>
      <c r="Q1254" s="535"/>
      <c r="R1254" s="536"/>
      <c r="S1254" s="460"/>
      <c r="T1254" s="533"/>
      <c r="U1254" s="533"/>
      <c r="V1254" s="533"/>
      <c r="W1254" s="533"/>
      <c r="X1254" s="533"/>
      <c r="Y1254" s="460"/>
      <c r="Z1254" s="533"/>
      <c r="AA1254" s="533"/>
      <c r="AB1254" s="533"/>
      <c r="AC1254" s="533"/>
      <c r="AD1254" s="533"/>
      <c r="AE1254" s="1"/>
      <c r="AG1254" s="245">
        <f t="shared" si="83"/>
        <v>0</v>
      </c>
      <c r="AI1254" s="405">
        <f t="shared" si="84"/>
        <v>0</v>
      </c>
    </row>
    <row r="1255" spans="1:35" ht="15" customHeight="1">
      <c r="A1255" s="44"/>
      <c r="B1255" s="11"/>
      <c r="C1255" s="62" t="s">
        <v>168</v>
      </c>
      <c r="D1255" s="534" t="str">
        <f t="shared" si="82"/>
        <v/>
      </c>
      <c r="E1255" s="535"/>
      <c r="F1255" s="535"/>
      <c r="G1255" s="535"/>
      <c r="H1255" s="535"/>
      <c r="I1255" s="535"/>
      <c r="J1255" s="535"/>
      <c r="K1255" s="535"/>
      <c r="L1255" s="535"/>
      <c r="M1255" s="535"/>
      <c r="N1255" s="535"/>
      <c r="O1255" s="535"/>
      <c r="P1255" s="535"/>
      <c r="Q1255" s="535"/>
      <c r="R1255" s="536"/>
      <c r="S1255" s="460"/>
      <c r="T1255" s="533"/>
      <c r="U1255" s="533"/>
      <c r="V1255" s="533"/>
      <c r="W1255" s="533"/>
      <c r="X1255" s="533"/>
      <c r="Y1255" s="460"/>
      <c r="Z1255" s="533"/>
      <c r="AA1255" s="533"/>
      <c r="AB1255" s="533"/>
      <c r="AC1255" s="533"/>
      <c r="AD1255" s="533"/>
      <c r="AE1255" s="1"/>
      <c r="AG1255" s="245">
        <f t="shared" si="83"/>
        <v>0</v>
      </c>
      <c r="AI1255" s="405">
        <f t="shared" si="84"/>
        <v>0</v>
      </c>
    </row>
    <row r="1256" spans="1:35" ht="15" customHeight="1">
      <c r="A1256" s="44"/>
      <c r="B1256" s="11"/>
      <c r="C1256" s="62" t="s">
        <v>169</v>
      </c>
      <c r="D1256" s="534" t="str">
        <f t="shared" si="82"/>
        <v/>
      </c>
      <c r="E1256" s="535"/>
      <c r="F1256" s="535"/>
      <c r="G1256" s="535"/>
      <c r="H1256" s="535"/>
      <c r="I1256" s="535"/>
      <c r="J1256" s="535"/>
      <c r="K1256" s="535"/>
      <c r="L1256" s="535"/>
      <c r="M1256" s="535"/>
      <c r="N1256" s="535"/>
      <c r="O1256" s="535"/>
      <c r="P1256" s="535"/>
      <c r="Q1256" s="535"/>
      <c r="R1256" s="536"/>
      <c r="S1256" s="460"/>
      <c r="T1256" s="533"/>
      <c r="U1256" s="533"/>
      <c r="V1256" s="533"/>
      <c r="W1256" s="533"/>
      <c r="X1256" s="533"/>
      <c r="Y1256" s="460"/>
      <c r="Z1256" s="533"/>
      <c r="AA1256" s="533"/>
      <c r="AB1256" s="533"/>
      <c r="AC1256" s="533"/>
      <c r="AD1256" s="533"/>
      <c r="AE1256" s="1"/>
      <c r="AG1256" s="245">
        <f t="shared" si="83"/>
        <v>0</v>
      </c>
      <c r="AI1256" s="405">
        <f t="shared" si="84"/>
        <v>0</v>
      </c>
    </row>
    <row r="1257" spans="1:35" ht="15" customHeight="1">
      <c r="A1257" s="44"/>
      <c r="B1257" s="11"/>
      <c r="C1257" s="62" t="s">
        <v>170</v>
      </c>
      <c r="D1257" s="534" t="str">
        <f t="shared" si="82"/>
        <v/>
      </c>
      <c r="E1257" s="535"/>
      <c r="F1257" s="535"/>
      <c r="G1257" s="535"/>
      <c r="H1257" s="535"/>
      <c r="I1257" s="535"/>
      <c r="J1257" s="535"/>
      <c r="K1257" s="535"/>
      <c r="L1257" s="535"/>
      <c r="M1257" s="535"/>
      <c r="N1257" s="535"/>
      <c r="O1257" s="535"/>
      <c r="P1257" s="535"/>
      <c r="Q1257" s="535"/>
      <c r="R1257" s="536"/>
      <c r="S1257" s="460"/>
      <c r="T1257" s="533"/>
      <c r="U1257" s="533"/>
      <c r="V1257" s="533"/>
      <c r="W1257" s="533"/>
      <c r="X1257" s="533"/>
      <c r="Y1257" s="460"/>
      <c r="Z1257" s="533"/>
      <c r="AA1257" s="533"/>
      <c r="AB1257" s="533"/>
      <c r="AC1257" s="533"/>
      <c r="AD1257" s="533"/>
      <c r="AE1257" s="1"/>
      <c r="AG1257" s="245">
        <f t="shared" si="83"/>
        <v>0</v>
      </c>
      <c r="AI1257" s="405">
        <f t="shared" si="84"/>
        <v>0</v>
      </c>
    </row>
    <row r="1258" spans="1:35" ht="15" customHeight="1">
      <c r="A1258" s="44"/>
      <c r="B1258" s="11"/>
      <c r="C1258" s="62" t="s">
        <v>171</v>
      </c>
      <c r="D1258" s="534" t="str">
        <f t="shared" si="82"/>
        <v/>
      </c>
      <c r="E1258" s="535"/>
      <c r="F1258" s="535"/>
      <c r="G1258" s="535"/>
      <c r="H1258" s="535"/>
      <c r="I1258" s="535"/>
      <c r="J1258" s="535"/>
      <c r="K1258" s="535"/>
      <c r="L1258" s="535"/>
      <c r="M1258" s="535"/>
      <c r="N1258" s="535"/>
      <c r="O1258" s="535"/>
      <c r="P1258" s="535"/>
      <c r="Q1258" s="535"/>
      <c r="R1258" s="536"/>
      <c r="S1258" s="460"/>
      <c r="T1258" s="533"/>
      <c r="U1258" s="533"/>
      <c r="V1258" s="533"/>
      <c r="W1258" s="533"/>
      <c r="X1258" s="533"/>
      <c r="Y1258" s="460"/>
      <c r="Z1258" s="533"/>
      <c r="AA1258" s="533"/>
      <c r="AB1258" s="533"/>
      <c r="AC1258" s="533"/>
      <c r="AD1258" s="533"/>
      <c r="AE1258" s="1"/>
      <c r="AG1258" s="245">
        <f t="shared" si="83"/>
        <v>0</v>
      </c>
      <c r="AI1258" s="405">
        <f t="shared" si="84"/>
        <v>0</v>
      </c>
    </row>
    <row r="1259" spans="1:35" ht="15" customHeight="1">
      <c r="A1259" s="44"/>
      <c r="B1259" s="11"/>
      <c r="C1259" s="62" t="s">
        <v>172</v>
      </c>
      <c r="D1259" s="534" t="str">
        <f t="shared" si="82"/>
        <v/>
      </c>
      <c r="E1259" s="535"/>
      <c r="F1259" s="535"/>
      <c r="G1259" s="535"/>
      <c r="H1259" s="535"/>
      <c r="I1259" s="535"/>
      <c r="J1259" s="535"/>
      <c r="K1259" s="535"/>
      <c r="L1259" s="535"/>
      <c r="M1259" s="535"/>
      <c r="N1259" s="535"/>
      <c r="O1259" s="535"/>
      <c r="P1259" s="535"/>
      <c r="Q1259" s="535"/>
      <c r="R1259" s="536"/>
      <c r="S1259" s="460"/>
      <c r="T1259" s="533"/>
      <c r="U1259" s="533"/>
      <c r="V1259" s="533"/>
      <c r="W1259" s="533"/>
      <c r="X1259" s="533"/>
      <c r="Y1259" s="460"/>
      <c r="Z1259" s="533"/>
      <c r="AA1259" s="533"/>
      <c r="AB1259" s="533"/>
      <c r="AC1259" s="533"/>
      <c r="AD1259" s="533"/>
      <c r="AE1259" s="1"/>
      <c r="AG1259" s="245">
        <f t="shared" si="83"/>
        <v>0</v>
      </c>
      <c r="AI1259" s="405">
        <f t="shared" si="84"/>
        <v>0</v>
      </c>
    </row>
    <row r="1260" spans="1:35" ht="15" customHeight="1">
      <c r="A1260" s="44"/>
      <c r="B1260" s="11"/>
      <c r="C1260" s="62" t="s">
        <v>173</v>
      </c>
      <c r="D1260" s="534" t="str">
        <f t="shared" si="82"/>
        <v/>
      </c>
      <c r="E1260" s="535"/>
      <c r="F1260" s="535"/>
      <c r="G1260" s="535"/>
      <c r="H1260" s="535"/>
      <c r="I1260" s="535"/>
      <c r="J1260" s="535"/>
      <c r="K1260" s="535"/>
      <c r="L1260" s="535"/>
      <c r="M1260" s="535"/>
      <c r="N1260" s="535"/>
      <c r="O1260" s="535"/>
      <c r="P1260" s="535"/>
      <c r="Q1260" s="535"/>
      <c r="R1260" s="536"/>
      <c r="S1260" s="460"/>
      <c r="T1260" s="533"/>
      <c r="U1260" s="533"/>
      <c r="V1260" s="533"/>
      <c r="W1260" s="533"/>
      <c r="X1260" s="533"/>
      <c r="Y1260" s="460"/>
      <c r="Z1260" s="533"/>
      <c r="AA1260" s="533"/>
      <c r="AB1260" s="533"/>
      <c r="AC1260" s="533"/>
      <c r="AD1260" s="533"/>
      <c r="AE1260" s="1"/>
      <c r="AG1260" s="245">
        <f t="shared" si="83"/>
        <v>0</v>
      </c>
      <c r="AI1260" s="405">
        <f t="shared" si="84"/>
        <v>0</v>
      </c>
    </row>
    <row r="1261" spans="1:35" ht="15" customHeight="1">
      <c r="A1261" s="44"/>
      <c r="B1261" s="11"/>
      <c r="C1261" s="62" t="s">
        <v>174</v>
      </c>
      <c r="D1261" s="534" t="str">
        <f t="shared" si="82"/>
        <v/>
      </c>
      <c r="E1261" s="535"/>
      <c r="F1261" s="535"/>
      <c r="G1261" s="535"/>
      <c r="H1261" s="535"/>
      <c r="I1261" s="535"/>
      <c r="J1261" s="535"/>
      <c r="K1261" s="535"/>
      <c r="L1261" s="535"/>
      <c r="M1261" s="535"/>
      <c r="N1261" s="535"/>
      <c r="O1261" s="535"/>
      <c r="P1261" s="535"/>
      <c r="Q1261" s="535"/>
      <c r="R1261" s="536"/>
      <c r="S1261" s="460"/>
      <c r="T1261" s="533"/>
      <c r="U1261" s="533"/>
      <c r="V1261" s="533"/>
      <c r="W1261" s="533"/>
      <c r="X1261" s="533"/>
      <c r="Y1261" s="460"/>
      <c r="Z1261" s="533"/>
      <c r="AA1261" s="533"/>
      <c r="AB1261" s="533"/>
      <c r="AC1261" s="533"/>
      <c r="AD1261" s="533"/>
      <c r="AE1261" s="1"/>
      <c r="AG1261" s="245">
        <f t="shared" si="83"/>
        <v>0</v>
      </c>
      <c r="AI1261" s="405">
        <f t="shared" si="84"/>
        <v>0</v>
      </c>
    </row>
    <row r="1262" spans="1:35" ht="15" customHeight="1">
      <c r="A1262" s="44"/>
      <c r="B1262" s="11"/>
      <c r="C1262" s="62" t="s">
        <v>175</v>
      </c>
      <c r="D1262" s="534" t="str">
        <f t="shared" si="82"/>
        <v/>
      </c>
      <c r="E1262" s="535"/>
      <c r="F1262" s="535"/>
      <c r="G1262" s="535"/>
      <c r="H1262" s="535"/>
      <c r="I1262" s="535"/>
      <c r="J1262" s="535"/>
      <c r="K1262" s="535"/>
      <c r="L1262" s="535"/>
      <c r="M1262" s="535"/>
      <c r="N1262" s="535"/>
      <c r="O1262" s="535"/>
      <c r="P1262" s="535"/>
      <c r="Q1262" s="535"/>
      <c r="R1262" s="536"/>
      <c r="S1262" s="460"/>
      <c r="T1262" s="533"/>
      <c r="U1262" s="533"/>
      <c r="V1262" s="533"/>
      <c r="W1262" s="533"/>
      <c r="X1262" s="533"/>
      <c r="Y1262" s="460"/>
      <c r="Z1262" s="533"/>
      <c r="AA1262" s="533"/>
      <c r="AB1262" s="533"/>
      <c r="AC1262" s="533"/>
      <c r="AD1262" s="533"/>
      <c r="AE1262" s="1"/>
      <c r="AG1262" s="245">
        <f t="shared" si="83"/>
        <v>0</v>
      </c>
      <c r="AI1262" s="405">
        <f t="shared" si="84"/>
        <v>0</v>
      </c>
    </row>
    <row r="1263" spans="1:35" ht="15" customHeight="1">
      <c r="A1263" s="44"/>
      <c r="B1263" s="11"/>
      <c r="C1263" s="62" t="s">
        <v>176</v>
      </c>
      <c r="D1263" s="534" t="str">
        <f t="shared" si="82"/>
        <v/>
      </c>
      <c r="E1263" s="535"/>
      <c r="F1263" s="535"/>
      <c r="G1263" s="535"/>
      <c r="H1263" s="535"/>
      <c r="I1263" s="535"/>
      <c r="J1263" s="535"/>
      <c r="K1263" s="535"/>
      <c r="L1263" s="535"/>
      <c r="M1263" s="535"/>
      <c r="N1263" s="535"/>
      <c r="O1263" s="535"/>
      <c r="P1263" s="535"/>
      <c r="Q1263" s="535"/>
      <c r="R1263" s="536"/>
      <c r="S1263" s="460"/>
      <c r="T1263" s="533"/>
      <c r="U1263" s="533"/>
      <c r="V1263" s="533"/>
      <c r="W1263" s="533"/>
      <c r="X1263" s="533"/>
      <c r="Y1263" s="460"/>
      <c r="Z1263" s="533"/>
      <c r="AA1263" s="533"/>
      <c r="AB1263" s="533"/>
      <c r="AC1263" s="533"/>
      <c r="AD1263" s="533"/>
      <c r="AE1263" s="1"/>
      <c r="AG1263" s="245">
        <f t="shared" si="83"/>
        <v>0</v>
      </c>
      <c r="AI1263" s="405">
        <f t="shared" si="84"/>
        <v>0</v>
      </c>
    </row>
    <row r="1264" spans="1:35" ht="15" customHeight="1">
      <c r="A1264" s="44"/>
      <c r="B1264" s="11"/>
      <c r="C1264" s="62" t="s">
        <v>177</v>
      </c>
      <c r="D1264" s="534" t="str">
        <f t="shared" si="82"/>
        <v/>
      </c>
      <c r="E1264" s="535"/>
      <c r="F1264" s="535"/>
      <c r="G1264" s="535"/>
      <c r="H1264" s="535"/>
      <c r="I1264" s="535"/>
      <c r="J1264" s="535"/>
      <c r="K1264" s="535"/>
      <c r="L1264" s="535"/>
      <c r="M1264" s="535"/>
      <c r="N1264" s="535"/>
      <c r="O1264" s="535"/>
      <c r="P1264" s="535"/>
      <c r="Q1264" s="535"/>
      <c r="R1264" s="536"/>
      <c r="S1264" s="460"/>
      <c r="T1264" s="533"/>
      <c r="U1264" s="533"/>
      <c r="V1264" s="533"/>
      <c r="W1264" s="533"/>
      <c r="X1264" s="533"/>
      <c r="Y1264" s="460"/>
      <c r="Z1264" s="533"/>
      <c r="AA1264" s="533"/>
      <c r="AB1264" s="533"/>
      <c r="AC1264" s="533"/>
      <c r="AD1264" s="533"/>
      <c r="AE1264" s="1"/>
      <c r="AG1264" s="245">
        <f t="shared" si="83"/>
        <v>0</v>
      </c>
      <c r="AI1264" s="405">
        <f t="shared" si="84"/>
        <v>0</v>
      </c>
    </row>
    <row r="1265" spans="1:35" ht="15" customHeight="1">
      <c r="A1265" s="44"/>
      <c r="B1265" s="11"/>
      <c r="C1265" s="62" t="s">
        <v>178</v>
      </c>
      <c r="D1265" s="534" t="str">
        <f t="shared" si="82"/>
        <v/>
      </c>
      <c r="E1265" s="535"/>
      <c r="F1265" s="535"/>
      <c r="G1265" s="535"/>
      <c r="H1265" s="535"/>
      <c r="I1265" s="535"/>
      <c r="J1265" s="535"/>
      <c r="K1265" s="535"/>
      <c r="L1265" s="535"/>
      <c r="M1265" s="535"/>
      <c r="N1265" s="535"/>
      <c r="O1265" s="535"/>
      <c r="P1265" s="535"/>
      <c r="Q1265" s="535"/>
      <c r="R1265" s="536"/>
      <c r="S1265" s="460"/>
      <c r="T1265" s="533"/>
      <c r="U1265" s="533"/>
      <c r="V1265" s="533"/>
      <c r="W1265" s="533"/>
      <c r="X1265" s="533"/>
      <c r="Y1265" s="460"/>
      <c r="Z1265" s="533"/>
      <c r="AA1265" s="533"/>
      <c r="AB1265" s="533"/>
      <c r="AC1265" s="533"/>
      <c r="AD1265" s="533"/>
      <c r="AE1265" s="1"/>
      <c r="AG1265" s="245">
        <f t="shared" si="83"/>
        <v>0</v>
      </c>
      <c r="AI1265" s="405">
        <f t="shared" si="84"/>
        <v>0</v>
      </c>
    </row>
    <row r="1266" spans="1:35" ht="15" customHeight="1">
      <c r="A1266" s="44"/>
      <c r="B1266" s="11"/>
      <c r="C1266" s="62" t="s">
        <v>179</v>
      </c>
      <c r="D1266" s="534" t="str">
        <f t="shared" si="82"/>
        <v/>
      </c>
      <c r="E1266" s="535"/>
      <c r="F1266" s="535"/>
      <c r="G1266" s="535"/>
      <c r="H1266" s="535"/>
      <c r="I1266" s="535"/>
      <c r="J1266" s="535"/>
      <c r="K1266" s="535"/>
      <c r="L1266" s="535"/>
      <c r="M1266" s="535"/>
      <c r="N1266" s="535"/>
      <c r="O1266" s="535"/>
      <c r="P1266" s="535"/>
      <c r="Q1266" s="535"/>
      <c r="R1266" s="536"/>
      <c r="S1266" s="460"/>
      <c r="T1266" s="533"/>
      <c r="U1266" s="533"/>
      <c r="V1266" s="533"/>
      <c r="W1266" s="533"/>
      <c r="X1266" s="533"/>
      <c r="Y1266" s="460"/>
      <c r="Z1266" s="533"/>
      <c r="AA1266" s="533"/>
      <c r="AB1266" s="533"/>
      <c r="AC1266" s="533"/>
      <c r="AD1266" s="533"/>
      <c r="AE1266" s="1"/>
      <c r="AG1266" s="245">
        <f t="shared" si="83"/>
        <v>0</v>
      </c>
      <c r="AI1266" s="405">
        <f t="shared" si="84"/>
        <v>0</v>
      </c>
    </row>
    <row r="1267" spans="1:35" ht="15" customHeight="1">
      <c r="A1267" s="44"/>
      <c r="B1267" s="11"/>
      <c r="C1267" s="62" t="s">
        <v>180</v>
      </c>
      <c r="D1267" s="534" t="str">
        <f t="shared" si="82"/>
        <v/>
      </c>
      <c r="E1267" s="535"/>
      <c r="F1267" s="535"/>
      <c r="G1267" s="535"/>
      <c r="H1267" s="535"/>
      <c r="I1267" s="535"/>
      <c r="J1267" s="535"/>
      <c r="K1267" s="535"/>
      <c r="L1267" s="535"/>
      <c r="M1267" s="535"/>
      <c r="N1267" s="535"/>
      <c r="O1267" s="535"/>
      <c r="P1267" s="535"/>
      <c r="Q1267" s="535"/>
      <c r="R1267" s="536"/>
      <c r="S1267" s="460"/>
      <c r="T1267" s="533"/>
      <c r="U1267" s="533"/>
      <c r="V1267" s="533"/>
      <c r="W1267" s="533"/>
      <c r="X1267" s="533"/>
      <c r="Y1267" s="460"/>
      <c r="Z1267" s="533"/>
      <c r="AA1267" s="533"/>
      <c r="AB1267" s="533"/>
      <c r="AC1267" s="533"/>
      <c r="AD1267" s="533"/>
      <c r="AE1267" s="1"/>
      <c r="AG1267" s="245">
        <f t="shared" si="83"/>
        <v>0</v>
      </c>
      <c r="AI1267" s="405">
        <f t="shared" si="84"/>
        <v>0</v>
      </c>
    </row>
    <row r="1268" spans="1:35" ht="15" customHeight="1">
      <c r="A1268" s="44"/>
      <c r="B1268" s="11"/>
      <c r="C1268" s="62" t="s">
        <v>181</v>
      </c>
      <c r="D1268" s="534" t="str">
        <f t="shared" si="82"/>
        <v/>
      </c>
      <c r="E1268" s="535"/>
      <c r="F1268" s="535"/>
      <c r="G1268" s="535"/>
      <c r="H1268" s="535"/>
      <c r="I1268" s="535"/>
      <c r="J1268" s="535"/>
      <c r="K1268" s="535"/>
      <c r="L1268" s="535"/>
      <c r="M1268" s="535"/>
      <c r="N1268" s="535"/>
      <c r="O1268" s="535"/>
      <c r="P1268" s="535"/>
      <c r="Q1268" s="535"/>
      <c r="R1268" s="536"/>
      <c r="S1268" s="460"/>
      <c r="T1268" s="533"/>
      <c r="U1268" s="533"/>
      <c r="V1268" s="533"/>
      <c r="W1268" s="533"/>
      <c r="X1268" s="533"/>
      <c r="Y1268" s="460"/>
      <c r="Z1268" s="533"/>
      <c r="AA1268" s="533"/>
      <c r="AB1268" s="533"/>
      <c r="AC1268" s="533"/>
      <c r="AD1268" s="533"/>
      <c r="AE1268" s="1"/>
      <c r="AG1268" s="245">
        <f t="shared" si="83"/>
        <v>0</v>
      </c>
      <c r="AI1268" s="405">
        <f t="shared" si="84"/>
        <v>0</v>
      </c>
    </row>
    <row r="1269" spans="1:35" ht="15" customHeight="1">
      <c r="A1269" s="44"/>
      <c r="B1269" s="11"/>
      <c r="C1269" s="62" t="s">
        <v>182</v>
      </c>
      <c r="D1269" s="534" t="str">
        <f t="shared" si="82"/>
        <v/>
      </c>
      <c r="E1269" s="535"/>
      <c r="F1269" s="535"/>
      <c r="G1269" s="535"/>
      <c r="H1269" s="535"/>
      <c r="I1269" s="535"/>
      <c r="J1269" s="535"/>
      <c r="K1269" s="535"/>
      <c r="L1269" s="535"/>
      <c r="M1269" s="535"/>
      <c r="N1269" s="535"/>
      <c r="O1269" s="535"/>
      <c r="P1269" s="535"/>
      <c r="Q1269" s="535"/>
      <c r="R1269" s="536"/>
      <c r="S1269" s="460"/>
      <c r="T1269" s="533"/>
      <c r="U1269" s="533"/>
      <c r="V1269" s="533"/>
      <c r="W1269" s="533"/>
      <c r="X1269" s="533"/>
      <c r="Y1269" s="460"/>
      <c r="Z1269" s="533"/>
      <c r="AA1269" s="533"/>
      <c r="AB1269" s="533"/>
      <c r="AC1269" s="533"/>
      <c r="AD1269" s="533"/>
      <c r="AE1269" s="1"/>
      <c r="AG1269" s="245">
        <f t="shared" si="83"/>
        <v>0</v>
      </c>
      <c r="AI1269" s="405">
        <f t="shared" si="84"/>
        <v>0</v>
      </c>
    </row>
    <row r="1270" spans="1:35" ht="15" customHeight="1">
      <c r="A1270" s="44"/>
      <c r="B1270" s="11"/>
      <c r="C1270" s="62" t="s">
        <v>183</v>
      </c>
      <c r="D1270" s="534" t="str">
        <f t="shared" si="82"/>
        <v/>
      </c>
      <c r="E1270" s="535"/>
      <c r="F1270" s="535"/>
      <c r="G1270" s="535"/>
      <c r="H1270" s="535"/>
      <c r="I1270" s="535"/>
      <c r="J1270" s="535"/>
      <c r="K1270" s="535"/>
      <c r="L1270" s="535"/>
      <c r="M1270" s="535"/>
      <c r="N1270" s="535"/>
      <c r="O1270" s="535"/>
      <c r="P1270" s="535"/>
      <c r="Q1270" s="535"/>
      <c r="R1270" s="536"/>
      <c r="S1270" s="460"/>
      <c r="T1270" s="533"/>
      <c r="U1270" s="533"/>
      <c r="V1270" s="533"/>
      <c r="W1270" s="533"/>
      <c r="X1270" s="533"/>
      <c r="Y1270" s="460"/>
      <c r="Z1270" s="533"/>
      <c r="AA1270" s="533"/>
      <c r="AB1270" s="533"/>
      <c r="AC1270" s="533"/>
      <c r="AD1270" s="533"/>
      <c r="AE1270" s="1"/>
      <c r="AG1270" s="245">
        <f t="shared" si="83"/>
        <v>0</v>
      </c>
      <c r="AI1270" s="405">
        <f t="shared" si="84"/>
        <v>0</v>
      </c>
    </row>
    <row r="1271" spans="1:35" ht="15" customHeight="1">
      <c r="A1271" s="44"/>
      <c r="B1271" s="11"/>
      <c r="C1271" s="62" t="s">
        <v>184</v>
      </c>
      <c r="D1271" s="534" t="str">
        <f t="shared" si="82"/>
        <v/>
      </c>
      <c r="E1271" s="535"/>
      <c r="F1271" s="535"/>
      <c r="G1271" s="535"/>
      <c r="H1271" s="535"/>
      <c r="I1271" s="535"/>
      <c r="J1271" s="535"/>
      <c r="K1271" s="535"/>
      <c r="L1271" s="535"/>
      <c r="M1271" s="535"/>
      <c r="N1271" s="535"/>
      <c r="O1271" s="535"/>
      <c r="P1271" s="535"/>
      <c r="Q1271" s="535"/>
      <c r="R1271" s="536"/>
      <c r="S1271" s="460"/>
      <c r="T1271" s="533"/>
      <c r="U1271" s="533"/>
      <c r="V1271" s="533"/>
      <c r="W1271" s="533"/>
      <c r="X1271" s="533"/>
      <c r="Y1271" s="460"/>
      <c r="Z1271" s="533"/>
      <c r="AA1271" s="533"/>
      <c r="AB1271" s="533"/>
      <c r="AC1271" s="533"/>
      <c r="AD1271" s="533"/>
      <c r="AE1271" s="1"/>
      <c r="AG1271" s="245">
        <f t="shared" si="83"/>
        <v>0</v>
      </c>
      <c r="AI1271" s="405">
        <f t="shared" si="84"/>
        <v>0</v>
      </c>
    </row>
    <row r="1272" spans="1:35" ht="15" customHeight="1">
      <c r="A1272" s="44"/>
      <c r="B1272" s="11"/>
      <c r="C1272" s="62" t="s">
        <v>185</v>
      </c>
      <c r="D1272" s="534" t="str">
        <f t="shared" si="82"/>
        <v/>
      </c>
      <c r="E1272" s="535"/>
      <c r="F1272" s="535"/>
      <c r="G1272" s="535"/>
      <c r="H1272" s="535"/>
      <c r="I1272" s="535"/>
      <c r="J1272" s="535"/>
      <c r="K1272" s="535"/>
      <c r="L1272" s="535"/>
      <c r="M1272" s="535"/>
      <c r="N1272" s="535"/>
      <c r="O1272" s="535"/>
      <c r="P1272" s="535"/>
      <c r="Q1272" s="535"/>
      <c r="R1272" s="536"/>
      <c r="S1272" s="460"/>
      <c r="T1272" s="533"/>
      <c r="U1272" s="533"/>
      <c r="V1272" s="533"/>
      <c r="W1272" s="533"/>
      <c r="X1272" s="533"/>
      <c r="Y1272" s="460"/>
      <c r="Z1272" s="533"/>
      <c r="AA1272" s="533"/>
      <c r="AB1272" s="533"/>
      <c r="AC1272" s="533"/>
      <c r="AD1272" s="533"/>
      <c r="AE1272" s="1"/>
      <c r="AG1272" s="245">
        <f t="shared" si="83"/>
        <v>0</v>
      </c>
      <c r="AI1272" s="405">
        <f t="shared" si="84"/>
        <v>0</v>
      </c>
    </row>
    <row r="1273" spans="1:35" ht="15" customHeight="1">
      <c r="A1273" s="44"/>
      <c r="B1273" s="11"/>
      <c r="C1273" s="62" t="s">
        <v>186</v>
      </c>
      <c r="D1273" s="534" t="str">
        <f t="shared" si="82"/>
        <v/>
      </c>
      <c r="E1273" s="535"/>
      <c r="F1273" s="535"/>
      <c r="G1273" s="535"/>
      <c r="H1273" s="535"/>
      <c r="I1273" s="535"/>
      <c r="J1273" s="535"/>
      <c r="K1273" s="535"/>
      <c r="L1273" s="535"/>
      <c r="M1273" s="535"/>
      <c r="N1273" s="535"/>
      <c r="O1273" s="535"/>
      <c r="P1273" s="535"/>
      <c r="Q1273" s="535"/>
      <c r="R1273" s="536"/>
      <c r="S1273" s="460"/>
      <c r="T1273" s="533"/>
      <c r="U1273" s="533"/>
      <c r="V1273" s="533"/>
      <c r="W1273" s="533"/>
      <c r="X1273" s="533"/>
      <c r="Y1273" s="460"/>
      <c r="Z1273" s="533"/>
      <c r="AA1273" s="533"/>
      <c r="AB1273" s="533"/>
      <c r="AC1273" s="533"/>
      <c r="AD1273" s="533"/>
      <c r="AE1273" s="1"/>
      <c r="AG1273" s="245">
        <f t="shared" si="83"/>
        <v>0</v>
      </c>
      <c r="AI1273" s="405">
        <f t="shared" si="84"/>
        <v>0</v>
      </c>
    </row>
    <row r="1274" spans="1:35" ht="15" customHeight="1">
      <c r="A1274" s="44"/>
      <c r="B1274" s="11"/>
      <c r="C1274" s="62" t="s">
        <v>187</v>
      </c>
      <c r="D1274" s="534" t="str">
        <f t="shared" si="82"/>
        <v/>
      </c>
      <c r="E1274" s="535"/>
      <c r="F1274" s="535"/>
      <c r="G1274" s="535"/>
      <c r="H1274" s="535"/>
      <c r="I1274" s="535"/>
      <c r="J1274" s="535"/>
      <c r="K1274" s="535"/>
      <c r="L1274" s="535"/>
      <c r="M1274" s="535"/>
      <c r="N1274" s="535"/>
      <c r="O1274" s="535"/>
      <c r="P1274" s="535"/>
      <c r="Q1274" s="535"/>
      <c r="R1274" s="536"/>
      <c r="S1274" s="460"/>
      <c r="T1274" s="533"/>
      <c r="U1274" s="533"/>
      <c r="V1274" s="533"/>
      <c r="W1274" s="533"/>
      <c r="X1274" s="533"/>
      <c r="Y1274" s="460"/>
      <c r="Z1274" s="533"/>
      <c r="AA1274" s="533"/>
      <c r="AB1274" s="533"/>
      <c r="AC1274" s="533"/>
      <c r="AD1274" s="533"/>
      <c r="AE1274" s="1"/>
      <c r="AG1274" s="245">
        <f t="shared" si="83"/>
        <v>0</v>
      </c>
      <c r="AI1274" s="405">
        <f t="shared" si="84"/>
        <v>0</v>
      </c>
    </row>
    <row r="1275" spans="1:35" ht="15" customHeight="1">
      <c r="A1275" s="44"/>
      <c r="AE1275" s="1"/>
      <c r="AG1275" s="317">
        <f>SUM(AG1155:AG1274)</f>
        <v>0</v>
      </c>
      <c r="AH1275" s="187"/>
      <c r="AI1275" s="406">
        <f>SUM(AI1155:AI1274)</f>
        <v>0</v>
      </c>
    </row>
    <row r="1276" spans="1:35" ht="24" customHeight="1">
      <c r="A1276" s="96"/>
      <c r="B1276" s="24"/>
      <c r="C1276" s="532" t="s">
        <v>189</v>
      </c>
      <c r="D1276" s="532"/>
      <c r="E1276" s="532"/>
      <c r="F1276" s="532"/>
      <c r="G1276" s="532"/>
      <c r="H1276" s="532"/>
      <c r="I1276" s="532"/>
      <c r="J1276" s="532"/>
      <c r="K1276" s="532"/>
      <c r="L1276" s="532"/>
      <c r="M1276" s="532"/>
      <c r="N1276" s="532"/>
      <c r="O1276" s="532"/>
      <c r="P1276" s="532"/>
      <c r="Q1276" s="532"/>
      <c r="R1276" s="532"/>
      <c r="S1276" s="532"/>
      <c r="T1276" s="532"/>
      <c r="U1276" s="532"/>
      <c r="V1276" s="532"/>
      <c r="W1276" s="532"/>
      <c r="X1276" s="532"/>
      <c r="Y1276" s="532"/>
      <c r="Z1276" s="532"/>
      <c r="AA1276" s="532"/>
      <c r="AB1276" s="532"/>
      <c r="AC1276" s="532"/>
      <c r="AD1276" s="532"/>
      <c r="AE1276" s="1"/>
    </row>
    <row r="1277" spans="1:35" ht="60" customHeight="1">
      <c r="A1277" s="96"/>
      <c r="B1277" s="24"/>
      <c r="C1277" s="519"/>
      <c r="D1277" s="520"/>
      <c r="E1277" s="520"/>
      <c r="F1277" s="520"/>
      <c r="G1277" s="520"/>
      <c r="H1277" s="520"/>
      <c r="I1277" s="520"/>
      <c r="J1277" s="520"/>
      <c r="K1277" s="520"/>
      <c r="L1277" s="520"/>
      <c r="M1277" s="520"/>
      <c r="N1277" s="520"/>
      <c r="O1277" s="520"/>
      <c r="P1277" s="520"/>
      <c r="Q1277" s="520"/>
      <c r="R1277" s="520"/>
      <c r="S1277" s="520"/>
      <c r="T1277" s="520"/>
      <c r="U1277" s="520"/>
      <c r="V1277" s="520"/>
      <c r="W1277" s="520"/>
      <c r="X1277" s="520"/>
      <c r="Y1277" s="520"/>
      <c r="Z1277" s="520"/>
      <c r="AA1277" s="520"/>
      <c r="AB1277" s="520"/>
      <c r="AC1277" s="520"/>
      <c r="AD1277" s="521"/>
      <c r="AE1277" s="1"/>
    </row>
    <row r="1278" spans="1:35" ht="15" customHeight="1">
      <c r="A1278" s="44"/>
      <c r="B1278" s="513" t="str">
        <f>IF(AG1275&gt;0,"Favor de ingresar toda la información requerida en la pregunta y/o verifique que no tenga información en celdas sombreadas","")</f>
        <v/>
      </c>
      <c r="C1278" s="513"/>
      <c r="D1278" s="513"/>
      <c r="E1278" s="513"/>
      <c r="F1278" s="513"/>
      <c r="G1278" s="513"/>
      <c r="H1278" s="513"/>
      <c r="I1278" s="513"/>
      <c r="J1278" s="513"/>
      <c r="K1278" s="513"/>
      <c r="L1278" s="513"/>
      <c r="M1278" s="513"/>
      <c r="N1278" s="513"/>
      <c r="O1278" s="513"/>
      <c r="P1278" s="513"/>
      <c r="Q1278" s="513"/>
      <c r="R1278" s="513"/>
      <c r="S1278" s="513"/>
      <c r="T1278" s="513"/>
      <c r="U1278" s="513"/>
      <c r="V1278" s="513"/>
      <c r="W1278" s="513"/>
      <c r="X1278" s="513"/>
      <c r="Y1278" s="513"/>
      <c r="Z1278" s="513"/>
      <c r="AA1278" s="513"/>
      <c r="AB1278" s="513"/>
      <c r="AC1278" s="513"/>
      <c r="AD1278" s="513"/>
      <c r="AE1278" s="1"/>
    </row>
    <row r="1279" spans="1:35" ht="15" customHeight="1">
      <c r="A1279" s="44"/>
      <c r="B1279" s="514" t="str">
        <f>IF(AH1155&gt;0,"Alerta: debido a que cuenta con registros NS, debe proporcionar una justificación en el area de comentarios ","")</f>
        <v/>
      </c>
      <c r="C1279" s="514"/>
      <c r="D1279" s="514"/>
      <c r="E1279" s="514"/>
      <c r="F1279" s="514"/>
      <c r="G1279" s="514"/>
      <c r="H1279" s="514"/>
      <c r="I1279" s="514"/>
      <c r="J1279" s="514"/>
      <c r="K1279" s="514"/>
      <c r="L1279" s="514"/>
      <c r="M1279" s="514"/>
      <c r="N1279" s="514"/>
      <c r="O1279" s="514"/>
      <c r="P1279" s="514"/>
      <c r="Q1279" s="514"/>
      <c r="R1279" s="514"/>
      <c r="S1279" s="514"/>
      <c r="T1279" s="514"/>
      <c r="U1279" s="514"/>
      <c r="V1279" s="514"/>
      <c r="W1279" s="514"/>
      <c r="X1279" s="514"/>
      <c r="Y1279" s="514"/>
      <c r="Z1279" s="514"/>
      <c r="AA1279" s="514"/>
      <c r="AB1279" s="514"/>
      <c r="AC1279" s="514"/>
      <c r="AD1279" s="514"/>
      <c r="AE1279" s="1"/>
    </row>
    <row r="1280" spans="1:35" ht="15" customHeight="1">
      <c r="A1280" s="44"/>
      <c r="AE1280" s="1"/>
    </row>
    <row r="1281" spans="1:35" ht="15" customHeight="1">
      <c r="A1281" s="44"/>
      <c r="AE1281" s="1"/>
    </row>
    <row r="1282" spans="1:35" ht="15" customHeight="1">
      <c r="A1282" s="44"/>
      <c r="AE1282" s="1"/>
    </row>
    <row r="1283" spans="1:35" ht="15" customHeight="1">
      <c r="A1283" s="44"/>
      <c r="AE1283" s="1"/>
    </row>
    <row r="1284" spans="1:35" ht="24" customHeight="1">
      <c r="A1284" s="52" t="s">
        <v>672</v>
      </c>
      <c r="B1284" s="620" t="s">
        <v>708</v>
      </c>
      <c r="C1284" s="620"/>
      <c r="D1284" s="620"/>
      <c r="E1284" s="620"/>
      <c r="F1284" s="620"/>
      <c r="G1284" s="620"/>
      <c r="H1284" s="620"/>
      <c r="I1284" s="620"/>
      <c r="J1284" s="620"/>
      <c r="K1284" s="620"/>
      <c r="L1284" s="620"/>
      <c r="M1284" s="620"/>
      <c r="N1284" s="620"/>
      <c r="O1284" s="620"/>
      <c r="P1284" s="620"/>
      <c r="Q1284" s="620"/>
      <c r="R1284" s="620"/>
      <c r="S1284" s="620"/>
      <c r="T1284" s="620"/>
      <c r="U1284" s="620"/>
      <c r="V1284" s="620"/>
      <c r="W1284" s="620"/>
      <c r="X1284" s="620"/>
      <c r="Y1284" s="620"/>
      <c r="Z1284" s="620"/>
      <c r="AA1284" s="620"/>
      <c r="AB1284" s="620"/>
      <c r="AC1284" s="620"/>
      <c r="AD1284" s="620"/>
      <c r="AE1284" s="1"/>
    </row>
    <row r="1285" spans="1:35" ht="36" customHeight="1">
      <c r="A1285" s="96"/>
      <c r="C1285" s="581" t="s">
        <v>721</v>
      </c>
      <c r="D1285" s="581"/>
      <c r="E1285" s="581"/>
      <c r="F1285" s="581"/>
      <c r="G1285" s="581"/>
      <c r="H1285" s="581"/>
      <c r="I1285" s="581"/>
      <c r="J1285" s="581"/>
      <c r="K1285" s="581"/>
      <c r="L1285" s="581"/>
      <c r="M1285" s="581"/>
      <c r="N1285" s="581"/>
      <c r="O1285" s="581"/>
      <c r="P1285" s="581"/>
      <c r="Q1285" s="581"/>
      <c r="R1285" s="581"/>
      <c r="S1285" s="581"/>
      <c r="T1285" s="581"/>
      <c r="U1285" s="581"/>
      <c r="V1285" s="581"/>
      <c r="W1285" s="581"/>
      <c r="X1285" s="581"/>
      <c r="Y1285" s="581"/>
      <c r="Z1285" s="581"/>
      <c r="AA1285" s="581"/>
      <c r="AB1285" s="581"/>
      <c r="AC1285" s="581"/>
      <c r="AD1285" s="581"/>
      <c r="AE1285" s="1"/>
    </row>
    <row r="1286" spans="1:35" ht="15" customHeight="1">
      <c r="A1286" s="96"/>
      <c r="C1286" s="474" t="s">
        <v>659</v>
      </c>
      <c r="D1286" s="474"/>
      <c r="E1286" s="474"/>
      <c r="F1286" s="474"/>
      <c r="G1286" s="474"/>
      <c r="H1286" s="474"/>
      <c r="I1286" s="474"/>
      <c r="J1286" s="474"/>
      <c r="K1286" s="474"/>
      <c r="L1286" s="474"/>
      <c r="M1286" s="474"/>
      <c r="N1286" s="474"/>
      <c r="O1286" s="474"/>
      <c r="P1286" s="474"/>
      <c r="Q1286" s="474"/>
      <c r="R1286" s="474"/>
      <c r="S1286" s="474"/>
      <c r="T1286" s="474"/>
      <c r="U1286" s="474"/>
      <c r="V1286" s="474"/>
      <c r="W1286" s="474"/>
      <c r="X1286" s="474"/>
      <c r="Y1286" s="474"/>
      <c r="Z1286" s="474"/>
      <c r="AA1286" s="474"/>
      <c r="AB1286" s="474"/>
      <c r="AC1286" s="474"/>
      <c r="AD1286" s="474"/>
      <c r="AE1286" s="1"/>
    </row>
    <row r="1287" spans="1:35" ht="36" customHeight="1">
      <c r="A1287" s="96"/>
      <c r="C1287" s="581" t="s">
        <v>720</v>
      </c>
      <c r="D1287" s="581"/>
      <c r="E1287" s="581"/>
      <c r="F1287" s="581"/>
      <c r="G1287" s="581"/>
      <c r="H1287" s="581"/>
      <c r="I1287" s="581"/>
      <c r="J1287" s="581"/>
      <c r="K1287" s="581"/>
      <c r="L1287" s="581"/>
      <c r="M1287" s="581"/>
      <c r="N1287" s="581"/>
      <c r="O1287" s="581"/>
      <c r="P1287" s="581"/>
      <c r="Q1287" s="581"/>
      <c r="R1287" s="581"/>
      <c r="S1287" s="581"/>
      <c r="T1287" s="581"/>
      <c r="U1287" s="581"/>
      <c r="V1287" s="581"/>
      <c r="W1287" s="581"/>
      <c r="X1287" s="581"/>
      <c r="Y1287" s="581"/>
      <c r="Z1287" s="581"/>
      <c r="AA1287" s="581"/>
      <c r="AB1287" s="581"/>
      <c r="AC1287" s="581"/>
      <c r="AD1287" s="581"/>
      <c r="AE1287" s="1"/>
    </row>
    <row r="1288" spans="1:35" ht="15" customHeight="1" thickBot="1">
      <c r="A1288" s="96"/>
      <c r="B1288" s="98"/>
      <c r="C1288" s="98"/>
      <c r="D1288" s="98"/>
      <c r="E1288" s="98"/>
      <c r="F1288" s="98"/>
      <c r="G1288" s="98"/>
      <c r="H1288" s="98"/>
      <c r="I1288" s="98"/>
      <c r="J1288" s="98"/>
      <c r="K1288" s="98"/>
      <c r="L1288" s="98"/>
      <c r="M1288" s="98"/>
      <c r="N1288" s="98"/>
      <c r="O1288" s="98"/>
      <c r="P1288" s="98"/>
      <c r="Q1288" s="98"/>
      <c r="R1288" s="98"/>
      <c r="S1288" s="98"/>
      <c r="T1288" s="98"/>
      <c r="U1288" s="98"/>
      <c r="V1288" s="98"/>
      <c r="W1288" s="98"/>
      <c r="X1288" s="98"/>
      <c r="Y1288" s="98"/>
      <c r="Z1288" s="98"/>
      <c r="AA1288" s="98"/>
      <c r="AB1288" s="98"/>
      <c r="AC1288" s="98"/>
      <c r="AD1288" s="98"/>
      <c r="AE1288" s="1"/>
      <c r="AG1288" s="408" t="s">
        <v>5669</v>
      </c>
      <c r="AH1288" s="400" t="s">
        <v>5670</v>
      </c>
      <c r="AI1288" s="317" t="s">
        <v>731</v>
      </c>
    </row>
    <row r="1289" spans="1:35" ht="24" customHeight="1" thickBot="1">
      <c r="A1289" s="96"/>
      <c r="B1289" s="98"/>
      <c r="C1289" s="176"/>
      <c r="D1289" s="691" t="s">
        <v>709</v>
      </c>
      <c r="E1289" s="442"/>
      <c r="F1289" s="442"/>
      <c r="G1289" s="442"/>
      <c r="H1289" s="442"/>
      <c r="I1289" s="442"/>
      <c r="J1289" s="442"/>
      <c r="K1289" s="442"/>
      <c r="L1289" s="442"/>
      <c r="M1289" s="442"/>
      <c r="N1289" s="442"/>
      <c r="O1289" s="442"/>
      <c r="P1289" s="442"/>
      <c r="Q1289" s="442"/>
      <c r="R1289" s="442"/>
      <c r="S1289" s="442"/>
      <c r="T1289" s="442"/>
      <c r="U1289" s="442"/>
      <c r="V1289" s="442"/>
      <c r="W1289" s="442"/>
      <c r="X1289" s="442"/>
      <c r="Y1289" s="442"/>
      <c r="Z1289" s="442"/>
      <c r="AA1289" s="442"/>
      <c r="AB1289" s="442"/>
      <c r="AC1289" s="442"/>
      <c r="AD1289" s="442"/>
      <c r="AE1289" s="1"/>
      <c r="AG1289" s="407">
        <f>IF(COUNTA(C1289:C1294)=1,0,IF(COUNTA(C1289:C1294)=0,0,1))</f>
        <v>0</v>
      </c>
      <c r="AH1289" s="398">
        <f>IF(OR(C1289="X",C1291="X"),1,0)</f>
        <v>0</v>
      </c>
      <c r="AI1289" s="245">
        <f>IF(AND(OR($C$1136="X",$C$1137="X",$C$1138="X"),COUNTA(C1289:C1294)=0),0,IF(AND(OR($C$1133="X",$C$1134="X",$C$1135="X"),COUNTA(C1289:C1294)&gt;0),0,IF(COUNTA(C1289:C1294)=0,0,1)))</f>
        <v>0</v>
      </c>
    </row>
    <row r="1290" spans="1:35" ht="24" customHeight="1" thickBot="1">
      <c r="A1290" s="96"/>
      <c r="B1290" s="98"/>
      <c r="C1290" s="176"/>
      <c r="D1290" s="691" t="s">
        <v>699</v>
      </c>
      <c r="E1290" s="442"/>
      <c r="F1290" s="442"/>
      <c r="G1290" s="442"/>
      <c r="H1290" s="442"/>
      <c r="I1290" s="442"/>
      <c r="J1290" s="442"/>
      <c r="K1290" s="442"/>
      <c r="L1290" s="442"/>
      <c r="M1290" s="442"/>
      <c r="N1290" s="442"/>
      <c r="O1290" s="442"/>
      <c r="P1290" s="442"/>
      <c r="Q1290" s="442"/>
      <c r="R1290" s="442"/>
      <c r="S1290" s="442"/>
      <c r="T1290" s="442"/>
      <c r="U1290" s="442"/>
      <c r="V1290" s="442"/>
      <c r="W1290" s="442"/>
      <c r="X1290" s="442"/>
      <c r="Y1290" s="442"/>
      <c r="Z1290" s="442"/>
      <c r="AA1290" s="442"/>
      <c r="AB1290" s="442"/>
      <c r="AC1290" s="442"/>
      <c r="AD1290" s="442"/>
      <c r="AE1290" s="1"/>
    </row>
    <row r="1291" spans="1:35" ht="15" customHeight="1" thickBot="1">
      <c r="A1291" s="96"/>
      <c r="B1291" s="98"/>
      <c r="C1291" s="176"/>
      <c r="D1291" s="23" t="s">
        <v>666</v>
      </c>
      <c r="E1291" s="12"/>
      <c r="F1291" s="12"/>
      <c r="G1291" s="12"/>
      <c r="H1291" s="12"/>
      <c r="I1291" s="12"/>
      <c r="J1291" s="12"/>
      <c r="K1291" s="12"/>
      <c r="L1291" s="12"/>
      <c r="M1291" s="12"/>
      <c r="N1291" s="12"/>
      <c r="O1291" s="12"/>
      <c r="P1291" s="12"/>
      <c r="Q1291" s="12"/>
      <c r="R1291" s="12"/>
      <c r="S1291" s="12"/>
      <c r="T1291" s="12"/>
      <c r="U1291" s="12"/>
      <c r="V1291" s="12"/>
      <c r="W1291" s="12"/>
      <c r="X1291" s="12"/>
      <c r="Y1291" s="12"/>
      <c r="Z1291" s="12"/>
      <c r="AA1291" s="12"/>
      <c r="AB1291" s="12"/>
      <c r="AC1291" s="12"/>
      <c r="AD1291" s="12"/>
      <c r="AE1291" s="1"/>
    </row>
    <row r="1292" spans="1:35" ht="24" customHeight="1" thickBot="1">
      <c r="A1292" s="96"/>
      <c r="B1292" s="98"/>
      <c r="C1292" s="176"/>
      <c r="D1292" s="691" t="s">
        <v>710</v>
      </c>
      <c r="E1292" s="442"/>
      <c r="F1292" s="442"/>
      <c r="G1292" s="442"/>
      <c r="H1292" s="442"/>
      <c r="I1292" s="442"/>
      <c r="J1292" s="442"/>
      <c r="K1292" s="442"/>
      <c r="L1292" s="442"/>
      <c r="M1292" s="442"/>
      <c r="N1292" s="442"/>
      <c r="O1292" s="442"/>
      <c r="P1292" s="442"/>
      <c r="Q1292" s="442"/>
      <c r="R1292" s="442"/>
      <c r="S1292" s="442"/>
      <c r="T1292" s="442"/>
      <c r="U1292" s="442"/>
      <c r="V1292" s="442"/>
      <c r="W1292" s="442"/>
      <c r="X1292" s="442"/>
      <c r="Y1292" s="442"/>
      <c r="Z1292" s="442"/>
      <c r="AA1292" s="442"/>
      <c r="AB1292" s="442"/>
      <c r="AC1292" s="442"/>
      <c r="AD1292" s="442"/>
      <c r="AE1292" s="1"/>
    </row>
    <row r="1293" spans="1:35" ht="24" customHeight="1" thickBot="1">
      <c r="A1293" s="96"/>
      <c r="B1293" s="98"/>
      <c r="C1293" s="176"/>
      <c r="D1293" s="691" t="s">
        <v>711</v>
      </c>
      <c r="E1293" s="442"/>
      <c r="F1293" s="442"/>
      <c r="G1293" s="442"/>
      <c r="H1293" s="442"/>
      <c r="I1293" s="442"/>
      <c r="J1293" s="442"/>
      <c r="K1293" s="442"/>
      <c r="L1293" s="442"/>
      <c r="M1293" s="442"/>
      <c r="N1293" s="442"/>
      <c r="O1293" s="442"/>
      <c r="P1293" s="442"/>
      <c r="Q1293" s="442"/>
      <c r="R1293" s="442"/>
      <c r="S1293" s="442"/>
      <c r="T1293" s="442"/>
      <c r="U1293" s="442"/>
      <c r="V1293" s="442"/>
      <c r="W1293" s="442"/>
      <c r="X1293" s="442"/>
      <c r="Y1293" s="442"/>
      <c r="Z1293" s="442"/>
      <c r="AA1293" s="442"/>
      <c r="AB1293" s="442"/>
      <c r="AC1293" s="442"/>
      <c r="AD1293" s="442"/>
      <c r="AE1293" s="1"/>
    </row>
    <row r="1294" spans="1:35" ht="15" customHeight="1" thickBot="1">
      <c r="A1294" s="96"/>
      <c r="B1294" s="98"/>
      <c r="C1294" s="176"/>
      <c r="D1294" s="23" t="s">
        <v>706</v>
      </c>
      <c r="AE1294" s="1"/>
    </row>
    <row r="1295" spans="1:35" ht="15" customHeight="1">
      <c r="A1295" s="96"/>
      <c r="B1295" s="98"/>
      <c r="AE1295" s="1"/>
    </row>
    <row r="1296" spans="1:35" ht="45" customHeight="1">
      <c r="A1296" s="96"/>
      <c r="B1296" s="98"/>
      <c r="C1296" s="530" t="s">
        <v>664</v>
      </c>
      <c r="D1296" s="530"/>
      <c r="E1296" s="530"/>
      <c r="F1296" s="460"/>
      <c r="G1296" s="460"/>
      <c r="H1296" s="460"/>
      <c r="I1296" s="460"/>
      <c r="J1296" s="460"/>
      <c r="K1296" s="460"/>
      <c r="L1296" s="460"/>
      <c r="M1296" s="460"/>
      <c r="N1296" s="460"/>
      <c r="O1296" s="460"/>
      <c r="P1296" s="460"/>
      <c r="Q1296" s="460"/>
      <c r="R1296" s="460"/>
      <c r="S1296" s="460"/>
      <c r="T1296" s="460"/>
      <c r="U1296" s="460"/>
      <c r="V1296" s="460"/>
      <c r="W1296" s="460"/>
      <c r="X1296" s="460"/>
      <c r="Y1296" s="460"/>
      <c r="Z1296" s="460"/>
      <c r="AA1296" s="460"/>
      <c r="AB1296" s="460"/>
      <c r="AC1296" s="460"/>
      <c r="AD1296" s="460"/>
      <c r="AE1296" s="1"/>
    </row>
    <row r="1297" spans="1:38" ht="15" customHeight="1">
      <c r="A1297" s="96"/>
      <c r="B1297" s="512" t="str">
        <f>IF(AND(AH1289&gt;0,F1296=""),"Debido a que seleccionó el código 1 o 3 debe anotar el URL donde se encuentra disponible dicha información","")</f>
        <v/>
      </c>
      <c r="C1297" s="512"/>
      <c r="D1297" s="512"/>
      <c r="E1297" s="512"/>
      <c r="F1297" s="512"/>
      <c r="G1297" s="512"/>
      <c r="H1297" s="512"/>
      <c r="I1297" s="512"/>
      <c r="J1297" s="512"/>
      <c r="K1297" s="512"/>
      <c r="L1297" s="512"/>
      <c r="M1297" s="512"/>
      <c r="N1297" s="512"/>
      <c r="O1297" s="512"/>
      <c r="P1297" s="512"/>
      <c r="Q1297" s="512"/>
      <c r="R1297" s="512"/>
      <c r="S1297" s="512"/>
      <c r="T1297" s="512"/>
      <c r="U1297" s="512"/>
      <c r="V1297" s="512"/>
      <c r="W1297" s="512"/>
      <c r="X1297" s="512"/>
      <c r="Y1297" s="512"/>
      <c r="Z1297" s="512"/>
      <c r="AA1297" s="512"/>
      <c r="AB1297" s="512"/>
      <c r="AC1297" s="512"/>
      <c r="AD1297" s="512"/>
      <c r="AE1297" s="512"/>
    </row>
    <row r="1298" spans="1:38" ht="24" customHeight="1">
      <c r="A1298" s="96"/>
      <c r="B1298" s="24"/>
      <c r="C1298" s="532" t="s">
        <v>189</v>
      </c>
      <c r="D1298" s="532"/>
      <c r="E1298" s="532"/>
      <c r="F1298" s="532"/>
      <c r="G1298" s="532"/>
      <c r="H1298" s="532"/>
      <c r="I1298" s="532"/>
      <c r="J1298" s="532"/>
      <c r="K1298" s="532"/>
      <c r="L1298" s="532"/>
      <c r="M1298" s="532"/>
      <c r="N1298" s="532"/>
      <c r="O1298" s="532"/>
      <c r="P1298" s="532"/>
      <c r="Q1298" s="532"/>
      <c r="R1298" s="532"/>
      <c r="S1298" s="532"/>
      <c r="T1298" s="532"/>
      <c r="U1298" s="532"/>
      <c r="V1298" s="532"/>
      <c r="W1298" s="532"/>
      <c r="X1298" s="532"/>
      <c r="Y1298" s="532"/>
      <c r="Z1298" s="532"/>
      <c r="AA1298" s="532"/>
      <c r="AB1298" s="532"/>
      <c r="AC1298" s="532"/>
      <c r="AD1298" s="532"/>
      <c r="AE1298" s="1"/>
    </row>
    <row r="1299" spans="1:38" ht="60" customHeight="1">
      <c r="A1299" s="96"/>
      <c r="B1299" s="24"/>
      <c r="C1299" s="519"/>
      <c r="D1299" s="520"/>
      <c r="E1299" s="520"/>
      <c r="F1299" s="520"/>
      <c r="G1299" s="520"/>
      <c r="H1299" s="520"/>
      <c r="I1299" s="520"/>
      <c r="J1299" s="520"/>
      <c r="K1299" s="520"/>
      <c r="L1299" s="520"/>
      <c r="M1299" s="520"/>
      <c r="N1299" s="520"/>
      <c r="O1299" s="520"/>
      <c r="P1299" s="520"/>
      <c r="Q1299" s="520"/>
      <c r="R1299" s="520"/>
      <c r="S1299" s="520"/>
      <c r="T1299" s="520"/>
      <c r="U1299" s="520"/>
      <c r="V1299" s="520"/>
      <c r="W1299" s="520"/>
      <c r="X1299" s="520"/>
      <c r="Y1299" s="520"/>
      <c r="Z1299" s="520"/>
      <c r="AA1299" s="520"/>
      <c r="AB1299" s="520"/>
      <c r="AC1299" s="520"/>
      <c r="AD1299" s="521"/>
      <c r="AE1299" s="1"/>
    </row>
    <row r="1300" spans="1:38" ht="15" customHeight="1">
      <c r="A1300" s="44"/>
      <c r="B1300" s="515" t="str">
        <f>IF(AG1289&gt;0,"Favor de seleccionar solo un código","")</f>
        <v/>
      </c>
      <c r="C1300" s="515"/>
      <c r="D1300" s="515"/>
      <c r="E1300" s="515"/>
      <c r="F1300" s="515"/>
      <c r="G1300" s="515"/>
      <c r="H1300" s="515"/>
      <c r="I1300" s="515"/>
      <c r="J1300" s="515"/>
      <c r="K1300" s="515"/>
      <c r="L1300" s="515"/>
      <c r="M1300" s="515"/>
      <c r="N1300" s="515"/>
      <c r="O1300" s="515"/>
      <c r="P1300" s="515"/>
      <c r="Q1300" s="515"/>
      <c r="R1300" s="515"/>
      <c r="S1300" s="515"/>
      <c r="T1300" s="515"/>
      <c r="U1300" s="515"/>
      <c r="V1300" s="515"/>
      <c r="W1300" s="515"/>
      <c r="X1300" s="515"/>
      <c r="Y1300" s="515"/>
      <c r="Z1300" s="515"/>
      <c r="AA1300" s="515"/>
      <c r="AB1300" s="515"/>
      <c r="AC1300" s="515"/>
      <c r="AD1300" s="515"/>
      <c r="AE1300" s="1"/>
    </row>
    <row r="1301" spans="1:38" ht="15" customHeight="1">
      <c r="A1301" s="44"/>
      <c r="B1301" s="513" t="str">
        <f>IF(AI1289&gt;0,"Favor de ingresar toda la información requerida en la pregunta y/o verifique que no tenga información en celdas sombreadas","")</f>
        <v/>
      </c>
      <c r="C1301" s="513"/>
      <c r="D1301" s="513"/>
      <c r="E1301" s="513"/>
      <c r="F1301" s="513"/>
      <c r="G1301" s="513"/>
      <c r="H1301" s="513"/>
      <c r="I1301" s="513"/>
      <c r="J1301" s="513"/>
      <c r="K1301" s="513"/>
      <c r="L1301" s="513"/>
      <c r="M1301" s="513"/>
      <c r="N1301" s="513"/>
      <c r="O1301" s="513"/>
      <c r="P1301" s="513"/>
      <c r="Q1301" s="513"/>
      <c r="R1301" s="513"/>
      <c r="S1301" s="513"/>
      <c r="T1301" s="513"/>
      <c r="U1301" s="513"/>
      <c r="V1301" s="513"/>
      <c r="W1301" s="513"/>
      <c r="X1301" s="513"/>
      <c r="Y1301" s="513"/>
      <c r="Z1301" s="513"/>
      <c r="AA1301" s="513"/>
      <c r="AB1301" s="513"/>
      <c r="AC1301" s="513"/>
      <c r="AD1301" s="513"/>
      <c r="AE1301" s="238"/>
    </row>
    <row r="1302" spans="1:38" ht="15" customHeight="1">
      <c r="A1302" s="44"/>
      <c r="AE1302" s="1"/>
    </row>
    <row r="1303" spans="1:38" ht="15" customHeight="1">
      <c r="A1303" s="44"/>
      <c r="AE1303" s="1"/>
    </row>
    <row r="1304" spans="1:38" ht="15" customHeight="1">
      <c r="A1304" s="44"/>
      <c r="AE1304" s="1"/>
    </row>
    <row r="1305" spans="1:38" ht="15" customHeight="1">
      <c r="A1305" s="44"/>
      <c r="AE1305" s="1"/>
    </row>
    <row r="1306" spans="1:38" ht="36" customHeight="1">
      <c r="A1306" s="52" t="s">
        <v>673</v>
      </c>
      <c r="B1306" s="620" t="s">
        <v>713</v>
      </c>
      <c r="C1306" s="620"/>
      <c r="D1306" s="620"/>
      <c r="E1306" s="620"/>
      <c r="F1306" s="620"/>
      <c r="G1306" s="620"/>
      <c r="H1306" s="620"/>
      <c r="I1306" s="620"/>
      <c r="J1306" s="620"/>
      <c r="K1306" s="620"/>
      <c r="L1306" s="620"/>
      <c r="M1306" s="620"/>
      <c r="N1306" s="620"/>
      <c r="O1306" s="620"/>
      <c r="P1306" s="620"/>
      <c r="Q1306" s="620"/>
      <c r="R1306" s="620"/>
      <c r="S1306" s="620"/>
      <c r="T1306" s="620"/>
      <c r="U1306" s="620"/>
      <c r="V1306" s="620"/>
      <c r="W1306" s="620"/>
      <c r="X1306" s="620"/>
      <c r="Y1306" s="620"/>
      <c r="Z1306" s="620"/>
      <c r="AA1306" s="620"/>
      <c r="AB1306" s="620"/>
      <c r="AC1306" s="620"/>
      <c r="AD1306" s="620"/>
      <c r="AE1306" s="1"/>
    </row>
    <row r="1307" spans="1:38" ht="36" customHeight="1">
      <c r="A1307" s="44"/>
      <c r="C1307" s="474" t="s">
        <v>722</v>
      </c>
      <c r="D1307" s="474"/>
      <c r="E1307" s="474"/>
      <c r="F1307" s="474"/>
      <c r="G1307" s="474"/>
      <c r="H1307" s="474"/>
      <c r="I1307" s="474"/>
      <c r="J1307" s="474"/>
      <c r="K1307" s="474"/>
      <c r="L1307" s="474"/>
      <c r="M1307" s="474"/>
      <c r="N1307" s="474"/>
      <c r="O1307" s="474"/>
      <c r="P1307" s="474"/>
      <c r="Q1307" s="474"/>
      <c r="R1307" s="474"/>
      <c r="S1307" s="474"/>
      <c r="T1307" s="474"/>
      <c r="U1307" s="474"/>
      <c r="V1307" s="474"/>
      <c r="W1307" s="474"/>
      <c r="X1307" s="474"/>
      <c r="Y1307" s="474"/>
      <c r="Z1307" s="474"/>
      <c r="AA1307" s="474"/>
      <c r="AB1307" s="474"/>
      <c r="AC1307" s="474"/>
      <c r="AD1307" s="474"/>
      <c r="AE1307" s="1"/>
    </row>
    <row r="1308" spans="1:38" ht="24" customHeight="1">
      <c r="A1308" s="44"/>
      <c r="C1308" s="474" t="s">
        <v>714</v>
      </c>
      <c r="D1308" s="474"/>
      <c r="E1308" s="474"/>
      <c r="F1308" s="474"/>
      <c r="G1308" s="474"/>
      <c r="H1308" s="474"/>
      <c r="I1308" s="474"/>
      <c r="J1308" s="474"/>
      <c r="K1308" s="474"/>
      <c r="L1308" s="474"/>
      <c r="M1308" s="474"/>
      <c r="N1308" s="474"/>
      <c r="O1308" s="474"/>
      <c r="P1308" s="474"/>
      <c r="Q1308" s="474"/>
      <c r="R1308" s="474"/>
      <c r="S1308" s="474"/>
      <c r="T1308" s="474"/>
      <c r="U1308" s="474"/>
      <c r="V1308" s="474"/>
      <c r="W1308" s="474"/>
      <c r="X1308" s="474"/>
      <c r="Y1308" s="474"/>
      <c r="Z1308" s="474"/>
      <c r="AA1308" s="474"/>
      <c r="AB1308" s="474"/>
      <c r="AC1308" s="474"/>
      <c r="AD1308" s="474"/>
      <c r="AE1308" s="1"/>
    </row>
    <row r="1309" spans="1:38" ht="24" customHeight="1">
      <c r="A1309" s="44"/>
      <c r="C1309" s="474" t="s">
        <v>715</v>
      </c>
      <c r="D1309" s="474"/>
      <c r="E1309" s="474"/>
      <c r="F1309" s="474"/>
      <c r="G1309" s="474"/>
      <c r="H1309" s="474"/>
      <c r="I1309" s="474"/>
      <c r="J1309" s="474"/>
      <c r="K1309" s="474"/>
      <c r="L1309" s="474"/>
      <c r="M1309" s="474"/>
      <c r="N1309" s="474"/>
      <c r="O1309" s="474"/>
      <c r="P1309" s="474"/>
      <c r="Q1309" s="474"/>
      <c r="R1309" s="474"/>
      <c r="S1309" s="474"/>
      <c r="T1309" s="474"/>
      <c r="U1309" s="474"/>
      <c r="V1309" s="474"/>
      <c r="W1309" s="474"/>
      <c r="X1309" s="474"/>
      <c r="Y1309" s="474"/>
      <c r="Z1309" s="474"/>
      <c r="AA1309" s="474"/>
      <c r="AB1309" s="474"/>
      <c r="AC1309" s="474"/>
      <c r="AD1309" s="474"/>
      <c r="AE1309" s="1"/>
    </row>
    <row r="1310" spans="1:38" ht="15" customHeight="1">
      <c r="A1310" s="44"/>
      <c r="C1310" s="13"/>
      <c r="D1310" s="13"/>
      <c r="E1310" s="13"/>
      <c r="F1310" s="13"/>
      <c r="G1310" s="13"/>
      <c r="H1310" s="13"/>
      <c r="I1310" s="13"/>
      <c r="J1310" s="13"/>
      <c r="K1310" s="13"/>
      <c r="L1310" s="13"/>
      <c r="M1310" s="13"/>
      <c r="N1310" s="13"/>
      <c r="O1310" s="13"/>
      <c r="P1310" s="13"/>
      <c r="Q1310" s="13"/>
      <c r="R1310" s="13"/>
      <c r="S1310" s="13"/>
      <c r="T1310" s="13"/>
      <c r="U1310" s="13"/>
      <c r="V1310" s="13"/>
      <c r="W1310" s="13"/>
      <c r="X1310" s="13"/>
      <c r="Y1310" s="13"/>
      <c r="Z1310" s="13"/>
      <c r="AA1310" s="13"/>
      <c r="AB1310" s="13"/>
      <c r="AC1310" s="13"/>
      <c r="AD1310" s="13"/>
      <c r="AE1310" s="1"/>
    </row>
    <row r="1311" spans="1:38" ht="72" customHeight="1">
      <c r="A1311" s="44"/>
      <c r="C1311" s="542" t="s">
        <v>101</v>
      </c>
      <c r="D1311" s="542"/>
      <c r="E1311" s="542"/>
      <c r="F1311" s="542"/>
      <c r="G1311" s="542"/>
      <c r="H1311" s="542"/>
      <c r="I1311" s="542"/>
      <c r="J1311" s="542"/>
      <c r="K1311" s="542"/>
      <c r="L1311" s="542"/>
      <c r="M1311" s="542"/>
      <c r="N1311" s="542"/>
      <c r="O1311" s="542"/>
      <c r="P1311" s="542"/>
      <c r="Q1311" s="542"/>
      <c r="R1311" s="542"/>
      <c r="S1311" s="451" t="s">
        <v>350</v>
      </c>
      <c r="T1311" s="451"/>
      <c r="U1311" s="451"/>
      <c r="V1311" s="451"/>
      <c r="W1311" s="451"/>
      <c r="X1311" s="451"/>
      <c r="Y1311" s="451" t="s">
        <v>346</v>
      </c>
      <c r="Z1311" s="451"/>
      <c r="AA1311" s="451"/>
      <c r="AB1311" s="451"/>
      <c r="AC1311" s="451"/>
      <c r="AD1311" s="451"/>
      <c r="AE1311" s="1"/>
      <c r="AG1311" s="317" t="s">
        <v>731</v>
      </c>
      <c r="AH1311" s="318" t="s">
        <v>733</v>
      </c>
      <c r="AI1311" s="403" t="s">
        <v>5672</v>
      </c>
      <c r="AJ1311" s="404" t="s">
        <v>5676</v>
      </c>
      <c r="AK1311" s="409" t="s">
        <v>5674</v>
      </c>
      <c r="AL1311" s="404" t="s">
        <v>5675</v>
      </c>
    </row>
    <row r="1312" spans="1:38" ht="15" customHeight="1">
      <c r="A1312" s="44"/>
      <c r="C1312" s="70" t="s">
        <v>57</v>
      </c>
      <c r="D1312" s="534" t="str">
        <f>IF(D360="","",D360)</f>
        <v/>
      </c>
      <c r="E1312" s="535"/>
      <c r="F1312" s="535"/>
      <c r="G1312" s="535"/>
      <c r="H1312" s="535"/>
      <c r="I1312" s="535"/>
      <c r="J1312" s="535"/>
      <c r="K1312" s="535"/>
      <c r="L1312" s="535"/>
      <c r="M1312" s="535"/>
      <c r="N1312" s="535"/>
      <c r="O1312" s="535"/>
      <c r="P1312" s="535"/>
      <c r="Q1312" s="535"/>
      <c r="R1312" s="536"/>
      <c r="S1312" s="460"/>
      <c r="T1312" s="533"/>
      <c r="U1312" s="533"/>
      <c r="V1312" s="533"/>
      <c r="W1312" s="533"/>
      <c r="X1312" s="533"/>
      <c r="Y1312" s="460"/>
      <c r="Z1312" s="533"/>
      <c r="AA1312" s="533"/>
      <c r="AB1312" s="533"/>
      <c r="AC1312" s="533"/>
      <c r="AD1312" s="533"/>
      <c r="AE1312" s="1"/>
      <c r="AG1312" s="245">
        <f t="shared" ref="AG1312:AG1376" si="85">IF(AND(COUNTBLANK(D1312)=0,OR($C$1136="X",$C$1137="X",$C$1138="X"),COUNTA(S1312:AD1312)=0),0,IF(AND(COUNTBLANK(D1312)=0,OR($C$1289="X",$C$1292="X",$C$1293="X",$C$1294="X"),COUNTA(S1312:AD1312)=0),0,IF(AND(COUNTBLANK(D1312)=0,OR($C$1290="X",$C$1291="X"),$S1312&lt;&gt;"",$S1312&lt;&gt;1,COUNTA(Y1312)=0),0,IF(AND(COUNTBLANK(D1312)=0,OR($C$1290="X",$C$1291="X"),$S1312&lt;&gt;"",$S1312=1,COUNTA(Y1312)=1),0,IF(AND(COUNTBLANK(D1312)=1,COUNTA(S1312:AD1312)=0),0,1)))))</f>
        <v>0</v>
      </c>
      <c r="AH1312" s="322">
        <f>COUNTIF(S1312:AD1431,"NS")</f>
        <v>0</v>
      </c>
      <c r="AI1312" s="236">
        <f>IF(AND($S1312&lt;&gt;"",$S1312&lt;&gt;1,COUNTA(Y1312)&gt;0),1,0)</f>
        <v>0</v>
      </c>
      <c r="AJ1312" s="237">
        <f>IF(OR($C$1136="X",$C$1137="X",$C$1138="X"),1,0)</f>
        <v>0</v>
      </c>
      <c r="AK1312" s="239">
        <f>IF(AND($S1155&lt;&gt;"",$S1155&lt;&gt;1,COUNTA(S1312:AD1312)&gt;0),1,0)</f>
        <v>0</v>
      </c>
      <c r="AL1312" s="237">
        <f>IF(OR($C$1289="X",$C$1292="X",$C$1293="X",$C$1294="X"),1,0)</f>
        <v>0</v>
      </c>
    </row>
    <row r="1313" spans="1:37" ht="15" customHeight="1">
      <c r="A1313" s="44"/>
      <c r="C1313" s="59" t="s">
        <v>58</v>
      </c>
      <c r="D1313" s="534" t="str">
        <f t="shared" ref="D1313:D1376" si="86">IF(D361="","",D361)</f>
        <v/>
      </c>
      <c r="E1313" s="535"/>
      <c r="F1313" s="535"/>
      <c r="G1313" s="535"/>
      <c r="H1313" s="535"/>
      <c r="I1313" s="535"/>
      <c r="J1313" s="535"/>
      <c r="K1313" s="535"/>
      <c r="L1313" s="535"/>
      <c r="M1313" s="535"/>
      <c r="N1313" s="535"/>
      <c r="O1313" s="535"/>
      <c r="P1313" s="535"/>
      <c r="Q1313" s="535"/>
      <c r="R1313" s="536"/>
      <c r="S1313" s="460"/>
      <c r="T1313" s="533"/>
      <c r="U1313" s="533"/>
      <c r="V1313" s="533"/>
      <c r="W1313" s="533"/>
      <c r="X1313" s="533"/>
      <c r="Y1313" s="460"/>
      <c r="Z1313" s="533"/>
      <c r="AA1313" s="533"/>
      <c r="AB1313" s="533"/>
      <c r="AC1313" s="533"/>
      <c r="AD1313" s="533"/>
      <c r="AE1313" s="1"/>
      <c r="AG1313" s="245">
        <f t="shared" si="85"/>
        <v>0</v>
      </c>
      <c r="AI1313" s="236">
        <f t="shared" ref="AI1313:AI1376" si="87">IF(AND($S1313&lt;&gt;"",$S1313&lt;&gt;1,COUNTA(Y1313)&gt;0),1,0)</f>
        <v>0</v>
      </c>
      <c r="AK1313" s="239">
        <f t="shared" ref="AK1313:AK1376" si="88">IF(AND($S1156&lt;&gt;"",$S1156&lt;&gt;1,COUNTA(S1313:AD1313)&gt;0),1,0)</f>
        <v>0</v>
      </c>
    </row>
    <row r="1314" spans="1:37" ht="15" customHeight="1">
      <c r="A1314" s="44"/>
      <c r="C1314" s="60" t="s">
        <v>59</v>
      </c>
      <c r="D1314" s="534" t="str">
        <f t="shared" si="86"/>
        <v/>
      </c>
      <c r="E1314" s="535"/>
      <c r="F1314" s="535"/>
      <c r="G1314" s="535"/>
      <c r="H1314" s="535"/>
      <c r="I1314" s="535"/>
      <c r="J1314" s="535"/>
      <c r="K1314" s="535"/>
      <c r="L1314" s="535"/>
      <c r="M1314" s="535"/>
      <c r="N1314" s="535"/>
      <c r="O1314" s="535"/>
      <c r="P1314" s="535"/>
      <c r="Q1314" s="535"/>
      <c r="R1314" s="536"/>
      <c r="S1314" s="460"/>
      <c r="T1314" s="533"/>
      <c r="U1314" s="533"/>
      <c r="V1314" s="533"/>
      <c r="W1314" s="533"/>
      <c r="X1314" s="533"/>
      <c r="Y1314" s="460"/>
      <c r="Z1314" s="533"/>
      <c r="AA1314" s="533"/>
      <c r="AB1314" s="533"/>
      <c r="AC1314" s="533"/>
      <c r="AD1314" s="533"/>
      <c r="AE1314" s="1"/>
      <c r="AG1314" s="245">
        <f t="shared" si="85"/>
        <v>0</v>
      </c>
      <c r="AI1314" s="236">
        <f t="shared" si="87"/>
        <v>0</v>
      </c>
      <c r="AK1314" s="239">
        <f t="shared" si="88"/>
        <v>0</v>
      </c>
    </row>
    <row r="1315" spans="1:37" ht="15" customHeight="1">
      <c r="A1315" s="44"/>
      <c r="C1315" s="60" t="s">
        <v>60</v>
      </c>
      <c r="D1315" s="534" t="str">
        <f t="shared" si="86"/>
        <v/>
      </c>
      <c r="E1315" s="535"/>
      <c r="F1315" s="535"/>
      <c r="G1315" s="535"/>
      <c r="H1315" s="535"/>
      <c r="I1315" s="535"/>
      <c r="J1315" s="535"/>
      <c r="K1315" s="535"/>
      <c r="L1315" s="535"/>
      <c r="M1315" s="535"/>
      <c r="N1315" s="535"/>
      <c r="O1315" s="535"/>
      <c r="P1315" s="535"/>
      <c r="Q1315" s="535"/>
      <c r="R1315" s="536"/>
      <c r="S1315" s="460"/>
      <c r="T1315" s="533"/>
      <c r="U1315" s="533"/>
      <c r="V1315" s="533"/>
      <c r="W1315" s="533"/>
      <c r="X1315" s="533"/>
      <c r="Y1315" s="460"/>
      <c r="Z1315" s="533"/>
      <c r="AA1315" s="533"/>
      <c r="AB1315" s="533"/>
      <c r="AC1315" s="533"/>
      <c r="AD1315" s="533"/>
      <c r="AE1315" s="1"/>
      <c r="AG1315" s="245">
        <f t="shared" si="85"/>
        <v>0</v>
      </c>
      <c r="AI1315" s="236">
        <f t="shared" si="87"/>
        <v>0</v>
      </c>
      <c r="AK1315" s="239">
        <f t="shared" si="88"/>
        <v>0</v>
      </c>
    </row>
    <row r="1316" spans="1:37" ht="15" customHeight="1">
      <c r="A1316" s="44"/>
      <c r="C1316" s="60" t="s">
        <v>61</v>
      </c>
      <c r="D1316" s="534" t="str">
        <f t="shared" si="86"/>
        <v/>
      </c>
      <c r="E1316" s="535"/>
      <c r="F1316" s="535"/>
      <c r="G1316" s="535"/>
      <c r="H1316" s="535"/>
      <c r="I1316" s="535"/>
      <c r="J1316" s="535"/>
      <c r="K1316" s="535"/>
      <c r="L1316" s="535"/>
      <c r="M1316" s="535"/>
      <c r="N1316" s="535"/>
      <c r="O1316" s="535"/>
      <c r="P1316" s="535"/>
      <c r="Q1316" s="535"/>
      <c r="R1316" s="536"/>
      <c r="S1316" s="460"/>
      <c r="T1316" s="533"/>
      <c r="U1316" s="533"/>
      <c r="V1316" s="533"/>
      <c r="W1316" s="533"/>
      <c r="X1316" s="533"/>
      <c r="Y1316" s="460"/>
      <c r="Z1316" s="533"/>
      <c r="AA1316" s="533"/>
      <c r="AB1316" s="533"/>
      <c r="AC1316" s="533"/>
      <c r="AD1316" s="533"/>
      <c r="AE1316" s="1"/>
      <c r="AG1316" s="245">
        <f t="shared" si="85"/>
        <v>0</v>
      </c>
      <c r="AI1316" s="236">
        <f t="shared" si="87"/>
        <v>0</v>
      </c>
      <c r="AK1316" s="239">
        <f t="shared" si="88"/>
        <v>0</v>
      </c>
    </row>
    <row r="1317" spans="1:37" ht="15" customHeight="1">
      <c r="A1317" s="44"/>
      <c r="C1317" s="60" t="s">
        <v>62</v>
      </c>
      <c r="D1317" s="534" t="str">
        <f t="shared" si="86"/>
        <v/>
      </c>
      <c r="E1317" s="535"/>
      <c r="F1317" s="535"/>
      <c r="G1317" s="535"/>
      <c r="H1317" s="535"/>
      <c r="I1317" s="535"/>
      <c r="J1317" s="535"/>
      <c r="K1317" s="535"/>
      <c r="L1317" s="535"/>
      <c r="M1317" s="535"/>
      <c r="N1317" s="535"/>
      <c r="O1317" s="535"/>
      <c r="P1317" s="535"/>
      <c r="Q1317" s="535"/>
      <c r="R1317" s="536"/>
      <c r="S1317" s="460"/>
      <c r="T1317" s="533"/>
      <c r="U1317" s="533"/>
      <c r="V1317" s="533"/>
      <c r="W1317" s="533"/>
      <c r="X1317" s="533"/>
      <c r="Y1317" s="460"/>
      <c r="Z1317" s="533"/>
      <c r="AA1317" s="533"/>
      <c r="AB1317" s="533"/>
      <c r="AC1317" s="533"/>
      <c r="AD1317" s="533"/>
      <c r="AE1317" s="1"/>
      <c r="AG1317" s="245">
        <f t="shared" si="85"/>
        <v>0</v>
      </c>
      <c r="AI1317" s="236">
        <f t="shared" si="87"/>
        <v>0</v>
      </c>
      <c r="AK1317" s="239">
        <f t="shared" si="88"/>
        <v>0</v>
      </c>
    </row>
    <row r="1318" spans="1:37" ht="15" customHeight="1">
      <c r="A1318" s="44"/>
      <c r="C1318" s="60" t="s">
        <v>63</v>
      </c>
      <c r="D1318" s="534" t="str">
        <f t="shared" si="86"/>
        <v/>
      </c>
      <c r="E1318" s="535"/>
      <c r="F1318" s="535"/>
      <c r="G1318" s="535"/>
      <c r="H1318" s="535"/>
      <c r="I1318" s="535"/>
      <c r="J1318" s="535"/>
      <c r="K1318" s="535"/>
      <c r="L1318" s="535"/>
      <c r="M1318" s="535"/>
      <c r="N1318" s="535"/>
      <c r="O1318" s="535"/>
      <c r="P1318" s="535"/>
      <c r="Q1318" s="535"/>
      <c r="R1318" s="536"/>
      <c r="S1318" s="460"/>
      <c r="T1318" s="533"/>
      <c r="U1318" s="533"/>
      <c r="V1318" s="533"/>
      <c r="W1318" s="533"/>
      <c r="X1318" s="533"/>
      <c r="Y1318" s="460"/>
      <c r="Z1318" s="533"/>
      <c r="AA1318" s="533"/>
      <c r="AB1318" s="533"/>
      <c r="AC1318" s="533"/>
      <c r="AD1318" s="533"/>
      <c r="AE1318" s="1"/>
      <c r="AG1318" s="245">
        <f t="shared" si="85"/>
        <v>0</v>
      </c>
      <c r="AI1318" s="236">
        <f t="shared" si="87"/>
        <v>0</v>
      </c>
      <c r="AK1318" s="239">
        <f t="shared" si="88"/>
        <v>0</v>
      </c>
    </row>
    <row r="1319" spans="1:37" ht="15" customHeight="1">
      <c r="A1319" s="44"/>
      <c r="C1319" s="60" t="s">
        <v>64</v>
      </c>
      <c r="D1319" s="534" t="str">
        <f t="shared" si="86"/>
        <v/>
      </c>
      <c r="E1319" s="535"/>
      <c r="F1319" s="535"/>
      <c r="G1319" s="535"/>
      <c r="H1319" s="535"/>
      <c r="I1319" s="535"/>
      <c r="J1319" s="535"/>
      <c r="K1319" s="535"/>
      <c r="L1319" s="535"/>
      <c r="M1319" s="535"/>
      <c r="N1319" s="535"/>
      <c r="O1319" s="535"/>
      <c r="P1319" s="535"/>
      <c r="Q1319" s="535"/>
      <c r="R1319" s="536"/>
      <c r="S1319" s="460"/>
      <c r="T1319" s="533"/>
      <c r="U1319" s="533"/>
      <c r="V1319" s="533"/>
      <c r="W1319" s="533"/>
      <c r="X1319" s="533"/>
      <c r="Y1319" s="460"/>
      <c r="Z1319" s="533"/>
      <c r="AA1319" s="533"/>
      <c r="AB1319" s="533"/>
      <c r="AC1319" s="533"/>
      <c r="AD1319" s="533"/>
      <c r="AE1319" s="1"/>
      <c r="AG1319" s="245">
        <f t="shared" si="85"/>
        <v>0</v>
      </c>
      <c r="AI1319" s="236">
        <f t="shared" si="87"/>
        <v>0</v>
      </c>
      <c r="AK1319" s="239">
        <f t="shared" si="88"/>
        <v>0</v>
      </c>
    </row>
    <row r="1320" spans="1:37" ht="15" customHeight="1">
      <c r="A1320" s="44"/>
      <c r="C1320" s="60" t="s">
        <v>65</v>
      </c>
      <c r="D1320" s="534" t="str">
        <f t="shared" si="86"/>
        <v/>
      </c>
      <c r="E1320" s="535"/>
      <c r="F1320" s="535"/>
      <c r="G1320" s="535"/>
      <c r="H1320" s="535"/>
      <c r="I1320" s="535"/>
      <c r="J1320" s="535"/>
      <c r="K1320" s="535"/>
      <c r="L1320" s="535"/>
      <c r="M1320" s="535"/>
      <c r="N1320" s="535"/>
      <c r="O1320" s="535"/>
      <c r="P1320" s="535"/>
      <c r="Q1320" s="535"/>
      <c r="R1320" s="536"/>
      <c r="S1320" s="460"/>
      <c r="T1320" s="533"/>
      <c r="U1320" s="533"/>
      <c r="V1320" s="533"/>
      <c r="W1320" s="533"/>
      <c r="X1320" s="533"/>
      <c r="Y1320" s="460"/>
      <c r="Z1320" s="533"/>
      <c r="AA1320" s="533"/>
      <c r="AB1320" s="533"/>
      <c r="AC1320" s="533"/>
      <c r="AD1320" s="533"/>
      <c r="AE1320" s="1"/>
      <c r="AG1320" s="245">
        <f t="shared" si="85"/>
        <v>0</v>
      </c>
      <c r="AI1320" s="236">
        <f t="shared" si="87"/>
        <v>0</v>
      </c>
      <c r="AK1320" s="239">
        <f t="shared" si="88"/>
        <v>0</v>
      </c>
    </row>
    <row r="1321" spans="1:37" ht="15" customHeight="1">
      <c r="A1321" s="44"/>
      <c r="C1321" s="60" t="s">
        <v>66</v>
      </c>
      <c r="D1321" s="534" t="str">
        <f t="shared" si="86"/>
        <v/>
      </c>
      <c r="E1321" s="535"/>
      <c r="F1321" s="535"/>
      <c r="G1321" s="535"/>
      <c r="H1321" s="535"/>
      <c r="I1321" s="535"/>
      <c r="J1321" s="535"/>
      <c r="K1321" s="535"/>
      <c r="L1321" s="535"/>
      <c r="M1321" s="535"/>
      <c r="N1321" s="535"/>
      <c r="O1321" s="535"/>
      <c r="P1321" s="535"/>
      <c r="Q1321" s="535"/>
      <c r="R1321" s="536"/>
      <c r="S1321" s="460"/>
      <c r="T1321" s="533"/>
      <c r="U1321" s="533"/>
      <c r="V1321" s="533"/>
      <c r="W1321" s="533"/>
      <c r="X1321" s="533"/>
      <c r="Y1321" s="460"/>
      <c r="Z1321" s="533"/>
      <c r="AA1321" s="533"/>
      <c r="AB1321" s="533"/>
      <c r="AC1321" s="533"/>
      <c r="AD1321" s="533"/>
      <c r="AE1321" s="1"/>
      <c r="AG1321" s="245">
        <f t="shared" si="85"/>
        <v>0</v>
      </c>
      <c r="AI1321" s="236">
        <f t="shared" si="87"/>
        <v>0</v>
      </c>
      <c r="AK1321" s="239">
        <f t="shared" si="88"/>
        <v>0</v>
      </c>
    </row>
    <row r="1322" spans="1:37" ht="15" customHeight="1">
      <c r="A1322" s="44"/>
      <c r="C1322" s="60" t="s">
        <v>67</v>
      </c>
      <c r="D1322" s="534" t="str">
        <f t="shared" si="86"/>
        <v/>
      </c>
      <c r="E1322" s="535"/>
      <c r="F1322" s="535"/>
      <c r="G1322" s="535"/>
      <c r="H1322" s="535"/>
      <c r="I1322" s="535"/>
      <c r="J1322" s="535"/>
      <c r="K1322" s="535"/>
      <c r="L1322" s="535"/>
      <c r="M1322" s="535"/>
      <c r="N1322" s="535"/>
      <c r="O1322" s="535"/>
      <c r="P1322" s="535"/>
      <c r="Q1322" s="535"/>
      <c r="R1322" s="536"/>
      <c r="S1322" s="460"/>
      <c r="T1322" s="533"/>
      <c r="U1322" s="533"/>
      <c r="V1322" s="533"/>
      <c r="W1322" s="533"/>
      <c r="X1322" s="533"/>
      <c r="Y1322" s="460"/>
      <c r="Z1322" s="533"/>
      <c r="AA1322" s="533"/>
      <c r="AB1322" s="533"/>
      <c r="AC1322" s="533"/>
      <c r="AD1322" s="533"/>
      <c r="AE1322" s="1"/>
      <c r="AG1322" s="245">
        <f t="shared" si="85"/>
        <v>0</v>
      </c>
      <c r="AI1322" s="236">
        <f t="shared" si="87"/>
        <v>0</v>
      </c>
      <c r="AK1322" s="239">
        <f t="shared" si="88"/>
        <v>0</v>
      </c>
    </row>
    <row r="1323" spans="1:37" ht="15" customHeight="1">
      <c r="A1323" s="44"/>
      <c r="C1323" s="60" t="s">
        <v>68</v>
      </c>
      <c r="D1323" s="534" t="str">
        <f t="shared" si="86"/>
        <v/>
      </c>
      <c r="E1323" s="535"/>
      <c r="F1323" s="535"/>
      <c r="G1323" s="535"/>
      <c r="H1323" s="535"/>
      <c r="I1323" s="535"/>
      <c r="J1323" s="535"/>
      <c r="K1323" s="535"/>
      <c r="L1323" s="535"/>
      <c r="M1323" s="535"/>
      <c r="N1323" s="535"/>
      <c r="O1323" s="535"/>
      <c r="P1323" s="535"/>
      <c r="Q1323" s="535"/>
      <c r="R1323" s="536"/>
      <c r="S1323" s="460"/>
      <c r="T1323" s="533"/>
      <c r="U1323" s="533"/>
      <c r="V1323" s="533"/>
      <c r="W1323" s="533"/>
      <c r="X1323" s="533"/>
      <c r="Y1323" s="460"/>
      <c r="Z1323" s="533"/>
      <c r="AA1323" s="533"/>
      <c r="AB1323" s="533"/>
      <c r="AC1323" s="533"/>
      <c r="AD1323" s="533"/>
      <c r="AE1323" s="1"/>
      <c r="AG1323" s="245">
        <f t="shared" si="85"/>
        <v>0</v>
      </c>
      <c r="AI1323" s="236">
        <f t="shared" si="87"/>
        <v>0</v>
      </c>
      <c r="AK1323" s="239">
        <f t="shared" si="88"/>
        <v>0</v>
      </c>
    </row>
    <row r="1324" spans="1:37" ht="15" customHeight="1">
      <c r="A1324" s="44"/>
      <c r="C1324" s="60" t="s">
        <v>69</v>
      </c>
      <c r="D1324" s="534" t="str">
        <f t="shared" si="86"/>
        <v/>
      </c>
      <c r="E1324" s="535"/>
      <c r="F1324" s="535"/>
      <c r="G1324" s="535"/>
      <c r="H1324" s="535"/>
      <c r="I1324" s="535"/>
      <c r="J1324" s="535"/>
      <c r="K1324" s="535"/>
      <c r="L1324" s="535"/>
      <c r="M1324" s="535"/>
      <c r="N1324" s="535"/>
      <c r="O1324" s="535"/>
      <c r="P1324" s="535"/>
      <c r="Q1324" s="535"/>
      <c r="R1324" s="536"/>
      <c r="S1324" s="460"/>
      <c r="T1324" s="533"/>
      <c r="U1324" s="533"/>
      <c r="V1324" s="533"/>
      <c r="W1324" s="533"/>
      <c r="X1324" s="533"/>
      <c r="Y1324" s="460"/>
      <c r="Z1324" s="533"/>
      <c r="AA1324" s="533"/>
      <c r="AB1324" s="533"/>
      <c r="AC1324" s="533"/>
      <c r="AD1324" s="533"/>
      <c r="AE1324" s="1"/>
      <c r="AG1324" s="245">
        <f t="shared" si="85"/>
        <v>0</v>
      </c>
      <c r="AI1324" s="236">
        <f t="shared" si="87"/>
        <v>0</v>
      </c>
      <c r="AK1324" s="239">
        <f t="shared" si="88"/>
        <v>0</v>
      </c>
    </row>
    <row r="1325" spans="1:37" ht="15" customHeight="1">
      <c r="A1325" s="44"/>
      <c r="C1325" s="60" t="s">
        <v>70</v>
      </c>
      <c r="D1325" s="534" t="str">
        <f t="shared" si="86"/>
        <v/>
      </c>
      <c r="E1325" s="535"/>
      <c r="F1325" s="535"/>
      <c r="G1325" s="535"/>
      <c r="H1325" s="535"/>
      <c r="I1325" s="535"/>
      <c r="J1325" s="535"/>
      <c r="K1325" s="535"/>
      <c r="L1325" s="535"/>
      <c r="M1325" s="535"/>
      <c r="N1325" s="535"/>
      <c r="O1325" s="535"/>
      <c r="P1325" s="535"/>
      <c r="Q1325" s="535"/>
      <c r="R1325" s="536"/>
      <c r="S1325" s="460"/>
      <c r="T1325" s="533"/>
      <c r="U1325" s="533"/>
      <c r="V1325" s="533"/>
      <c r="W1325" s="533"/>
      <c r="X1325" s="533"/>
      <c r="Y1325" s="460"/>
      <c r="Z1325" s="533"/>
      <c r="AA1325" s="533"/>
      <c r="AB1325" s="533"/>
      <c r="AC1325" s="533"/>
      <c r="AD1325" s="533"/>
      <c r="AE1325" s="1"/>
      <c r="AG1325" s="245">
        <f t="shared" si="85"/>
        <v>0</v>
      </c>
      <c r="AI1325" s="236">
        <f t="shared" si="87"/>
        <v>0</v>
      </c>
      <c r="AK1325" s="239">
        <f t="shared" si="88"/>
        <v>0</v>
      </c>
    </row>
    <row r="1326" spans="1:37" ht="15" customHeight="1">
      <c r="A1326" s="44"/>
      <c r="C1326" s="60" t="s">
        <v>71</v>
      </c>
      <c r="D1326" s="534" t="str">
        <f t="shared" si="86"/>
        <v/>
      </c>
      <c r="E1326" s="535"/>
      <c r="F1326" s="535"/>
      <c r="G1326" s="535"/>
      <c r="H1326" s="535"/>
      <c r="I1326" s="535"/>
      <c r="J1326" s="535"/>
      <c r="K1326" s="535"/>
      <c r="L1326" s="535"/>
      <c r="M1326" s="535"/>
      <c r="N1326" s="535"/>
      <c r="O1326" s="535"/>
      <c r="P1326" s="535"/>
      <c r="Q1326" s="535"/>
      <c r="R1326" s="536"/>
      <c r="S1326" s="460"/>
      <c r="T1326" s="533"/>
      <c r="U1326" s="533"/>
      <c r="V1326" s="533"/>
      <c r="W1326" s="533"/>
      <c r="X1326" s="533"/>
      <c r="Y1326" s="460"/>
      <c r="Z1326" s="533"/>
      <c r="AA1326" s="533"/>
      <c r="AB1326" s="533"/>
      <c r="AC1326" s="533"/>
      <c r="AD1326" s="533"/>
      <c r="AE1326" s="1"/>
      <c r="AG1326" s="245">
        <f t="shared" si="85"/>
        <v>0</v>
      </c>
      <c r="AI1326" s="236">
        <f t="shared" si="87"/>
        <v>0</v>
      </c>
      <c r="AK1326" s="239">
        <f t="shared" si="88"/>
        <v>0</v>
      </c>
    </row>
    <row r="1327" spans="1:37" ht="15" customHeight="1">
      <c r="A1327" s="44"/>
      <c r="C1327" s="181" t="s">
        <v>72</v>
      </c>
      <c r="D1327" s="534" t="str">
        <f t="shared" si="86"/>
        <v/>
      </c>
      <c r="E1327" s="535"/>
      <c r="F1327" s="535"/>
      <c r="G1327" s="535"/>
      <c r="H1327" s="535"/>
      <c r="I1327" s="535"/>
      <c r="J1327" s="535"/>
      <c r="K1327" s="535"/>
      <c r="L1327" s="535"/>
      <c r="M1327" s="535"/>
      <c r="N1327" s="535"/>
      <c r="O1327" s="535"/>
      <c r="P1327" s="535"/>
      <c r="Q1327" s="535"/>
      <c r="R1327" s="536"/>
      <c r="S1327" s="460"/>
      <c r="T1327" s="533"/>
      <c r="U1327" s="533"/>
      <c r="V1327" s="533"/>
      <c r="W1327" s="533"/>
      <c r="X1327" s="533"/>
      <c r="Y1327" s="460"/>
      <c r="Z1327" s="533"/>
      <c r="AA1327" s="533"/>
      <c r="AB1327" s="533"/>
      <c r="AC1327" s="533"/>
      <c r="AD1327" s="533"/>
      <c r="AE1327" s="1"/>
      <c r="AG1327" s="245">
        <f t="shared" si="85"/>
        <v>0</v>
      </c>
      <c r="AI1327" s="236">
        <f t="shared" si="87"/>
        <v>0</v>
      </c>
      <c r="AK1327" s="239">
        <f t="shared" si="88"/>
        <v>0</v>
      </c>
    </row>
    <row r="1328" spans="1:37" ht="15" customHeight="1">
      <c r="A1328" s="44"/>
      <c r="C1328" s="60" t="s">
        <v>73</v>
      </c>
      <c r="D1328" s="534" t="str">
        <f t="shared" si="86"/>
        <v/>
      </c>
      <c r="E1328" s="535"/>
      <c r="F1328" s="535"/>
      <c r="G1328" s="535"/>
      <c r="H1328" s="535"/>
      <c r="I1328" s="535"/>
      <c r="J1328" s="535"/>
      <c r="K1328" s="535"/>
      <c r="L1328" s="535"/>
      <c r="M1328" s="535"/>
      <c r="N1328" s="535"/>
      <c r="O1328" s="535"/>
      <c r="P1328" s="535"/>
      <c r="Q1328" s="535"/>
      <c r="R1328" s="536"/>
      <c r="S1328" s="460"/>
      <c r="T1328" s="533"/>
      <c r="U1328" s="533"/>
      <c r="V1328" s="533"/>
      <c r="W1328" s="533"/>
      <c r="X1328" s="533"/>
      <c r="Y1328" s="460"/>
      <c r="Z1328" s="533"/>
      <c r="AA1328" s="533"/>
      <c r="AB1328" s="533"/>
      <c r="AC1328" s="533"/>
      <c r="AD1328" s="533"/>
      <c r="AE1328" s="1"/>
      <c r="AG1328" s="245">
        <f t="shared" si="85"/>
        <v>0</v>
      </c>
      <c r="AI1328" s="236">
        <f t="shared" si="87"/>
        <v>0</v>
      </c>
      <c r="AK1328" s="239">
        <f t="shared" si="88"/>
        <v>0</v>
      </c>
    </row>
    <row r="1329" spans="1:37" ht="15" customHeight="1">
      <c r="A1329" s="44"/>
      <c r="C1329" s="60" t="s">
        <v>74</v>
      </c>
      <c r="D1329" s="534" t="str">
        <f t="shared" si="86"/>
        <v/>
      </c>
      <c r="E1329" s="535"/>
      <c r="F1329" s="535"/>
      <c r="G1329" s="535"/>
      <c r="H1329" s="535"/>
      <c r="I1329" s="535"/>
      <c r="J1329" s="535"/>
      <c r="K1329" s="535"/>
      <c r="L1329" s="535"/>
      <c r="M1329" s="535"/>
      <c r="N1329" s="535"/>
      <c r="O1329" s="535"/>
      <c r="P1329" s="535"/>
      <c r="Q1329" s="535"/>
      <c r="R1329" s="536"/>
      <c r="S1329" s="460"/>
      <c r="T1329" s="533"/>
      <c r="U1329" s="533"/>
      <c r="V1329" s="533"/>
      <c r="W1329" s="533"/>
      <c r="X1329" s="533"/>
      <c r="Y1329" s="460"/>
      <c r="Z1329" s="533"/>
      <c r="AA1329" s="533"/>
      <c r="AB1329" s="533"/>
      <c r="AC1329" s="533"/>
      <c r="AD1329" s="533"/>
      <c r="AE1329" s="1"/>
      <c r="AG1329" s="245">
        <f t="shared" si="85"/>
        <v>0</v>
      </c>
      <c r="AI1329" s="236">
        <f t="shared" si="87"/>
        <v>0</v>
      </c>
      <c r="AK1329" s="239">
        <f t="shared" si="88"/>
        <v>0</v>
      </c>
    </row>
    <row r="1330" spans="1:37" ht="15" customHeight="1">
      <c r="A1330" s="44"/>
      <c r="C1330" s="60" t="s">
        <v>75</v>
      </c>
      <c r="D1330" s="534" t="str">
        <f t="shared" si="86"/>
        <v/>
      </c>
      <c r="E1330" s="535"/>
      <c r="F1330" s="535"/>
      <c r="G1330" s="535"/>
      <c r="H1330" s="535"/>
      <c r="I1330" s="535"/>
      <c r="J1330" s="535"/>
      <c r="K1330" s="535"/>
      <c r="L1330" s="535"/>
      <c r="M1330" s="535"/>
      <c r="N1330" s="535"/>
      <c r="O1330" s="535"/>
      <c r="P1330" s="535"/>
      <c r="Q1330" s="535"/>
      <c r="R1330" s="536"/>
      <c r="S1330" s="460"/>
      <c r="T1330" s="533"/>
      <c r="U1330" s="533"/>
      <c r="V1330" s="533"/>
      <c r="W1330" s="533"/>
      <c r="X1330" s="533"/>
      <c r="Y1330" s="460"/>
      <c r="Z1330" s="533"/>
      <c r="AA1330" s="533"/>
      <c r="AB1330" s="533"/>
      <c r="AC1330" s="533"/>
      <c r="AD1330" s="533"/>
      <c r="AE1330" s="1"/>
      <c r="AG1330" s="245">
        <f t="shared" si="85"/>
        <v>0</v>
      </c>
      <c r="AI1330" s="236">
        <f t="shared" si="87"/>
        <v>0</v>
      </c>
      <c r="AK1330" s="239">
        <f t="shared" si="88"/>
        <v>0</v>
      </c>
    </row>
    <row r="1331" spans="1:37" ht="15" customHeight="1">
      <c r="A1331" s="44"/>
      <c r="C1331" s="60" t="s">
        <v>76</v>
      </c>
      <c r="D1331" s="534" t="str">
        <f t="shared" si="86"/>
        <v/>
      </c>
      <c r="E1331" s="535"/>
      <c r="F1331" s="535"/>
      <c r="G1331" s="535"/>
      <c r="H1331" s="535"/>
      <c r="I1331" s="535"/>
      <c r="J1331" s="535"/>
      <c r="K1331" s="535"/>
      <c r="L1331" s="535"/>
      <c r="M1331" s="535"/>
      <c r="N1331" s="535"/>
      <c r="O1331" s="535"/>
      <c r="P1331" s="535"/>
      <c r="Q1331" s="535"/>
      <c r="R1331" s="536"/>
      <c r="S1331" s="460"/>
      <c r="T1331" s="533"/>
      <c r="U1331" s="533"/>
      <c r="V1331" s="533"/>
      <c r="W1331" s="533"/>
      <c r="X1331" s="533"/>
      <c r="Y1331" s="460"/>
      <c r="Z1331" s="533"/>
      <c r="AA1331" s="533"/>
      <c r="AB1331" s="533"/>
      <c r="AC1331" s="533"/>
      <c r="AD1331" s="533"/>
      <c r="AE1331" s="1"/>
      <c r="AG1331" s="245">
        <f t="shared" si="85"/>
        <v>0</v>
      </c>
      <c r="AI1331" s="236">
        <f t="shared" si="87"/>
        <v>0</v>
      </c>
      <c r="AK1331" s="239">
        <f t="shared" si="88"/>
        <v>0</v>
      </c>
    </row>
    <row r="1332" spans="1:37" ht="15" customHeight="1">
      <c r="A1332" s="44"/>
      <c r="C1332" s="60" t="s">
        <v>77</v>
      </c>
      <c r="D1332" s="534" t="str">
        <f t="shared" si="86"/>
        <v/>
      </c>
      <c r="E1332" s="535"/>
      <c r="F1332" s="535"/>
      <c r="G1332" s="535"/>
      <c r="H1332" s="535"/>
      <c r="I1332" s="535"/>
      <c r="J1332" s="535"/>
      <c r="K1332" s="535"/>
      <c r="L1332" s="535"/>
      <c r="M1332" s="535"/>
      <c r="N1332" s="535"/>
      <c r="O1332" s="535"/>
      <c r="P1332" s="535"/>
      <c r="Q1332" s="535"/>
      <c r="R1332" s="536"/>
      <c r="S1332" s="460"/>
      <c r="T1332" s="533"/>
      <c r="U1332" s="533"/>
      <c r="V1332" s="533"/>
      <c r="W1332" s="533"/>
      <c r="X1332" s="533"/>
      <c r="Y1332" s="460"/>
      <c r="Z1332" s="533"/>
      <c r="AA1332" s="533"/>
      <c r="AB1332" s="533"/>
      <c r="AC1332" s="533"/>
      <c r="AD1332" s="533"/>
      <c r="AE1332" s="1"/>
      <c r="AG1332" s="245">
        <f t="shared" si="85"/>
        <v>0</v>
      </c>
      <c r="AI1332" s="236">
        <f t="shared" si="87"/>
        <v>0</v>
      </c>
      <c r="AK1332" s="239">
        <f t="shared" si="88"/>
        <v>0</v>
      </c>
    </row>
    <row r="1333" spans="1:37" ht="15" customHeight="1">
      <c r="A1333" s="44"/>
      <c r="C1333" s="60" t="s">
        <v>78</v>
      </c>
      <c r="D1333" s="534" t="str">
        <f t="shared" si="86"/>
        <v/>
      </c>
      <c r="E1333" s="535"/>
      <c r="F1333" s="535"/>
      <c r="G1333" s="535"/>
      <c r="H1333" s="535"/>
      <c r="I1333" s="535"/>
      <c r="J1333" s="535"/>
      <c r="K1333" s="535"/>
      <c r="L1333" s="535"/>
      <c r="M1333" s="535"/>
      <c r="N1333" s="535"/>
      <c r="O1333" s="535"/>
      <c r="P1333" s="535"/>
      <c r="Q1333" s="535"/>
      <c r="R1333" s="536"/>
      <c r="S1333" s="460"/>
      <c r="T1333" s="533"/>
      <c r="U1333" s="533"/>
      <c r="V1333" s="533"/>
      <c r="W1333" s="533"/>
      <c r="X1333" s="533"/>
      <c r="Y1333" s="460"/>
      <c r="Z1333" s="533"/>
      <c r="AA1333" s="533"/>
      <c r="AB1333" s="533"/>
      <c r="AC1333" s="533"/>
      <c r="AD1333" s="533"/>
      <c r="AE1333" s="1"/>
      <c r="AG1333" s="245">
        <f t="shared" si="85"/>
        <v>0</v>
      </c>
      <c r="AI1333" s="236">
        <f t="shared" si="87"/>
        <v>0</v>
      </c>
      <c r="AK1333" s="239">
        <f t="shared" si="88"/>
        <v>0</v>
      </c>
    </row>
    <row r="1334" spans="1:37" ht="15" customHeight="1">
      <c r="A1334" s="44"/>
      <c r="C1334" s="60" t="s">
        <v>79</v>
      </c>
      <c r="D1334" s="534" t="str">
        <f t="shared" si="86"/>
        <v/>
      </c>
      <c r="E1334" s="535"/>
      <c r="F1334" s="535"/>
      <c r="G1334" s="535"/>
      <c r="H1334" s="535"/>
      <c r="I1334" s="535"/>
      <c r="J1334" s="535"/>
      <c r="K1334" s="535"/>
      <c r="L1334" s="535"/>
      <c r="M1334" s="535"/>
      <c r="N1334" s="535"/>
      <c r="O1334" s="535"/>
      <c r="P1334" s="535"/>
      <c r="Q1334" s="535"/>
      <c r="R1334" s="536"/>
      <c r="S1334" s="460"/>
      <c r="T1334" s="533"/>
      <c r="U1334" s="533"/>
      <c r="V1334" s="533"/>
      <c r="W1334" s="533"/>
      <c r="X1334" s="533"/>
      <c r="Y1334" s="460"/>
      <c r="Z1334" s="533"/>
      <c r="AA1334" s="533"/>
      <c r="AB1334" s="533"/>
      <c r="AC1334" s="533"/>
      <c r="AD1334" s="533"/>
      <c r="AE1334" s="1"/>
      <c r="AG1334" s="245">
        <f t="shared" si="85"/>
        <v>0</v>
      </c>
      <c r="AI1334" s="236">
        <f t="shared" si="87"/>
        <v>0</v>
      </c>
      <c r="AK1334" s="239">
        <f t="shared" si="88"/>
        <v>0</v>
      </c>
    </row>
    <row r="1335" spans="1:37" ht="15" customHeight="1">
      <c r="A1335" s="44"/>
      <c r="C1335" s="60" t="s">
        <v>80</v>
      </c>
      <c r="D1335" s="534" t="str">
        <f t="shared" si="86"/>
        <v/>
      </c>
      <c r="E1335" s="535"/>
      <c r="F1335" s="535"/>
      <c r="G1335" s="535"/>
      <c r="H1335" s="535"/>
      <c r="I1335" s="535"/>
      <c r="J1335" s="535"/>
      <c r="K1335" s="535"/>
      <c r="L1335" s="535"/>
      <c r="M1335" s="535"/>
      <c r="N1335" s="535"/>
      <c r="O1335" s="535"/>
      <c r="P1335" s="535"/>
      <c r="Q1335" s="535"/>
      <c r="R1335" s="536"/>
      <c r="S1335" s="460"/>
      <c r="T1335" s="533"/>
      <c r="U1335" s="533"/>
      <c r="V1335" s="533"/>
      <c r="W1335" s="533"/>
      <c r="X1335" s="533"/>
      <c r="Y1335" s="460"/>
      <c r="Z1335" s="533"/>
      <c r="AA1335" s="533"/>
      <c r="AB1335" s="533"/>
      <c r="AC1335" s="533"/>
      <c r="AD1335" s="533"/>
      <c r="AE1335" s="1"/>
      <c r="AG1335" s="245">
        <f t="shared" si="85"/>
        <v>0</v>
      </c>
      <c r="AI1335" s="236">
        <f t="shared" si="87"/>
        <v>0</v>
      </c>
      <c r="AK1335" s="239">
        <f t="shared" si="88"/>
        <v>0</v>
      </c>
    </row>
    <row r="1336" spans="1:37" ht="15" customHeight="1">
      <c r="A1336" s="44"/>
      <c r="C1336" s="60" t="s">
        <v>81</v>
      </c>
      <c r="D1336" s="534" t="str">
        <f t="shared" si="86"/>
        <v/>
      </c>
      <c r="E1336" s="535"/>
      <c r="F1336" s="535"/>
      <c r="G1336" s="535"/>
      <c r="H1336" s="535"/>
      <c r="I1336" s="535"/>
      <c r="J1336" s="535"/>
      <c r="K1336" s="535"/>
      <c r="L1336" s="535"/>
      <c r="M1336" s="535"/>
      <c r="N1336" s="535"/>
      <c r="O1336" s="535"/>
      <c r="P1336" s="535"/>
      <c r="Q1336" s="535"/>
      <c r="R1336" s="536"/>
      <c r="S1336" s="460"/>
      <c r="T1336" s="533"/>
      <c r="U1336" s="533"/>
      <c r="V1336" s="533"/>
      <c r="W1336" s="533"/>
      <c r="X1336" s="533"/>
      <c r="Y1336" s="460"/>
      <c r="Z1336" s="533"/>
      <c r="AA1336" s="533"/>
      <c r="AB1336" s="533"/>
      <c r="AC1336" s="533"/>
      <c r="AD1336" s="533"/>
      <c r="AE1336" s="1"/>
      <c r="AG1336" s="245">
        <f t="shared" si="85"/>
        <v>0</v>
      </c>
      <c r="AI1336" s="236">
        <f t="shared" si="87"/>
        <v>0</v>
      </c>
      <c r="AK1336" s="239">
        <f t="shared" si="88"/>
        <v>0</v>
      </c>
    </row>
    <row r="1337" spans="1:37" ht="15" customHeight="1">
      <c r="A1337" s="44"/>
      <c r="C1337" s="60" t="s">
        <v>82</v>
      </c>
      <c r="D1337" s="534" t="str">
        <f t="shared" si="86"/>
        <v/>
      </c>
      <c r="E1337" s="535"/>
      <c r="F1337" s="535"/>
      <c r="G1337" s="535"/>
      <c r="H1337" s="535"/>
      <c r="I1337" s="535"/>
      <c r="J1337" s="535"/>
      <c r="K1337" s="535"/>
      <c r="L1337" s="535"/>
      <c r="M1337" s="535"/>
      <c r="N1337" s="535"/>
      <c r="O1337" s="535"/>
      <c r="P1337" s="535"/>
      <c r="Q1337" s="535"/>
      <c r="R1337" s="536"/>
      <c r="S1337" s="460"/>
      <c r="T1337" s="533"/>
      <c r="U1337" s="533"/>
      <c r="V1337" s="533"/>
      <c r="W1337" s="533"/>
      <c r="X1337" s="533"/>
      <c r="Y1337" s="460"/>
      <c r="Z1337" s="533"/>
      <c r="AA1337" s="533"/>
      <c r="AB1337" s="533"/>
      <c r="AC1337" s="533"/>
      <c r="AD1337" s="533"/>
      <c r="AE1337" s="1"/>
      <c r="AG1337" s="245">
        <f t="shared" si="85"/>
        <v>0</v>
      </c>
      <c r="AI1337" s="236">
        <f t="shared" si="87"/>
        <v>0</v>
      </c>
      <c r="AK1337" s="239">
        <f t="shared" si="88"/>
        <v>0</v>
      </c>
    </row>
    <row r="1338" spans="1:37" ht="15" customHeight="1">
      <c r="A1338" s="44"/>
      <c r="C1338" s="60" t="s">
        <v>83</v>
      </c>
      <c r="D1338" s="534" t="str">
        <f t="shared" si="86"/>
        <v/>
      </c>
      <c r="E1338" s="535"/>
      <c r="F1338" s="535"/>
      <c r="G1338" s="535"/>
      <c r="H1338" s="535"/>
      <c r="I1338" s="535"/>
      <c r="J1338" s="535"/>
      <c r="K1338" s="535"/>
      <c r="L1338" s="535"/>
      <c r="M1338" s="535"/>
      <c r="N1338" s="535"/>
      <c r="O1338" s="535"/>
      <c r="P1338" s="535"/>
      <c r="Q1338" s="535"/>
      <c r="R1338" s="536"/>
      <c r="S1338" s="460"/>
      <c r="T1338" s="533"/>
      <c r="U1338" s="533"/>
      <c r="V1338" s="533"/>
      <c r="W1338" s="533"/>
      <c r="X1338" s="533"/>
      <c r="Y1338" s="460"/>
      <c r="Z1338" s="533"/>
      <c r="AA1338" s="533"/>
      <c r="AB1338" s="533"/>
      <c r="AC1338" s="533"/>
      <c r="AD1338" s="533"/>
      <c r="AE1338" s="1"/>
      <c r="AG1338" s="245">
        <f t="shared" si="85"/>
        <v>0</v>
      </c>
      <c r="AI1338" s="236">
        <f t="shared" si="87"/>
        <v>0</v>
      </c>
      <c r="AK1338" s="239">
        <f t="shared" si="88"/>
        <v>0</v>
      </c>
    </row>
    <row r="1339" spans="1:37" ht="15" customHeight="1">
      <c r="A1339" s="44"/>
      <c r="C1339" s="60" t="s">
        <v>84</v>
      </c>
      <c r="D1339" s="534" t="str">
        <f t="shared" si="86"/>
        <v/>
      </c>
      <c r="E1339" s="535"/>
      <c r="F1339" s="535"/>
      <c r="G1339" s="535"/>
      <c r="H1339" s="535"/>
      <c r="I1339" s="535"/>
      <c r="J1339" s="535"/>
      <c r="K1339" s="535"/>
      <c r="L1339" s="535"/>
      <c r="M1339" s="535"/>
      <c r="N1339" s="535"/>
      <c r="O1339" s="535"/>
      <c r="P1339" s="535"/>
      <c r="Q1339" s="535"/>
      <c r="R1339" s="536"/>
      <c r="S1339" s="460"/>
      <c r="T1339" s="533"/>
      <c r="U1339" s="533"/>
      <c r="V1339" s="533"/>
      <c r="W1339" s="533"/>
      <c r="X1339" s="533"/>
      <c r="Y1339" s="460"/>
      <c r="Z1339" s="533"/>
      <c r="AA1339" s="533"/>
      <c r="AB1339" s="533"/>
      <c r="AC1339" s="533"/>
      <c r="AD1339" s="533"/>
      <c r="AE1339" s="1"/>
      <c r="AG1339" s="245">
        <f t="shared" si="85"/>
        <v>0</v>
      </c>
      <c r="AI1339" s="236">
        <f t="shared" si="87"/>
        <v>0</v>
      </c>
      <c r="AK1339" s="239">
        <f t="shared" si="88"/>
        <v>0</v>
      </c>
    </row>
    <row r="1340" spans="1:37" ht="15" customHeight="1">
      <c r="A1340" s="44"/>
      <c r="C1340" s="60" t="s">
        <v>85</v>
      </c>
      <c r="D1340" s="534" t="str">
        <f t="shared" si="86"/>
        <v/>
      </c>
      <c r="E1340" s="535"/>
      <c r="F1340" s="535"/>
      <c r="G1340" s="535"/>
      <c r="H1340" s="535"/>
      <c r="I1340" s="535"/>
      <c r="J1340" s="535"/>
      <c r="K1340" s="535"/>
      <c r="L1340" s="535"/>
      <c r="M1340" s="535"/>
      <c r="N1340" s="535"/>
      <c r="O1340" s="535"/>
      <c r="P1340" s="535"/>
      <c r="Q1340" s="535"/>
      <c r="R1340" s="536"/>
      <c r="S1340" s="460"/>
      <c r="T1340" s="533"/>
      <c r="U1340" s="533"/>
      <c r="V1340" s="533"/>
      <c r="W1340" s="533"/>
      <c r="X1340" s="533"/>
      <c r="Y1340" s="460"/>
      <c r="Z1340" s="533"/>
      <c r="AA1340" s="533"/>
      <c r="AB1340" s="533"/>
      <c r="AC1340" s="533"/>
      <c r="AD1340" s="533"/>
      <c r="AE1340" s="1"/>
      <c r="AG1340" s="245">
        <f t="shared" si="85"/>
        <v>0</v>
      </c>
      <c r="AI1340" s="236">
        <f t="shared" si="87"/>
        <v>0</v>
      </c>
      <c r="AK1340" s="239">
        <f t="shared" si="88"/>
        <v>0</v>
      </c>
    </row>
    <row r="1341" spans="1:37" ht="15" customHeight="1">
      <c r="A1341" s="44"/>
      <c r="C1341" s="60" t="s">
        <v>86</v>
      </c>
      <c r="D1341" s="534" t="str">
        <f t="shared" si="86"/>
        <v/>
      </c>
      <c r="E1341" s="535"/>
      <c r="F1341" s="535"/>
      <c r="G1341" s="535"/>
      <c r="H1341" s="535"/>
      <c r="I1341" s="535"/>
      <c r="J1341" s="535"/>
      <c r="K1341" s="535"/>
      <c r="L1341" s="535"/>
      <c r="M1341" s="535"/>
      <c r="N1341" s="535"/>
      <c r="O1341" s="535"/>
      <c r="P1341" s="535"/>
      <c r="Q1341" s="535"/>
      <c r="R1341" s="536"/>
      <c r="S1341" s="460"/>
      <c r="T1341" s="533"/>
      <c r="U1341" s="533"/>
      <c r="V1341" s="533"/>
      <c r="W1341" s="533"/>
      <c r="X1341" s="533"/>
      <c r="Y1341" s="460"/>
      <c r="Z1341" s="533"/>
      <c r="AA1341" s="533"/>
      <c r="AB1341" s="533"/>
      <c r="AC1341" s="533"/>
      <c r="AD1341" s="533"/>
      <c r="AE1341" s="1"/>
      <c r="AG1341" s="245">
        <f t="shared" si="85"/>
        <v>0</v>
      </c>
      <c r="AI1341" s="236">
        <f t="shared" si="87"/>
        <v>0</v>
      </c>
      <c r="AK1341" s="239">
        <f t="shared" si="88"/>
        <v>0</v>
      </c>
    </row>
    <row r="1342" spans="1:37" ht="15" customHeight="1">
      <c r="A1342" s="44"/>
      <c r="C1342" s="60" t="s">
        <v>87</v>
      </c>
      <c r="D1342" s="534" t="str">
        <f t="shared" si="86"/>
        <v/>
      </c>
      <c r="E1342" s="535"/>
      <c r="F1342" s="535"/>
      <c r="G1342" s="535"/>
      <c r="H1342" s="535"/>
      <c r="I1342" s="535"/>
      <c r="J1342" s="535"/>
      <c r="K1342" s="535"/>
      <c r="L1342" s="535"/>
      <c r="M1342" s="535"/>
      <c r="N1342" s="535"/>
      <c r="O1342" s="535"/>
      <c r="P1342" s="535"/>
      <c r="Q1342" s="535"/>
      <c r="R1342" s="536"/>
      <c r="S1342" s="460"/>
      <c r="T1342" s="533"/>
      <c r="U1342" s="533"/>
      <c r="V1342" s="533"/>
      <c r="W1342" s="533"/>
      <c r="X1342" s="533"/>
      <c r="Y1342" s="460"/>
      <c r="Z1342" s="533"/>
      <c r="AA1342" s="533"/>
      <c r="AB1342" s="533"/>
      <c r="AC1342" s="533"/>
      <c r="AD1342" s="533"/>
      <c r="AE1342" s="1"/>
      <c r="AG1342" s="245">
        <f t="shared" si="85"/>
        <v>0</v>
      </c>
      <c r="AI1342" s="236">
        <f t="shared" si="87"/>
        <v>0</v>
      </c>
      <c r="AK1342" s="239">
        <f t="shared" si="88"/>
        <v>0</v>
      </c>
    </row>
    <row r="1343" spans="1:37" ht="15" customHeight="1">
      <c r="A1343" s="44"/>
      <c r="C1343" s="60" t="s">
        <v>88</v>
      </c>
      <c r="D1343" s="534" t="str">
        <f t="shared" si="86"/>
        <v/>
      </c>
      <c r="E1343" s="535"/>
      <c r="F1343" s="535"/>
      <c r="G1343" s="535"/>
      <c r="H1343" s="535"/>
      <c r="I1343" s="535"/>
      <c r="J1343" s="535"/>
      <c r="K1343" s="535"/>
      <c r="L1343" s="535"/>
      <c r="M1343" s="535"/>
      <c r="N1343" s="535"/>
      <c r="O1343" s="535"/>
      <c r="P1343" s="535"/>
      <c r="Q1343" s="535"/>
      <c r="R1343" s="536"/>
      <c r="S1343" s="460"/>
      <c r="T1343" s="533"/>
      <c r="U1343" s="533"/>
      <c r="V1343" s="533"/>
      <c r="W1343" s="533"/>
      <c r="X1343" s="533"/>
      <c r="Y1343" s="460"/>
      <c r="Z1343" s="533"/>
      <c r="AA1343" s="533"/>
      <c r="AB1343" s="533"/>
      <c r="AC1343" s="533"/>
      <c r="AD1343" s="533"/>
      <c r="AE1343" s="1"/>
      <c r="AG1343" s="245">
        <f t="shared" si="85"/>
        <v>0</v>
      </c>
      <c r="AI1343" s="236">
        <f t="shared" si="87"/>
        <v>0</v>
      </c>
      <c r="AK1343" s="239">
        <f t="shared" si="88"/>
        <v>0</v>
      </c>
    </row>
    <row r="1344" spans="1:37" ht="15" customHeight="1">
      <c r="A1344" s="44"/>
      <c r="C1344" s="60" t="s">
        <v>89</v>
      </c>
      <c r="D1344" s="534" t="str">
        <f t="shared" si="86"/>
        <v/>
      </c>
      <c r="E1344" s="535"/>
      <c r="F1344" s="535"/>
      <c r="G1344" s="535"/>
      <c r="H1344" s="535"/>
      <c r="I1344" s="535"/>
      <c r="J1344" s="535"/>
      <c r="K1344" s="535"/>
      <c r="L1344" s="535"/>
      <c r="M1344" s="535"/>
      <c r="N1344" s="535"/>
      <c r="O1344" s="535"/>
      <c r="P1344" s="535"/>
      <c r="Q1344" s="535"/>
      <c r="R1344" s="536"/>
      <c r="S1344" s="460"/>
      <c r="T1344" s="533"/>
      <c r="U1344" s="533"/>
      <c r="V1344" s="533"/>
      <c r="W1344" s="533"/>
      <c r="X1344" s="533"/>
      <c r="Y1344" s="460"/>
      <c r="Z1344" s="533"/>
      <c r="AA1344" s="533"/>
      <c r="AB1344" s="533"/>
      <c r="AC1344" s="533"/>
      <c r="AD1344" s="533"/>
      <c r="AE1344" s="1"/>
      <c r="AG1344" s="245">
        <f t="shared" si="85"/>
        <v>0</v>
      </c>
      <c r="AI1344" s="236">
        <f t="shared" si="87"/>
        <v>0</v>
      </c>
      <c r="AK1344" s="239">
        <f t="shared" si="88"/>
        <v>0</v>
      </c>
    </row>
    <row r="1345" spans="1:37" ht="15" customHeight="1">
      <c r="A1345" s="44"/>
      <c r="C1345" s="60" t="s">
        <v>90</v>
      </c>
      <c r="D1345" s="534" t="str">
        <f t="shared" si="86"/>
        <v/>
      </c>
      <c r="E1345" s="535"/>
      <c r="F1345" s="535"/>
      <c r="G1345" s="535"/>
      <c r="H1345" s="535"/>
      <c r="I1345" s="535"/>
      <c r="J1345" s="535"/>
      <c r="K1345" s="535"/>
      <c r="L1345" s="535"/>
      <c r="M1345" s="535"/>
      <c r="N1345" s="535"/>
      <c r="O1345" s="535"/>
      <c r="P1345" s="535"/>
      <c r="Q1345" s="535"/>
      <c r="R1345" s="536"/>
      <c r="S1345" s="460"/>
      <c r="T1345" s="533"/>
      <c r="U1345" s="533"/>
      <c r="V1345" s="533"/>
      <c r="W1345" s="533"/>
      <c r="X1345" s="533"/>
      <c r="Y1345" s="460"/>
      <c r="Z1345" s="533"/>
      <c r="AA1345" s="533"/>
      <c r="AB1345" s="533"/>
      <c r="AC1345" s="533"/>
      <c r="AD1345" s="533"/>
      <c r="AE1345" s="1"/>
      <c r="AG1345" s="245">
        <f t="shared" si="85"/>
        <v>0</v>
      </c>
      <c r="AI1345" s="236">
        <f t="shared" si="87"/>
        <v>0</v>
      </c>
      <c r="AK1345" s="239">
        <f t="shared" si="88"/>
        <v>0</v>
      </c>
    </row>
    <row r="1346" spans="1:37" ht="15" customHeight="1">
      <c r="A1346" s="44"/>
      <c r="C1346" s="60" t="s">
        <v>91</v>
      </c>
      <c r="D1346" s="534" t="str">
        <f t="shared" si="86"/>
        <v/>
      </c>
      <c r="E1346" s="535"/>
      <c r="F1346" s="535"/>
      <c r="G1346" s="535"/>
      <c r="H1346" s="535"/>
      <c r="I1346" s="535"/>
      <c r="J1346" s="535"/>
      <c r="K1346" s="535"/>
      <c r="L1346" s="535"/>
      <c r="M1346" s="535"/>
      <c r="N1346" s="535"/>
      <c r="O1346" s="535"/>
      <c r="P1346" s="535"/>
      <c r="Q1346" s="535"/>
      <c r="R1346" s="536"/>
      <c r="S1346" s="460"/>
      <c r="T1346" s="533"/>
      <c r="U1346" s="533"/>
      <c r="V1346" s="533"/>
      <c r="W1346" s="533"/>
      <c r="X1346" s="533"/>
      <c r="Y1346" s="460"/>
      <c r="Z1346" s="533"/>
      <c r="AA1346" s="533"/>
      <c r="AB1346" s="533"/>
      <c r="AC1346" s="533"/>
      <c r="AD1346" s="533"/>
      <c r="AE1346" s="1"/>
      <c r="AG1346" s="245">
        <f t="shared" si="85"/>
        <v>0</v>
      </c>
      <c r="AI1346" s="236">
        <f t="shared" si="87"/>
        <v>0</v>
      </c>
      <c r="AK1346" s="239">
        <f t="shared" si="88"/>
        <v>0</v>
      </c>
    </row>
    <row r="1347" spans="1:37" ht="15" customHeight="1">
      <c r="A1347" s="44"/>
      <c r="C1347" s="60" t="s">
        <v>103</v>
      </c>
      <c r="D1347" s="534" t="str">
        <f t="shared" si="86"/>
        <v/>
      </c>
      <c r="E1347" s="535"/>
      <c r="F1347" s="535"/>
      <c r="G1347" s="535"/>
      <c r="H1347" s="535"/>
      <c r="I1347" s="535"/>
      <c r="J1347" s="535"/>
      <c r="K1347" s="535"/>
      <c r="L1347" s="535"/>
      <c r="M1347" s="535"/>
      <c r="N1347" s="535"/>
      <c r="O1347" s="535"/>
      <c r="P1347" s="535"/>
      <c r="Q1347" s="535"/>
      <c r="R1347" s="536"/>
      <c r="S1347" s="460"/>
      <c r="T1347" s="533"/>
      <c r="U1347" s="533"/>
      <c r="V1347" s="533"/>
      <c r="W1347" s="533"/>
      <c r="X1347" s="533"/>
      <c r="Y1347" s="460"/>
      <c r="Z1347" s="533"/>
      <c r="AA1347" s="533"/>
      <c r="AB1347" s="533"/>
      <c r="AC1347" s="533"/>
      <c r="AD1347" s="533"/>
      <c r="AE1347" s="1"/>
      <c r="AG1347" s="245">
        <f t="shared" si="85"/>
        <v>0</v>
      </c>
      <c r="AI1347" s="236">
        <f t="shared" si="87"/>
        <v>0</v>
      </c>
      <c r="AK1347" s="239">
        <f t="shared" si="88"/>
        <v>0</v>
      </c>
    </row>
    <row r="1348" spans="1:37" ht="15" customHeight="1">
      <c r="A1348" s="44"/>
      <c r="C1348" s="60" t="s">
        <v>104</v>
      </c>
      <c r="D1348" s="534" t="str">
        <f t="shared" si="86"/>
        <v/>
      </c>
      <c r="E1348" s="535"/>
      <c r="F1348" s="535"/>
      <c r="G1348" s="535"/>
      <c r="H1348" s="535"/>
      <c r="I1348" s="535"/>
      <c r="J1348" s="535"/>
      <c r="K1348" s="535"/>
      <c r="L1348" s="535"/>
      <c r="M1348" s="535"/>
      <c r="N1348" s="535"/>
      <c r="O1348" s="535"/>
      <c r="P1348" s="535"/>
      <c r="Q1348" s="535"/>
      <c r="R1348" s="536"/>
      <c r="S1348" s="460"/>
      <c r="T1348" s="533"/>
      <c r="U1348" s="533"/>
      <c r="V1348" s="533"/>
      <c r="W1348" s="533"/>
      <c r="X1348" s="533"/>
      <c r="Y1348" s="460"/>
      <c r="Z1348" s="533"/>
      <c r="AA1348" s="533"/>
      <c r="AB1348" s="533"/>
      <c r="AC1348" s="533"/>
      <c r="AD1348" s="533"/>
      <c r="AE1348" s="1"/>
      <c r="AG1348" s="245">
        <f t="shared" si="85"/>
        <v>0</v>
      </c>
      <c r="AI1348" s="236">
        <f t="shared" si="87"/>
        <v>0</v>
      </c>
      <c r="AK1348" s="239">
        <f t="shared" si="88"/>
        <v>0</v>
      </c>
    </row>
    <row r="1349" spans="1:37" ht="15" customHeight="1">
      <c r="A1349" s="44"/>
      <c r="C1349" s="60" t="s">
        <v>105</v>
      </c>
      <c r="D1349" s="534" t="str">
        <f t="shared" si="86"/>
        <v/>
      </c>
      <c r="E1349" s="535"/>
      <c r="F1349" s="535"/>
      <c r="G1349" s="535"/>
      <c r="H1349" s="535"/>
      <c r="I1349" s="535"/>
      <c r="J1349" s="535"/>
      <c r="K1349" s="535"/>
      <c r="L1349" s="535"/>
      <c r="M1349" s="535"/>
      <c r="N1349" s="535"/>
      <c r="O1349" s="535"/>
      <c r="P1349" s="535"/>
      <c r="Q1349" s="535"/>
      <c r="R1349" s="536"/>
      <c r="S1349" s="460"/>
      <c r="T1349" s="533"/>
      <c r="U1349" s="533"/>
      <c r="V1349" s="533"/>
      <c r="W1349" s="533"/>
      <c r="X1349" s="533"/>
      <c r="Y1349" s="460"/>
      <c r="Z1349" s="533"/>
      <c r="AA1349" s="533"/>
      <c r="AB1349" s="533"/>
      <c r="AC1349" s="533"/>
      <c r="AD1349" s="533"/>
      <c r="AE1349" s="1"/>
      <c r="AG1349" s="245">
        <f t="shared" si="85"/>
        <v>0</v>
      </c>
      <c r="AI1349" s="236">
        <f t="shared" si="87"/>
        <v>0</v>
      </c>
      <c r="AK1349" s="239">
        <f t="shared" si="88"/>
        <v>0</v>
      </c>
    </row>
    <row r="1350" spans="1:37" ht="15" customHeight="1">
      <c r="A1350" s="44"/>
      <c r="C1350" s="60" t="s">
        <v>106</v>
      </c>
      <c r="D1350" s="534" t="str">
        <f t="shared" si="86"/>
        <v/>
      </c>
      <c r="E1350" s="535"/>
      <c r="F1350" s="535"/>
      <c r="G1350" s="535"/>
      <c r="H1350" s="535"/>
      <c r="I1350" s="535"/>
      <c r="J1350" s="535"/>
      <c r="K1350" s="535"/>
      <c r="L1350" s="535"/>
      <c r="M1350" s="535"/>
      <c r="N1350" s="535"/>
      <c r="O1350" s="535"/>
      <c r="P1350" s="535"/>
      <c r="Q1350" s="535"/>
      <c r="R1350" s="536"/>
      <c r="S1350" s="460"/>
      <c r="T1350" s="533"/>
      <c r="U1350" s="533"/>
      <c r="V1350" s="533"/>
      <c r="W1350" s="533"/>
      <c r="X1350" s="533"/>
      <c r="Y1350" s="460"/>
      <c r="Z1350" s="533"/>
      <c r="AA1350" s="533"/>
      <c r="AB1350" s="533"/>
      <c r="AC1350" s="533"/>
      <c r="AD1350" s="533"/>
      <c r="AE1350" s="1"/>
      <c r="AG1350" s="245">
        <f t="shared" si="85"/>
        <v>0</v>
      </c>
      <c r="AI1350" s="236">
        <f t="shared" si="87"/>
        <v>0</v>
      </c>
      <c r="AK1350" s="239">
        <f t="shared" si="88"/>
        <v>0</v>
      </c>
    </row>
    <row r="1351" spans="1:37" ht="15" customHeight="1">
      <c r="A1351" s="44"/>
      <c r="C1351" s="60" t="s">
        <v>107</v>
      </c>
      <c r="D1351" s="534" t="str">
        <f t="shared" si="86"/>
        <v/>
      </c>
      <c r="E1351" s="535"/>
      <c r="F1351" s="535"/>
      <c r="G1351" s="535"/>
      <c r="H1351" s="535"/>
      <c r="I1351" s="535"/>
      <c r="J1351" s="535"/>
      <c r="K1351" s="535"/>
      <c r="L1351" s="535"/>
      <c r="M1351" s="535"/>
      <c r="N1351" s="535"/>
      <c r="O1351" s="535"/>
      <c r="P1351" s="535"/>
      <c r="Q1351" s="535"/>
      <c r="R1351" s="536"/>
      <c r="S1351" s="460"/>
      <c r="T1351" s="533"/>
      <c r="U1351" s="533"/>
      <c r="V1351" s="533"/>
      <c r="W1351" s="533"/>
      <c r="X1351" s="533"/>
      <c r="Y1351" s="460"/>
      <c r="Z1351" s="533"/>
      <c r="AA1351" s="533"/>
      <c r="AB1351" s="533"/>
      <c r="AC1351" s="533"/>
      <c r="AD1351" s="533"/>
      <c r="AE1351" s="1"/>
      <c r="AG1351" s="245">
        <f t="shared" si="85"/>
        <v>0</v>
      </c>
      <c r="AI1351" s="236">
        <f t="shared" si="87"/>
        <v>0</v>
      </c>
      <c r="AK1351" s="239">
        <f t="shared" si="88"/>
        <v>0</v>
      </c>
    </row>
    <row r="1352" spans="1:37" ht="15" customHeight="1">
      <c r="A1352" s="44"/>
      <c r="C1352" s="60" t="s">
        <v>108</v>
      </c>
      <c r="D1352" s="534" t="str">
        <f t="shared" si="86"/>
        <v/>
      </c>
      <c r="E1352" s="535"/>
      <c r="F1352" s="535"/>
      <c r="G1352" s="535"/>
      <c r="H1352" s="535"/>
      <c r="I1352" s="535"/>
      <c r="J1352" s="535"/>
      <c r="K1352" s="535"/>
      <c r="L1352" s="535"/>
      <c r="M1352" s="535"/>
      <c r="N1352" s="535"/>
      <c r="O1352" s="535"/>
      <c r="P1352" s="535"/>
      <c r="Q1352" s="535"/>
      <c r="R1352" s="536"/>
      <c r="S1352" s="460"/>
      <c r="T1352" s="533"/>
      <c r="U1352" s="533"/>
      <c r="V1352" s="533"/>
      <c r="W1352" s="533"/>
      <c r="X1352" s="533"/>
      <c r="Y1352" s="460"/>
      <c r="Z1352" s="533"/>
      <c r="AA1352" s="533"/>
      <c r="AB1352" s="533"/>
      <c r="AC1352" s="533"/>
      <c r="AD1352" s="533"/>
      <c r="AE1352" s="1"/>
      <c r="AG1352" s="245">
        <f t="shared" si="85"/>
        <v>0</v>
      </c>
      <c r="AI1352" s="236">
        <f t="shared" si="87"/>
        <v>0</v>
      </c>
      <c r="AK1352" s="239">
        <f t="shared" si="88"/>
        <v>0</v>
      </c>
    </row>
    <row r="1353" spans="1:37" ht="15" customHeight="1">
      <c r="A1353" s="44"/>
      <c r="C1353" s="60" t="s">
        <v>109</v>
      </c>
      <c r="D1353" s="534" t="str">
        <f t="shared" si="86"/>
        <v/>
      </c>
      <c r="E1353" s="535"/>
      <c r="F1353" s="535"/>
      <c r="G1353" s="535"/>
      <c r="H1353" s="535"/>
      <c r="I1353" s="535"/>
      <c r="J1353" s="535"/>
      <c r="K1353" s="535"/>
      <c r="L1353" s="535"/>
      <c r="M1353" s="535"/>
      <c r="N1353" s="535"/>
      <c r="O1353" s="535"/>
      <c r="P1353" s="535"/>
      <c r="Q1353" s="535"/>
      <c r="R1353" s="536"/>
      <c r="S1353" s="460"/>
      <c r="T1353" s="533"/>
      <c r="U1353" s="533"/>
      <c r="V1353" s="533"/>
      <c r="W1353" s="533"/>
      <c r="X1353" s="533"/>
      <c r="Y1353" s="460"/>
      <c r="Z1353" s="533"/>
      <c r="AA1353" s="533"/>
      <c r="AB1353" s="533"/>
      <c r="AC1353" s="533"/>
      <c r="AD1353" s="533"/>
      <c r="AE1353" s="1"/>
      <c r="AG1353" s="245">
        <f t="shared" si="85"/>
        <v>0</v>
      </c>
      <c r="AI1353" s="236">
        <f t="shared" si="87"/>
        <v>0</v>
      </c>
      <c r="AK1353" s="239">
        <f t="shared" si="88"/>
        <v>0</v>
      </c>
    </row>
    <row r="1354" spans="1:37" ht="15" customHeight="1">
      <c r="A1354" s="44"/>
      <c r="C1354" s="60" t="s">
        <v>110</v>
      </c>
      <c r="D1354" s="534" t="str">
        <f t="shared" si="86"/>
        <v/>
      </c>
      <c r="E1354" s="535"/>
      <c r="F1354" s="535"/>
      <c r="G1354" s="535"/>
      <c r="H1354" s="535"/>
      <c r="I1354" s="535"/>
      <c r="J1354" s="535"/>
      <c r="K1354" s="535"/>
      <c r="L1354" s="535"/>
      <c r="M1354" s="535"/>
      <c r="N1354" s="535"/>
      <c r="O1354" s="535"/>
      <c r="P1354" s="535"/>
      <c r="Q1354" s="535"/>
      <c r="R1354" s="536"/>
      <c r="S1354" s="460"/>
      <c r="T1354" s="533"/>
      <c r="U1354" s="533"/>
      <c r="V1354" s="533"/>
      <c r="W1354" s="533"/>
      <c r="X1354" s="533"/>
      <c r="Y1354" s="460"/>
      <c r="Z1354" s="533"/>
      <c r="AA1354" s="533"/>
      <c r="AB1354" s="533"/>
      <c r="AC1354" s="533"/>
      <c r="AD1354" s="533"/>
      <c r="AE1354" s="1"/>
      <c r="AG1354" s="245">
        <f t="shared" si="85"/>
        <v>0</v>
      </c>
      <c r="AI1354" s="236">
        <f t="shared" si="87"/>
        <v>0</v>
      </c>
      <c r="AK1354" s="239">
        <f t="shared" si="88"/>
        <v>0</v>
      </c>
    </row>
    <row r="1355" spans="1:37" ht="15" customHeight="1">
      <c r="A1355" s="44"/>
      <c r="C1355" s="60" t="s">
        <v>111</v>
      </c>
      <c r="D1355" s="534" t="str">
        <f t="shared" si="86"/>
        <v/>
      </c>
      <c r="E1355" s="535"/>
      <c r="F1355" s="535"/>
      <c r="G1355" s="535"/>
      <c r="H1355" s="535"/>
      <c r="I1355" s="535"/>
      <c r="J1355" s="535"/>
      <c r="K1355" s="535"/>
      <c r="L1355" s="535"/>
      <c r="M1355" s="535"/>
      <c r="N1355" s="535"/>
      <c r="O1355" s="535"/>
      <c r="P1355" s="535"/>
      <c r="Q1355" s="535"/>
      <c r="R1355" s="536"/>
      <c r="S1355" s="460"/>
      <c r="T1355" s="533"/>
      <c r="U1355" s="533"/>
      <c r="V1355" s="533"/>
      <c r="W1355" s="533"/>
      <c r="X1355" s="533"/>
      <c r="Y1355" s="460"/>
      <c r="Z1355" s="533"/>
      <c r="AA1355" s="533"/>
      <c r="AB1355" s="533"/>
      <c r="AC1355" s="533"/>
      <c r="AD1355" s="533"/>
      <c r="AE1355" s="1"/>
      <c r="AG1355" s="245">
        <f t="shared" si="85"/>
        <v>0</v>
      </c>
      <c r="AI1355" s="236">
        <f t="shared" si="87"/>
        <v>0</v>
      </c>
      <c r="AK1355" s="239">
        <f t="shared" si="88"/>
        <v>0</v>
      </c>
    </row>
    <row r="1356" spans="1:37" ht="15" customHeight="1">
      <c r="A1356" s="44"/>
      <c r="C1356" s="60" t="s">
        <v>112</v>
      </c>
      <c r="D1356" s="534" t="str">
        <f t="shared" si="86"/>
        <v/>
      </c>
      <c r="E1356" s="535"/>
      <c r="F1356" s="535"/>
      <c r="G1356" s="535"/>
      <c r="H1356" s="535"/>
      <c r="I1356" s="535"/>
      <c r="J1356" s="535"/>
      <c r="K1356" s="535"/>
      <c r="L1356" s="535"/>
      <c r="M1356" s="535"/>
      <c r="N1356" s="535"/>
      <c r="O1356" s="535"/>
      <c r="P1356" s="535"/>
      <c r="Q1356" s="535"/>
      <c r="R1356" s="536"/>
      <c r="S1356" s="460"/>
      <c r="T1356" s="533"/>
      <c r="U1356" s="533"/>
      <c r="V1356" s="533"/>
      <c r="W1356" s="533"/>
      <c r="X1356" s="533"/>
      <c r="Y1356" s="460"/>
      <c r="Z1356" s="533"/>
      <c r="AA1356" s="533"/>
      <c r="AB1356" s="533"/>
      <c r="AC1356" s="533"/>
      <c r="AD1356" s="533"/>
      <c r="AE1356" s="1"/>
      <c r="AG1356" s="245">
        <f t="shared" si="85"/>
        <v>0</v>
      </c>
      <c r="AI1356" s="236">
        <f t="shared" si="87"/>
        <v>0</v>
      </c>
      <c r="AK1356" s="239">
        <f t="shared" si="88"/>
        <v>0</v>
      </c>
    </row>
    <row r="1357" spans="1:37" ht="15" customHeight="1">
      <c r="A1357" s="44"/>
      <c r="C1357" s="60" t="s">
        <v>113</v>
      </c>
      <c r="D1357" s="534" t="str">
        <f t="shared" si="86"/>
        <v/>
      </c>
      <c r="E1357" s="535"/>
      <c r="F1357" s="535"/>
      <c r="G1357" s="535"/>
      <c r="H1357" s="535"/>
      <c r="I1357" s="535"/>
      <c r="J1357" s="535"/>
      <c r="K1357" s="535"/>
      <c r="L1357" s="535"/>
      <c r="M1357" s="535"/>
      <c r="N1357" s="535"/>
      <c r="O1357" s="535"/>
      <c r="P1357" s="535"/>
      <c r="Q1357" s="535"/>
      <c r="R1357" s="536"/>
      <c r="S1357" s="460"/>
      <c r="T1357" s="533"/>
      <c r="U1357" s="533"/>
      <c r="V1357" s="533"/>
      <c r="W1357" s="533"/>
      <c r="X1357" s="533"/>
      <c r="Y1357" s="460"/>
      <c r="Z1357" s="533"/>
      <c r="AA1357" s="533"/>
      <c r="AB1357" s="533"/>
      <c r="AC1357" s="533"/>
      <c r="AD1357" s="533"/>
      <c r="AE1357" s="1"/>
      <c r="AG1357" s="245">
        <f t="shared" si="85"/>
        <v>0</v>
      </c>
      <c r="AI1357" s="236">
        <f t="shared" si="87"/>
        <v>0</v>
      </c>
      <c r="AK1357" s="239">
        <f t="shared" si="88"/>
        <v>0</v>
      </c>
    </row>
    <row r="1358" spans="1:37" ht="15" customHeight="1">
      <c r="A1358" s="44"/>
      <c r="C1358" s="60" t="s">
        <v>114</v>
      </c>
      <c r="D1358" s="534" t="str">
        <f t="shared" si="86"/>
        <v/>
      </c>
      <c r="E1358" s="535"/>
      <c r="F1358" s="535"/>
      <c r="G1358" s="535"/>
      <c r="H1358" s="535"/>
      <c r="I1358" s="535"/>
      <c r="J1358" s="535"/>
      <c r="K1358" s="535"/>
      <c r="L1358" s="535"/>
      <c r="M1358" s="535"/>
      <c r="N1358" s="535"/>
      <c r="O1358" s="535"/>
      <c r="P1358" s="535"/>
      <c r="Q1358" s="535"/>
      <c r="R1358" s="536"/>
      <c r="S1358" s="460"/>
      <c r="T1358" s="533"/>
      <c r="U1358" s="533"/>
      <c r="V1358" s="533"/>
      <c r="W1358" s="533"/>
      <c r="X1358" s="533"/>
      <c r="Y1358" s="460"/>
      <c r="Z1358" s="533"/>
      <c r="AA1358" s="533"/>
      <c r="AB1358" s="533"/>
      <c r="AC1358" s="533"/>
      <c r="AD1358" s="533"/>
      <c r="AE1358" s="1"/>
      <c r="AG1358" s="245">
        <f t="shared" si="85"/>
        <v>0</v>
      </c>
      <c r="AI1358" s="236">
        <f t="shared" si="87"/>
        <v>0</v>
      </c>
      <c r="AK1358" s="239">
        <f t="shared" si="88"/>
        <v>0</v>
      </c>
    </row>
    <row r="1359" spans="1:37" ht="15" customHeight="1">
      <c r="A1359" s="44"/>
      <c r="C1359" s="60" t="s">
        <v>115</v>
      </c>
      <c r="D1359" s="534" t="str">
        <f t="shared" si="86"/>
        <v/>
      </c>
      <c r="E1359" s="535"/>
      <c r="F1359" s="535"/>
      <c r="G1359" s="535"/>
      <c r="H1359" s="535"/>
      <c r="I1359" s="535"/>
      <c r="J1359" s="535"/>
      <c r="K1359" s="535"/>
      <c r="L1359" s="535"/>
      <c r="M1359" s="535"/>
      <c r="N1359" s="535"/>
      <c r="O1359" s="535"/>
      <c r="P1359" s="535"/>
      <c r="Q1359" s="535"/>
      <c r="R1359" s="536"/>
      <c r="S1359" s="460"/>
      <c r="T1359" s="533"/>
      <c r="U1359" s="533"/>
      <c r="V1359" s="533"/>
      <c r="W1359" s="533"/>
      <c r="X1359" s="533"/>
      <c r="Y1359" s="460"/>
      <c r="Z1359" s="533"/>
      <c r="AA1359" s="533"/>
      <c r="AB1359" s="533"/>
      <c r="AC1359" s="533"/>
      <c r="AD1359" s="533"/>
      <c r="AE1359" s="1"/>
      <c r="AG1359" s="245">
        <f t="shared" si="85"/>
        <v>0</v>
      </c>
      <c r="AI1359" s="236">
        <f t="shared" si="87"/>
        <v>0</v>
      </c>
      <c r="AK1359" s="239">
        <f t="shared" si="88"/>
        <v>0</v>
      </c>
    </row>
    <row r="1360" spans="1:37" ht="15" customHeight="1">
      <c r="A1360" s="44"/>
      <c r="C1360" s="60" t="s">
        <v>116</v>
      </c>
      <c r="D1360" s="534" t="str">
        <f t="shared" si="86"/>
        <v/>
      </c>
      <c r="E1360" s="535"/>
      <c r="F1360" s="535"/>
      <c r="G1360" s="535"/>
      <c r="H1360" s="535"/>
      <c r="I1360" s="535"/>
      <c r="J1360" s="535"/>
      <c r="K1360" s="535"/>
      <c r="L1360" s="535"/>
      <c r="M1360" s="535"/>
      <c r="N1360" s="535"/>
      <c r="O1360" s="535"/>
      <c r="P1360" s="535"/>
      <c r="Q1360" s="535"/>
      <c r="R1360" s="536"/>
      <c r="S1360" s="460"/>
      <c r="T1360" s="533"/>
      <c r="U1360" s="533"/>
      <c r="V1360" s="533"/>
      <c r="W1360" s="533"/>
      <c r="X1360" s="533"/>
      <c r="Y1360" s="460"/>
      <c r="Z1360" s="533"/>
      <c r="AA1360" s="533"/>
      <c r="AB1360" s="533"/>
      <c r="AC1360" s="533"/>
      <c r="AD1360" s="533"/>
      <c r="AE1360" s="1"/>
      <c r="AG1360" s="245">
        <f t="shared" si="85"/>
        <v>0</v>
      </c>
      <c r="AI1360" s="236">
        <f t="shared" si="87"/>
        <v>0</v>
      </c>
      <c r="AK1360" s="239">
        <f t="shared" si="88"/>
        <v>0</v>
      </c>
    </row>
    <row r="1361" spans="1:37" ht="15" customHeight="1">
      <c r="A1361" s="44"/>
      <c r="C1361" s="60" t="s">
        <v>117</v>
      </c>
      <c r="D1361" s="534" t="str">
        <f t="shared" si="86"/>
        <v/>
      </c>
      <c r="E1361" s="535"/>
      <c r="F1361" s="535"/>
      <c r="G1361" s="535"/>
      <c r="H1361" s="535"/>
      <c r="I1361" s="535"/>
      <c r="J1361" s="535"/>
      <c r="K1361" s="535"/>
      <c r="L1361" s="535"/>
      <c r="M1361" s="535"/>
      <c r="N1361" s="535"/>
      <c r="O1361" s="535"/>
      <c r="P1361" s="535"/>
      <c r="Q1361" s="535"/>
      <c r="R1361" s="536"/>
      <c r="S1361" s="460"/>
      <c r="T1361" s="533"/>
      <c r="U1361" s="533"/>
      <c r="V1361" s="533"/>
      <c r="W1361" s="533"/>
      <c r="X1361" s="533"/>
      <c r="Y1361" s="460"/>
      <c r="Z1361" s="533"/>
      <c r="AA1361" s="533"/>
      <c r="AB1361" s="533"/>
      <c r="AC1361" s="533"/>
      <c r="AD1361" s="533"/>
      <c r="AE1361" s="1"/>
      <c r="AG1361" s="245">
        <f t="shared" si="85"/>
        <v>0</v>
      </c>
      <c r="AI1361" s="236">
        <f t="shared" si="87"/>
        <v>0</v>
      </c>
      <c r="AK1361" s="239">
        <f t="shared" si="88"/>
        <v>0</v>
      </c>
    </row>
    <row r="1362" spans="1:37" ht="15" customHeight="1">
      <c r="A1362" s="44"/>
      <c r="C1362" s="60" t="s">
        <v>118</v>
      </c>
      <c r="D1362" s="534" t="str">
        <f t="shared" si="86"/>
        <v/>
      </c>
      <c r="E1362" s="535"/>
      <c r="F1362" s="535"/>
      <c r="G1362" s="535"/>
      <c r="H1362" s="535"/>
      <c r="I1362" s="535"/>
      <c r="J1362" s="535"/>
      <c r="K1362" s="535"/>
      <c r="L1362" s="535"/>
      <c r="M1362" s="535"/>
      <c r="N1362" s="535"/>
      <c r="O1362" s="535"/>
      <c r="P1362" s="535"/>
      <c r="Q1362" s="535"/>
      <c r="R1362" s="536"/>
      <c r="S1362" s="460"/>
      <c r="T1362" s="533"/>
      <c r="U1362" s="533"/>
      <c r="V1362" s="533"/>
      <c r="W1362" s="533"/>
      <c r="X1362" s="533"/>
      <c r="Y1362" s="460"/>
      <c r="Z1362" s="533"/>
      <c r="AA1362" s="533"/>
      <c r="AB1362" s="533"/>
      <c r="AC1362" s="533"/>
      <c r="AD1362" s="533"/>
      <c r="AE1362" s="1"/>
      <c r="AG1362" s="245">
        <f t="shared" si="85"/>
        <v>0</v>
      </c>
      <c r="AI1362" s="236">
        <f t="shared" si="87"/>
        <v>0</v>
      </c>
      <c r="AK1362" s="239">
        <f t="shared" si="88"/>
        <v>0</v>
      </c>
    </row>
    <row r="1363" spans="1:37" ht="15" customHeight="1">
      <c r="A1363" s="44"/>
      <c r="C1363" s="60" t="s">
        <v>119</v>
      </c>
      <c r="D1363" s="534" t="str">
        <f t="shared" si="86"/>
        <v/>
      </c>
      <c r="E1363" s="535"/>
      <c r="F1363" s="535"/>
      <c r="G1363" s="535"/>
      <c r="H1363" s="535"/>
      <c r="I1363" s="535"/>
      <c r="J1363" s="535"/>
      <c r="K1363" s="535"/>
      <c r="L1363" s="535"/>
      <c r="M1363" s="535"/>
      <c r="N1363" s="535"/>
      <c r="O1363" s="535"/>
      <c r="P1363" s="535"/>
      <c r="Q1363" s="535"/>
      <c r="R1363" s="536"/>
      <c r="S1363" s="460"/>
      <c r="T1363" s="533"/>
      <c r="U1363" s="533"/>
      <c r="V1363" s="533"/>
      <c r="W1363" s="533"/>
      <c r="X1363" s="533"/>
      <c r="Y1363" s="460"/>
      <c r="Z1363" s="533"/>
      <c r="AA1363" s="533"/>
      <c r="AB1363" s="533"/>
      <c r="AC1363" s="533"/>
      <c r="AD1363" s="533"/>
      <c r="AE1363" s="1"/>
      <c r="AG1363" s="245">
        <f t="shared" si="85"/>
        <v>0</v>
      </c>
      <c r="AI1363" s="236">
        <f t="shared" si="87"/>
        <v>0</v>
      </c>
      <c r="AK1363" s="239">
        <f t="shared" si="88"/>
        <v>0</v>
      </c>
    </row>
    <row r="1364" spans="1:37" ht="15" customHeight="1">
      <c r="A1364" s="44"/>
      <c r="C1364" s="60" t="s">
        <v>120</v>
      </c>
      <c r="D1364" s="534" t="str">
        <f t="shared" si="86"/>
        <v/>
      </c>
      <c r="E1364" s="535"/>
      <c r="F1364" s="535"/>
      <c r="G1364" s="535"/>
      <c r="H1364" s="535"/>
      <c r="I1364" s="535"/>
      <c r="J1364" s="535"/>
      <c r="K1364" s="535"/>
      <c r="L1364" s="535"/>
      <c r="M1364" s="535"/>
      <c r="N1364" s="535"/>
      <c r="O1364" s="535"/>
      <c r="P1364" s="535"/>
      <c r="Q1364" s="535"/>
      <c r="R1364" s="536"/>
      <c r="S1364" s="460"/>
      <c r="T1364" s="533"/>
      <c r="U1364" s="533"/>
      <c r="V1364" s="533"/>
      <c r="W1364" s="533"/>
      <c r="X1364" s="533"/>
      <c r="Y1364" s="460"/>
      <c r="Z1364" s="533"/>
      <c r="AA1364" s="533"/>
      <c r="AB1364" s="533"/>
      <c r="AC1364" s="533"/>
      <c r="AD1364" s="533"/>
      <c r="AE1364" s="1"/>
      <c r="AG1364" s="245">
        <f t="shared" si="85"/>
        <v>0</v>
      </c>
      <c r="AI1364" s="236">
        <f t="shared" si="87"/>
        <v>0</v>
      </c>
      <c r="AK1364" s="239">
        <f t="shared" si="88"/>
        <v>0</v>
      </c>
    </row>
    <row r="1365" spans="1:37" ht="15" customHeight="1">
      <c r="A1365" s="44"/>
      <c r="C1365" s="60" t="s">
        <v>121</v>
      </c>
      <c r="D1365" s="534" t="str">
        <f t="shared" si="86"/>
        <v/>
      </c>
      <c r="E1365" s="535"/>
      <c r="F1365" s="535"/>
      <c r="G1365" s="535"/>
      <c r="H1365" s="535"/>
      <c r="I1365" s="535"/>
      <c r="J1365" s="535"/>
      <c r="K1365" s="535"/>
      <c r="L1365" s="535"/>
      <c r="M1365" s="535"/>
      <c r="N1365" s="535"/>
      <c r="O1365" s="535"/>
      <c r="P1365" s="535"/>
      <c r="Q1365" s="535"/>
      <c r="R1365" s="536"/>
      <c r="S1365" s="460"/>
      <c r="T1365" s="533"/>
      <c r="U1365" s="533"/>
      <c r="V1365" s="533"/>
      <c r="W1365" s="533"/>
      <c r="X1365" s="533"/>
      <c r="Y1365" s="460"/>
      <c r="Z1365" s="533"/>
      <c r="AA1365" s="533"/>
      <c r="AB1365" s="533"/>
      <c r="AC1365" s="533"/>
      <c r="AD1365" s="533"/>
      <c r="AE1365" s="1"/>
      <c r="AG1365" s="245">
        <f t="shared" si="85"/>
        <v>0</v>
      </c>
      <c r="AI1365" s="236">
        <f t="shared" si="87"/>
        <v>0</v>
      </c>
      <c r="AK1365" s="239">
        <f t="shared" si="88"/>
        <v>0</v>
      </c>
    </row>
    <row r="1366" spans="1:37" ht="15" customHeight="1">
      <c r="A1366" s="44"/>
      <c r="C1366" s="60" t="s">
        <v>122</v>
      </c>
      <c r="D1366" s="534" t="str">
        <f t="shared" si="86"/>
        <v/>
      </c>
      <c r="E1366" s="535"/>
      <c r="F1366" s="535"/>
      <c r="G1366" s="535"/>
      <c r="H1366" s="535"/>
      <c r="I1366" s="535"/>
      <c r="J1366" s="535"/>
      <c r="K1366" s="535"/>
      <c r="L1366" s="535"/>
      <c r="M1366" s="535"/>
      <c r="N1366" s="535"/>
      <c r="O1366" s="535"/>
      <c r="P1366" s="535"/>
      <c r="Q1366" s="535"/>
      <c r="R1366" s="536"/>
      <c r="S1366" s="460"/>
      <c r="T1366" s="533"/>
      <c r="U1366" s="533"/>
      <c r="V1366" s="533"/>
      <c r="W1366" s="533"/>
      <c r="X1366" s="533"/>
      <c r="Y1366" s="460"/>
      <c r="Z1366" s="533"/>
      <c r="AA1366" s="533"/>
      <c r="AB1366" s="533"/>
      <c r="AC1366" s="533"/>
      <c r="AD1366" s="533"/>
      <c r="AE1366" s="1"/>
      <c r="AG1366" s="245">
        <f t="shared" si="85"/>
        <v>0</v>
      </c>
      <c r="AI1366" s="236">
        <f t="shared" si="87"/>
        <v>0</v>
      </c>
      <c r="AK1366" s="239">
        <f t="shared" si="88"/>
        <v>0</v>
      </c>
    </row>
    <row r="1367" spans="1:37" ht="15" customHeight="1">
      <c r="A1367" s="44"/>
      <c r="C1367" s="60" t="s">
        <v>123</v>
      </c>
      <c r="D1367" s="534" t="str">
        <f t="shared" si="86"/>
        <v/>
      </c>
      <c r="E1367" s="535"/>
      <c r="F1367" s="535"/>
      <c r="G1367" s="535"/>
      <c r="H1367" s="535"/>
      <c r="I1367" s="535"/>
      <c r="J1367" s="535"/>
      <c r="K1367" s="535"/>
      <c r="L1367" s="535"/>
      <c r="M1367" s="535"/>
      <c r="N1367" s="535"/>
      <c r="O1367" s="535"/>
      <c r="P1367" s="535"/>
      <c r="Q1367" s="535"/>
      <c r="R1367" s="536"/>
      <c r="S1367" s="460"/>
      <c r="T1367" s="533"/>
      <c r="U1367" s="533"/>
      <c r="V1367" s="533"/>
      <c r="W1367" s="533"/>
      <c r="X1367" s="533"/>
      <c r="Y1367" s="460"/>
      <c r="Z1367" s="533"/>
      <c r="AA1367" s="533"/>
      <c r="AB1367" s="533"/>
      <c r="AC1367" s="533"/>
      <c r="AD1367" s="533"/>
      <c r="AE1367" s="1"/>
      <c r="AG1367" s="245">
        <f t="shared" si="85"/>
        <v>0</v>
      </c>
      <c r="AI1367" s="236">
        <f t="shared" si="87"/>
        <v>0</v>
      </c>
      <c r="AK1367" s="239">
        <f t="shared" si="88"/>
        <v>0</v>
      </c>
    </row>
    <row r="1368" spans="1:37" ht="15" customHeight="1">
      <c r="A1368" s="44"/>
      <c r="C1368" s="60" t="s">
        <v>124</v>
      </c>
      <c r="D1368" s="534" t="str">
        <f t="shared" si="86"/>
        <v/>
      </c>
      <c r="E1368" s="535"/>
      <c r="F1368" s="535"/>
      <c r="G1368" s="535"/>
      <c r="H1368" s="535"/>
      <c r="I1368" s="535"/>
      <c r="J1368" s="535"/>
      <c r="K1368" s="535"/>
      <c r="L1368" s="535"/>
      <c r="M1368" s="535"/>
      <c r="N1368" s="535"/>
      <c r="O1368" s="535"/>
      <c r="P1368" s="535"/>
      <c r="Q1368" s="535"/>
      <c r="R1368" s="536"/>
      <c r="S1368" s="460"/>
      <c r="T1368" s="533"/>
      <c r="U1368" s="533"/>
      <c r="V1368" s="533"/>
      <c r="W1368" s="533"/>
      <c r="X1368" s="533"/>
      <c r="Y1368" s="460"/>
      <c r="Z1368" s="533"/>
      <c r="AA1368" s="533"/>
      <c r="AB1368" s="533"/>
      <c r="AC1368" s="533"/>
      <c r="AD1368" s="533"/>
      <c r="AE1368" s="1"/>
      <c r="AG1368" s="245">
        <f t="shared" si="85"/>
        <v>0</v>
      </c>
      <c r="AI1368" s="236">
        <f t="shared" si="87"/>
        <v>0</v>
      </c>
      <c r="AK1368" s="239">
        <f t="shared" si="88"/>
        <v>0</v>
      </c>
    </row>
    <row r="1369" spans="1:37" ht="15" customHeight="1">
      <c r="A1369" s="44"/>
      <c r="C1369" s="60" t="s">
        <v>125</v>
      </c>
      <c r="D1369" s="534" t="str">
        <f t="shared" si="86"/>
        <v/>
      </c>
      <c r="E1369" s="535"/>
      <c r="F1369" s="535"/>
      <c r="G1369" s="535"/>
      <c r="H1369" s="535"/>
      <c r="I1369" s="535"/>
      <c r="J1369" s="535"/>
      <c r="K1369" s="535"/>
      <c r="L1369" s="535"/>
      <c r="M1369" s="535"/>
      <c r="N1369" s="535"/>
      <c r="O1369" s="535"/>
      <c r="P1369" s="535"/>
      <c r="Q1369" s="535"/>
      <c r="R1369" s="536"/>
      <c r="S1369" s="460"/>
      <c r="T1369" s="533"/>
      <c r="U1369" s="533"/>
      <c r="V1369" s="533"/>
      <c r="W1369" s="533"/>
      <c r="X1369" s="533"/>
      <c r="Y1369" s="460"/>
      <c r="Z1369" s="533"/>
      <c r="AA1369" s="533"/>
      <c r="AB1369" s="533"/>
      <c r="AC1369" s="533"/>
      <c r="AD1369" s="533"/>
      <c r="AE1369" s="1"/>
      <c r="AG1369" s="245">
        <f t="shared" si="85"/>
        <v>0</v>
      </c>
      <c r="AI1369" s="236">
        <f t="shared" si="87"/>
        <v>0</v>
      </c>
      <c r="AK1369" s="239">
        <f t="shared" si="88"/>
        <v>0</v>
      </c>
    </row>
    <row r="1370" spans="1:37" ht="15" customHeight="1">
      <c r="A1370" s="44"/>
      <c r="C1370" s="60" t="s">
        <v>126</v>
      </c>
      <c r="D1370" s="534" t="str">
        <f t="shared" si="86"/>
        <v/>
      </c>
      <c r="E1370" s="535"/>
      <c r="F1370" s="535"/>
      <c r="G1370" s="535"/>
      <c r="H1370" s="535"/>
      <c r="I1370" s="535"/>
      <c r="J1370" s="535"/>
      <c r="K1370" s="535"/>
      <c r="L1370" s="535"/>
      <c r="M1370" s="535"/>
      <c r="N1370" s="535"/>
      <c r="O1370" s="535"/>
      <c r="P1370" s="535"/>
      <c r="Q1370" s="535"/>
      <c r="R1370" s="536"/>
      <c r="S1370" s="460"/>
      <c r="T1370" s="533"/>
      <c r="U1370" s="533"/>
      <c r="V1370" s="533"/>
      <c r="W1370" s="533"/>
      <c r="X1370" s="533"/>
      <c r="Y1370" s="460"/>
      <c r="Z1370" s="533"/>
      <c r="AA1370" s="533"/>
      <c r="AB1370" s="533"/>
      <c r="AC1370" s="533"/>
      <c r="AD1370" s="533"/>
      <c r="AE1370" s="1"/>
      <c r="AG1370" s="245">
        <f t="shared" si="85"/>
        <v>0</v>
      </c>
      <c r="AI1370" s="236">
        <f t="shared" si="87"/>
        <v>0</v>
      </c>
      <c r="AK1370" s="239">
        <f t="shared" si="88"/>
        <v>0</v>
      </c>
    </row>
    <row r="1371" spans="1:37" ht="15" customHeight="1">
      <c r="A1371" s="44"/>
      <c r="C1371" s="60" t="s">
        <v>127</v>
      </c>
      <c r="D1371" s="534" t="str">
        <f t="shared" si="86"/>
        <v/>
      </c>
      <c r="E1371" s="535"/>
      <c r="F1371" s="535"/>
      <c r="G1371" s="535"/>
      <c r="H1371" s="535"/>
      <c r="I1371" s="535"/>
      <c r="J1371" s="535"/>
      <c r="K1371" s="535"/>
      <c r="L1371" s="535"/>
      <c r="M1371" s="535"/>
      <c r="N1371" s="535"/>
      <c r="O1371" s="535"/>
      <c r="P1371" s="535"/>
      <c r="Q1371" s="535"/>
      <c r="R1371" s="536"/>
      <c r="S1371" s="460"/>
      <c r="T1371" s="533"/>
      <c r="U1371" s="533"/>
      <c r="V1371" s="533"/>
      <c r="W1371" s="533"/>
      <c r="X1371" s="533"/>
      <c r="Y1371" s="460"/>
      <c r="Z1371" s="533"/>
      <c r="AA1371" s="533"/>
      <c r="AB1371" s="533"/>
      <c r="AC1371" s="533"/>
      <c r="AD1371" s="533"/>
      <c r="AE1371" s="1"/>
      <c r="AG1371" s="245">
        <f t="shared" si="85"/>
        <v>0</v>
      </c>
      <c r="AI1371" s="236">
        <f t="shared" si="87"/>
        <v>0</v>
      </c>
      <c r="AK1371" s="239">
        <f t="shared" si="88"/>
        <v>0</v>
      </c>
    </row>
    <row r="1372" spans="1:37" ht="15" customHeight="1">
      <c r="A1372" s="44"/>
      <c r="C1372" s="60" t="s">
        <v>128</v>
      </c>
      <c r="D1372" s="534" t="str">
        <f t="shared" si="86"/>
        <v/>
      </c>
      <c r="E1372" s="535"/>
      <c r="F1372" s="535"/>
      <c r="G1372" s="535"/>
      <c r="H1372" s="535"/>
      <c r="I1372" s="535"/>
      <c r="J1372" s="535"/>
      <c r="K1372" s="535"/>
      <c r="L1372" s="535"/>
      <c r="M1372" s="535"/>
      <c r="N1372" s="535"/>
      <c r="O1372" s="535"/>
      <c r="P1372" s="535"/>
      <c r="Q1372" s="535"/>
      <c r="R1372" s="536"/>
      <c r="S1372" s="460"/>
      <c r="T1372" s="533"/>
      <c r="U1372" s="533"/>
      <c r="V1372" s="533"/>
      <c r="W1372" s="533"/>
      <c r="X1372" s="533"/>
      <c r="Y1372" s="460"/>
      <c r="Z1372" s="533"/>
      <c r="AA1372" s="533"/>
      <c r="AB1372" s="533"/>
      <c r="AC1372" s="533"/>
      <c r="AD1372" s="533"/>
      <c r="AE1372" s="1"/>
      <c r="AG1372" s="245">
        <f t="shared" si="85"/>
        <v>0</v>
      </c>
      <c r="AI1372" s="236">
        <f t="shared" si="87"/>
        <v>0</v>
      </c>
      <c r="AK1372" s="239">
        <f t="shared" si="88"/>
        <v>0</v>
      </c>
    </row>
    <row r="1373" spans="1:37" ht="15" customHeight="1">
      <c r="A1373" s="44"/>
      <c r="C1373" s="60" t="s">
        <v>129</v>
      </c>
      <c r="D1373" s="534" t="str">
        <f t="shared" si="86"/>
        <v/>
      </c>
      <c r="E1373" s="535"/>
      <c r="F1373" s="535"/>
      <c r="G1373" s="535"/>
      <c r="H1373" s="535"/>
      <c r="I1373" s="535"/>
      <c r="J1373" s="535"/>
      <c r="K1373" s="535"/>
      <c r="L1373" s="535"/>
      <c r="M1373" s="535"/>
      <c r="N1373" s="535"/>
      <c r="O1373" s="535"/>
      <c r="P1373" s="535"/>
      <c r="Q1373" s="535"/>
      <c r="R1373" s="536"/>
      <c r="S1373" s="460"/>
      <c r="T1373" s="533"/>
      <c r="U1373" s="533"/>
      <c r="V1373" s="533"/>
      <c r="W1373" s="533"/>
      <c r="X1373" s="533"/>
      <c r="Y1373" s="460"/>
      <c r="Z1373" s="533"/>
      <c r="AA1373" s="533"/>
      <c r="AB1373" s="533"/>
      <c r="AC1373" s="533"/>
      <c r="AD1373" s="533"/>
      <c r="AE1373" s="1"/>
      <c r="AG1373" s="245">
        <f t="shared" si="85"/>
        <v>0</v>
      </c>
      <c r="AI1373" s="236">
        <f t="shared" si="87"/>
        <v>0</v>
      </c>
      <c r="AK1373" s="239">
        <f t="shared" si="88"/>
        <v>0</v>
      </c>
    </row>
    <row r="1374" spans="1:37" ht="15" customHeight="1">
      <c r="A1374" s="44"/>
      <c r="C1374" s="60" t="s">
        <v>130</v>
      </c>
      <c r="D1374" s="534" t="str">
        <f t="shared" si="86"/>
        <v/>
      </c>
      <c r="E1374" s="535"/>
      <c r="F1374" s="535"/>
      <c r="G1374" s="535"/>
      <c r="H1374" s="535"/>
      <c r="I1374" s="535"/>
      <c r="J1374" s="535"/>
      <c r="K1374" s="535"/>
      <c r="L1374" s="535"/>
      <c r="M1374" s="535"/>
      <c r="N1374" s="535"/>
      <c r="O1374" s="535"/>
      <c r="P1374" s="535"/>
      <c r="Q1374" s="535"/>
      <c r="R1374" s="536"/>
      <c r="S1374" s="460"/>
      <c r="T1374" s="533"/>
      <c r="U1374" s="533"/>
      <c r="V1374" s="533"/>
      <c r="W1374" s="533"/>
      <c r="X1374" s="533"/>
      <c r="Y1374" s="460"/>
      <c r="Z1374" s="533"/>
      <c r="AA1374" s="533"/>
      <c r="AB1374" s="533"/>
      <c r="AC1374" s="533"/>
      <c r="AD1374" s="533"/>
      <c r="AE1374" s="1"/>
      <c r="AG1374" s="245">
        <f t="shared" si="85"/>
        <v>0</v>
      </c>
      <c r="AI1374" s="236">
        <f t="shared" si="87"/>
        <v>0</v>
      </c>
      <c r="AK1374" s="239">
        <f t="shared" si="88"/>
        <v>0</v>
      </c>
    </row>
    <row r="1375" spans="1:37" ht="15" customHeight="1">
      <c r="A1375" s="44"/>
      <c r="C1375" s="60" t="s">
        <v>131</v>
      </c>
      <c r="D1375" s="534" t="str">
        <f t="shared" si="86"/>
        <v/>
      </c>
      <c r="E1375" s="535"/>
      <c r="F1375" s="535"/>
      <c r="G1375" s="535"/>
      <c r="H1375" s="535"/>
      <c r="I1375" s="535"/>
      <c r="J1375" s="535"/>
      <c r="K1375" s="535"/>
      <c r="L1375" s="535"/>
      <c r="M1375" s="535"/>
      <c r="N1375" s="535"/>
      <c r="O1375" s="535"/>
      <c r="P1375" s="535"/>
      <c r="Q1375" s="535"/>
      <c r="R1375" s="536"/>
      <c r="S1375" s="460"/>
      <c r="T1375" s="533"/>
      <c r="U1375" s="533"/>
      <c r="V1375" s="533"/>
      <c r="W1375" s="533"/>
      <c r="X1375" s="533"/>
      <c r="Y1375" s="460"/>
      <c r="Z1375" s="533"/>
      <c r="AA1375" s="533"/>
      <c r="AB1375" s="533"/>
      <c r="AC1375" s="533"/>
      <c r="AD1375" s="533"/>
      <c r="AE1375" s="1"/>
      <c r="AG1375" s="245">
        <f t="shared" si="85"/>
        <v>0</v>
      </c>
      <c r="AI1375" s="236">
        <f t="shared" si="87"/>
        <v>0</v>
      </c>
      <c r="AK1375" s="239">
        <f t="shared" si="88"/>
        <v>0</v>
      </c>
    </row>
    <row r="1376" spans="1:37" ht="15" customHeight="1">
      <c r="A1376" s="44"/>
      <c r="C1376" s="60" t="s">
        <v>132</v>
      </c>
      <c r="D1376" s="534" t="str">
        <f t="shared" si="86"/>
        <v/>
      </c>
      <c r="E1376" s="535"/>
      <c r="F1376" s="535"/>
      <c r="G1376" s="535"/>
      <c r="H1376" s="535"/>
      <c r="I1376" s="535"/>
      <c r="J1376" s="535"/>
      <c r="K1376" s="535"/>
      <c r="L1376" s="535"/>
      <c r="M1376" s="535"/>
      <c r="N1376" s="535"/>
      <c r="O1376" s="535"/>
      <c r="P1376" s="535"/>
      <c r="Q1376" s="535"/>
      <c r="R1376" s="536"/>
      <c r="S1376" s="460"/>
      <c r="T1376" s="533"/>
      <c r="U1376" s="533"/>
      <c r="V1376" s="533"/>
      <c r="W1376" s="533"/>
      <c r="X1376" s="533"/>
      <c r="Y1376" s="460"/>
      <c r="Z1376" s="533"/>
      <c r="AA1376" s="533"/>
      <c r="AB1376" s="533"/>
      <c r="AC1376" s="533"/>
      <c r="AD1376" s="533"/>
      <c r="AE1376" s="1"/>
      <c r="AG1376" s="245">
        <f t="shared" si="85"/>
        <v>0</v>
      </c>
      <c r="AI1376" s="236">
        <f t="shared" si="87"/>
        <v>0</v>
      </c>
      <c r="AK1376" s="239">
        <f t="shared" si="88"/>
        <v>0</v>
      </c>
    </row>
    <row r="1377" spans="1:37" ht="15" customHeight="1">
      <c r="A1377" s="44"/>
      <c r="C1377" s="60" t="s">
        <v>133</v>
      </c>
      <c r="D1377" s="534" t="str">
        <f t="shared" ref="D1377:D1431" si="89">IF(D425="","",D425)</f>
        <v/>
      </c>
      <c r="E1377" s="535"/>
      <c r="F1377" s="535"/>
      <c r="G1377" s="535"/>
      <c r="H1377" s="535"/>
      <c r="I1377" s="535"/>
      <c r="J1377" s="535"/>
      <c r="K1377" s="535"/>
      <c r="L1377" s="535"/>
      <c r="M1377" s="535"/>
      <c r="N1377" s="535"/>
      <c r="O1377" s="535"/>
      <c r="P1377" s="535"/>
      <c r="Q1377" s="535"/>
      <c r="R1377" s="536"/>
      <c r="S1377" s="460"/>
      <c r="T1377" s="533"/>
      <c r="U1377" s="533"/>
      <c r="V1377" s="533"/>
      <c r="W1377" s="533"/>
      <c r="X1377" s="533"/>
      <c r="Y1377" s="460"/>
      <c r="Z1377" s="533"/>
      <c r="AA1377" s="533"/>
      <c r="AB1377" s="533"/>
      <c r="AC1377" s="533"/>
      <c r="AD1377" s="533"/>
      <c r="AE1377" s="1"/>
      <c r="AG1377" s="245">
        <f t="shared" ref="AG1377:AG1431" si="90">IF(AND(COUNTBLANK(D1377)=0,OR($C$1136="X",$C$1137="X",$C$1138="X"),COUNTA(S1377:AD1377)=0),0,IF(AND(COUNTBLANK(D1377)=0,OR($C$1289="X",$C$1292="X",$C$1293="X",$C$1294="X"),COUNTA(S1377:AD1377)=0),0,IF(AND(COUNTBLANK(D1377)=0,OR($C$1290="X",$C$1291="X"),$S1377&lt;&gt;"",$S1377&lt;&gt;1,COUNTA(Y1377)=0),0,IF(AND(COUNTBLANK(D1377)=0,OR($C$1290="X",$C$1291="X"),$S1377&lt;&gt;"",$S1377=1,COUNTA(Y1377)=1),0,IF(AND(COUNTBLANK(D1377)=1,COUNTA(S1377:AD1377)=0),0,1)))))</f>
        <v>0</v>
      </c>
      <c r="AI1377" s="236">
        <f t="shared" ref="AI1377:AI1431" si="91">IF(AND($S1377&lt;&gt;"",$S1377&lt;&gt;1,COUNTA(Y1377)&gt;0),1,0)</f>
        <v>0</v>
      </c>
      <c r="AK1377" s="239">
        <f t="shared" ref="AK1377:AK1431" si="92">IF(AND($S1220&lt;&gt;"",$S1220&lt;&gt;1,COUNTA(S1377:AD1377)&gt;0),1,0)</f>
        <v>0</v>
      </c>
    </row>
    <row r="1378" spans="1:37" ht="15" customHeight="1">
      <c r="A1378" s="44"/>
      <c r="C1378" s="60" t="s">
        <v>134</v>
      </c>
      <c r="D1378" s="534" t="str">
        <f t="shared" si="89"/>
        <v/>
      </c>
      <c r="E1378" s="535"/>
      <c r="F1378" s="535"/>
      <c r="G1378" s="535"/>
      <c r="H1378" s="535"/>
      <c r="I1378" s="535"/>
      <c r="J1378" s="535"/>
      <c r="K1378" s="535"/>
      <c r="L1378" s="535"/>
      <c r="M1378" s="535"/>
      <c r="N1378" s="535"/>
      <c r="O1378" s="535"/>
      <c r="P1378" s="535"/>
      <c r="Q1378" s="535"/>
      <c r="R1378" s="536"/>
      <c r="S1378" s="460"/>
      <c r="T1378" s="533"/>
      <c r="U1378" s="533"/>
      <c r="V1378" s="533"/>
      <c r="W1378" s="533"/>
      <c r="X1378" s="533"/>
      <c r="Y1378" s="460"/>
      <c r="Z1378" s="533"/>
      <c r="AA1378" s="533"/>
      <c r="AB1378" s="533"/>
      <c r="AC1378" s="533"/>
      <c r="AD1378" s="533"/>
      <c r="AE1378" s="1"/>
      <c r="AG1378" s="245">
        <f t="shared" si="90"/>
        <v>0</v>
      </c>
      <c r="AI1378" s="236">
        <f t="shared" si="91"/>
        <v>0</v>
      </c>
      <c r="AK1378" s="239">
        <f t="shared" si="92"/>
        <v>0</v>
      </c>
    </row>
    <row r="1379" spans="1:37" ht="15" customHeight="1">
      <c r="A1379" s="44"/>
      <c r="C1379" s="60" t="s">
        <v>135</v>
      </c>
      <c r="D1379" s="534" t="str">
        <f t="shared" si="89"/>
        <v/>
      </c>
      <c r="E1379" s="535"/>
      <c r="F1379" s="535"/>
      <c r="G1379" s="535"/>
      <c r="H1379" s="535"/>
      <c r="I1379" s="535"/>
      <c r="J1379" s="535"/>
      <c r="K1379" s="535"/>
      <c r="L1379" s="535"/>
      <c r="M1379" s="535"/>
      <c r="N1379" s="535"/>
      <c r="O1379" s="535"/>
      <c r="P1379" s="535"/>
      <c r="Q1379" s="535"/>
      <c r="R1379" s="536"/>
      <c r="S1379" s="460"/>
      <c r="T1379" s="533"/>
      <c r="U1379" s="533"/>
      <c r="V1379" s="533"/>
      <c r="W1379" s="533"/>
      <c r="X1379" s="533"/>
      <c r="Y1379" s="460"/>
      <c r="Z1379" s="533"/>
      <c r="AA1379" s="533"/>
      <c r="AB1379" s="533"/>
      <c r="AC1379" s="533"/>
      <c r="AD1379" s="533"/>
      <c r="AE1379" s="1"/>
      <c r="AG1379" s="245">
        <f t="shared" si="90"/>
        <v>0</v>
      </c>
      <c r="AI1379" s="236">
        <f t="shared" si="91"/>
        <v>0</v>
      </c>
      <c r="AK1379" s="239">
        <f t="shared" si="92"/>
        <v>0</v>
      </c>
    </row>
    <row r="1380" spans="1:37" ht="15" customHeight="1">
      <c r="A1380" s="44"/>
      <c r="C1380" s="60" t="s">
        <v>136</v>
      </c>
      <c r="D1380" s="534" t="str">
        <f t="shared" si="89"/>
        <v/>
      </c>
      <c r="E1380" s="535"/>
      <c r="F1380" s="535"/>
      <c r="G1380" s="535"/>
      <c r="H1380" s="535"/>
      <c r="I1380" s="535"/>
      <c r="J1380" s="535"/>
      <c r="K1380" s="535"/>
      <c r="L1380" s="535"/>
      <c r="M1380" s="535"/>
      <c r="N1380" s="535"/>
      <c r="O1380" s="535"/>
      <c r="P1380" s="535"/>
      <c r="Q1380" s="535"/>
      <c r="R1380" s="536"/>
      <c r="S1380" s="460"/>
      <c r="T1380" s="533"/>
      <c r="U1380" s="533"/>
      <c r="V1380" s="533"/>
      <c r="W1380" s="533"/>
      <c r="X1380" s="533"/>
      <c r="Y1380" s="460"/>
      <c r="Z1380" s="533"/>
      <c r="AA1380" s="533"/>
      <c r="AB1380" s="533"/>
      <c r="AC1380" s="533"/>
      <c r="AD1380" s="533"/>
      <c r="AE1380" s="1"/>
      <c r="AG1380" s="245">
        <f t="shared" si="90"/>
        <v>0</v>
      </c>
      <c r="AI1380" s="236">
        <f t="shared" si="91"/>
        <v>0</v>
      </c>
      <c r="AK1380" s="239">
        <f t="shared" si="92"/>
        <v>0</v>
      </c>
    </row>
    <row r="1381" spans="1:37" ht="15" customHeight="1">
      <c r="A1381" s="44"/>
      <c r="C1381" s="60" t="s">
        <v>137</v>
      </c>
      <c r="D1381" s="534" t="str">
        <f t="shared" si="89"/>
        <v/>
      </c>
      <c r="E1381" s="535"/>
      <c r="F1381" s="535"/>
      <c r="G1381" s="535"/>
      <c r="H1381" s="535"/>
      <c r="I1381" s="535"/>
      <c r="J1381" s="535"/>
      <c r="K1381" s="535"/>
      <c r="L1381" s="535"/>
      <c r="M1381" s="535"/>
      <c r="N1381" s="535"/>
      <c r="O1381" s="535"/>
      <c r="P1381" s="535"/>
      <c r="Q1381" s="535"/>
      <c r="R1381" s="536"/>
      <c r="S1381" s="460"/>
      <c r="T1381" s="533"/>
      <c r="U1381" s="533"/>
      <c r="V1381" s="533"/>
      <c r="W1381" s="533"/>
      <c r="X1381" s="533"/>
      <c r="Y1381" s="460"/>
      <c r="Z1381" s="533"/>
      <c r="AA1381" s="533"/>
      <c r="AB1381" s="533"/>
      <c r="AC1381" s="533"/>
      <c r="AD1381" s="533"/>
      <c r="AE1381" s="1"/>
      <c r="AG1381" s="245">
        <f t="shared" si="90"/>
        <v>0</v>
      </c>
      <c r="AI1381" s="236">
        <f t="shared" si="91"/>
        <v>0</v>
      </c>
      <c r="AK1381" s="239">
        <f t="shared" si="92"/>
        <v>0</v>
      </c>
    </row>
    <row r="1382" spans="1:37" ht="15" customHeight="1">
      <c r="A1382" s="44"/>
      <c r="C1382" s="60" t="s">
        <v>138</v>
      </c>
      <c r="D1382" s="534" t="str">
        <f t="shared" si="89"/>
        <v/>
      </c>
      <c r="E1382" s="535"/>
      <c r="F1382" s="535"/>
      <c r="G1382" s="535"/>
      <c r="H1382" s="535"/>
      <c r="I1382" s="535"/>
      <c r="J1382" s="535"/>
      <c r="K1382" s="535"/>
      <c r="L1382" s="535"/>
      <c r="M1382" s="535"/>
      <c r="N1382" s="535"/>
      <c r="O1382" s="535"/>
      <c r="P1382" s="535"/>
      <c r="Q1382" s="535"/>
      <c r="R1382" s="536"/>
      <c r="S1382" s="460"/>
      <c r="T1382" s="533"/>
      <c r="U1382" s="533"/>
      <c r="V1382" s="533"/>
      <c r="W1382" s="533"/>
      <c r="X1382" s="533"/>
      <c r="Y1382" s="460"/>
      <c r="Z1382" s="533"/>
      <c r="AA1382" s="533"/>
      <c r="AB1382" s="533"/>
      <c r="AC1382" s="533"/>
      <c r="AD1382" s="533"/>
      <c r="AE1382" s="1"/>
      <c r="AG1382" s="245">
        <f t="shared" si="90"/>
        <v>0</v>
      </c>
      <c r="AI1382" s="236">
        <f t="shared" si="91"/>
        <v>0</v>
      </c>
      <c r="AK1382" s="239">
        <f t="shared" si="92"/>
        <v>0</v>
      </c>
    </row>
    <row r="1383" spans="1:37" ht="15" customHeight="1">
      <c r="A1383" s="44"/>
      <c r="C1383" s="60" t="s">
        <v>139</v>
      </c>
      <c r="D1383" s="534" t="str">
        <f t="shared" si="89"/>
        <v/>
      </c>
      <c r="E1383" s="535"/>
      <c r="F1383" s="535"/>
      <c r="G1383" s="535"/>
      <c r="H1383" s="535"/>
      <c r="I1383" s="535"/>
      <c r="J1383" s="535"/>
      <c r="K1383" s="535"/>
      <c r="L1383" s="535"/>
      <c r="M1383" s="535"/>
      <c r="N1383" s="535"/>
      <c r="O1383" s="535"/>
      <c r="P1383" s="535"/>
      <c r="Q1383" s="535"/>
      <c r="R1383" s="536"/>
      <c r="S1383" s="460"/>
      <c r="T1383" s="533"/>
      <c r="U1383" s="533"/>
      <c r="V1383" s="533"/>
      <c r="W1383" s="533"/>
      <c r="X1383" s="533"/>
      <c r="Y1383" s="460"/>
      <c r="Z1383" s="533"/>
      <c r="AA1383" s="533"/>
      <c r="AB1383" s="533"/>
      <c r="AC1383" s="533"/>
      <c r="AD1383" s="533"/>
      <c r="AE1383" s="1"/>
      <c r="AG1383" s="245">
        <f t="shared" si="90"/>
        <v>0</v>
      </c>
      <c r="AI1383" s="236">
        <f t="shared" si="91"/>
        <v>0</v>
      </c>
      <c r="AK1383" s="239">
        <f t="shared" si="92"/>
        <v>0</v>
      </c>
    </row>
    <row r="1384" spans="1:37" ht="15" customHeight="1">
      <c r="A1384" s="44"/>
      <c r="C1384" s="60" t="s">
        <v>140</v>
      </c>
      <c r="D1384" s="534" t="str">
        <f t="shared" si="89"/>
        <v/>
      </c>
      <c r="E1384" s="535"/>
      <c r="F1384" s="535"/>
      <c r="G1384" s="535"/>
      <c r="H1384" s="535"/>
      <c r="I1384" s="535"/>
      <c r="J1384" s="535"/>
      <c r="K1384" s="535"/>
      <c r="L1384" s="535"/>
      <c r="M1384" s="535"/>
      <c r="N1384" s="535"/>
      <c r="O1384" s="535"/>
      <c r="P1384" s="535"/>
      <c r="Q1384" s="535"/>
      <c r="R1384" s="536"/>
      <c r="S1384" s="460"/>
      <c r="T1384" s="533"/>
      <c r="U1384" s="533"/>
      <c r="V1384" s="533"/>
      <c r="W1384" s="533"/>
      <c r="X1384" s="533"/>
      <c r="Y1384" s="460"/>
      <c r="Z1384" s="533"/>
      <c r="AA1384" s="533"/>
      <c r="AB1384" s="533"/>
      <c r="AC1384" s="533"/>
      <c r="AD1384" s="533"/>
      <c r="AE1384" s="1"/>
      <c r="AG1384" s="245">
        <f t="shared" si="90"/>
        <v>0</v>
      </c>
      <c r="AI1384" s="236">
        <f t="shared" si="91"/>
        <v>0</v>
      </c>
      <c r="AK1384" s="239">
        <f t="shared" si="92"/>
        <v>0</v>
      </c>
    </row>
    <row r="1385" spans="1:37" ht="15" customHeight="1">
      <c r="A1385" s="44"/>
      <c r="C1385" s="60" t="s">
        <v>141</v>
      </c>
      <c r="D1385" s="534" t="str">
        <f t="shared" si="89"/>
        <v/>
      </c>
      <c r="E1385" s="535"/>
      <c r="F1385" s="535"/>
      <c r="G1385" s="535"/>
      <c r="H1385" s="535"/>
      <c r="I1385" s="535"/>
      <c r="J1385" s="535"/>
      <c r="K1385" s="535"/>
      <c r="L1385" s="535"/>
      <c r="M1385" s="535"/>
      <c r="N1385" s="535"/>
      <c r="O1385" s="535"/>
      <c r="P1385" s="535"/>
      <c r="Q1385" s="535"/>
      <c r="R1385" s="536"/>
      <c r="S1385" s="460"/>
      <c r="T1385" s="533"/>
      <c r="U1385" s="533"/>
      <c r="V1385" s="533"/>
      <c r="W1385" s="533"/>
      <c r="X1385" s="533"/>
      <c r="Y1385" s="460"/>
      <c r="Z1385" s="533"/>
      <c r="AA1385" s="533"/>
      <c r="AB1385" s="533"/>
      <c r="AC1385" s="533"/>
      <c r="AD1385" s="533"/>
      <c r="AE1385" s="1"/>
      <c r="AG1385" s="245">
        <f t="shared" si="90"/>
        <v>0</v>
      </c>
      <c r="AI1385" s="236">
        <f t="shared" si="91"/>
        <v>0</v>
      </c>
      <c r="AK1385" s="239">
        <f t="shared" si="92"/>
        <v>0</v>
      </c>
    </row>
    <row r="1386" spans="1:37" ht="15" customHeight="1">
      <c r="A1386" s="44"/>
      <c r="C1386" s="60" t="s">
        <v>142</v>
      </c>
      <c r="D1386" s="534" t="str">
        <f t="shared" si="89"/>
        <v/>
      </c>
      <c r="E1386" s="535"/>
      <c r="F1386" s="535"/>
      <c r="G1386" s="535"/>
      <c r="H1386" s="535"/>
      <c r="I1386" s="535"/>
      <c r="J1386" s="535"/>
      <c r="K1386" s="535"/>
      <c r="L1386" s="535"/>
      <c r="M1386" s="535"/>
      <c r="N1386" s="535"/>
      <c r="O1386" s="535"/>
      <c r="P1386" s="535"/>
      <c r="Q1386" s="535"/>
      <c r="R1386" s="536"/>
      <c r="S1386" s="460"/>
      <c r="T1386" s="533"/>
      <c r="U1386" s="533"/>
      <c r="V1386" s="533"/>
      <c r="W1386" s="533"/>
      <c r="X1386" s="533"/>
      <c r="Y1386" s="460"/>
      <c r="Z1386" s="533"/>
      <c r="AA1386" s="533"/>
      <c r="AB1386" s="533"/>
      <c r="AC1386" s="533"/>
      <c r="AD1386" s="533"/>
      <c r="AE1386" s="1"/>
      <c r="AG1386" s="245">
        <f t="shared" si="90"/>
        <v>0</v>
      </c>
      <c r="AI1386" s="236">
        <f t="shared" si="91"/>
        <v>0</v>
      </c>
      <c r="AK1386" s="239">
        <f t="shared" si="92"/>
        <v>0</v>
      </c>
    </row>
    <row r="1387" spans="1:37" ht="15" customHeight="1">
      <c r="A1387" s="44"/>
      <c r="C1387" s="60" t="s">
        <v>143</v>
      </c>
      <c r="D1387" s="534" t="str">
        <f t="shared" si="89"/>
        <v/>
      </c>
      <c r="E1387" s="535"/>
      <c r="F1387" s="535"/>
      <c r="G1387" s="535"/>
      <c r="H1387" s="535"/>
      <c r="I1387" s="535"/>
      <c r="J1387" s="535"/>
      <c r="K1387" s="535"/>
      <c r="L1387" s="535"/>
      <c r="M1387" s="535"/>
      <c r="N1387" s="535"/>
      <c r="O1387" s="535"/>
      <c r="P1387" s="535"/>
      <c r="Q1387" s="535"/>
      <c r="R1387" s="536"/>
      <c r="S1387" s="460"/>
      <c r="T1387" s="533"/>
      <c r="U1387" s="533"/>
      <c r="V1387" s="533"/>
      <c r="W1387" s="533"/>
      <c r="X1387" s="533"/>
      <c r="Y1387" s="460"/>
      <c r="Z1387" s="533"/>
      <c r="AA1387" s="533"/>
      <c r="AB1387" s="533"/>
      <c r="AC1387" s="533"/>
      <c r="AD1387" s="533"/>
      <c r="AE1387" s="1"/>
      <c r="AG1387" s="245">
        <f t="shared" si="90"/>
        <v>0</v>
      </c>
      <c r="AI1387" s="236">
        <f t="shared" si="91"/>
        <v>0</v>
      </c>
      <c r="AK1387" s="239">
        <f t="shared" si="92"/>
        <v>0</v>
      </c>
    </row>
    <row r="1388" spans="1:37" ht="15" customHeight="1">
      <c r="A1388" s="44"/>
      <c r="C1388" s="60" t="s">
        <v>144</v>
      </c>
      <c r="D1388" s="534" t="str">
        <f t="shared" si="89"/>
        <v/>
      </c>
      <c r="E1388" s="535"/>
      <c r="F1388" s="535"/>
      <c r="G1388" s="535"/>
      <c r="H1388" s="535"/>
      <c r="I1388" s="535"/>
      <c r="J1388" s="535"/>
      <c r="K1388" s="535"/>
      <c r="L1388" s="535"/>
      <c r="M1388" s="535"/>
      <c r="N1388" s="535"/>
      <c r="O1388" s="535"/>
      <c r="P1388" s="535"/>
      <c r="Q1388" s="535"/>
      <c r="R1388" s="536"/>
      <c r="S1388" s="460"/>
      <c r="T1388" s="533"/>
      <c r="U1388" s="533"/>
      <c r="V1388" s="533"/>
      <c r="W1388" s="533"/>
      <c r="X1388" s="533"/>
      <c r="Y1388" s="460"/>
      <c r="Z1388" s="533"/>
      <c r="AA1388" s="533"/>
      <c r="AB1388" s="533"/>
      <c r="AC1388" s="533"/>
      <c r="AD1388" s="533"/>
      <c r="AE1388" s="1"/>
      <c r="AG1388" s="245">
        <f t="shared" si="90"/>
        <v>0</v>
      </c>
      <c r="AI1388" s="236">
        <f t="shared" si="91"/>
        <v>0</v>
      </c>
      <c r="AK1388" s="239">
        <f t="shared" si="92"/>
        <v>0</v>
      </c>
    </row>
    <row r="1389" spans="1:37" ht="15" customHeight="1">
      <c r="A1389" s="44"/>
      <c r="C1389" s="60" t="s">
        <v>145</v>
      </c>
      <c r="D1389" s="534" t="str">
        <f t="shared" si="89"/>
        <v/>
      </c>
      <c r="E1389" s="535"/>
      <c r="F1389" s="535"/>
      <c r="G1389" s="535"/>
      <c r="H1389" s="535"/>
      <c r="I1389" s="535"/>
      <c r="J1389" s="535"/>
      <c r="K1389" s="535"/>
      <c r="L1389" s="535"/>
      <c r="M1389" s="535"/>
      <c r="N1389" s="535"/>
      <c r="O1389" s="535"/>
      <c r="P1389" s="535"/>
      <c r="Q1389" s="535"/>
      <c r="R1389" s="536"/>
      <c r="S1389" s="460"/>
      <c r="T1389" s="533"/>
      <c r="U1389" s="533"/>
      <c r="V1389" s="533"/>
      <c r="W1389" s="533"/>
      <c r="X1389" s="533"/>
      <c r="Y1389" s="460"/>
      <c r="Z1389" s="533"/>
      <c r="AA1389" s="533"/>
      <c r="AB1389" s="533"/>
      <c r="AC1389" s="533"/>
      <c r="AD1389" s="533"/>
      <c r="AE1389" s="1"/>
      <c r="AG1389" s="245">
        <f t="shared" si="90"/>
        <v>0</v>
      </c>
      <c r="AI1389" s="236">
        <f t="shared" si="91"/>
        <v>0</v>
      </c>
      <c r="AK1389" s="239">
        <f t="shared" si="92"/>
        <v>0</v>
      </c>
    </row>
    <row r="1390" spans="1:37" ht="15" customHeight="1">
      <c r="A1390" s="44"/>
      <c r="C1390" s="61" t="s">
        <v>146</v>
      </c>
      <c r="D1390" s="534" t="str">
        <f t="shared" si="89"/>
        <v/>
      </c>
      <c r="E1390" s="535"/>
      <c r="F1390" s="535"/>
      <c r="G1390" s="535"/>
      <c r="H1390" s="535"/>
      <c r="I1390" s="535"/>
      <c r="J1390" s="535"/>
      <c r="K1390" s="535"/>
      <c r="L1390" s="535"/>
      <c r="M1390" s="535"/>
      <c r="N1390" s="535"/>
      <c r="O1390" s="535"/>
      <c r="P1390" s="535"/>
      <c r="Q1390" s="535"/>
      <c r="R1390" s="536"/>
      <c r="S1390" s="460"/>
      <c r="T1390" s="533"/>
      <c r="U1390" s="533"/>
      <c r="V1390" s="533"/>
      <c r="W1390" s="533"/>
      <c r="X1390" s="533"/>
      <c r="Y1390" s="460"/>
      <c r="Z1390" s="533"/>
      <c r="AA1390" s="533"/>
      <c r="AB1390" s="533"/>
      <c r="AC1390" s="533"/>
      <c r="AD1390" s="533"/>
      <c r="AE1390" s="1"/>
      <c r="AG1390" s="245">
        <f t="shared" si="90"/>
        <v>0</v>
      </c>
      <c r="AI1390" s="236">
        <f t="shared" si="91"/>
        <v>0</v>
      </c>
      <c r="AK1390" s="239">
        <f t="shared" si="92"/>
        <v>0</v>
      </c>
    </row>
    <row r="1391" spans="1:37" ht="15" customHeight="1">
      <c r="A1391" s="44"/>
      <c r="C1391" s="60" t="s">
        <v>147</v>
      </c>
      <c r="D1391" s="534" t="str">
        <f t="shared" si="89"/>
        <v/>
      </c>
      <c r="E1391" s="535"/>
      <c r="F1391" s="535"/>
      <c r="G1391" s="535"/>
      <c r="H1391" s="535"/>
      <c r="I1391" s="535"/>
      <c r="J1391" s="535"/>
      <c r="K1391" s="535"/>
      <c r="L1391" s="535"/>
      <c r="M1391" s="535"/>
      <c r="N1391" s="535"/>
      <c r="O1391" s="535"/>
      <c r="P1391" s="535"/>
      <c r="Q1391" s="535"/>
      <c r="R1391" s="536"/>
      <c r="S1391" s="460"/>
      <c r="T1391" s="533"/>
      <c r="U1391" s="533"/>
      <c r="V1391" s="533"/>
      <c r="W1391" s="533"/>
      <c r="X1391" s="533"/>
      <c r="Y1391" s="460"/>
      <c r="Z1391" s="533"/>
      <c r="AA1391" s="533"/>
      <c r="AB1391" s="533"/>
      <c r="AC1391" s="533"/>
      <c r="AD1391" s="533"/>
      <c r="AE1391" s="1"/>
      <c r="AG1391" s="245">
        <f t="shared" si="90"/>
        <v>0</v>
      </c>
      <c r="AI1391" s="236">
        <f t="shared" si="91"/>
        <v>0</v>
      </c>
      <c r="AK1391" s="239">
        <f t="shared" si="92"/>
        <v>0</v>
      </c>
    </row>
    <row r="1392" spans="1:37" ht="15" customHeight="1">
      <c r="A1392" s="44"/>
      <c r="C1392" s="60" t="s">
        <v>148</v>
      </c>
      <c r="D1392" s="534" t="str">
        <f t="shared" si="89"/>
        <v/>
      </c>
      <c r="E1392" s="535"/>
      <c r="F1392" s="535"/>
      <c r="G1392" s="535"/>
      <c r="H1392" s="535"/>
      <c r="I1392" s="535"/>
      <c r="J1392" s="535"/>
      <c r="K1392" s="535"/>
      <c r="L1392" s="535"/>
      <c r="M1392" s="535"/>
      <c r="N1392" s="535"/>
      <c r="O1392" s="535"/>
      <c r="P1392" s="535"/>
      <c r="Q1392" s="535"/>
      <c r="R1392" s="536"/>
      <c r="S1392" s="460"/>
      <c r="T1392" s="533"/>
      <c r="U1392" s="533"/>
      <c r="V1392" s="533"/>
      <c r="W1392" s="533"/>
      <c r="X1392" s="533"/>
      <c r="Y1392" s="460"/>
      <c r="Z1392" s="533"/>
      <c r="AA1392" s="533"/>
      <c r="AB1392" s="533"/>
      <c r="AC1392" s="533"/>
      <c r="AD1392" s="533"/>
      <c r="AE1392" s="1"/>
      <c r="AG1392" s="245">
        <f t="shared" si="90"/>
        <v>0</v>
      </c>
      <c r="AI1392" s="236">
        <f t="shared" si="91"/>
        <v>0</v>
      </c>
      <c r="AK1392" s="239">
        <f t="shared" si="92"/>
        <v>0</v>
      </c>
    </row>
    <row r="1393" spans="1:37" ht="15" customHeight="1">
      <c r="A1393" s="44"/>
      <c r="C1393" s="60" t="s">
        <v>149</v>
      </c>
      <c r="D1393" s="534" t="str">
        <f t="shared" si="89"/>
        <v/>
      </c>
      <c r="E1393" s="535"/>
      <c r="F1393" s="535"/>
      <c r="G1393" s="535"/>
      <c r="H1393" s="535"/>
      <c r="I1393" s="535"/>
      <c r="J1393" s="535"/>
      <c r="K1393" s="535"/>
      <c r="L1393" s="535"/>
      <c r="M1393" s="535"/>
      <c r="N1393" s="535"/>
      <c r="O1393" s="535"/>
      <c r="P1393" s="535"/>
      <c r="Q1393" s="535"/>
      <c r="R1393" s="536"/>
      <c r="S1393" s="460"/>
      <c r="T1393" s="533"/>
      <c r="U1393" s="533"/>
      <c r="V1393" s="533"/>
      <c r="W1393" s="533"/>
      <c r="X1393" s="533"/>
      <c r="Y1393" s="460"/>
      <c r="Z1393" s="533"/>
      <c r="AA1393" s="533"/>
      <c r="AB1393" s="533"/>
      <c r="AC1393" s="533"/>
      <c r="AD1393" s="533"/>
      <c r="AE1393" s="1"/>
      <c r="AG1393" s="245">
        <f t="shared" si="90"/>
        <v>0</v>
      </c>
      <c r="AI1393" s="236">
        <f t="shared" si="91"/>
        <v>0</v>
      </c>
      <c r="AK1393" s="239">
        <f t="shared" si="92"/>
        <v>0</v>
      </c>
    </row>
    <row r="1394" spans="1:37" ht="15" customHeight="1">
      <c r="A1394" s="44"/>
      <c r="C1394" s="60" t="s">
        <v>150</v>
      </c>
      <c r="D1394" s="534" t="str">
        <f t="shared" si="89"/>
        <v/>
      </c>
      <c r="E1394" s="535"/>
      <c r="F1394" s="535"/>
      <c r="G1394" s="535"/>
      <c r="H1394" s="535"/>
      <c r="I1394" s="535"/>
      <c r="J1394" s="535"/>
      <c r="K1394" s="535"/>
      <c r="L1394" s="535"/>
      <c r="M1394" s="535"/>
      <c r="N1394" s="535"/>
      <c r="O1394" s="535"/>
      <c r="P1394" s="535"/>
      <c r="Q1394" s="535"/>
      <c r="R1394" s="536"/>
      <c r="S1394" s="460"/>
      <c r="T1394" s="533"/>
      <c r="U1394" s="533"/>
      <c r="V1394" s="533"/>
      <c r="W1394" s="533"/>
      <c r="X1394" s="533"/>
      <c r="Y1394" s="460"/>
      <c r="Z1394" s="533"/>
      <c r="AA1394" s="533"/>
      <c r="AB1394" s="533"/>
      <c r="AC1394" s="533"/>
      <c r="AD1394" s="533"/>
      <c r="AE1394" s="1"/>
      <c r="AG1394" s="245">
        <f t="shared" si="90"/>
        <v>0</v>
      </c>
      <c r="AI1394" s="236">
        <f t="shared" si="91"/>
        <v>0</v>
      </c>
      <c r="AK1394" s="239">
        <f t="shared" si="92"/>
        <v>0</v>
      </c>
    </row>
    <row r="1395" spans="1:37" ht="15" customHeight="1">
      <c r="A1395" s="44"/>
      <c r="C1395" s="60" t="s">
        <v>151</v>
      </c>
      <c r="D1395" s="534" t="str">
        <f t="shared" si="89"/>
        <v/>
      </c>
      <c r="E1395" s="535"/>
      <c r="F1395" s="535"/>
      <c r="G1395" s="535"/>
      <c r="H1395" s="535"/>
      <c r="I1395" s="535"/>
      <c r="J1395" s="535"/>
      <c r="K1395" s="535"/>
      <c r="L1395" s="535"/>
      <c r="M1395" s="535"/>
      <c r="N1395" s="535"/>
      <c r="O1395" s="535"/>
      <c r="P1395" s="535"/>
      <c r="Q1395" s="535"/>
      <c r="R1395" s="536"/>
      <c r="S1395" s="460"/>
      <c r="T1395" s="533"/>
      <c r="U1395" s="533"/>
      <c r="V1395" s="533"/>
      <c r="W1395" s="533"/>
      <c r="X1395" s="533"/>
      <c r="Y1395" s="460"/>
      <c r="Z1395" s="533"/>
      <c r="AA1395" s="533"/>
      <c r="AB1395" s="533"/>
      <c r="AC1395" s="533"/>
      <c r="AD1395" s="533"/>
      <c r="AE1395" s="1"/>
      <c r="AG1395" s="245">
        <f t="shared" si="90"/>
        <v>0</v>
      </c>
      <c r="AI1395" s="236">
        <f t="shared" si="91"/>
        <v>0</v>
      </c>
      <c r="AK1395" s="239">
        <f t="shared" si="92"/>
        <v>0</v>
      </c>
    </row>
    <row r="1396" spans="1:37" ht="15" customHeight="1">
      <c r="A1396" s="44"/>
      <c r="C1396" s="60" t="s">
        <v>152</v>
      </c>
      <c r="D1396" s="534" t="str">
        <f t="shared" si="89"/>
        <v/>
      </c>
      <c r="E1396" s="535"/>
      <c r="F1396" s="535"/>
      <c r="G1396" s="535"/>
      <c r="H1396" s="535"/>
      <c r="I1396" s="535"/>
      <c r="J1396" s="535"/>
      <c r="K1396" s="535"/>
      <c r="L1396" s="535"/>
      <c r="M1396" s="535"/>
      <c r="N1396" s="535"/>
      <c r="O1396" s="535"/>
      <c r="P1396" s="535"/>
      <c r="Q1396" s="535"/>
      <c r="R1396" s="536"/>
      <c r="S1396" s="460"/>
      <c r="T1396" s="533"/>
      <c r="U1396" s="533"/>
      <c r="V1396" s="533"/>
      <c r="W1396" s="533"/>
      <c r="X1396" s="533"/>
      <c r="Y1396" s="460"/>
      <c r="Z1396" s="533"/>
      <c r="AA1396" s="533"/>
      <c r="AB1396" s="533"/>
      <c r="AC1396" s="533"/>
      <c r="AD1396" s="533"/>
      <c r="AE1396" s="1"/>
      <c r="AG1396" s="245">
        <f t="shared" si="90"/>
        <v>0</v>
      </c>
      <c r="AI1396" s="236">
        <f t="shared" si="91"/>
        <v>0</v>
      </c>
      <c r="AK1396" s="239">
        <f t="shared" si="92"/>
        <v>0</v>
      </c>
    </row>
    <row r="1397" spans="1:37" ht="15" customHeight="1">
      <c r="A1397" s="44"/>
      <c r="C1397" s="60" t="s">
        <v>153</v>
      </c>
      <c r="D1397" s="534" t="str">
        <f t="shared" si="89"/>
        <v/>
      </c>
      <c r="E1397" s="535"/>
      <c r="F1397" s="535"/>
      <c r="G1397" s="535"/>
      <c r="H1397" s="535"/>
      <c r="I1397" s="535"/>
      <c r="J1397" s="535"/>
      <c r="K1397" s="535"/>
      <c r="L1397" s="535"/>
      <c r="M1397" s="535"/>
      <c r="N1397" s="535"/>
      <c r="O1397" s="535"/>
      <c r="P1397" s="535"/>
      <c r="Q1397" s="535"/>
      <c r="R1397" s="536"/>
      <c r="S1397" s="460"/>
      <c r="T1397" s="533"/>
      <c r="U1397" s="533"/>
      <c r="V1397" s="533"/>
      <c r="W1397" s="533"/>
      <c r="X1397" s="533"/>
      <c r="Y1397" s="460"/>
      <c r="Z1397" s="533"/>
      <c r="AA1397" s="533"/>
      <c r="AB1397" s="533"/>
      <c r="AC1397" s="533"/>
      <c r="AD1397" s="533"/>
      <c r="AE1397" s="1"/>
      <c r="AG1397" s="245">
        <f t="shared" si="90"/>
        <v>0</v>
      </c>
      <c r="AI1397" s="236">
        <f t="shared" si="91"/>
        <v>0</v>
      </c>
      <c r="AK1397" s="239">
        <f t="shared" si="92"/>
        <v>0</v>
      </c>
    </row>
    <row r="1398" spans="1:37" ht="15" customHeight="1">
      <c r="A1398" s="44"/>
      <c r="C1398" s="60" t="s">
        <v>154</v>
      </c>
      <c r="D1398" s="534" t="str">
        <f t="shared" si="89"/>
        <v/>
      </c>
      <c r="E1398" s="535"/>
      <c r="F1398" s="535"/>
      <c r="G1398" s="535"/>
      <c r="H1398" s="535"/>
      <c r="I1398" s="535"/>
      <c r="J1398" s="535"/>
      <c r="K1398" s="535"/>
      <c r="L1398" s="535"/>
      <c r="M1398" s="535"/>
      <c r="N1398" s="535"/>
      <c r="O1398" s="535"/>
      <c r="P1398" s="535"/>
      <c r="Q1398" s="535"/>
      <c r="R1398" s="536"/>
      <c r="S1398" s="460"/>
      <c r="T1398" s="533"/>
      <c r="U1398" s="533"/>
      <c r="V1398" s="533"/>
      <c r="W1398" s="533"/>
      <c r="X1398" s="533"/>
      <c r="Y1398" s="460"/>
      <c r="Z1398" s="533"/>
      <c r="AA1398" s="533"/>
      <c r="AB1398" s="533"/>
      <c r="AC1398" s="533"/>
      <c r="AD1398" s="533"/>
      <c r="AE1398" s="1"/>
      <c r="AG1398" s="245">
        <f t="shared" si="90"/>
        <v>0</v>
      </c>
      <c r="AI1398" s="236">
        <f t="shared" si="91"/>
        <v>0</v>
      </c>
      <c r="AK1398" s="239">
        <f t="shared" si="92"/>
        <v>0</v>
      </c>
    </row>
    <row r="1399" spans="1:37" ht="15" customHeight="1">
      <c r="A1399" s="44"/>
      <c r="C1399" s="60" t="s">
        <v>155</v>
      </c>
      <c r="D1399" s="534" t="str">
        <f t="shared" si="89"/>
        <v/>
      </c>
      <c r="E1399" s="535"/>
      <c r="F1399" s="535"/>
      <c r="G1399" s="535"/>
      <c r="H1399" s="535"/>
      <c r="I1399" s="535"/>
      <c r="J1399" s="535"/>
      <c r="K1399" s="535"/>
      <c r="L1399" s="535"/>
      <c r="M1399" s="535"/>
      <c r="N1399" s="535"/>
      <c r="O1399" s="535"/>
      <c r="P1399" s="535"/>
      <c r="Q1399" s="535"/>
      <c r="R1399" s="536"/>
      <c r="S1399" s="460"/>
      <c r="T1399" s="533"/>
      <c r="U1399" s="533"/>
      <c r="V1399" s="533"/>
      <c r="W1399" s="533"/>
      <c r="X1399" s="533"/>
      <c r="Y1399" s="460"/>
      <c r="Z1399" s="533"/>
      <c r="AA1399" s="533"/>
      <c r="AB1399" s="533"/>
      <c r="AC1399" s="533"/>
      <c r="AD1399" s="533"/>
      <c r="AE1399" s="1"/>
      <c r="AG1399" s="245">
        <f t="shared" si="90"/>
        <v>0</v>
      </c>
      <c r="AI1399" s="236">
        <f t="shared" si="91"/>
        <v>0</v>
      </c>
      <c r="AK1399" s="239">
        <f t="shared" si="92"/>
        <v>0</v>
      </c>
    </row>
    <row r="1400" spans="1:37" ht="15" customHeight="1">
      <c r="A1400" s="44"/>
      <c r="C1400" s="60" t="s">
        <v>156</v>
      </c>
      <c r="D1400" s="534" t="str">
        <f t="shared" si="89"/>
        <v/>
      </c>
      <c r="E1400" s="535"/>
      <c r="F1400" s="535"/>
      <c r="G1400" s="535"/>
      <c r="H1400" s="535"/>
      <c r="I1400" s="535"/>
      <c r="J1400" s="535"/>
      <c r="K1400" s="535"/>
      <c r="L1400" s="535"/>
      <c r="M1400" s="535"/>
      <c r="N1400" s="535"/>
      <c r="O1400" s="535"/>
      <c r="P1400" s="535"/>
      <c r="Q1400" s="535"/>
      <c r="R1400" s="536"/>
      <c r="S1400" s="460"/>
      <c r="T1400" s="533"/>
      <c r="U1400" s="533"/>
      <c r="V1400" s="533"/>
      <c r="W1400" s="533"/>
      <c r="X1400" s="533"/>
      <c r="Y1400" s="460"/>
      <c r="Z1400" s="533"/>
      <c r="AA1400" s="533"/>
      <c r="AB1400" s="533"/>
      <c r="AC1400" s="533"/>
      <c r="AD1400" s="533"/>
      <c r="AE1400" s="1"/>
      <c r="AG1400" s="245">
        <f t="shared" si="90"/>
        <v>0</v>
      </c>
      <c r="AI1400" s="236">
        <f t="shared" si="91"/>
        <v>0</v>
      </c>
      <c r="AK1400" s="239">
        <f t="shared" si="92"/>
        <v>0</v>
      </c>
    </row>
    <row r="1401" spans="1:37" ht="15" customHeight="1">
      <c r="A1401" s="44"/>
      <c r="C1401" s="60" t="s">
        <v>157</v>
      </c>
      <c r="D1401" s="534" t="str">
        <f t="shared" si="89"/>
        <v/>
      </c>
      <c r="E1401" s="535"/>
      <c r="F1401" s="535"/>
      <c r="G1401" s="535"/>
      <c r="H1401" s="535"/>
      <c r="I1401" s="535"/>
      <c r="J1401" s="535"/>
      <c r="K1401" s="535"/>
      <c r="L1401" s="535"/>
      <c r="M1401" s="535"/>
      <c r="N1401" s="535"/>
      <c r="O1401" s="535"/>
      <c r="P1401" s="535"/>
      <c r="Q1401" s="535"/>
      <c r="R1401" s="536"/>
      <c r="S1401" s="460"/>
      <c r="T1401" s="533"/>
      <c r="U1401" s="533"/>
      <c r="V1401" s="533"/>
      <c r="W1401" s="533"/>
      <c r="X1401" s="533"/>
      <c r="Y1401" s="460"/>
      <c r="Z1401" s="533"/>
      <c r="AA1401" s="533"/>
      <c r="AB1401" s="533"/>
      <c r="AC1401" s="533"/>
      <c r="AD1401" s="533"/>
      <c r="AE1401" s="1"/>
      <c r="AG1401" s="245">
        <f t="shared" si="90"/>
        <v>0</v>
      </c>
      <c r="AI1401" s="236">
        <f t="shared" si="91"/>
        <v>0</v>
      </c>
      <c r="AK1401" s="239">
        <f t="shared" si="92"/>
        <v>0</v>
      </c>
    </row>
    <row r="1402" spans="1:37" ht="15" customHeight="1">
      <c r="A1402" s="44"/>
      <c r="C1402" s="60" t="s">
        <v>158</v>
      </c>
      <c r="D1402" s="534" t="str">
        <f t="shared" si="89"/>
        <v/>
      </c>
      <c r="E1402" s="535"/>
      <c r="F1402" s="535"/>
      <c r="G1402" s="535"/>
      <c r="H1402" s="535"/>
      <c r="I1402" s="535"/>
      <c r="J1402" s="535"/>
      <c r="K1402" s="535"/>
      <c r="L1402" s="535"/>
      <c r="M1402" s="535"/>
      <c r="N1402" s="535"/>
      <c r="O1402" s="535"/>
      <c r="P1402" s="535"/>
      <c r="Q1402" s="535"/>
      <c r="R1402" s="536"/>
      <c r="S1402" s="460"/>
      <c r="T1402" s="533"/>
      <c r="U1402" s="533"/>
      <c r="V1402" s="533"/>
      <c r="W1402" s="533"/>
      <c r="X1402" s="533"/>
      <c r="Y1402" s="460"/>
      <c r="Z1402" s="533"/>
      <c r="AA1402" s="533"/>
      <c r="AB1402" s="533"/>
      <c r="AC1402" s="533"/>
      <c r="AD1402" s="533"/>
      <c r="AE1402" s="1"/>
      <c r="AG1402" s="245">
        <f t="shared" si="90"/>
        <v>0</v>
      </c>
      <c r="AI1402" s="236">
        <f t="shared" si="91"/>
        <v>0</v>
      </c>
      <c r="AK1402" s="239">
        <f t="shared" si="92"/>
        <v>0</v>
      </c>
    </row>
    <row r="1403" spans="1:37" ht="15" customHeight="1">
      <c r="A1403" s="44"/>
      <c r="C1403" s="60" t="s">
        <v>159</v>
      </c>
      <c r="D1403" s="534" t="str">
        <f t="shared" si="89"/>
        <v/>
      </c>
      <c r="E1403" s="535"/>
      <c r="F1403" s="535"/>
      <c r="G1403" s="535"/>
      <c r="H1403" s="535"/>
      <c r="I1403" s="535"/>
      <c r="J1403" s="535"/>
      <c r="K1403" s="535"/>
      <c r="L1403" s="535"/>
      <c r="M1403" s="535"/>
      <c r="N1403" s="535"/>
      <c r="O1403" s="535"/>
      <c r="P1403" s="535"/>
      <c r="Q1403" s="535"/>
      <c r="R1403" s="536"/>
      <c r="S1403" s="460"/>
      <c r="T1403" s="533"/>
      <c r="U1403" s="533"/>
      <c r="V1403" s="533"/>
      <c r="W1403" s="533"/>
      <c r="X1403" s="533"/>
      <c r="Y1403" s="460"/>
      <c r="Z1403" s="533"/>
      <c r="AA1403" s="533"/>
      <c r="AB1403" s="533"/>
      <c r="AC1403" s="533"/>
      <c r="AD1403" s="533"/>
      <c r="AE1403" s="1"/>
      <c r="AG1403" s="245">
        <f t="shared" si="90"/>
        <v>0</v>
      </c>
      <c r="AI1403" s="236">
        <f t="shared" si="91"/>
        <v>0</v>
      </c>
      <c r="AK1403" s="239">
        <f t="shared" si="92"/>
        <v>0</v>
      </c>
    </row>
    <row r="1404" spans="1:37" ht="15" customHeight="1">
      <c r="A1404" s="44"/>
      <c r="C1404" s="60" t="s">
        <v>160</v>
      </c>
      <c r="D1404" s="534" t="str">
        <f t="shared" si="89"/>
        <v/>
      </c>
      <c r="E1404" s="535"/>
      <c r="F1404" s="535"/>
      <c r="G1404" s="535"/>
      <c r="H1404" s="535"/>
      <c r="I1404" s="535"/>
      <c r="J1404" s="535"/>
      <c r="K1404" s="535"/>
      <c r="L1404" s="535"/>
      <c r="M1404" s="535"/>
      <c r="N1404" s="535"/>
      <c r="O1404" s="535"/>
      <c r="P1404" s="535"/>
      <c r="Q1404" s="535"/>
      <c r="R1404" s="536"/>
      <c r="S1404" s="460"/>
      <c r="T1404" s="533"/>
      <c r="U1404" s="533"/>
      <c r="V1404" s="533"/>
      <c r="W1404" s="533"/>
      <c r="X1404" s="533"/>
      <c r="Y1404" s="460"/>
      <c r="Z1404" s="533"/>
      <c r="AA1404" s="533"/>
      <c r="AB1404" s="533"/>
      <c r="AC1404" s="533"/>
      <c r="AD1404" s="533"/>
      <c r="AE1404" s="1"/>
      <c r="AG1404" s="245">
        <f t="shared" si="90"/>
        <v>0</v>
      </c>
      <c r="AI1404" s="236">
        <f t="shared" si="91"/>
        <v>0</v>
      </c>
      <c r="AK1404" s="239">
        <f t="shared" si="92"/>
        <v>0</v>
      </c>
    </row>
    <row r="1405" spans="1:37" ht="15" customHeight="1">
      <c r="A1405" s="44"/>
      <c r="C1405" s="60" t="s">
        <v>161</v>
      </c>
      <c r="D1405" s="534" t="str">
        <f t="shared" si="89"/>
        <v/>
      </c>
      <c r="E1405" s="535"/>
      <c r="F1405" s="535"/>
      <c r="G1405" s="535"/>
      <c r="H1405" s="535"/>
      <c r="I1405" s="535"/>
      <c r="J1405" s="535"/>
      <c r="K1405" s="535"/>
      <c r="L1405" s="535"/>
      <c r="M1405" s="535"/>
      <c r="N1405" s="535"/>
      <c r="O1405" s="535"/>
      <c r="P1405" s="535"/>
      <c r="Q1405" s="535"/>
      <c r="R1405" s="536"/>
      <c r="S1405" s="460"/>
      <c r="T1405" s="533"/>
      <c r="U1405" s="533"/>
      <c r="V1405" s="533"/>
      <c r="W1405" s="533"/>
      <c r="X1405" s="533"/>
      <c r="Y1405" s="460"/>
      <c r="Z1405" s="533"/>
      <c r="AA1405" s="533"/>
      <c r="AB1405" s="533"/>
      <c r="AC1405" s="533"/>
      <c r="AD1405" s="533"/>
      <c r="AE1405" s="1"/>
      <c r="AG1405" s="245">
        <f t="shared" si="90"/>
        <v>0</v>
      </c>
      <c r="AI1405" s="236">
        <f t="shared" si="91"/>
        <v>0</v>
      </c>
      <c r="AK1405" s="239">
        <f t="shared" si="92"/>
        <v>0</v>
      </c>
    </row>
    <row r="1406" spans="1:37" ht="15" customHeight="1">
      <c r="A1406" s="44"/>
      <c r="C1406" s="60" t="s">
        <v>162</v>
      </c>
      <c r="D1406" s="534" t="str">
        <f t="shared" si="89"/>
        <v/>
      </c>
      <c r="E1406" s="535"/>
      <c r="F1406" s="535"/>
      <c r="G1406" s="535"/>
      <c r="H1406" s="535"/>
      <c r="I1406" s="535"/>
      <c r="J1406" s="535"/>
      <c r="K1406" s="535"/>
      <c r="L1406" s="535"/>
      <c r="M1406" s="535"/>
      <c r="N1406" s="535"/>
      <c r="O1406" s="535"/>
      <c r="P1406" s="535"/>
      <c r="Q1406" s="535"/>
      <c r="R1406" s="536"/>
      <c r="S1406" s="460"/>
      <c r="T1406" s="533"/>
      <c r="U1406" s="533"/>
      <c r="V1406" s="533"/>
      <c r="W1406" s="533"/>
      <c r="X1406" s="533"/>
      <c r="Y1406" s="460"/>
      <c r="Z1406" s="533"/>
      <c r="AA1406" s="533"/>
      <c r="AB1406" s="533"/>
      <c r="AC1406" s="533"/>
      <c r="AD1406" s="533"/>
      <c r="AE1406" s="1"/>
      <c r="AG1406" s="245">
        <f t="shared" si="90"/>
        <v>0</v>
      </c>
      <c r="AI1406" s="236">
        <f t="shared" si="91"/>
        <v>0</v>
      </c>
      <c r="AK1406" s="239">
        <f t="shared" si="92"/>
        <v>0</v>
      </c>
    </row>
    <row r="1407" spans="1:37" ht="15" customHeight="1">
      <c r="A1407" s="44"/>
      <c r="C1407" s="60" t="s">
        <v>163</v>
      </c>
      <c r="D1407" s="534" t="str">
        <f t="shared" si="89"/>
        <v/>
      </c>
      <c r="E1407" s="535"/>
      <c r="F1407" s="535"/>
      <c r="G1407" s="535"/>
      <c r="H1407" s="535"/>
      <c r="I1407" s="535"/>
      <c r="J1407" s="535"/>
      <c r="K1407" s="535"/>
      <c r="L1407" s="535"/>
      <c r="M1407" s="535"/>
      <c r="N1407" s="535"/>
      <c r="O1407" s="535"/>
      <c r="P1407" s="535"/>
      <c r="Q1407" s="535"/>
      <c r="R1407" s="536"/>
      <c r="S1407" s="460"/>
      <c r="T1407" s="533"/>
      <c r="U1407" s="533"/>
      <c r="V1407" s="533"/>
      <c r="W1407" s="533"/>
      <c r="X1407" s="533"/>
      <c r="Y1407" s="460"/>
      <c r="Z1407" s="533"/>
      <c r="AA1407" s="533"/>
      <c r="AB1407" s="533"/>
      <c r="AC1407" s="533"/>
      <c r="AD1407" s="533"/>
      <c r="AE1407" s="1"/>
      <c r="AG1407" s="245">
        <f t="shared" si="90"/>
        <v>0</v>
      </c>
      <c r="AI1407" s="236">
        <f t="shared" si="91"/>
        <v>0</v>
      </c>
      <c r="AK1407" s="239">
        <f t="shared" si="92"/>
        <v>0</v>
      </c>
    </row>
    <row r="1408" spans="1:37" ht="15" customHeight="1">
      <c r="A1408" s="44"/>
      <c r="C1408" s="60" t="s">
        <v>164</v>
      </c>
      <c r="D1408" s="534" t="str">
        <f t="shared" si="89"/>
        <v/>
      </c>
      <c r="E1408" s="535"/>
      <c r="F1408" s="535"/>
      <c r="G1408" s="535"/>
      <c r="H1408" s="535"/>
      <c r="I1408" s="535"/>
      <c r="J1408" s="535"/>
      <c r="K1408" s="535"/>
      <c r="L1408" s="535"/>
      <c r="M1408" s="535"/>
      <c r="N1408" s="535"/>
      <c r="O1408" s="535"/>
      <c r="P1408" s="535"/>
      <c r="Q1408" s="535"/>
      <c r="R1408" s="536"/>
      <c r="S1408" s="460"/>
      <c r="T1408" s="533"/>
      <c r="U1408" s="533"/>
      <c r="V1408" s="533"/>
      <c r="W1408" s="533"/>
      <c r="X1408" s="533"/>
      <c r="Y1408" s="460"/>
      <c r="Z1408" s="533"/>
      <c r="AA1408" s="533"/>
      <c r="AB1408" s="533"/>
      <c r="AC1408" s="533"/>
      <c r="AD1408" s="533"/>
      <c r="AE1408" s="1"/>
      <c r="AG1408" s="245">
        <f t="shared" si="90"/>
        <v>0</v>
      </c>
      <c r="AI1408" s="236">
        <f t="shared" si="91"/>
        <v>0</v>
      </c>
      <c r="AK1408" s="239">
        <f t="shared" si="92"/>
        <v>0</v>
      </c>
    </row>
    <row r="1409" spans="1:37" ht="15" customHeight="1">
      <c r="A1409" s="44"/>
      <c r="C1409" s="60" t="s">
        <v>165</v>
      </c>
      <c r="D1409" s="534" t="str">
        <f t="shared" si="89"/>
        <v/>
      </c>
      <c r="E1409" s="535"/>
      <c r="F1409" s="535"/>
      <c r="G1409" s="535"/>
      <c r="H1409" s="535"/>
      <c r="I1409" s="535"/>
      <c r="J1409" s="535"/>
      <c r="K1409" s="535"/>
      <c r="L1409" s="535"/>
      <c r="M1409" s="535"/>
      <c r="N1409" s="535"/>
      <c r="O1409" s="535"/>
      <c r="P1409" s="535"/>
      <c r="Q1409" s="535"/>
      <c r="R1409" s="536"/>
      <c r="S1409" s="460"/>
      <c r="T1409" s="533"/>
      <c r="U1409" s="533"/>
      <c r="V1409" s="533"/>
      <c r="W1409" s="533"/>
      <c r="X1409" s="533"/>
      <c r="Y1409" s="460"/>
      <c r="Z1409" s="533"/>
      <c r="AA1409" s="533"/>
      <c r="AB1409" s="533"/>
      <c r="AC1409" s="533"/>
      <c r="AD1409" s="533"/>
      <c r="AE1409" s="1"/>
      <c r="AG1409" s="245">
        <f t="shared" si="90"/>
        <v>0</v>
      </c>
      <c r="AI1409" s="236">
        <f t="shared" si="91"/>
        <v>0</v>
      </c>
      <c r="AK1409" s="239">
        <f t="shared" si="92"/>
        <v>0</v>
      </c>
    </row>
    <row r="1410" spans="1:37" ht="15" customHeight="1">
      <c r="A1410" s="44"/>
      <c r="C1410" s="60" t="s">
        <v>166</v>
      </c>
      <c r="D1410" s="534" t="str">
        <f t="shared" si="89"/>
        <v/>
      </c>
      <c r="E1410" s="535"/>
      <c r="F1410" s="535"/>
      <c r="G1410" s="535"/>
      <c r="H1410" s="535"/>
      <c r="I1410" s="535"/>
      <c r="J1410" s="535"/>
      <c r="K1410" s="535"/>
      <c r="L1410" s="535"/>
      <c r="M1410" s="535"/>
      <c r="N1410" s="535"/>
      <c r="O1410" s="535"/>
      <c r="P1410" s="535"/>
      <c r="Q1410" s="535"/>
      <c r="R1410" s="536"/>
      <c r="S1410" s="460"/>
      <c r="T1410" s="533"/>
      <c r="U1410" s="533"/>
      <c r="V1410" s="533"/>
      <c r="W1410" s="533"/>
      <c r="X1410" s="533"/>
      <c r="Y1410" s="460"/>
      <c r="Z1410" s="533"/>
      <c r="AA1410" s="533"/>
      <c r="AB1410" s="533"/>
      <c r="AC1410" s="533"/>
      <c r="AD1410" s="533"/>
      <c r="AE1410" s="1"/>
      <c r="AG1410" s="245">
        <f t="shared" si="90"/>
        <v>0</v>
      </c>
      <c r="AI1410" s="236">
        <f t="shared" si="91"/>
        <v>0</v>
      </c>
      <c r="AK1410" s="239">
        <f t="shared" si="92"/>
        <v>0</v>
      </c>
    </row>
    <row r="1411" spans="1:37" ht="15" customHeight="1">
      <c r="A1411" s="44"/>
      <c r="C1411" s="62" t="s">
        <v>167</v>
      </c>
      <c r="D1411" s="534" t="str">
        <f t="shared" si="89"/>
        <v/>
      </c>
      <c r="E1411" s="535"/>
      <c r="F1411" s="535"/>
      <c r="G1411" s="535"/>
      <c r="H1411" s="535"/>
      <c r="I1411" s="535"/>
      <c r="J1411" s="535"/>
      <c r="K1411" s="535"/>
      <c r="L1411" s="535"/>
      <c r="M1411" s="535"/>
      <c r="N1411" s="535"/>
      <c r="O1411" s="535"/>
      <c r="P1411" s="535"/>
      <c r="Q1411" s="535"/>
      <c r="R1411" s="536"/>
      <c r="S1411" s="460"/>
      <c r="T1411" s="533"/>
      <c r="U1411" s="533"/>
      <c r="V1411" s="533"/>
      <c r="W1411" s="533"/>
      <c r="X1411" s="533"/>
      <c r="Y1411" s="460"/>
      <c r="Z1411" s="533"/>
      <c r="AA1411" s="533"/>
      <c r="AB1411" s="533"/>
      <c r="AC1411" s="533"/>
      <c r="AD1411" s="533"/>
      <c r="AE1411" s="1"/>
      <c r="AG1411" s="245">
        <f t="shared" si="90"/>
        <v>0</v>
      </c>
      <c r="AI1411" s="236">
        <f t="shared" si="91"/>
        <v>0</v>
      </c>
      <c r="AK1411" s="239">
        <f t="shared" si="92"/>
        <v>0</v>
      </c>
    </row>
    <row r="1412" spans="1:37" ht="15" customHeight="1">
      <c r="A1412" s="44"/>
      <c r="C1412" s="62" t="s">
        <v>168</v>
      </c>
      <c r="D1412" s="534" t="str">
        <f t="shared" si="89"/>
        <v/>
      </c>
      <c r="E1412" s="535"/>
      <c r="F1412" s="535"/>
      <c r="G1412" s="535"/>
      <c r="H1412" s="535"/>
      <c r="I1412" s="535"/>
      <c r="J1412" s="535"/>
      <c r="K1412" s="535"/>
      <c r="L1412" s="535"/>
      <c r="M1412" s="535"/>
      <c r="N1412" s="535"/>
      <c r="O1412" s="535"/>
      <c r="P1412" s="535"/>
      <c r="Q1412" s="535"/>
      <c r="R1412" s="536"/>
      <c r="S1412" s="460"/>
      <c r="T1412" s="533"/>
      <c r="U1412" s="533"/>
      <c r="V1412" s="533"/>
      <c r="W1412" s="533"/>
      <c r="X1412" s="533"/>
      <c r="Y1412" s="460"/>
      <c r="Z1412" s="533"/>
      <c r="AA1412" s="533"/>
      <c r="AB1412" s="533"/>
      <c r="AC1412" s="533"/>
      <c r="AD1412" s="533"/>
      <c r="AE1412" s="1"/>
      <c r="AG1412" s="245">
        <f t="shared" si="90"/>
        <v>0</v>
      </c>
      <c r="AI1412" s="236">
        <f t="shared" si="91"/>
        <v>0</v>
      </c>
      <c r="AK1412" s="239">
        <f t="shared" si="92"/>
        <v>0</v>
      </c>
    </row>
    <row r="1413" spans="1:37" ht="15" customHeight="1">
      <c r="A1413" s="44"/>
      <c r="C1413" s="62" t="s">
        <v>169</v>
      </c>
      <c r="D1413" s="534" t="str">
        <f t="shared" si="89"/>
        <v/>
      </c>
      <c r="E1413" s="535"/>
      <c r="F1413" s="535"/>
      <c r="G1413" s="535"/>
      <c r="H1413" s="535"/>
      <c r="I1413" s="535"/>
      <c r="J1413" s="535"/>
      <c r="K1413" s="535"/>
      <c r="L1413" s="535"/>
      <c r="M1413" s="535"/>
      <c r="N1413" s="535"/>
      <c r="O1413" s="535"/>
      <c r="P1413" s="535"/>
      <c r="Q1413" s="535"/>
      <c r="R1413" s="536"/>
      <c r="S1413" s="460"/>
      <c r="T1413" s="533"/>
      <c r="U1413" s="533"/>
      <c r="V1413" s="533"/>
      <c r="W1413" s="533"/>
      <c r="X1413" s="533"/>
      <c r="Y1413" s="460"/>
      <c r="Z1413" s="533"/>
      <c r="AA1413" s="533"/>
      <c r="AB1413" s="533"/>
      <c r="AC1413" s="533"/>
      <c r="AD1413" s="533"/>
      <c r="AE1413" s="1"/>
      <c r="AG1413" s="245">
        <f t="shared" si="90"/>
        <v>0</v>
      </c>
      <c r="AI1413" s="236">
        <f t="shared" si="91"/>
        <v>0</v>
      </c>
      <c r="AK1413" s="239">
        <f t="shared" si="92"/>
        <v>0</v>
      </c>
    </row>
    <row r="1414" spans="1:37" ht="15" customHeight="1">
      <c r="A1414" s="44"/>
      <c r="C1414" s="62" t="s">
        <v>170</v>
      </c>
      <c r="D1414" s="534" t="str">
        <f t="shared" si="89"/>
        <v/>
      </c>
      <c r="E1414" s="535"/>
      <c r="F1414" s="535"/>
      <c r="G1414" s="535"/>
      <c r="H1414" s="535"/>
      <c r="I1414" s="535"/>
      <c r="J1414" s="535"/>
      <c r="K1414" s="535"/>
      <c r="L1414" s="535"/>
      <c r="M1414" s="535"/>
      <c r="N1414" s="535"/>
      <c r="O1414" s="535"/>
      <c r="P1414" s="535"/>
      <c r="Q1414" s="535"/>
      <c r="R1414" s="536"/>
      <c r="S1414" s="460"/>
      <c r="T1414" s="533"/>
      <c r="U1414" s="533"/>
      <c r="V1414" s="533"/>
      <c r="W1414" s="533"/>
      <c r="X1414" s="533"/>
      <c r="Y1414" s="460"/>
      <c r="Z1414" s="533"/>
      <c r="AA1414" s="533"/>
      <c r="AB1414" s="533"/>
      <c r="AC1414" s="533"/>
      <c r="AD1414" s="533"/>
      <c r="AE1414" s="1"/>
      <c r="AG1414" s="245">
        <f t="shared" si="90"/>
        <v>0</v>
      </c>
      <c r="AI1414" s="236">
        <f t="shared" si="91"/>
        <v>0</v>
      </c>
      <c r="AK1414" s="239">
        <f t="shared" si="92"/>
        <v>0</v>
      </c>
    </row>
    <row r="1415" spans="1:37" ht="15" customHeight="1">
      <c r="A1415" s="44"/>
      <c r="C1415" s="62" t="s">
        <v>171</v>
      </c>
      <c r="D1415" s="534" t="str">
        <f t="shared" si="89"/>
        <v/>
      </c>
      <c r="E1415" s="535"/>
      <c r="F1415" s="535"/>
      <c r="G1415" s="535"/>
      <c r="H1415" s="535"/>
      <c r="I1415" s="535"/>
      <c r="J1415" s="535"/>
      <c r="K1415" s="535"/>
      <c r="L1415" s="535"/>
      <c r="M1415" s="535"/>
      <c r="N1415" s="535"/>
      <c r="O1415" s="535"/>
      <c r="P1415" s="535"/>
      <c r="Q1415" s="535"/>
      <c r="R1415" s="536"/>
      <c r="S1415" s="460"/>
      <c r="T1415" s="533"/>
      <c r="U1415" s="533"/>
      <c r="V1415" s="533"/>
      <c r="W1415" s="533"/>
      <c r="X1415" s="533"/>
      <c r="Y1415" s="460"/>
      <c r="Z1415" s="533"/>
      <c r="AA1415" s="533"/>
      <c r="AB1415" s="533"/>
      <c r="AC1415" s="533"/>
      <c r="AD1415" s="533"/>
      <c r="AE1415" s="1"/>
      <c r="AG1415" s="245">
        <f t="shared" si="90"/>
        <v>0</v>
      </c>
      <c r="AI1415" s="236">
        <f t="shared" si="91"/>
        <v>0</v>
      </c>
      <c r="AK1415" s="239">
        <f t="shared" si="92"/>
        <v>0</v>
      </c>
    </row>
    <row r="1416" spans="1:37" ht="15" customHeight="1">
      <c r="A1416" s="44"/>
      <c r="C1416" s="62" t="s">
        <v>172</v>
      </c>
      <c r="D1416" s="534" t="str">
        <f t="shared" si="89"/>
        <v/>
      </c>
      <c r="E1416" s="535"/>
      <c r="F1416" s="535"/>
      <c r="G1416" s="535"/>
      <c r="H1416" s="535"/>
      <c r="I1416" s="535"/>
      <c r="J1416" s="535"/>
      <c r="K1416" s="535"/>
      <c r="L1416" s="535"/>
      <c r="M1416" s="535"/>
      <c r="N1416" s="535"/>
      <c r="O1416" s="535"/>
      <c r="P1416" s="535"/>
      <c r="Q1416" s="535"/>
      <c r="R1416" s="536"/>
      <c r="S1416" s="460"/>
      <c r="T1416" s="533"/>
      <c r="U1416" s="533"/>
      <c r="V1416" s="533"/>
      <c r="W1416" s="533"/>
      <c r="X1416" s="533"/>
      <c r="Y1416" s="460"/>
      <c r="Z1416" s="533"/>
      <c r="AA1416" s="533"/>
      <c r="AB1416" s="533"/>
      <c r="AC1416" s="533"/>
      <c r="AD1416" s="533"/>
      <c r="AE1416" s="1"/>
      <c r="AG1416" s="245">
        <f t="shared" si="90"/>
        <v>0</v>
      </c>
      <c r="AI1416" s="236">
        <f t="shared" si="91"/>
        <v>0</v>
      </c>
      <c r="AK1416" s="239">
        <f t="shared" si="92"/>
        <v>0</v>
      </c>
    </row>
    <row r="1417" spans="1:37" ht="15" customHeight="1">
      <c r="A1417" s="44"/>
      <c r="C1417" s="62" t="s">
        <v>173</v>
      </c>
      <c r="D1417" s="534" t="str">
        <f t="shared" si="89"/>
        <v/>
      </c>
      <c r="E1417" s="535"/>
      <c r="F1417" s="535"/>
      <c r="G1417" s="535"/>
      <c r="H1417" s="535"/>
      <c r="I1417" s="535"/>
      <c r="J1417" s="535"/>
      <c r="K1417" s="535"/>
      <c r="L1417" s="535"/>
      <c r="M1417" s="535"/>
      <c r="N1417" s="535"/>
      <c r="O1417" s="535"/>
      <c r="P1417" s="535"/>
      <c r="Q1417" s="535"/>
      <c r="R1417" s="536"/>
      <c r="S1417" s="460"/>
      <c r="T1417" s="533"/>
      <c r="U1417" s="533"/>
      <c r="V1417" s="533"/>
      <c r="W1417" s="533"/>
      <c r="X1417" s="533"/>
      <c r="Y1417" s="460"/>
      <c r="Z1417" s="533"/>
      <c r="AA1417" s="533"/>
      <c r="AB1417" s="533"/>
      <c r="AC1417" s="533"/>
      <c r="AD1417" s="533"/>
      <c r="AE1417" s="1"/>
      <c r="AG1417" s="245">
        <f t="shared" si="90"/>
        <v>0</v>
      </c>
      <c r="AI1417" s="236">
        <f t="shared" si="91"/>
        <v>0</v>
      </c>
      <c r="AK1417" s="239">
        <f t="shared" si="92"/>
        <v>0</v>
      </c>
    </row>
    <row r="1418" spans="1:37" ht="15" customHeight="1">
      <c r="A1418" s="44"/>
      <c r="C1418" s="62" t="s">
        <v>174</v>
      </c>
      <c r="D1418" s="534" t="str">
        <f t="shared" si="89"/>
        <v/>
      </c>
      <c r="E1418" s="535"/>
      <c r="F1418" s="535"/>
      <c r="G1418" s="535"/>
      <c r="H1418" s="535"/>
      <c r="I1418" s="535"/>
      <c r="J1418" s="535"/>
      <c r="K1418" s="535"/>
      <c r="L1418" s="535"/>
      <c r="M1418" s="535"/>
      <c r="N1418" s="535"/>
      <c r="O1418" s="535"/>
      <c r="P1418" s="535"/>
      <c r="Q1418" s="535"/>
      <c r="R1418" s="536"/>
      <c r="S1418" s="460"/>
      <c r="T1418" s="533"/>
      <c r="U1418" s="533"/>
      <c r="V1418" s="533"/>
      <c r="W1418" s="533"/>
      <c r="X1418" s="533"/>
      <c r="Y1418" s="460"/>
      <c r="Z1418" s="533"/>
      <c r="AA1418" s="533"/>
      <c r="AB1418" s="533"/>
      <c r="AC1418" s="533"/>
      <c r="AD1418" s="533"/>
      <c r="AE1418" s="1"/>
      <c r="AG1418" s="245">
        <f t="shared" si="90"/>
        <v>0</v>
      </c>
      <c r="AI1418" s="236">
        <f t="shared" si="91"/>
        <v>0</v>
      </c>
      <c r="AK1418" s="239">
        <f t="shared" si="92"/>
        <v>0</v>
      </c>
    </row>
    <row r="1419" spans="1:37" ht="15" customHeight="1">
      <c r="A1419" s="44"/>
      <c r="C1419" s="62" t="s">
        <v>175</v>
      </c>
      <c r="D1419" s="534" t="str">
        <f t="shared" si="89"/>
        <v/>
      </c>
      <c r="E1419" s="535"/>
      <c r="F1419" s="535"/>
      <c r="G1419" s="535"/>
      <c r="H1419" s="535"/>
      <c r="I1419" s="535"/>
      <c r="J1419" s="535"/>
      <c r="K1419" s="535"/>
      <c r="L1419" s="535"/>
      <c r="M1419" s="535"/>
      <c r="N1419" s="535"/>
      <c r="O1419" s="535"/>
      <c r="P1419" s="535"/>
      <c r="Q1419" s="535"/>
      <c r="R1419" s="536"/>
      <c r="S1419" s="460"/>
      <c r="T1419" s="533"/>
      <c r="U1419" s="533"/>
      <c r="V1419" s="533"/>
      <c r="W1419" s="533"/>
      <c r="X1419" s="533"/>
      <c r="Y1419" s="460"/>
      <c r="Z1419" s="533"/>
      <c r="AA1419" s="533"/>
      <c r="AB1419" s="533"/>
      <c r="AC1419" s="533"/>
      <c r="AD1419" s="533"/>
      <c r="AE1419" s="1"/>
      <c r="AG1419" s="245">
        <f t="shared" si="90"/>
        <v>0</v>
      </c>
      <c r="AI1419" s="236">
        <f t="shared" si="91"/>
        <v>0</v>
      </c>
      <c r="AK1419" s="239">
        <f t="shared" si="92"/>
        <v>0</v>
      </c>
    </row>
    <row r="1420" spans="1:37" ht="15" customHeight="1">
      <c r="A1420" s="44"/>
      <c r="C1420" s="62" t="s">
        <v>176</v>
      </c>
      <c r="D1420" s="534" t="str">
        <f t="shared" si="89"/>
        <v/>
      </c>
      <c r="E1420" s="535"/>
      <c r="F1420" s="535"/>
      <c r="G1420" s="535"/>
      <c r="H1420" s="535"/>
      <c r="I1420" s="535"/>
      <c r="J1420" s="535"/>
      <c r="K1420" s="535"/>
      <c r="L1420" s="535"/>
      <c r="M1420" s="535"/>
      <c r="N1420" s="535"/>
      <c r="O1420" s="535"/>
      <c r="P1420" s="535"/>
      <c r="Q1420" s="535"/>
      <c r="R1420" s="536"/>
      <c r="S1420" s="460"/>
      <c r="T1420" s="533"/>
      <c r="U1420" s="533"/>
      <c r="V1420" s="533"/>
      <c r="W1420" s="533"/>
      <c r="X1420" s="533"/>
      <c r="Y1420" s="460"/>
      <c r="Z1420" s="533"/>
      <c r="AA1420" s="533"/>
      <c r="AB1420" s="533"/>
      <c r="AC1420" s="533"/>
      <c r="AD1420" s="533"/>
      <c r="AE1420" s="1"/>
      <c r="AG1420" s="245">
        <f t="shared" si="90"/>
        <v>0</v>
      </c>
      <c r="AI1420" s="236">
        <f t="shared" si="91"/>
        <v>0</v>
      </c>
      <c r="AK1420" s="239">
        <f t="shared" si="92"/>
        <v>0</v>
      </c>
    </row>
    <row r="1421" spans="1:37" ht="15" customHeight="1">
      <c r="A1421" s="44"/>
      <c r="C1421" s="62" t="s">
        <v>177</v>
      </c>
      <c r="D1421" s="534" t="str">
        <f t="shared" si="89"/>
        <v/>
      </c>
      <c r="E1421" s="535"/>
      <c r="F1421" s="535"/>
      <c r="G1421" s="535"/>
      <c r="H1421" s="535"/>
      <c r="I1421" s="535"/>
      <c r="J1421" s="535"/>
      <c r="K1421" s="535"/>
      <c r="L1421" s="535"/>
      <c r="M1421" s="535"/>
      <c r="N1421" s="535"/>
      <c r="O1421" s="535"/>
      <c r="P1421" s="535"/>
      <c r="Q1421" s="535"/>
      <c r="R1421" s="536"/>
      <c r="S1421" s="460"/>
      <c r="T1421" s="533"/>
      <c r="U1421" s="533"/>
      <c r="V1421" s="533"/>
      <c r="W1421" s="533"/>
      <c r="X1421" s="533"/>
      <c r="Y1421" s="460"/>
      <c r="Z1421" s="533"/>
      <c r="AA1421" s="533"/>
      <c r="AB1421" s="533"/>
      <c r="AC1421" s="533"/>
      <c r="AD1421" s="533"/>
      <c r="AE1421" s="1"/>
      <c r="AG1421" s="245">
        <f t="shared" si="90"/>
        <v>0</v>
      </c>
      <c r="AI1421" s="236">
        <f t="shared" si="91"/>
        <v>0</v>
      </c>
      <c r="AK1421" s="239">
        <f t="shared" si="92"/>
        <v>0</v>
      </c>
    </row>
    <row r="1422" spans="1:37" ht="15" customHeight="1">
      <c r="A1422" s="44"/>
      <c r="C1422" s="62" t="s">
        <v>178</v>
      </c>
      <c r="D1422" s="534" t="str">
        <f t="shared" si="89"/>
        <v/>
      </c>
      <c r="E1422" s="535"/>
      <c r="F1422" s="535"/>
      <c r="G1422" s="535"/>
      <c r="H1422" s="535"/>
      <c r="I1422" s="535"/>
      <c r="J1422" s="535"/>
      <c r="K1422" s="535"/>
      <c r="L1422" s="535"/>
      <c r="M1422" s="535"/>
      <c r="N1422" s="535"/>
      <c r="O1422" s="535"/>
      <c r="P1422" s="535"/>
      <c r="Q1422" s="535"/>
      <c r="R1422" s="536"/>
      <c r="S1422" s="460"/>
      <c r="T1422" s="533"/>
      <c r="U1422" s="533"/>
      <c r="V1422" s="533"/>
      <c r="W1422" s="533"/>
      <c r="X1422" s="533"/>
      <c r="Y1422" s="460"/>
      <c r="Z1422" s="533"/>
      <c r="AA1422" s="533"/>
      <c r="AB1422" s="533"/>
      <c r="AC1422" s="533"/>
      <c r="AD1422" s="533"/>
      <c r="AE1422" s="1"/>
      <c r="AG1422" s="245">
        <f t="shared" si="90"/>
        <v>0</v>
      </c>
      <c r="AI1422" s="236">
        <f t="shared" si="91"/>
        <v>0</v>
      </c>
      <c r="AK1422" s="239">
        <f t="shared" si="92"/>
        <v>0</v>
      </c>
    </row>
    <row r="1423" spans="1:37" ht="15" customHeight="1">
      <c r="A1423" s="44"/>
      <c r="C1423" s="62" t="s">
        <v>179</v>
      </c>
      <c r="D1423" s="534" t="str">
        <f t="shared" si="89"/>
        <v/>
      </c>
      <c r="E1423" s="535"/>
      <c r="F1423" s="535"/>
      <c r="G1423" s="535"/>
      <c r="H1423" s="535"/>
      <c r="I1423" s="535"/>
      <c r="J1423" s="535"/>
      <c r="K1423" s="535"/>
      <c r="L1423" s="535"/>
      <c r="M1423" s="535"/>
      <c r="N1423" s="535"/>
      <c r="O1423" s="535"/>
      <c r="P1423" s="535"/>
      <c r="Q1423" s="535"/>
      <c r="R1423" s="536"/>
      <c r="S1423" s="460"/>
      <c r="T1423" s="533"/>
      <c r="U1423" s="533"/>
      <c r="V1423" s="533"/>
      <c r="W1423" s="533"/>
      <c r="X1423" s="533"/>
      <c r="Y1423" s="460"/>
      <c r="Z1423" s="533"/>
      <c r="AA1423" s="533"/>
      <c r="AB1423" s="533"/>
      <c r="AC1423" s="533"/>
      <c r="AD1423" s="533"/>
      <c r="AE1423" s="1"/>
      <c r="AG1423" s="245">
        <f t="shared" si="90"/>
        <v>0</v>
      </c>
      <c r="AI1423" s="236">
        <f t="shared" si="91"/>
        <v>0</v>
      </c>
      <c r="AK1423" s="239">
        <f t="shared" si="92"/>
        <v>0</v>
      </c>
    </row>
    <row r="1424" spans="1:37" ht="15" customHeight="1">
      <c r="A1424" s="44"/>
      <c r="C1424" s="62" t="s">
        <v>180</v>
      </c>
      <c r="D1424" s="534" t="str">
        <f t="shared" si="89"/>
        <v/>
      </c>
      <c r="E1424" s="535"/>
      <c r="F1424" s="535"/>
      <c r="G1424" s="535"/>
      <c r="H1424" s="535"/>
      <c r="I1424" s="535"/>
      <c r="J1424" s="535"/>
      <c r="K1424" s="535"/>
      <c r="L1424" s="535"/>
      <c r="M1424" s="535"/>
      <c r="N1424" s="535"/>
      <c r="O1424" s="535"/>
      <c r="P1424" s="535"/>
      <c r="Q1424" s="535"/>
      <c r="R1424" s="536"/>
      <c r="S1424" s="460"/>
      <c r="T1424" s="533"/>
      <c r="U1424" s="533"/>
      <c r="V1424" s="533"/>
      <c r="W1424" s="533"/>
      <c r="X1424" s="533"/>
      <c r="Y1424" s="460"/>
      <c r="Z1424" s="533"/>
      <c r="AA1424" s="533"/>
      <c r="AB1424" s="533"/>
      <c r="AC1424" s="533"/>
      <c r="AD1424" s="533"/>
      <c r="AE1424" s="1"/>
      <c r="AG1424" s="245">
        <f t="shared" si="90"/>
        <v>0</v>
      </c>
      <c r="AI1424" s="236">
        <f t="shared" si="91"/>
        <v>0</v>
      </c>
      <c r="AK1424" s="239">
        <f t="shared" si="92"/>
        <v>0</v>
      </c>
    </row>
    <row r="1425" spans="1:37" ht="15" customHeight="1">
      <c r="A1425" s="44"/>
      <c r="C1425" s="62" t="s">
        <v>181</v>
      </c>
      <c r="D1425" s="534" t="str">
        <f t="shared" si="89"/>
        <v/>
      </c>
      <c r="E1425" s="535"/>
      <c r="F1425" s="535"/>
      <c r="G1425" s="535"/>
      <c r="H1425" s="535"/>
      <c r="I1425" s="535"/>
      <c r="J1425" s="535"/>
      <c r="K1425" s="535"/>
      <c r="L1425" s="535"/>
      <c r="M1425" s="535"/>
      <c r="N1425" s="535"/>
      <c r="O1425" s="535"/>
      <c r="P1425" s="535"/>
      <c r="Q1425" s="535"/>
      <c r="R1425" s="536"/>
      <c r="S1425" s="460"/>
      <c r="T1425" s="533"/>
      <c r="U1425" s="533"/>
      <c r="V1425" s="533"/>
      <c r="W1425" s="533"/>
      <c r="X1425" s="533"/>
      <c r="Y1425" s="460"/>
      <c r="Z1425" s="533"/>
      <c r="AA1425" s="533"/>
      <c r="AB1425" s="533"/>
      <c r="AC1425" s="533"/>
      <c r="AD1425" s="533"/>
      <c r="AE1425" s="1"/>
      <c r="AG1425" s="245">
        <f t="shared" si="90"/>
        <v>0</v>
      </c>
      <c r="AI1425" s="236">
        <f t="shared" si="91"/>
        <v>0</v>
      </c>
      <c r="AK1425" s="239">
        <f t="shared" si="92"/>
        <v>0</v>
      </c>
    </row>
    <row r="1426" spans="1:37" ht="15" customHeight="1">
      <c r="A1426" s="44"/>
      <c r="C1426" s="62" t="s">
        <v>182</v>
      </c>
      <c r="D1426" s="534" t="str">
        <f t="shared" si="89"/>
        <v/>
      </c>
      <c r="E1426" s="535"/>
      <c r="F1426" s="535"/>
      <c r="G1426" s="535"/>
      <c r="H1426" s="535"/>
      <c r="I1426" s="535"/>
      <c r="J1426" s="535"/>
      <c r="K1426" s="535"/>
      <c r="L1426" s="535"/>
      <c r="M1426" s="535"/>
      <c r="N1426" s="535"/>
      <c r="O1426" s="535"/>
      <c r="P1426" s="535"/>
      <c r="Q1426" s="535"/>
      <c r="R1426" s="536"/>
      <c r="S1426" s="460"/>
      <c r="T1426" s="533"/>
      <c r="U1426" s="533"/>
      <c r="V1426" s="533"/>
      <c r="W1426" s="533"/>
      <c r="X1426" s="533"/>
      <c r="Y1426" s="460"/>
      <c r="Z1426" s="533"/>
      <c r="AA1426" s="533"/>
      <c r="AB1426" s="533"/>
      <c r="AC1426" s="533"/>
      <c r="AD1426" s="533"/>
      <c r="AE1426" s="1"/>
      <c r="AG1426" s="245">
        <f t="shared" si="90"/>
        <v>0</v>
      </c>
      <c r="AI1426" s="236">
        <f t="shared" si="91"/>
        <v>0</v>
      </c>
      <c r="AK1426" s="239">
        <f t="shared" si="92"/>
        <v>0</v>
      </c>
    </row>
    <row r="1427" spans="1:37" ht="15" customHeight="1">
      <c r="A1427" s="44"/>
      <c r="C1427" s="62" t="s">
        <v>183</v>
      </c>
      <c r="D1427" s="534" t="str">
        <f t="shared" si="89"/>
        <v/>
      </c>
      <c r="E1427" s="535"/>
      <c r="F1427" s="535"/>
      <c r="G1427" s="535"/>
      <c r="H1427" s="535"/>
      <c r="I1427" s="535"/>
      <c r="J1427" s="535"/>
      <c r="K1427" s="535"/>
      <c r="L1427" s="535"/>
      <c r="M1427" s="535"/>
      <c r="N1427" s="535"/>
      <c r="O1427" s="535"/>
      <c r="P1427" s="535"/>
      <c r="Q1427" s="535"/>
      <c r="R1427" s="536"/>
      <c r="S1427" s="460"/>
      <c r="T1427" s="533"/>
      <c r="U1427" s="533"/>
      <c r="V1427" s="533"/>
      <c r="W1427" s="533"/>
      <c r="X1427" s="533"/>
      <c r="Y1427" s="460"/>
      <c r="Z1427" s="533"/>
      <c r="AA1427" s="533"/>
      <c r="AB1427" s="533"/>
      <c r="AC1427" s="533"/>
      <c r="AD1427" s="533"/>
      <c r="AE1427" s="1"/>
      <c r="AG1427" s="245">
        <f t="shared" si="90"/>
        <v>0</v>
      </c>
      <c r="AI1427" s="236">
        <f t="shared" si="91"/>
        <v>0</v>
      </c>
      <c r="AK1427" s="239">
        <f t="shared" si="92"/>
        <v>0</v>
      </c>
    </row>
    <row r="1428" spans="1:37" ht="15" customHeight="1">
      <c r="A1428" s="44"/>
      <c r="C1428" s="62" t="s">
        <v>184</v>
      </c>
      <c r="D1428" s="534" t="str">
        <f t="shared" si="89"/>
        <v/>
      </c>
      <c r="E1428" s="535"/>
      <c r="F1428" s="535"/>
      <c r="G1428" s="535"/>
      <c r="H1428" s="535"/>
      <c r="I1428" s="535"/>
      <c r="J1428" s="535"/>
      <c r="K1428" s="535"/>
      <c r="L1428" s="535"/>
      <c r="M1428" s="535"/>
      <c r="N1428" s="535"/>
      <c r="O1428" s="535"/>
      <c r="P1428" s="535"/>
      <c r="Q1428" s="535"/>
      <c r="R1428" s="536"/>
      <c r="S1428" s="460"/>
      <c r="T1428" s="533"/>
      <c r="U1428" s="533"/>
      <c r="V1428" s="533"/>
      <c r="W1428" s="533"/>
      <c r="X1428" s="533"/>
      <c r="Y1428" s="460"/>
      <c r="Z1428" s="533"/>
      <c r="AA1428" s="533"/>
      <c r="AB1428" s="533"/>
      <c r="AC1428" s="533"/>
      <c r="AD1428" s="533"/>
      <c r="AE1428" s="1"/>
      <c r="AG1428" s="245">
        <f t="shared" si="90"/>
        <v>0</v>
      </c>
      <c r="AI1428" s="236">
        <f t="shared" si="91"/>
        <v>0</v>
      </c>
      <c r="AK1428" s="239">
        <f t="shared" si="92"/>
        <v>0</v>
      </c>
    </row>
    <row r="1429" spans="1:37" ht="15" customHeight="1">
      <c r="A1429" s="44"/>
      <c r="C1429" s="62" t="s">
        <v>185</v>
      </c>
      <c r="D1429" s="534" t="str">
        <f t="shared" si="89"/>
        <v/>
      </c>
      <c r="E1429" s="535"/>
      <c r="F1429" s="535"/>
      <c r="G1429" s="535"/>
      <c r="H1429" s="535"/>
      <c r="I1429" s="535"/>
      <c r="J1429" s="535"/>
      <c r="K1429" s="535"/>
      <c r="L1429" s="535"/>
      <c r="M1429" s="535"/>
      <c r="N1429" s="535"/>
      <c r="O1429" s="535"/>
      <c r="P1429" s="535"/>
      <c r="Q1429" s="535"/>
      <c r="R1429" s="536"/>
      <c r="S1429" s="460"/>
      <c r="T1429" s="533"/>
      <c r="U1429" s="533"/>
      <c r="V1429" s="533"/>
      <c r="W1429" s="533"/>
      <c r="X1429" s="533"/>
      <c r="Y1429" s="460"/>
      <c r="Z1429" s="533"/>
      <c r="AA1429" s="533"/>
      <c r="AB1429" s="533"/>
      <c r="AC1429" s="533"/>
      <c r="AD1429" s="533"/>
      <c r="AE1429" s="1"/>
      <c r="AG1429" s="245">
        <f t="shared" si="90"/>
        <v>0</v>
      </c>
      <c r="AI1429" s="236">
        <f t="shared" si="91"/>
        <v>0</v>
      </c>
      <c r="AK1429" s="239">
        <f t="shared" si="92"/>
        <v>0</v>
      </c>
    </row>
    <row r="1430" spans="1:37" ht="15" customHeight="1">
      <c r="A1430" s="44"/>
      <c r="C1430" s="62" t="s">
        <v>186</v>
      </c>
      <c r="D1430" s="534" t="str">
        <f t="shared" si="89"/>
        <v/>
      </c>
      <c r="E1430" s="535"/>
      <c r="F1430" s="535"/>
      <c r="G1430" s="535"/>
      <c r="H1430" s="535"/>
      <c r="I1430" s="535"/>
      <c r="J1430" s="535"/>
      <c r="K1430" s="535"/>
      <c r="L1430" s="535"/>
      <c r="M1430" s="535"/>
      <c r="N1430" s="535"/>
      <c r="O1430" s="535"/>
      <c r="P1430" s="535"/>
      <c r="Q1430" s="535"/>
      <c r="R1430" s="536"/>
      <c r="S1430" s="460"/>
      <c r="T1430" s="533"/>
      <c r="U1430" s="533"/>
      <c r="V1430" s="533"/>
      <c r="W1430" s="533"/>
      <c r="X1430" s="533"/>
      <c r="Y1430" s="460"/>
      <c r="Z1430" s="533"/>
      <c r="AA1430" s="533"/>
      <c r="AB1430" s="533"/>
      <c r="AC1430" s="533"/>
      <c r="AD1430" s="533"/>
      <c r="AE1430" s="1"/>
      <c r="AG1430" s="245">
        <f t="shared" si="90"/>
        <v>0</v>
      </c>
      <c r="AI1430" s="236">
        <f t="shared" si="91"/>
        <v>0</v>
      </c>
      <c r="AK1430" s="239">
        <f t="shared" si="92"/>
        <v>0</v>
      </c>
    </row>
    <row r="1431" spans="1:37" ht="15" customHeight="1">
      <c r="A1431" s="44"/>
      <c r="C1431" s="62" t="s">
        <v>187</v>
      </c>
      <c r="D1431" s="534" t="str">
        <f t="shared" si="89"/>
        <v/>
      </c>
      <c r="E1431" s="535"/>
      <c r="F1431" s="535"/>
      <c r="G1431" s="535"/>
      <c r="H1431" s="535"/>
      <c r="I1431" s="535"/>
      <c r="J1431" s="535"/>
      <c r="K1431" s="535"/>
      <c r="L1431" s="535"/>
      <c r="M1431" s="535"/>
      <c r="N1431" s="535"/>
      <c r="O1431" s="535"/>
      <c r="P1431" s="535"/>
      <c r="Q1431" s="535"/>
      <c r="R1431" s="536"/>
      <c r="S1431" s="460"/>
      <c r="T1431" s="533"/>
      <c r="U1431" s="533"/>
      <c r="V1431" s="533"/>
      <c r="W1431" s="533"/>
      <c r="X1431" s="533"/>
      <c r="Y1431" s="460"/>
      <c r="Z1431" s="533"/>
      <c r="AA1431" s="533"/>
      <c r="AB1431" s="533"/>
      <c r="AC1431" s="533"/>
      <c r="AD1431" s="533"/>
      <c r="AE1431" s="1"/>
      <c r="AG1431" s="245">
        <f t="shared" si="90"/>
        <v>0</v>
      </c>
      <c r="AI1431" s="236">
        <f t="shared" si="91"/>
        <v>0</v>
      </c>
      <c r="AK1431" s="239">
        <f t="shared" si="92"/>
        <v>0</v>
      </c>
    </row>
    <row r="1432" spans="1:37" ht="15" customHeight="1">
      <c r="A1432" s="44"/>
      <c r="AE1432" s="1"/>
      <c r="AG1432" s="317">
        <f>SUM(AG1312:AG1431)</f>
        <v>0</v>
      </c>
      <c r="AH1432" s="187"/>
      <c r="AI1432" s="406">
        <f>SUM(AI1312:AI1431)</f>
        <v>0</v>
      </c>
      <c r="AJ1432" s="187"/>
      <c r="AK1432" s="406">
        <f>SUM(AK1312:AK1431)</f>
        <v>0</v>
      </c>
    </row>
    <row r="1433" spans="1:37" ht="24" customHeight="1">
      <c r="A1433" s="44"/>
      <c r="C1433" s="532" t="s">
        <v>189</v>
      </c>
      <c r="D1433" s="532"/>
      <c r="E1433" s="532"/>
      <c r="F1433" s="532"/>
      <c r="G1433" s="532"/>
      <c r="H1433" s="532"/>
      <c r="I1433" s="532"/>
      <c r="J1433" s="532"/>
      <c r="K1433" s="532"/>
      <c r="L1433" s="532"/>
      <c r="M1433" s="532"/>
      <c r="N1433" s="532"/>
      <c r="O1433" s="532"/>
      <c r="P1433" s="532"/>
      <c r="Q1433" s="532"/>
      <c r="R1433" s="532"/>
      <c r="S1433" s="532"/>
      <c r="T1433" s="532"/>
      <c r="U1433" s="532"/>
      <c r="V1433" s="532"/>
      <c r="W1433" s="532"/>
      <c r="X1433" s="532"/>
      <c r="Y1433" s="532"/>
      <c r="Z1433" s="532"/>
      <c r="AA1433" s="532"/>
      <c r="AB1433" s="532"/>
      <c r="AC1433" s="532"/>
      <c r="AD1433" s="532"/>
      <c r="AE1433" s="1"/>
    </row>
    <row r="1434" spans="1:37" ht="60" customHeight="1">
      <c r="A1434" s="44"/>
      <c r="C1434" s="519"/>
      <c r="D1434" s="520"/>
      <c r="E1434" s="520"/>
      <c r="F1434" s="520"/>
      <c r="G1434" s="520"/>
      <c r="H1434" s="520"/>
      <c r="I1434" s="520"/>
      <c r="J1434" s="520"/>
      <c r="K1434" s="520"/>
      <c r="L1434" s="520"/>
      <c r="M1434" s="520"/>
      <c r="N1434" s="520"/>
      <c r="O1434" s="520"/>
      <c r="P1434" s="520"/>
      <c r="Q1434" s="520"/>
      <c r="R1434" s="520"/>
      <c r="S1434" s="520"/>
      <c r="T1434" s="520"/>
      <c r="U1434" s="520"/>
      <c r="V1434" s="520"/>
      <c r="W1434" s="520"/>
      <c r="X1434" s="520"/>
      <c r="Y1434" s="520"/>
      <c r="Z1434" s="520"/>
      <c r="AA1434" s="520"/>
      <c r="AB1434" s="520"/>
      <c r="AC1434" s="520"/>
      <c r="AD1434" s="521"/>
      <c r="AE1434" s="1"/>
    </row>
    <row r="1435" spans="1:37" ht="15" customHeight="1">
      <c r="A1435" s="44"/>
      <c r="B1435" s="513" t="str">
        <f>IF(AG1432&gt;0,"Favor de ingresar toda la información requerida en la pregunta y/o verifique que no tenga información en celdas sombreadas","")</f>
        <v/>
      </c>
      <c r="C1435" s="513"/>
      <c r="D1435" s="513"/>
      <c r="E1435" s="513"/>
      <c r="F1435" s="513"/>
      <c r="G1435" s="513"/>
      <c r="H1435" s="513"/>
      <c r="I1435" s="513"/>
      <c r="J1435" s="513"/>
      <c r="K1435" s="513"/>
      <c r="L1435" s="513"/>
      <c r="M1435" s="513"/>
      <c r="N1435" s="513"/>
      <c r="O1435" s="513"/>
      <c r="P1435" s="513"/>
      <c r="Q1435" s="513"/>
      <c r="R1435" s="513"/>
      <c r="S1435" s="513"/>
      <c r="T1435" s="513"/>
      <c r="U1435" s="513"/>
      <c r="V1435" s="513"/>
      <c r="W1435" s="513"/>
      <c r="X1435" s="513"/>
      <c r="Y1435" s="513"/>
      <c r="Z1435" s="513"/>
      <c r="AA1435" s="513"/>
      <c r="AB1435" s="513"/>
      <c r="AC1435" s="513"/>
      <c r="AD1435" s="513"/>
      <c r="AE1435" s="1"/>
    </row>
    <row r="1436" spans="1:37" ht="15" customHeight="1">
      <c r="A1436" s="44"/>
      <c r="B1436" s="514" t="str">
        <f>IF(AH1312&gt;0,"Alerta: debido a que cuenta con registros NS, debe proporcionar una justificación en el area de comentarios ","")</f>
        <v/>
      </c>
      <c r="C1436" s="514"/>
      <c r="D1436" s="514"/>
      <c r="E1436" s="514"/>
      <c r="F1436" s="514"/>
      <c r="G1436" s="514"/>
      <c r="H1436" s="514"/>
      <c r="I1436" s="514"/>
      <c r="J1436" s="514"/>
      <c r="K1436" s="514"/>
      <c r="L1436" s="514"/>
      <c r="M1436" s="514"/>
      <c r="N1436" s="514"/>
      <c r="O1436" s="514"/>
      <c r="P1436" s="514"/>
      <c r="Q1436" s="514"/>
      <c r="R1436" s="514"/>
      <c r="S1436" s="514"/>
      <c r="T1436" s="514"/>
      <c r="U1436" s="514"/>
      <c r="V1436" s="514"/>
      <c r="W1436" s="514"/>
      <c r="X1436" s="514"/>
      <c r="Y1436" s="514"/>
      <c r="Z1436" s="514"/>
      <c r="AA1436" s="514"/>
      <c r="AB1436" s="514"/>
      <c r="AC1436" s="514"/>
      <c r="AD1436" s="514"/>
      <c r="AE1436" s="1"/>
    </row>
    <row r="1437" spans="1:37" ht="15" customHeight="1">
      <c r="A1437" s="44"/>
      <c r="AE1437" s="1"/>
    </row>
    <row r="1438" spans="1:37" ht="15" customHeight="1">
      <c r="A1438" s="44"/>
      <c r="AE1438" s="1"/>
    </row>
    <row r="1439" spans="1:37" ht="15" customHeight="1">
      <c r="A1439" s="44"/>
      <c r="AE1439" s="1"/>
    </row>
    <row r="1440" spans="1:37" ht="15" customHeight="1">
      <c r="A1440" s="44"/>
      <c r="AE1440" s="1"/>
    </row>
    <row r="1441" spans="1:35" ht="24" customHeight="1">
      <c r="A1441" s="20" t="s">
        <v>695</v>
      </c>
      <c r="B1441" s="620" t="s">
        <v>674</v>
      </c>
      <c r="C1441" s="620"/>
      <c r="D1441" s="620"/>
      <c r="E1441" s="620"/>
      <c r="F1441" s="620"/>
      <c r="G1441" s="620"/>
      <c r="H1441" s="620"/>
      <c r="I1441" s="620"/>
      <c r="J1441" s="620"/>
      <c r="K1441" s="620"/>
      <c r="L1441" s="620"/>
      <c r="M1441" s="620"/>
      <c r="N1441" s="620"/>
      <c r="O1441" s="620"/>
      <c r="P1441" s="620"/>
      <c r="Q1441" s="620"/>
      <c r="R1441" s="620"/>
      <c r="S1441" s="620"/>
      <c r="T1441" s="620"/>
      <c r="U1441" s="620"/>
      <c r="V1441" s="620"/>
      <c r="W1441" s="620"/>
      <c r="X1441" s="620"/>
      <c r="Y1441" s="620"/>
      <c r="Z1441" s="620"/>
      <c r="AA1441" s="620"/>
      <c r="AB1441" s="620"/>
      <c r="AC1441" s="620"/>
      <c r="AD1441" s="620"/>
      <c r="AE1441" s="1"/>
    </row>
    <row r="1442" spans="1:35" ht="36" customHeight="1">
      <c r="A1442" s="156"/>
      <c r="C1442" s="581" t="s">
        <v>728</v>
      </c>
      <c r="D1442" s="581"/>
      <c r="E1442" s="581"/>
      <c r="F1442" s="581"/>
      <c r="G1442" s="581"/>
      <c r="H1442" s="581"/>
      <c r="I1442" s="581"/>
      <c r="J1442" s="581"/>
      <c r="K1442" s="581"/>
      <c r="L1442" s="581"/>
      <c r="M1442" s="581"/>
      <c r="N1442" s="581"/>
      <c r="O1442" s="581"/>
      <c r="P1442" s="581"/>
      <c r="Q1442" s="581"/>
      <c r="R1442" s="581"/>
      <c r="S1442" s="581"/>
      <c r="T1442" s="581"/>
      <c r="U1442" s="581"/>
      <c r="V1442" s="581"/>
      <c r="W1442" s="581"/>
      <c r="X1442" s="581"/>
      <c r="Y1442" s="581"/>
      <c r="Z1442" s="581"/>
      <c r="AA1442" s="581"/>
      <c r="AB1442" s="581"/>
      <c r="AC1442" s="581"/>
      <c r="AD1442" s="581"/>
      <c r="AE1442" s="1"/>
    </row>
    <row r="1443" spans="1:35" ht="15" customHeight="1">
      <c r="A1443" s="156"/>
      <c r="C1443" s="474" t="s">
        <v>659</v>
      </c>
      <c r="D1443" s="474"/>
      <c r="E1443" s="474"/>
      <c r="F1443" s="474"/>
      <c r="G1443" s="474"/>
      <c r="H1443" s="474"/>
      <c r="I1443" s="474"/>
      <c r="J1443" s="474"/>
      <c r="K1443" s="474"/>
      <c r="L1443" s="474"/>
      <c r="M1443" s="474"/>
      <c r="N1443" s="474"/>
      <c r="O1443" s="474"/>
      <c r="P1443" s="474"/>
      <c r="Q1443" s="474"/>
      <c r="R1443" s="474"/>
      <c r="S1443" s="474"/>
      <c r="T1443" s="474"/>
      <c r="U1443" s="474"/>
      <c r="V1443" s="474"/>
      <c r="W1443" s="474"/>
      <c r="X1443" s="474"/>
      <c r="Y1443" s="474"/>
      <c r="Z1443" s="474"/>
      <c r="AA1443" s="474"/>
      <c r="AB1443" s="474"/>
      <c r="AC1443" s="474"/>
      <c r="AD1443" s="474"/>
      <c r="AE1443" s="1"/>
    </row>
    <row r="1444" spans="1:35" ht="36" customHeight="1">
      <c r="A1444" s="156"/>
      <c r="C1444" s="581" t="s">
        <v>676</v>
      </c>
      <c r="D1444" s="581"/>
      <c r="E1444" s="581"/>
      <c r="F1444" s="581"/>
      <c r="G1444" s="581"/>
      <c r="H1444" s="581"/>
      <c r="I1444" s="581"/>
      <c r="J1444" s="581"/>
      <c r="K1444" s="581"/>
      <c r="L1444" s="581"/>
      <c r="M1444" s="581"/>
      <c r="N1444" s="581"/>
      <c r="O1444" s="581"/>
      <c r="P1444" s="581"/>
      <c r="Q1444" s="581"/>
      <c r="R1444" s="581"/>
      <c r="S1444" s="581"/>
      <c r="T1444" s="581"/>
      <c r="U1444" s="581"/>
      <c r="V1444" s="581"/>
      <c r="W1444" s="581"/>
      <c r="X1444" s="581"/>
      <c r="Y1444" s="581"/>
      <c r="Z1444" s="581"/>
      <c r="AA1444" s="581"/>
      <c r="AB1444" s="581"/>
      <c r="AC1444" s="581"/>
      <c r="AD1444" s="581"/>
      <c r="AE1444" s="1"/>
    </row>
    <row r="1445" spans="1:35" ht="24" customHeight="1">
      <c r="A1445" s="156"/>
      <c r="C1445" s="572" t="s">
        <v>662</v>
      </c>
      <c r="D1445" s="572"/>
      <c r="E1445" s="572"/>
      <c r="F1445" s="572"/>
      <c r="G1445" s="572"/>
      <c r="H1445" s="572"/>
      <c r="I1445" s="572"/>
      <c r="J1445" s="572"/>
      <c r="K1445" s="572"/>
      <c r="L1445" s="572"/>
      <c r="M1445" s="572"/>
      <c r="N1445" s="572"/>
      <c r="O1445" s="572"/>
      <c r="P1445" s="572"/>
      <c r="Q1445" s="572"/>
      <c r="R1445" s="572"/>
      <c r="S1445" s="572"/>
      <c r="T1445" s="572"/>
      <c r="U1445" s="572"/>
      <c r="V1445" s="572"/>
      <c r="W1445" s="572"/>
      <c r="X1445" s="572"/>
      <c r="Y1445" s="572"/>
      <c r="Z1445" s="572"/>
      <c r="AA1445" s="572"/>
      <c r="AB1445" s="572"/>
      <c r="AC1445" s="572"/>
      <c r="AD1445" s="572"/>
      <c r="AE1445" s="1"/>
    </row>
    <row r="1446" spans="1:35" ht="15" customHeight="1" thickBot="1">
      <c r="A1446" s="156"/>
      <c r="AE1446" s="1"/>
      <c r="AG1446" s="317" t="s">
        <v>5669</v>
      </c>
      <c r="AH1446" s="400" t="s">
        <v>5670</v>
      </c>
      <c r="AI1446" s="401" t="s">
        <v>5671</v>
      </c>
    </row>
    <row r="1447" spans="1:35" ht="15" customHeight="1" thickBot="1">
      <c r="A1447" s="156"/>
      <c r="C1447" s="176"/>
      <c r="D1447" s="180" t="s">
        <v>723</v>
      </c>
      <c r="E1447" s="22"/>
      <c r="F1447" s="22"/>
      <c r="G1447" s="22"/>
      <c r="H1447" s="22"/>
      <c r="I1447" s="22"/>
      <c r="J1447" s="22"/>
      <c r="K1447" s="22"/>
      <c r="L1447" s="22"/>
      <c r="M1447" s="22"/>
      <c r="N1447" s="22"/>
      <c r="O1447" s="22"/>
      <c r="P1447" s="22"/>
      <c r="Q1447" s="22"/>
      <c r="R1447" s="22"/>
      <c r="S1447" s="22"/>
      <c r="T1447" s="22"/>
      <c r="U1447" s="22"/>
      <c r="V1447" s="22"/>
      <c r="W1447" s="22"/>
      <c r="X1447" s="22"/>
      <c r="Y1447" s="22"/>
      <c r="Z1447" s="22"/>
      <c r="AA1447" s="22"/>
      <c r="AB1447" s="22"/>
      <c r="AC1447" s="22"/>
      <c r="AD1447" s="22"/>
      <c r="AE1447" s="1"/>
      <c r="AG1447" s="245">
        <f>IF(COUNTA(C1447:C1452)=1,0,IF(COUNTA(C1447:C1452)=0,0,1))</f>
        <v>0</v>
      </c>
      <c r="AH1447" s="398">
        <f>IF(OR(C1447="X",C1449="X"),1,0)</f>
        <v>0</v>
      </c>
      <c r="AI1447" s="399">
        <f>IF(OR(C1451="X",C1452="X"),1,0)</f>
        <v>0</v>
      </c>
    </row>
    <row r="1448" spans="1:35" ht="24" customHeight="1" thickBot="1">
      <c r="A1448" s="156"/>
      <c r="C1448" s="176"/>
      <c r="D1448" s="691" t="s">
        <v>724</v>
      </c>
      <c r="E1448" s="442"/>
      <c r="F1448" s="442"/>
      <c r="G1448" s="442"/>
      <c r="H1448" s="442"/>
      <c r="I1448" s="442"/>
      <c r="J1448" s="442"/>
      <c r="K1448" s="442"/>
      <c r="L1448" s="442"/>
      <c r="M1448" s="442"/>
      <c r="N1448" s="442"/>
      <c r="O1448" s="442"/>
      <c r="P1448" s="442"/>
      <c r="Q1448" s="442"/>
      <c r="R1448" s="442"/>
      <c r="S1448" s="442"/>
      <c r="T1448" s="442"/>
      <c r="U1448" s="442"/>
      <c r="V1448" s="442"/>
      <c r="W1448" s="442"/>
      <c r="X1448" s="442"/>
      <c r="Y1448" s="442"/>
      <c r="Z1448" s="442"/>
      <c r="AA1448" s="442"/>
      <c r="AB1448" s="442"/>
      <c r="AC1448" s="442"/>
      <c r="AD1448" s="442"/>
      <c r="AE1448" s="1"/>
    </row>
    <row r="1449" spans="1:35" ht="15" customHeight="1" thickBot="1">
      <c r="A1449" s="156"/>
      <c r="C1449" s="176"/>
      <c r="D1449" s="23" t="s">
        <v>666</v>
      </c>
      <c r="E1449" s="12"/>
      <c r="F1449" s="12"/>
      <c r="G1449" s="12"/>
      <c r="H1449" s="12"/>
      <c r="I1449" s="12"/>
      <c r="J1449" s="12"/>
      <c r="K1449" s="12"/>
      <c r="L1449" s="12"/>
      <c r="M1449" s="12"/>
      <c r="N1449" s="12"/>
      <c r="O1449" s="12"/>
      <c r="P1449" s="12"/>
      <c r="Q1449" s="12"/>
      <c r="R1449" s="12"/>
      <c r="S1449" s="12"/>
      <c r="T1449" s="12"/>
      <c r="U1449" s="12"/>
      <c r="V1449" s="12"/>
      <c r="W1449" s="12"/>
      <c r="X1449" s="12"/>
      <c r="Y1449" s="12"/>
      <c r="Z1449" s="12"/>
      <c r="AA1449" s="12"/>
      <c r="AB1449" s="12"/>
      <c r="AC1449" s="12"/>
      <c r="AD1449" s="12"/>
      <c r="AE1449" s="1"/>
    </row>
    <row r="1450" spans="1:35" ht="24" customHeight="1" thickBot="1">
      <c r="A1450" s="156"/>
      <c r="C1450" s="176"/>
      <c r="D1450" s="691" t="s">
        <v>725</v>
      </c>
      <c r="E1450" s="442"/>
      <c r="F1450" s="442"/>
      <c r="G1450" s="442"/>
      <c r="H1450" s="442"/>
      <c r="I1450" s="442"/>
      <c r="J1450" s="442"/>
      <c r="K1450" s="442"/>
      <c r="L1450" s="442"/>
      <c r="M1450" s="442"/>
      <c r="N1450" s="442"/>
      <c r="O1450" s="442"/>
      <c r="P1450" s="442"/>
      <c r="Q1450" s="442"/>
      <c r="R1450" s="442"/>
      <c r="S1450" s="442"/>
      <c r="T1450" s="442"/>
      <c r="U1450" s="442"/>
      <c r="V1450" s="442"/>
      <c r="W1450" s="442"/>
      <c r="X1450" s="442"/>
      <c r="Y1450" s="442"/>
      <c r="Z1450" s="442"/>
      <c r="AA1450" s="442"/>
      <c r="AB1450" s="442"/>
      <c r="AC1450" s="442"/>
      <c r="AD1450" s="442"/>
      <c r="AE1450" s="1"/>
    </row>
    <row r="1451" spans="1:35" ht="15" customHeight="1" thickBot="1">
      <c r="A1451" s="156"/>
      <c r="C1451" s="176"/>
      <c r="D1451" s="180" t="s">
        <v>726</v>
      </c>
      <c r="E1451" s="23"/>
      <c r="F1451" s="23"/>
      <c r="G1451" s="23"/>
      <c r="H1451" s="23"/>
      <c r="I1451" s="23"/>
      <c r="J1451" s="23"/>
      <c r="K1451" s="23"/>
      <c r="L1451" s="23"/>
      <c r="M1451" s="23"/>
      <c r="N1451" s="23"/>
      <c r="O1451" s="23"/>
      <c r="P1451" s="23"/>
      <c r="Q1451" s="23"/>
      <c r="R1451" s="23"/>
      <c r="S1451" s="23"/>
      <c r="T1451" s="23"/>
      <c r="U1451" s="23"/>
      <c r="V1451" s="23"/>
      <c r="W1451" s="23"/>
      <c r="X1451" s="23"/>
      <c r="Y1451" s="23"/>
      <c r="Z1451" s="23"/>
      <c r="AA1451" s="23"/>
      <c r="AB1451" s="23"/>
      <c r="AC1451" s="23"/>
      <c r="AD1451" s="23"/>
      <c r="AE1451" s="1"/>
    </row>
    <row r="1452" spans="1:35" ht="15" customHeight="1" thickBot="1">
      <c r="A1452" s="156"/>
      <c r="C1452" s="176"/>
      <c r="D1452" s="23" t="s">
        <v>689</v>
      </c>
      <c r="AE1452" s="1"/>
    </row>
    <row r="1453" spans="1:35" ht="15" customHeight="1">
      <c r="A1453" s="177"/>
      <c r="AE1453" s="1"/>
    </row>
    <row r="1454" spans="1:35" ht="45" customHeight="1">
      <c r="A1454" s="177"/>
      <c r="C1454" s="530" t="s">
        <v>664</v>
      </c>
      <c r="D1454" s="530"/>
      <c r="E1454" s="530"/>
      <c r="F1454" s="460"/>
      <c r="G1454" s="460"/>
      <c r="H1454" s="460"/>
      <c r="I1454" s="460"/>
      <c r="J1454" s="460"/>
      <c r="K1454" s="460"/>
      <c r="L1454" s="460"/>
      <c r="M1454" s="460"/>
      <c r="N1454" s="460"/>
      <c r="O1454" s="460"/>
      <c r="P1454" s="460"/>
      <c r="Q1454" s="460"/>
      <c r="R1454" s="460"/>
      <c r="S1454" s="460"/>
      <c r="T1454" s="460"/>
      <c r="U1454" s="460"/>
      <c r="V1454" s="460"/>
      <c r="W1454" s="460"/>
      <c r="X1454" s="460"/>
      <c r="Y1454" s="460"/>
      <c r="Z1454" s="460"/>
      <c r="AA1454" s="460"/>
      <c r="AB1454" s="460"/>
      <c r="AC1454" s="460"/>
      <c r="AD1454" s="460"/>
      <c r="AE1454" s="1"/>
    </row>
    <row r="1455" spans="1:35" ht="15" customHeight="1">
      <c r="A1455" s="177"/>
      <c r="B1455" s="512" t="str">
        <f>IF(AND(AH1447&gt;0,F1454=""),"Debido a que seleccionó el código 1 o 3 debe anotar el URL donde se encuentra disponible dicha información","")</f>
        <v/>
      </c>
      <c r="C1455" s="512"/>
      <c r="D1455" s="512"/>
      <c r="E1455" s="512"/>
      <c r="F1455" s="512"/>
      <c r="G1455" s="512"/>
      <c r="H1455" s="512"/>
      <c r="I1455" s="512"/>
      <c r="J1455" s="512"/>
      <c r="K1455" s="512"/>
      <c r="L1455" s="512"/>
      <c r="M1455" s="512"/>
      <c r="N1455" s="512"/>
      <c r="O1455" s="512"/>
      <c r="P1455" s="512"/>
      <c r="Q1455" s="512"/>
      <c r="R1455" s="512"/>
      <c r="S1455" s="512"/>
      <c r="T1455" s="512"/>
      <c r="U1455" s="512"/>
      <c r="V1455" s="512"/>
      <c r="W1455" s="512"/>
      <c r="X1455" s="512"/>
      <c r="Y1455" s="512"/>
      <c r="Z1455" s="512"/>
      <c r="AA1455" s="512"/>
      <c r="AB1455" s="512"/>
      <c r="AC1455" s="512"/>
      <c r="AD1455" s="512"/>
      <c r="AE1455" s="512"/>
    </row>
    <row r="1456" spans="1:35" ht="24" customHeight="1">
      <c r="A1456" s="177"/>
      <c r="C1456" s="532" t="s">
        <v>189</v>
      </c>
      <c r="D1456" s="532"/>
      <c r="E1456" s="532"/>
      <c r="F1456" s="532"/>
      <c r="G1456" s="532"/>
      <c r="H1456" s="532"/>
      <c r="I1456" s="532"/>
      <c r="J1456" s="532"/>
      <c r="K1456" s="532"/>
      <c r="L1456" s="532"/>
      <c r="M1456" s="532"/>
      <c r="N1456" s="532"/>
      <c r="O1456" s="532"/>
      <c r="P1456" s="532"/>
      <c r="Q1456" s="532"/>
      <c r="R1456" s="532"/>
      <c r="S1456" s="532"/>
      <c r="T1456" s="532"/>
      <c r="U1456" s="532"/>
      <c r="V1456" s="532"/>
      <c r="W1456" s="532"/>
      <c r="X1456" s="532"/>
      <c r="Y1456" s="532"/>
      <c r="Z1456" s="532"/>
      <c r="AA1456" s="532"/>
      <c r="AB1456" s="532"/>
      <c r="AC1456" s="532"/>
      <c r="AD1456" s="532"/>
      <c r="AE1456" s="1"/>
    </row>
    <row r="1457" spans="1:34" ht="60" customHeight="1">
      <c r="A1457" s="177"/>
      <c r="C1457" s="675"/>
      <c r="D1457" s="676"/>
      <c r="E1457" s="676"/>
      <c r="F1457" s="676"/>
      <c r="G1457" s="676"/>
      <c r="H1457" s="676"/>
      <c r="I1457" s="676"/>
      <c r="J1457" s="676"/>
      <c r="K1457" s="676"/>
      <c r="L1457" s="676"/>
      <c r="M1457" s="676"/>
      <c r="N1457" s="676"/>
      <c r="O1457" s="676"/>
      <c r="P1457" s="676"/>
      <c r="Q1457" s="676"/>
      <c r="R1457" s="676"/>
      <c r="S1457" s="676"/>
      <c r="T1457" s="676"/>
      <c r="U1457" s="676"/>
      <c r="V1457" s="676"/>
      <c r="W1457" s="676"/>
      <c r="X1457" s="676"/>
      <c r="Y1457" s="676"/>
      <c r="Z1457" s="676"/>
      <c r="AA1457" s="676"/>
      <c r="AB1457" s="676"/>
      <c r="AC1457" s="676"/>
      <c r="AD1457" s="677"/>
      <c r="AE1457" s="1"/>
    </row>
    <row r="1458" spans="1:34" ht="15" customHeight="1">
      <c r="A1458" s="44"/>
      <c r="B1458" s="515" t="str">
        <f>IF(AG1447&gt;0,"Favor de seleccionar solo un código","")</f>
        <v/>
      </c>
      <c r="C1458" s="515"/>
      <c r="D1458" s="515"/>
      <c r="E1458" s="515"/>
      <c r="F1458" s="515"/>
      <c r="G1458" s="515"/>
      <c r="H1458" s="515"/>
      <c r="I1458" s="515"/>
      <c r="J1458" s="515"/>
      <c r="K1458" s="515"/>
      <c r="L1458" s="515"/>
      <c r="M1458" s="515"/>
      <c r="N1458" s="515"/>
      <c r="O1458" s="515"/>
      <c r="P1458" s="515"/>
      <c r="Q1458" s="515"/>
      <c r="R1458" s="515"/>
      <c r="S1458" s="515"/>
      <c r="T1458" s="515"/>
      <c r="U1458" s="515"/>
      <c r="V1458" s="515"/>
      <c r="W1458" s="515"/>
      <c r="X1458" s="515"/>
      <c r="Y1458" s="515"/>
      <c r="Z1458" s="515"/>
      <c r="AA1458" s="515"/>
      <c r="AB1458" s="515"/>
      <c r="AC1458" s="515"/>
      <c r="AD1458" s="515"/>
      <c r="AE1458" s="1"/>
    </row>
    <row r="1459" spans="1:34" ht="15" customHeight="1">
      <c r="A1459" s="44"/>
      <c r="B1459" s="511" t="str">
        <f>IF(AI1447&gt;0,"Alerta: debe proporcionar una justificación ya que ha seleccionado el código 5 o 9 ","")</f>
        <v/>
      </c>
      <c r="C1459" s="511"/>
      <c r="D1459" s="511"/>
      <c r="E1459" s="511"/>
      <c r="F1459" s="511"/>
      <c r="G1459" s="511"/>
      <c r="H1459" s="511"/>
      <c r="I1459" s="511"/>
      <c r="J1459" s="511"/>
      <c r="K1459" s="511"/>
      <c r="L1459" s="511"/>
      <c r="M1459" s="511"/>
      <c r="N1459" s="511"/>
      <c r="O1459" s="511"/>
      <c r="P1459" s="511"/>
      <c r="Q1459" s="511"/>
      <c r="R1459" s="511"/>
      <c r="S1459" s="511"/>
      <c r="T1459" s="511"/>
      <c r="U1459" s="511"/>
      <c r="V1459" s="511"/>
      <c r="W1459" s="511"/>
      <c r="X1459" s="511"/>
      <c r="Y1459" s="511"/>
      <c r="Z1459" s="511"/>
      <c r="AA1459" s="511"/>
      <c r="AB1459" s="511"/>
      <c r="AC1459" s="511"/>
      <c r="AD1459" s="511"/>
      <c r="AE1459" s="511"/>
    </row>
    <row r="1460" spans="1:34" ht="15" customHeight="1">
      <c r="A1460" s="44"/>
      <c r="AE1460" s="1"/>
    </row>
    <row r="1461" spans="1:34" ht="15" customHeight="1">
      <c r="A1461" s="44"/>
      <c r="AE1461" s="1"/>
    </row>
    <row r="1462" spans="1:34" ht="15" customHeight="1">
      <c r="A1462" s="44"/>
      <c r="AE1462" s="1"/>
    </row>
    <row r="1463" spans="1:34" ht="15" customHeight="1">
      <c r="A1463" s="44"/>
      <c r="AE1463" s="1"/>
    </row>
    <row r="1464" spans="1:34" ht="15" customHeight="1">
      <c r="A1464" s="52" t="s">
        <v>690</v>
      </c>
      <c r="B1464" s="571" t="s">
        <v>727</v>
      </c>
      <c r="C1464" s="571"/>
      <c r="D1464" s="571"/>
      <c r="E1464" s="571"/>
      <c r="F1464" s="571"/>
      <c r="G1464" s="571"/>
      <c r="H1464" s="571"/>
      <c r="I1464" s="571"/>
      <c r="J1464" s="571"/>
      <c r="K1464" s="571"/>
      <c r="L1464" s="571"/>
      <c r="M1464" s="571"/>
      <c r="N1464" s="571"/>
      <c r="O1464" s="571"/>
      <c r="P1464" s="571"/>
      <c r="Q1464" s="571"/>
      <c r="R1464" s="571"/>
      <c r="S1464" s="571"/>
      <c r="T1464" s="571"/>
      <c r="U1464" s="571"/>
      <c r="V1464" s="571"/>
      <c r="W1464" s="571"/>
      <c r="X1464" s="571"/>
      <c r="Y1464" s="571"/>
      <c r="Z1464" s="571"/>
      <c r="AA1464" s="571"/>
      <c r="AB1464" s="571"/>
      <c r="AC1464" s="571"/>
      <c r="AD1464" s="571"/>
      <c r="AE1464" s="1"/>
    </row>
    <row r="1465" spans="1:34" ht="15" customHeight="1">
      <c r="A1465" s="96"/>
      <c r="B1465" s="97"/>
      <c r="C1465" s="581" t="s">
        <v>686</v>
      </c>
      <c r="D1465" s="581"/>
      <c r="E1465" s="581"/>
      <c r="F1465" s="581"/>
      <c r="G1465" s="581"/>
      <c r="H1465" s="581"/>
      <c r="I1465" s="581"/>
      <c r="J1465" s="581"/>
      <c r="K1465" s="581"/>
      <c r="L1465" s="581"/>
      <c r="M1465" s="581"/>
      <c r="N1465" s="581"/>
      <c r="O1465" s="581"/>
      <c r="P1465" s="581"/>
      <c r="Q1465" s="581"/>
      <c r="R1465" s="581"/>
      <c r="S1465" s="581"/>
      <c r="T1465" s="581"/>
      <c r="U1465" s="581"/>
      <c r="V1465" s="581"/>
      <c r="W1465" s="581"/>
      <c r="X1465" s="581"/>
      <c r="Y1465" s="581"/>
      <c r="Z1465" s="581"/>
      <c r="AA1465" s="581"/>
      <c r="AB1465" s="581"/>
      <c r="AC1465" s="581"/>
      <c r="AD1465" s="581"/>
      <c r="AE1465" s="1"/>
    </row>
    <row r="1466" spans="1:34" ht="15" customHeight="1">
      <c r="A1466" s="96"/>
      <c r="B1466" s="97"/>
      <c r="C1466" s="581" t="s">
        <v>687</v>
      </c>
      <c r="D1466" s="581"/>
      <c r="E1466" s="581"/>
      <c r="F1466" s="581"/>
      <c r="G1466" s="581"/>
      <c r="H1466" s="581"/>
      <c r="I1466" s="581"/>
      <c r="J1466" s="581"/>
      <c r="K1466" s="581"/>
      <c r="L1466" s="581"/>
      <c r="M1466" s="581"/>
      <c r="N1466" s="581"/>
      <c r="O1466" s="581"/>
      <c r="P1466" s="581"/>
      <c r="Q1466" s="581"/>
      <c r="R1466" s="581"/>
      <c r="S1466" s="581"/>
      <c r="T1466" s="581"/>
      <c r="U1466" s="581"/>
      <c r="V1466" s="581"/>
      <c r="W1466" s="581"/>
      <c r="X1466" s="581"/>
      <c r="Y1466" s="581"/>
      <c r="Z1466" s="581"/>
      <c r="AA1466" s="581"/>
      <c r="AB1466" s="581"/>
      <c r="AC1466" s="581"/>
      <c r="AD1466" s="581"/>
      <c r="AE1466" s="1"/>
      <c r="AG1466" s="317" t="s">
        <v>731</v>
      </c>
      <c r="AH1466" s="411" t="s">
        <v>5677</v>
      </c>
    </row>
    <row r="1467" spans="1:34" ht="15" customHeight="1" thickBot="1">
      <c r="A1467" s="96"/>
      <c r="B1467" s="98"/>
      <c r="C1467" s="98"/>
      <c r="D1467" s="98"/>
      <c r="E1467" s="98"/>
      <c r="F1467" s="98"/>
      <c r="G1467" s="98"/>
      <c r="H1467" s="98"/>
      <c r="I1467" s="98"/>
      <c r="J1467" s="98"/>
      <c r="K1467" s="98"/>
      <c r="L1467" s="98"/>
      <c r="M1467" s="98"/>
      <c r="N1467" s="98"/>
      <c r="O1467" s="98"/>
      <c r="P1467" s="98"/>
      <c r="Q1467" s="98"/>
      <c r="R1467" s="98"/>
      <c r="S1467" s="98"/>
      <c r="T1467" s="98"/>
      <c r="U1467" s="98"/>
      <c r="V1467" s="98"/>
      <c r="W1467" s="98"/>
      <c r="X1467" s="98"/>
      <c r="Y1467" s="98"/>
      <c r="Z1467" s="98"/>
      <c r="AA1467" s="98"/>
      <c r="AB1467" s="98"/>
      <c r="AC1467" s="98"/>
      <c r="AD1467" s="98"/>
      <c r="AE1467" s="1"/>
      <c r="AG1467" s="245">
        <f>IF(AND(OR(C1448="X",C1450="X",C1451="X",C1452="X"),COUNTA(C1468:C1476)=0),0,IF(AND(OR($C$1447="X",$C$1449="X"),$C$1476="X",COUNTA(C1468:C1475)=0),0,IF(AND(OR($C$1447="X",$C$1449="X"),$C$1476="",COUNTA(C1468:C1475)&gt;0),0,IF(COUNTA(C1468:C1476)=0,0,1))))</f>
        <v>0</v>
      </c>
      <c r="AH1467" s="410">
        <f>IF(AND($C$1476="X",COUNTA(C1468:C1475)&gt;0),1,0)</f>
        <v>0</v>
      </c>
    </row>
    <row r="1468" spans="1:34" ht="15" customHeight="1" thickBot="1">
      <c r="A1468" s="96"/>
      <c r="B1468" s="80"/>
      <c r="C1468" s="249"/>
      <c r="D1468" s="23" t="s">
        <v>677</v>
      </c>
      <c r="E1468" s="12"/>
      <c r="F1468" s="12"/>
      <c r="G1468" s="12"/>
      <c r="H1468" s="12"/>
      <c r="I1468" s="12"/>
      <c r="J1468" s="12"/>
      <c r="K1468" s="12"/>
      <c r="L1468" s="12"/>
      <c r="M1468" s="12"/>
      <c r="N1468" s="12"/>
      <c r="O1468" s="12"/>
      <c r="P1468" s="12"/>
      <c r="Q1468" s="12"/>
      <c r="R1468" s="12"/>
      <c r="S1468" s="12"/>
      <c r="T1468" s="12"/>
      <c r="U1468" s="12"/>
      <c r="V1468" s="12"/>
      <c r="W1468" s="12"/>
      <c r="X1468" s="12"/>
      <c r="Y1468" s="12"/>
      <c r="Z1468" s="12"/>
      <c r="AA1468" s="12"/>
      <c r="AB1468" s="12"/>
      <c r="AC1468" s="12"/>
      <c r="AD1468" s="12"/>
      <c r="AE1468" s="1"/>
    </row>
    <row r="1469" spans="1:34" ht="15" customHeight="1" thickBot="1">
      <c r="A1469" s="96"/>
      <c r="B1469" s="80"/>
      <c r="C1469" s="250"/>
      <c r="D1469" s="23" t="s">
        <v>678</v>
      </c>
      <c r="E1469" s="12"/>
      <c r="F1469" s="12"/>
      <c r="G1469" s="12"/>
      <c r="H1469" s="12"/>
      <c r="I1469" s="12"/>
      <c r="J1469" s="12"/>
      <c r="K1469" s="12"/>
      <c r="L1469" s="12"/>
      <c r="M1469" s="12"/>
      <c r="N1469" s="12"/>
      <c r="O1469" s="12"/>
      <c r="P1469" s="12"/>
      <c r="Q1469" s="12"/>
      <c r="R1469" s="12"/>
      <c r="S1469" s="12"/>
      <c r="T1469" s="12"/>
      <c r="U1469" s="12"/>
      <c r="V1469" s="12"/>
      <c r="W1469" s="12"/>
      <c r="X1469" s="12"/>
      <c r="Y1469" s="12"/>
      <c r="Z1469" s="12"/>
      <c r="AA1469" s="12"/>
      <c r="AB1469" s="12"/>
      <c r="AC1469" s="12"/>
      <c r="AD1469" s="12"/>
      <c r="AE1469" s="1"/>
    </row>
    <row r="1470" spans="1:34" ht="15" customHeight="1" thickBot="1">
      <c r="A1470" s="96"/>
      <c r="B1470" s="80"/>
      <c r="C1470" s="250"/>
      <c r="D1470" s="23" t="s">
        <v>679</v>
      </c>
      <c r="E1470" s="12"/>
      <c r="F1470" s="12"/>
      <c r="G1470" s="12"/>
      <c r="H1470" s="12"/>
      <c r="I1470" s="12"/>
      <c r="J1470" s="12"/>
      <c r="K1470" s="12"/>
      <c r="L1470" s="12"/>
      <c r="M1470" s="12"/>
      <c r="N1470" s="12"/>
      <c r="O1470" s="12"/>
      <c r="P1470" s="12"/>
      <c r="Q1470" s="12"/>
      <c r="R1470" s="12"/>
      <c r="S1470" s="12"/>
      <c r="T1470" s="12"/>
      <c r="U1470" s="12"/>
      <c r="V1470" s="12"/>
      <c r="W1470" s="12"/>
      <c r="X1470" s="12"/>
      <c r="Y1470" s="12"/>
      <c r="Z1470" s="12"/>
      <c r="AA1470" s="12"/>
      <c r="AB1470" s="12"/>
      <c r="AC1470" s="12"/>
      <c r="AD1470" s="12"/>
      <c r="AE1470" s="1"/>
    </row>
    <row r="1471" spans="1:34" ht="15" customHeight="1" thickBot="1">
      <c r="A1471" s="96"/>
      <c r="B1471" s="80"/>
      <c r="C1471" s="250"/>
      <c r="D1471" s="23" t="s">
        <v>680</v>
      </c>
      <c r="E1471" s="12"/>
      <c r="F1471" s="12"/>
      <c r="G1471" s="12"/>
      <c r="H1471" s="12"/>
      <c r="I1471" s="12"/>
      <c r="J1471" s="12"/>
      <c r="K1471" s="12"/>
      <c r="L1471" s="12"/>
      <c r="M1471" s="12"/>
      <c r="N1471" s="12"/>
      <c r="O1471" s="12"/>
      <c r="P1471" s="12"/>
      <c r="Q1471" s="12"/>
      <c r="R1471" s="12"/>
      <c r="S1471" s="12"/>
      <c r="T1471" s="12"/>
      <c r="U1471" s="12"/>
      <c r="V1471" s="12"/>
      <c r="W1471" s="12"/>
      <c r="X1471" s="12"/>
      <c r="Y1471" s="12"/>
      <c r="Z1471" s="12"/>
      <c r="AA1471" s="12"/>
      <c r="AB1471" s="12"/>
      <c r="AC1471" s="12"/>
      <c r="AD1471" s="12"/>
      <c r="AE1471" s="1"/>
    </row>
    <row r="1472" spans="1:34" ht="15" customHeight="1" thickBot="1">
      <c r="A1472" s="96"/>
      <c r="B1472" s="80"/>
      <c r="C1472" s="250"/>
      <c r="D1472" s="23" t="s">
        <v>681</v>
      </c>
      <c r="E1472" s="12"/>
      <c r="F1472" s="12"/>
      <c r="G1472" s="12"/>
      <c r="H1472" s="12"/>
      <c r="I1472" s="12"/>
      <c r="J1472" s="12"/>
      <c r="K1472" s="12"/>
      <c r="L1472" s="12"/>
      <c r="M1472" s="12"/>
      <c r="N1472" s="12"/>
      <c r="O1472" s="12"/>
      <c r="P1472" s="12"/>
      <c r="Q1472" s="12"/>
      <c r="R1472" s="12"/>
      <c r="S1472" s="12"/>
      <c r="T1472" s="12"/>
      <c r="U1472" s="12"/>
      <c r="V1472" s="12"/>
      <c r="W1472" s="12"/>
      <c r="X1472" s="12"/>
      <c r="Y1472" s="12"/>
      <c r="Z1472" s="12"/>
      <c r="AA1472" s="12"/>
      <c r="AB1472" s="12"/>
      <c r="AC1472" s="12"/>
      <c r="AD1472" s="12"/>
      <c r="AE1472" s="1"/>
    </row>
    <row r="1473" spans="1:31" ht="15" customHeight="1" thickBot="1">
      <c r="A1473" s="96"/>
      <c r="B1473" s="80"/>
      <c r="C1473" s="250"/>
      <c r="D1473" s="23" t="s">
        <v>682</v>
      </c>
      <c r="E1473" s="12"/>
      <c r="F1473" s="12"/>
      <c r="G1473" s="12"/>
      <c r="H1473" s="12"/>
      <c r="I1473" s="12"/>
      <c r="J1473" s="12"/>
      <c r="K1473" s="12"/>
      <c r="L1473" s="12"/>
      <c r="M1473" s="12"/>
      <c r="N1473" s="12"/>
      <c r="O1473" s="12"/>
      <c r="P1473" s="12"/>
      <c r="Q1473" s="12"/>
      <c r="R1473" s="12"/>
      <c r="S1473" s="12"/>
      <c r="T1473" s="12"/>
      <c r="U1473" s="12"/>
      <c r="V1473" s="12"/>
      <c r="W1473" s="12"/>
      <c r="X1473" s="12"/>
      <c r="Y1473" s="12"/>
      <c r="Z1473" s="12"/>
      <c r="AA1473" s="12"/>
      <c r="AB1473" s="12"/>
      <c r="AC1473" s="12"/>
      <c r="AD1473" s="12"/>
      <c r="AE1473" s="1"/>
    </row>
    <row r="1474" spans="1:31" ht="15" customHeight="1" thickBot="1">
      <c r="A1474" s="96"/>
      <c r="B1474" s="80"/>
      <c r="C1474" s="250"/>
      <c r="D1474" s="23" t="s">
        <v>683</v>
      </c>
      <c r="E1474" s="12"/>
      <c r="F1474" s="12"/>
      <c r="G1474" s="12"/>
      <c r="H1474" s="12"/>
      <c r="I1474" s="12"/>
      <c r="J1474" s="12"/>
      <c r="K1474" s="12"/>
      <c r="L1474" s="12"/>
      <c r="M1474" s="12"/>
      <c r="N1474" s="12"/>
      <c r="O1474" s="12"/>
      <c r="P1474" s="12"/>
      <c r="Q1474" s="12"/>
      <c r="R1474" s="12"/>
      <c r="S1474" s="12"/>
      <c r="T1474" s="12"/>
      <c r="U1474" s="12"/>
      <c r="V1474" s="12"/>
      <c r="W1474" s="12"/>
      <c r="X1474" s="12"/>
      <c r="Y1474" s="12"/>
      <c r="Z1474" s="12"/>
      <c r="AA1474" s="12"/>
      <c r="AB1474" s="12"/>
      <c r="AC1474" s="12"/>
      <c r="AD1474" s="12"/>
      <c r="AE1474" s="1"/>
    </row>
    <row r="1475" spans="1:31" ht="15" customHeight="1" thickBot="1">
      <c r="A1475" s="96"/>
      <c r="B1475" s="80"/>
      <c r="C1475" s="250"/>
      <c r="D1475" s="23" t="s">
        <v>685</v>
      </c>
      <c r="E1475" s="12"/>
      <c r="F1475" s="12"/>
      <c r="G1475" s="12"/>
      <c r="H1475" s="12"/>
      <c r="I1475" s="12"/>
      <c r="J1475" s="12"/>
      <c r="K1475" s="439"/>
      <c r="L1475" s="439"/>
      <c r="M1475" s="439"/>
      <c r="N1475" s="439"/>
      <c r="O1475" s="439"/>
      <c r="P1475" s="439"/>
      <c r="Q1475" s="439"/>
      <c r="R1475" s="439"/>
      <c r="S1475" s="439"/>
      <c r="T1475" s="439"/>
      <c r="U1475" s="439"/>
      <c r="V1475" s="439"/>
      <c r="W1475" s="439"/>
      <c r="X1475" s="439"/>
      <c r="Y1475" s="439"/>
      <c r="Z1475" s="439"/>
      <c r="AA1475" s="439"/>
      <c r="AB1475" s="439"/>
      <c r="AC1475" s="439"/>
      <c r="AD1475" s="439"/>
      <c r="AE1475" s="1"/>
    </row>
    <row r="1476" spans="1:31" ht="15" customHeight="1" thickBot="1">
      <c r="A1476" s="96"/>
      <c r="B1476" s="80"/>
      <c r="C1476" s="251"/>
      <c r="D1476" s="23" t="s">
        <v>684</v>
      </c>
      <c r="E1476" s="12"/>
      <c r="F1476" s="12"/>
      <c r="G1476" s="12"/>
      <c r="H1476" s="12"/>
      <c r="I1476" s="12"/>
      <c r="J1476" s="12"/>
      <c r="K1476" s="12"/>
      <c r="L1476" s="12"/>
      <c r="M1476" s="12"/>
      <c r="N1476" s="12"/>
      <c r="O1476" s="12"/>
      <c r="P1476" s="12"/>
      <c r="Q1476" s="12"/>
      <c r="R1476" s="12"/>
      <c r="S1476" s="12"/>
      <c r="T1476" s="12"/>
      <c r="U1476" s="12"/>
      <c r="V1476" s="12"/>
      <c r="W1476" s="12"/>
      <c r="X1476" s="12"/>
      <c r="Y1476" s="12"/>
      <c r="Z1476" s="12"/>
      <c r="AA1476" s="12"/>
      <c r="AB1476" s="12"/>
      <c r="AC1476" s="12"/>
      <c r="AD1476" s="12"/>
      <c r="AE1476" s="1"/>
    </row>
    <row r="1477" spans="1:31" ht="15" customHeight="1">
      <c r="A1477" s="96"/>
      <c r="B1477" s="80"/>
      <c r="C1477" s="80"/>
      <c r="D1477" s="80"/>
      <c r="E1477" s="80"/>
      <c r="F1477" s="80"/>
      <c r="G1477" s="80"/>
      <c r="H1477" s="80"/>
      <c r="I1477" s="80"/>
      <c r="J1477" s="80"/>
      <c r="K1477" s="80"/>
      <c r="L1477" s="80"/>
      <c r="M1477" s="80"/>
      <c r="N1477" s="80"/>
      <c r="O1477" s="80"/>
      <c r="P1477" s="80"/>
      <c r="Q1477" s="80"/>
      <c r="R1477" s="80"/>
      <c r="S1477" s="80"/>
      <c r="T1477" s="80"/>
      <c r="U1477" s="80"/>
      <c r="V1477" s="80"/>
      <c r="W1477" s="80"/>
      <c r="X1477" s="80"/>
      <c r="Y1477" s="80"/>
      <c r="Z1477" s="80"/>
      <c r="AA1477" s="80"/>
      <c r="AB1477" s="80"/>
      <c r="AC1477" s="80"/>
      <c r="AD1477" s="80"/>
      <c r="AE1477" s="1"/>
    </row>
    <row r="1478" spans="1:31" ht="24" customHeight="1">
      <c r="A1478" s="44"/>
      <c r="B1478" s="24"/>
      <c r="C1478" s="532" t="s">
        <v>189</v>
      </c>
      <c r="D1478" s="532"/>
      <c r="E1478" s="532"/>
      <c r="F1478" s="532"/>
      <c r="G1478" s="532"/>
      <c r="H1478" s="532"/>
      <c r="I1478" s="532"/>
      <c r="J1478" s="532"/>
      <c r="K1478" s="532"/>
      <c r="L1478" s="532"/>
      <c r="M1478" s="532"/>
      <c r="N1478" s="532"/>
      <c r="O1478" s="532"/>
      <c r="P1478" s="532"/>
      <c r="Q1478" s="532"/>
      <c r="R1478" s="532"/>
      <c r="S1478" s="532"/>
      <c r="T1478" s="532"/>
      <c r="U1478" s="532"/>
      <c r="V1478" s="532"/>
      <c r="W1478" s="532"/>
      <c r="X1478" s="532"/>
      <c r="Y1478" s="532"/>
      <c r="Z1478" s="532"/>
      <c r="AA1478" s="532"/>
      <c r="AB1478" s="532"/>
      <c r="AC1478" s="532"/>
      <c r="AD1478" s="532"/>
      <c r="AE1478" s="1"/>
    </row>
    <row r="1479" spans="1:31" ht="60" customHeight="1">
      <c r="A1479" s="44"/>
      <c r="B1479" s="24"/>
      <c r="C1479" s="654"/>
      <c r="D1479" s="654"/>
      <c r="E1479" s="654"/>
      <c r="F1479" s="654"/>
      <c r="G1479" s="654"/>
      <c r="H1479" s="654"/>
      <c r="I1479" s="654"/>
      <c r="J1479" s="654"/>
      <c r="K1479" s="654"/>
      <c r="L1479" s="654"/>
      <c r="M1479" s="654"/>
      <c r="N1479" s="654"/>
      <c r="O1479" s="654"/>
      <c r="P1479" s="654"/>
      <c r="Q1479" s="654"/>
      <c r="R1479" s="654"/>
      <c r="S1479" s="654"/>
      <c r="T1479" s="654"/>
      <c r="U1479" s="654"/>
      <c r="V1479" s="654"/>
      <c r="W1479" s="654"/>
      <c r="X1479" s="654"/>
      <c r="Y1479" s="654"/>
      <c r="Z1479" s="654"/>
      <c r="AA1479" s="654"/>
      <c r="AB1479" s="654"/>
      <c r="AC1479" s="654"/>
      <c r="AD1479" s="654"/>
      <c r="AE1479" s="1"/>
    </row>
    <row r="1480" spans="1:31" ht="15" customHeight="1">
      <c r="A1480" s="44"/>
      <c r="B1480" s="513" t="str">
        <f>IF(AG1467&gt;0,"Favor de ingresar toda la información requerida en la pregunta y/o verifique que no tenga información en celdas sombreadas","")</f>
        <v/>
      </c>
      <c r="C1480" s="513"/>
      <c r="D1480" s="513"/>
      <c r="E1480" s="513"/>
      <c r="F1480" s="513"/>
      <c r="G1480" s="513"/>
      <c r="H1480" s="513"/>
      <c r="I1480" s="513"/>
      <c r="J1480" s="513"/>
      <c r="K1480" s="513"/>
      <c r="L1480" s="513"/>
      <c r="M1480" s="513"/>
      <c r="N1480" s="513"/>
      <c r="O1480" s="513"/>
      <c r="P1480" s="513"/>
      <c r="Q1480" s="513"/>
      <c r="R1480" s="513"/>
      <c r="S1480" s="513"/>
      <c r="T1480" s="513"/>
      <c r="U1480" s="513"/>
      <c r="V1480" s="513"/>
      <c r="W1480" s="513"/>
      <c r="X1480" s="513"/>
      <c r="Y1480" s="513"/>
      <c r="Z1480" s="513"/>
      <c r="AA1480" s="513"/>
      <c r="AB1480" s="513"/>
      <c r="AC1480" s="513"/>
      <c r="AD1480" s="513"/>
      <c r="AE1480" s="1"/>
    </row>
    <row r="1481" spans="1:31" ht="15" customHeight="1">
      <c r="A1481" s="44"/>
      <c r="AE1481" s="1"/>
    </row>
    <row r="1482" spans="1:31" ht="15" customHeight="1">
      <c r="A1482" s="44"/>
      <c r="AE1482" s="1"/>
    </row>
    <row r="1483" spans="1:31" ht="15" customHeight="1">
      <c r="A1483" s="44"/>
      <c r="AE1483" s="1"/>
    </row>
    <row r="1484" spans="1:31" ht="15" customHeight="1">
      <c r="A1484" s="44"/>
      <c r="AE1484" s="1"/>
    </row>
    <row r="1485" spans="1:31" ht="15" customHeight="1">
      <c r="A1485" s="44"/>
      <c r="AE1485" s="1"/>
    </row>
    <row r="1486" spans="1:31" ht="48" customHeight="1">
      <c r="A1486" s="20" t="s">
        <v>691</v>
      </c>
      <c r="B1486" s="620" t="s">
        <v>688</v>
      </c>
      <c r="C1486" s="620"/>
      <c r="D1486" s="620"/>
      <c r="E1486" s="620"/>
      <c r="F1486" s="620"/>
      <c r="G1486" s="620"/>
      <c r="H1486" s="620"/>
      <c r="I1486" s="620"/>
      <c r="J1486" s="620"/>
      <c r="K1486" s="620"/>
      <c r="L1486" s="620"/>
      <c r="M1486" s="620"/>
      <c r="N1486" s="620"/>
      <c r="O1486" s="620"/>
      <c r="P1486" s="620"/>
      <c r="Q1486" s="620"/>
      <c r="R1486" s="620"/>
      <c r="S1486" s="620"/>
      <c r="T1486" s="620"/>
      <c r="U1486" s="620"/>
      <c r="V1486" s="620"/>
      <c r="W1486" s="620"/>
      <c r="X1486" s="620"/>
      <c r="Y1486" s="620"/>
      <c r="Z1486" s="620"/>
      <c r="AA1486" s="620"/>
      <c r="AB1486" s="620"/>
      <c r="AC1486" s="620"/>
      <c r="AD1486" s="620"/>
      <c r="AE1486" s="1"/>
    </row>
    <row r="1487" spans="1:31" ht="24" customHeight="1">
      <c r="A1487" s="96"/>
      <c r="B1487" s="97"/>
      <c r="C1487" s="600" t="s">
        <v>716</v>
      </c>
      <c r="D1487" s="600"/>
      <c r="E1487" s="600"/>
      <c r="F1487" s="600"/>
      <c r="G1487" s="600"/>
      <c r="H1487" s="600"/>
      <c r="I1487" s="600"/>
      <c r="J1487" s="600"/>
      <c r="K1487" s="600"/>
      <c r="L1487" s="600"/>
      <c r="M1487" s="600"/>
      <c r="N1487" s="600"/>
      <c r="O1487" s="600"/>
      <c r="P1487" s="600"/>
      <c r="Q1487" s="600"/>
      <c r="R1487" s="600"/>
      <c r="S1487" s="600"/>
      <c r="T1487" s="600"/>
      <c r="U1487" s="600"/>
      <c r="V1487" s="600"/>
      <c r="W1487" s="600"/>
      <c r="X1487" s="600"/>
      <c r="Y1487" s="600"/>
      <c r="Z1487" s="600"/>
      <c r="AA1487" s="600"/>
      <c r="AB1487" s="600"/>
      <c r="AC1487" s="600"/>
      <c r="AD1487" s="600"/>
      <c r="AE1487" s="1"/>
    </row>
    <row r="1488" spans="1:31" ht="24" customHeight="1">
      <c r="A1488" s="96"/>
      <c r="B1488" s="97"/>
      <c r="C1488" s="572" t="s">
        <v>581</v>
      </c>
      <c r="D1488" s="572"/>
      <c r="E1488" s="572"/>
      <c r="F1488" s="572"/>
      <c r="G1488" s="572"/>
      <c r="H1488" s="572"/>
      <c r="I1488" s="572"/>
      <c r="J1488" s="572"/>
      <c r="K1488" s="572"/>
      <c r="L1488" s="572"/>
      <c r="M1488" s="572"/>
      <c r="N1488" s="572"/>
      <c r="O1488" s="572"/>
      <c r="P1488" s="572"/>
      <c r="Q1488" s="572"/>
      <c r="R1488" s="572"/>
      <c r="S1488" s="572"/>
      <c r="T1488" s="572"/>
      <c r="U1488" s="572"/>
      <c r="V1488" s="572"/>
      <c r="W1488" s="572"/>
      <c r="X1488" s="572"/>
      <c r="Y1488" s="572"/>
      <c r="Z1488" s="572"/>
      <c r="AA1488" s="572"/>
      <c r="AB1488" s="572"/>
      <c r="AC1488" s="572"/>
      <c r="AD1488" s="572"/>
      <c r="AE1488" s="1"/>
    </row>
    <row r="1489" spans="1:39" ht="24" customHeight="1">
      <c r="A1489" s="96"/>
      <c r="B1489" s="97"/>
      <c r="C1489" s="474" t="s">
        <v>582</v>
      </c>
      <c r="D1489" s="474"/>
      <c r="E1489" s="474"/>
      <c r="F1489" s="474"/>
      <c r="G1489" s="474"/>
      <c r="H1489" s="474"/>
      <c r="I1489" s="474"/>
      <c r="J1489" s="474"/>
      <c r="K1489" s="474"/>
      <c r="L1489" s="474"/>
      <c r="M1489" s="474"/>
      <c r="N1489" s="474"/>
      <c r="O1489" s="474"/>
      <c r="P1489" s="474"/>
      <c r="Q1489" s="474"/>
      <c r="R1489" s="474"/>
      <c r="S1489" s="474"/>
      <c r="T1489" s="474"/>
      <c r="U1489" s="474"/>
      <c r="V1489" s="474"/>
      <c r="W1489" s="474"/>
      <c r="X1489" s="474"/>
      <c r="Y1489" s="474"/>
      <c r="Z1489" s="474"/>
      <c r="AA1489" s="474"/>
      <c r="AB1489" s="474"/>
      <c r="AC1489" s="474"/>
      <c r="AD1489" s="474"/>
      <c r="AE1489" s="1"/>
    </row>
    <row r="1490" spans="1:39" ht="15" customHeight="1">
      <c r="A1490" s="96"/>
      <c r="B1490" s="97"/>
      <c r="C1490" s="474" t="s">
        <v>729</v>
      </c>
      <c r="D1490" s="474"/>
      <c r="E1490" s="474"/>
      <c r="F1490" s="474"/>
      <c r="G1490" s="474"/>
      <c r="H1490" s="474"/>
      <c r="I1490" s="474"/>
      <c r="J1490" s="474"/>
      <c r="K1490" s="474"/>
      <c r="L1490" s="474"/>
      <c r="M1490" s="474"/>
      <c r="N1490" s="474"/>
      <c r="O1490" s="474"/>
      <c r="P1490" s="474"/>
      <c r="Q1490" s="474"/>
      <c r="R1490" s="474"/>
      <c r="S1490" s="474"/>
      <c r="T1490" s="474"/>
      <c r="U1490" s="474"/>
      <c r="V1490" s="474"/>
      <c r="W1490" s="474"/>
      <c r="X1490" s="474"/>
      <c r="Y1490" s="474"/>
      <c r="Z1490" s="474"/>
      <c r="AA1490" s="474"/>
      <c r="AB1490" s="474"/>
      <c r="AC1490" s="474"/>
      <c r="AD1490" s="474"/>
      <c r="AE1490" s="1"/>
    </row>
    <row r="1491" spans="1:39" ht="24" customHeight="1">
      <c r="A1491" s="96"/>
      <c r="B1491" s="97"/>
      <c r="C1491" s="474" t="s">
        <v>583</v>
      </c>
      <c r="D1491" s="474"/>
      <c r="E1491" s="474"/>
      <c r="F1491" s="474"/>
      <c r="G1491" s="474"/>
      <c r="H1491" s="474"/>
      <c r="I1491" s="474"/>
      <c r="J1491" s="474"/>
      <c r="K1491" s="474"/>
      <c r="L1491" s="474"/>
      <c r="M1491" s="474"/>
      <c r="N1491" s="474"/>
      <c r="O1491" s="474"/>
      <c r="P1491" s="474"/>
      <c r="Q1491" s="474"/>
      <c r="R1491" s="474"/>
      <c r="S1491" s="474"/>
      <c r="T1491" s="474"/>
      <c r="U1491" s="474"/>
      <c r="V1491" s="474"/>
      <c r="W1491" s="474"/>
      <c r="X1491" s="474"/>
      <c r="Y1491" s="474"/>
      <c r="Z1491" s="474"/>
      <c r="AA1491" s="474"/>
      <c r="AB1491" s="474"/>
      <c r="AC1491" s="474"/>
      <c r="AD1491" s="474"/>
      <c r="AE1491" s="1"/>
    </row>
    <row r="1492" spans="1:39" ht="24" customHeight="1">
      <c r="A1492" s="56"/>
      <c r="B1492" s="43"/>
      <c r="C1492" s="474" t="s">
        <v>352</v>
      </c>
      <c r="D1492" s="474"/>
      <c r="E1492" s="474"/>
      <c r="F1492" s="474"/>
      <c r="G1492" s="474"/>
      <c r="H1492" s="474"/>
      <c r="I1492" s="474"/>
      <c r="J1492" s="474"/>
      <c r="K1492" s="474"/>
      <c r="L1492" s="474"/>
      <c r="M1492" s="474"/>
      <c r="N1492" s="474"/>
      <c r="O1492" s="474"/>
      <c r="P1492" s="474"/>
      <c r="Q1492" s="474"/>
      <c r="R1492" s="474"/>
      <c r="S1492" s="474"/>
      <c r="T1492" s="474"/>
      <c r="U1492" s="474"/>
      <c r="V1492" s="474"/>
      <c r="W1492" s="474"/>
      <c r="X1492" s="474"/>
      <c r="Y1492" s="474"/>
      <c r="Z1492" s="474"/>
      <c r="AA1492" s="474"/>
      <c r="AB1492" s="474"/>
      <c r="AC1492" s="474"/>
      <c r="AD1492" s="474"/>
      <c r="AE1492" s="1"/>
    </row>
    <row r="1493" spans="1:39" ht="15" customHeight="1">
      <c r="A1493" s="21"/>
      <c r="B1493" s="13"/>
      <c r="C1493" s="13"/>
      <c r="D1493" s="13"/>
      <c r="E1493" s="13"/>
      <c r="F1493" s="13"/>
      <c r="G1493" s="13"/>
      <c r="H1493" s="13"/>
      <c r="I1493" s="13"/>
      <c r="J1493" s="13"/>
      <c r="K1493" s="13"/>
      <c r="L1493" s="13"/>
      <c r="M1493" s="13"/>
      <c r="N1493" s="13"/>
      <c r="O1493" s="13"/>
      <c r="P1493" s="13"/>
      <c r="Q1493" s="13"/>
      <c r="R1493" s="13"/>
      <c r="S1493" s="13"/>
      <c r="T1493" s="13"/>
      <c r="U1493" s="13"/>
      <c r="V1493" s="13"/>
      <c r="W1493" s="13"/>
      <c r="X1493" s="13"/>
      <c r="Y1493" s="13"/>
      <c r="Z1493" s="13"/>
      <c r="AA1493" s="13"/>
      <c r="AB1493" s="13"/>
      <c r="AC1493" s="13"/>
      <c r="AD1493" s="13"/>
      <c r="AE1493" s="1"/>
    </row>
    <row r="1494" spans="1:39" ht="48" customHeight="1">
      <c r="A1494" s="21"/>
      <c r="B1494" s="13"/>
      <c r="C1494" s="542" t="s">
        <v>101</v>
      </c>
      <c r="D1494" s="542"/>
      <c r="E1494" s="542"/>
      <c r="F1494" s="542"/>
      <c r="G1494" s="542"/>
      <c r="H1494" s="542"/>
      <c r="I1494" s="542"/>
      <c r="J1494" s="542"/>
      <c r="K1494" s="542"/>
      <c r="L1494" s="542"/>
      <c r="M1494" s="542"/>
      <c r="N1494" s="542" t="s">
        <v>580</v>
      </c>
      <c r="O1494" s="542"/>
      <c r="P1494" s="542"/>
      <c r="Q1494" s="542"/>
      <c r="R1494" s="451" t="s">
        <v>346</v>
      </c>
      <c r="S1494" s="451"/>
      <c r="T1494" s="451"/>
      <c r="U1494" s="451"/>
      <c r="V1494" s="451" t="s">
        <v>551</v>
      </c>
      <c r="W1494" s="451"/>
      <c r="X1494" s="451"/>
      <c r="Y1494" s="451"/>
      <c r="Z1494" s="451"/>
      <c r="AA1494" s="451"/>
      <c r="AB1494" s="451"/>
      <c r="AC1494" s="451"/>
      <c r="AD1494" s="451"/>
      <c r="AE1494" s="1"/>
    </row>
    <row r="1495" spans="1:39" ht="36" customHeight="1">
      <c r="A1495" s="21"/>
      <c r="B1495" s="13"/>
      <c r="C1495" s="542"/>
      <c r="D1495" s="542"/>
      <c r="E1495" s="542"/>
      <c r="F1495" s="542"/>
      <c r="G1495" s="542"/>
      <c r="H1495" s="542"/>
      <c r="I1495" s="542"/>
      <c r="J1495" s="542"/>
      <c r="K1495" s="542"/>
      <c r="L1495" s="542"/>
      <c r="M1495" s="542"/>
      <c r="N1495" s="542"/>
      <c r="O1495" s="542"/>
      <c r="P1495" s="542"/>
      <c r="Q1495" s="542"/>
      <c r="R1495" s="451"/>
      <c r="S1495" s="451"/>
      <c r="T1495" s="451"/>
      <c r="U1495" s="451"/>
      <c r="V1495" s="15" t="s">
        <v>57</v>
      </c>
      <c r="W1495" s="15" t="s">
        <v>58</v>
      </c>
      <c r="X1495" s="15" t="s">
        <v>59</v>
      </c>
      <c r="Y1495" s="15" t="s">
        <v>60</v>
      </c>
      <c r="Z1495" s="15" t="s">
        <v>61</v>
      </c>
      <c r="AA1495" s="15" t="s">
        <v>62</v>
      </c>
      <c r="AB1495" s="15" t="s">
        <v>63</v>
      </c>
      <c r="AC1495" s="15" t="s">
        <v>64</v>
      </c>
      <c r="AD1495" s="15" t="s">
        <v>65</v>
      </c>
      <c r="AE1495" s="1"/>
      <c r="AG1495" s="317" t="s">
        <v>731</v>
      </c>
      <c r="AH1495" s="318" t="s">
        <v>733</v>
      </c>
      <c r="AI1495" s="403" t="s">
        <v>5672</v>
      </c>
      <c r="AJ1495" s="413" t="s">
        <v>5678</v>
      </c>
      <c r="AK1495" s="414" t="s">
        <v>5679</v>
      </c>
      <c r="AL1495" s="415" t="s">
        <v>5680</v>
      </c>
      <c r="AM1495" s="416" t="s">
        <v>5681</v>
      </c>
    </row>
    <row r="1496" spans="1:39" ht="15" customHeight="1">
      <c r="A1496" s="21"/>
      <c r="B1496" s="13"/>
      <c r="C1496" s="70" t="s">
        <v>57</v>
      </c>
      <c r="D1496" s="546" t="str">
        <f>IF(D360="","",D360)</f>
        <v/>
      </c>
      <c r="E1496" s="535"/>
      <c r="F1496" s="535"/>
      <c r="G1496" s="535"/>
      <c r="H1496" s="535"/>
      <c r="I1496" s="535"/>
      <c r="J1496" s="535"/>
      <c r="K1496" s="535"/>
      <c r="L1496" s="535"/>
      <c r="M1496" s="536"/>
      <c r="N1496" s="573"/>
      <c r="O1496" s="574"/>
      <c r="P1496" s="574"/>
      <c r="Q1496" s="575"/>
      <c r="R1496" s="573"/>
      <c r="S1496" s="574"/>
      <c r="T1496" s="574"/>
      <c r="U1496" s="575"/>
      <c r="V1496" s="247"/>
      <c r="W1496" s="247"/>
      <c r="X1496" s="247"/>
      <c r="Y1496" s="247"/>
      <c r="Z1496" s="247"/>
      <c r="AA1496" s="247"/>
      <c r="AB1496" s="247"/>
      <c r="AC1496" s="247"/>
      <c r="AD1496" s="247"/>
      <c r="AE1496" s="1"/>
      <c r="AG1496" s="245">
        <f>IF(AND(COUNTBLANK(D1496)=0,$C$1448="",$C$1449="",COUNTA(N1496:AD1496)=0),0,IF(AND(COUNTBLANK(D1496)=0,OR($C$1447="X",$C$1450="X",$C$1451="X",$C$1452="X"),COUNTA(N1496:AD1496)=0),0,IF(AND(COUNTBLANK(D1496)=0,OR($C$1448="X",$C$1449="X"),$N1496&lt;&gt;"",$N1496&lt;&gt;1,COUNTA(R1496:AD1496)=0),0,IF(AND(COUNTBLANK(D1496)=0,OR($C$1448="X",$C$1449="X"),$N1496&lt;&gt;"",$N1496=1,COUNTA(R1496)=1,COUNTA(V1496:AC1496)&gt;0,AD1496=""),0,IF(AND(COUNTBLANK(D1496)=0,OR($C$1448="X",$C$1449="X"),$N1496&lt;&gt;"",$N1496=1,COUNTA(R1496)=1,COUNTA(V1496:AC1496)=0,AD1496="X"),0,IF(AND(COUNTBLANK(D1496)=1,COUNTA(N1496:AD1496)=0),0,1))))))</f>
        <v>0</v>
      </c>
      <c r="AH1496" s="322">
        <f>COUNTIF(R1496:U1615,"NS")</f>
        <v>0</v>
      </c>
      <c r="AI1496" s="236">
        <f>IF(AND($N1496&lt;&gt;"",$N1496&lt;&gt;1,COUNTA(R1496:AD1496)&gt;0),1,0)</f>
        <v>0</v>
      </c>
      <c r="AJ1496" s="240">
        <f>IF(OR($C$1447="X",$C$1450="X",$C$1451="X",$C$1452="X"),1,0)</f>
        <v>0</v>
      </c>
      <c r="AK1496" s="241">
        <f>IF(AND($C$1448="",$C$1449="",COUNTA(N1496:AD1615)&gt;0),1,0)</f>
        <v>0</v>
      </c>
      <c r="AL1496" s="305">
        <f>IF(AND($AD1496="X",COUNTA(V1496:AC1496)&gt;0),1,0)</f>
        <v>0</v>
      </c>
      <c r="AM1496" s="242">
        <f>IF(COUNTIF(AC1496:AC1615,"X")&gt;0,1,0)</f>
        <v>0</v>
      </c>
    </row>
    <row r="1497" spans="1:39" ht="15" customHeight="1">
      <c r="A1497" s="21"/>
      <c r="B1497" s="13"/>
      <c r="C1497" s="59" t="s">
        <v>58</v>
      </c>
      <c r="D1497" s="546" t="str">
        <f t="shared" ref="D1497:D1560" si="93">IF(D361="","",D361)</f>
        <v/>
      </c>
      <c r="E1497" s="535"/>
      <c r="F1497" s="535"/>
      <c r="G1497" s="535"/>
      <c r="H1497" s="535"/>
      <c r="I1497" s="535"/>
      <c r="J1497" s="535"/>
      <c r="K1497" s="535"/>
      <c r="L1497" s="535"/>
      <c r="M1497" s="536"/>
      <c r="N1497" s="573"/>
      <c r="O1497" s="574"/>
      <c r="P1497" s="574"/>
      <c r="Q1497" s="575"/>
      <c r="R1497" s="573"/>
      <c r="S1497" s="574"/>
      <c r="T1497" s="574"/>
      <c r="U1497" s="575"/>
      <c r="V1497" s="247"/>
      <c r="W1497" s="247"/>
      <c r="X1497" s="247"/>
      <c r="Y1497" s="247"/>
      <c r="Z1497" s="247"/>
      <c r="AA1497" s="247"/>
      <c r="AB1497" s="247"/>
      <c r="AC1497" s="247"/>
      <c r="AD1497" s="247"/>
      <c r="AE1497" s="1"/>
      <c r="AG1497" s="245">
        <f t="shared" ref="AG1497:AG1560" si="94">IF(AND(COUNTBLANK(D1497)=0,$C$1448="",$C$1449="",COUNTA(N1497:AD1497)=0),0,IF(AND(COUNTBLANK(D1497)=0,OR($C$1447="X",$C$1450="X",$C$1451="X",$C$1452="X"),COUNTA(N1497:AD1497)=0),0,IF(AND(COUNTBLANK(D1497)=0,OR($C$1448="X",$C$1449="X"),$N1497&lt;&gt;"",$N1497&lt;&gt;1,COUNTA(R1497:AD1497)=0),0,IF(AND(COUNTBLANK(D1497)=0,OR($C$1448="X",$C$1449="X"),$N1497&lt;&gt;"",$N1497=1,COUNTA(R1497)=1,COUNTA(V1497:AC1497)&gt;0,AD1497=""),0,IF(AND(COUNTBLANK(D1497)=0,OR($C$1448="X",$C$1449="X"),$N1497&lt;&gt;"",$N1497=1,COUNTA(R1497)=1,COUNTA(V1497:AC1497)=0,AD1497="X"),0,IF(AND(COUNTBLANK(D1497)=1,COUNTA(N1497:AD1497)=0),0,1))))))</f>
        <v>0</v>
      </c>
      <c r="AI1497" s="236">
        <f t="shared" ref="AI1497:AI1560" si="95">IF(AND($N1497&lt;&gt;"",$N1497&lt;&gt;1,COUNTA(R1497:AD1497)&gt;0),1,0)</f>
        <v>0</v>
      </c>
      <c r="AL1497" s="305">
        <f t="shared" ref="AL1497:AL1560" si="96">IF(AND($AD1497="X",COUNTA(V1497:AC1497)&gt;0),1,0)</f>
        <v>0</v>
      </c>
    </row>
    <row r="1498" spans="1:39" ht="15" customHeight="1">
      <c r="A1498" s="21"/>
      <c r="B1498" s="13"/>
      <c r="C1498" s="60" t="s">
        <v>59</v>
      </c>
      <c r="D1498" s="546" t="str">
        <f t="shared" si="93"/>
        <v/>
      </c>
      <c r="E1498" s="535"/>
      <c r="F1498" s="535"/>
      <c r="G1498" s="535"/>
      <c r="H1498" s="535"/>
      <c r="I1498" s="535"/>
      <c r="J1498" s="535"/>
      <c r="K1498" s="535"/>
      <c r="L1498" s="535"/>
      <c r="M1498" s="536"/>
      <c r="N1498" s="573"/>
      <c r="O1498" s="574"/>
      <c r="P1498" s="574"/>
      <c r="Q1498" s="575"/>
      <c r="R1498" s="573"/>
      <c r="S1498" s="574"/>
      <c r="T1498" s="574"/>
      <c r="U1498" s="575"/>
      <c r="V1498" s="247"/>
      <c r="W1498" s="247"/>
      <c r="X1498" s="247"/>
      <c r="Y1498" s="247"/>
      <c r="Z1498" s="247"/>
      <c r="AA1498" s="247"/>
      <c r="AB1498" s="247"/>
      <c r="AC1498" s="247"/>
      <c r="AD1498" s="247"/>
      <c r="AE1498" s="1"/>
      <c r="AG1498" s="245">
        <f t="shared" si="94"/>
        <v>0</v>
      </c>
      <c r="AI1498" s="236">
        <f t="shared" si="95"/>
        <v>0</v>
      </c>
      <c r="AL1498" s="305">
        <f t="shared" si="96"/>
        <v>0</v>
      </c>
    </row>
    <row r="1499" spans="1:39" ht="15" customHeight="1">
      <c r="A1499" s="21"/>
      <c r="B1499" s="13"/>
      <c r="C1499" s="60" t="s">
        <v>60</v>
      </c>
      <c r="D1499" s="546" t="str">
        <f t="shared" si="93"/>
        <v/>
      </c>
      <c r="E1499" s="535"/>
      <c r="F1499" s="535"/>
      <c r="G1499" s="535"/>
      <c r="H1499" s="535"/>
      <c r="I1499" s="535"/>
      <c r="J1499" s="535"/>
      <c r="K1499" s="535"/>
      <c r="L1499" s="535"/>
      <c r="M1499" s="536"/>
      <c r="N1499" s="573"/>
      <c r="O1499" s="574"/>
      <c r="P1499" s="574"/>
      <c r="Q1499" s="575"/>
      <c r="R1499" s="573"/>
      <c r="S1499" s="574"/>
      <c r="T1499" s="574"/>
      <c r="U1499" s="575"/>
      <c r="V1499" s="247"/>
      <c r="W1499" s="247"/>
      <c r="X1499" s="247"/>
      <c r="Y1499" s="247"/>
      <c r="Z1499" s="247"/>
      <c r="AA1499" s="247"/>
      <c r="AB1499" s="247"/>
      <c r="AC1499" s="247"/>
      <c r="AD1499" s="247"/>
      <c r="AE1499" s="1"/>
      <c r="AG1499" s="245">
        <f t="shared" si="94"/>
        <v>0</v>
      </c>
      <c r="AI1499" s="236">
        <f t="shared" si="95"/>
        <v>0</v>
      </c>
      <c r="AL1499" s="305">
        <f t="shared" si="96"/>
        <v>0</v>
      </c>
    </row>
    <row r="1500" spans="1:39" ht="15" customHeight="1">
      <c r="A1500" s="21"/>
      <c r="B1500" s="13"/>
      <c r="C1500" s="60" t="s">
        <v>61</v>
      </c>
      <c r="D1500" s="546" t="str">
        <f t="shared" si="93"/>
        <v/>
      </c>
      <c r="E1500" s="535"/>
      <c r="F1500" s="535"/>
      <c r="G1500" s="535"/>
      <c r="H1500" s="535"/>
      <c r="I1500" s="535"/>
      <c r="J1500" s="535"/>
      <c r="K1500" s="535"/>
      <c r="L1500" s="535"/>
      <c r="M1500" s="536"/>
      <c r="N1500" s="573"/>
      <c r="O1500" s="574"/>
      <c r="P1500" s="574"/>
      <c r="Q1500" s="575"/>
      <c r="R1500" s="573"/>
      <c r="S1500" s="574"/>
      <c r="T1500" s="574"/>
      <c r="U1500" s="575"/>
      <c r="V1500" s="246"/>
      <c r="W1500" s="247"/>
      <c r="X1500" s="246"/>
      <c r="Y1500" s="246"/>
      <c r="Z1500" s="246"/>
      <c r="AA1500" s="246"/>
      <c r="AB1500" s="246"/>
      <c r="AC1500" s="247"/>
      <c r="AD1500" s="247"/>
      <c r="AE1500" s="1"/>
      <c r="AG1500" s="245">
        <f t="shared" si="94"/>
        <v>0</v>
      </c>
      <c r="AI1500" s="236">
        <f t="shared" si="95"/>
        <v>0</v>
      </c>
      <c r="AL1500" s="305">
        <f t="shared" si="96"/>
        <v>0</v>
      </c>
    </row>
    <row r="1501" spans="1:39" ht="15" customHeight="1">
      <c r="A1501" s="21"/>
      <c r="B1501" s="13"/>
      <c r="C1501" s="60" t="s">
        <v>62</v>
      </c>
      <c r="D1501" s="546" t="str">
        <f t="shared" si="93"/>
        <v/>
      </c>
      <c r="E1501" s="535"/>
      <c r="F1501" s="535"/>
      <c r="G1501" s="535"/>
      <c r="H1501" s="535"/>
      <c r="I1501" s="535"/>
      <c r="J1501" s="535"/>
      <c r="K1501" s="535"/>
      <c r="L1501" s="535"/>
      <c r="M1501" s="536"/>
      <c r="N1501" s="573"/>
      <c r="O1501" s="574"/>
      <c r="P1501" s="574"/>
      <c r="Q1501" s="575"/>
      <c r="R1501" s="573"/>
      <c r="S1501" s="574"/>
      <c r="T1501" s="574"/>
      <c r="U1501" s="575"/>
      <c r="V1501" s="247"/>
      <c r="W1501" s="247"/>
      <c r="X1501" s="247"/>
      <c r="Y1501" s="247"/>
      <c r="Z1501" s="247"/>
      <c r="AA1501" s="247"/>
      <c r="AB1501" s="247"/>
      <c r="AC1501" s="247"/>
      <c r="AD1501" s="247"/>
      <c r="AE1501" s="1"/>
      <c r="AG1501" s="245">
        <f t="shared" si="94"/>
        <v>0</v>
      </c>
      <c r="AI1501" s="236">
        <f t="shared" si="95"/>
        <v>0</v>
      </c>
      <c r="AL1501" s="305">
        <f t="shared" si="96"/>
        <v>0</v>
      </c>
    </row>
    <row r="1502" spans="1:39" ht="15" customHeight="1">
      <c r="A1502" s="21"/>
      <c r="B1502" s="13"/>
      <c r="C1502" s="60" t="s">
        <v>63</v>
      </c>
      <c r="D1502" s="546" t="str">
        <f t="shared" si="93"/>
        <v/>
      </c>
      <c r="E1502" s="535"/>
      <c r="F1502" s="535"/>
      <c r="G1502" s="535"/>
      <c r="H1502" s="535"/>
      <c r="I1502" s="535"/>
      <c r="J1502" s="535"/>
      <c r="K1502" s="535"/>
      <c r="L1502" s="535"/>
      <c r="M1502" s="536"/>
      <c r="N1502" s="573"/>
      <c r="O1502" s="574"/>
      <c r="P1502" s="574"/>
      <c r="Q1502" s="575"/>
      <c r="R1502" s="573"/>
      <c r="S1502" s="574"/>
      <c r="T1502" s="574"/>
      <c r="U1502" s="575"/>
      <c r="V1502" s="247"/>
      <c r="W1502" s="247"/>
      <c r="X1502" s="247"/>
      <c r="Y1502" s="247"/>
      <c r="Z1502" s="247"/>
      <c r="AA1502" s="247"/>
      <c r="AB1502" s="247"/>
      <c r="AC1502" s="247"/>
      <c r="AD1502" s="247"/>
      <c r="AE1502" s="1"/>
      <c r="AG1502" s="245">
        <f t="shared" si="94"/>
        <v>0</v>
      </c>
      <c r="AI1502" s="236">
        <f t="shared" si="95"/>
        <v>0</v>
      </c>
      <c r="AL1502" s="305">
        <f t="shared" si="96"/>
        <v>0</v>
      </c>
    </row>
    <row r="1503" spans="1:39" ht="15" customHeight="1">
      <c r="A1503" s="21"/>
      <c r="B1503" s="13"/>
      <c r="C1503" s="60" t="s">
        <v>64</v>
      </c>
      <c r="D1503" s="546" t="str">
        <f t="shared" si="93"/>
        <v/>
      </c>
      <c r="E1503" s="535"/>
      <c r="F1503" s="535"/>
      <c r="G1503" s="535"/>
      <c r="H1503" s="535"/>
      <c r="I1503" s="535"/>
      <c r="J1503" s="535"/>
      <c r="K1503" s="535"/>
      <c r="L1503" s="535"/>
      <c r="M1503" s="536"/>
      <c r="N1503" s="573"/>
      <c r="O1503" s="574"/>
      <c r="P1503" s="574"/>
      <c r="Q1503" s="575"/>
      <c r="R1503" s="573"/>
      <c r="S1503" s="574"/>
      <c r="T1503" s="574"/>
      <c r="U1503" s="575"/>
      <c r="V1503" s="247"/>
      <c r="W1503" s="247"/>
      <c r="X1503" s="247"/>
      <c r="Y1503" s="247"/>
      <c r="Z1503" s="247"/>
      <c r="AA1503" s="247"/>
      <c r="AB1503" s="247"/>
      <c r="AC1503" s="247"/>
      <c r="AD1503" s="247"/>
      <c r="AE1503" s="1"/>
      <c r="AG1503" s="245">
        <f t="shared" si="94"/>
        <v>0</v>
      </c>
      <c r="AI1503" s="236">
        <f t="shared" si="95"/>
        <v>0</v>
      </c>
      <c r="AL1503" s="305">
        <f t="shared" si="96"/>
        <v>0</v>
      </c>
    </row>
    <row r="1504" spans="1:39" ht="15" customHeight="1">
      <c r="A1504" s="21"/>
      <c r="B1504" s="13"/>
      <c r="C1504" s="60" t="s">
        <v>65</v>
      </c>
      <c r="D1504" s="546" t="str">
        <f t="shared" si="93"/>
        <v/>
      </c>
      <c r="E1504" s="535"/>
      <c r="F1504" s="535"/>
      <c r="G1504" s="535"/>
      <c r="H1504" s="535"/>
      <c r="I1504" s="535"/>
      <c r="J1504" s="535"/>
      <c r="K1504" s="535"/>
      <c r="L1504" s="535"/>
      <c r="M1504" s="536"/>
      <c r="N1504" s="573"/>
      <c r="O1504" s="574"/>
      <c r="P1504" s="574"/>
      <c r="Q1504" s="575"/>
      <c r="R1504" s="573"/>
      <c r="S1504" s="574"/>
      <c r="T1504" s="574"/>
      <c r="U1504" s="575"/>
      <c r="V1504" s="247"/>
      <c r="W1504" s="247"/>
      <c r="X1504" s="247"/>
      <c r="Y1504" s="247"/>
      <c r="Z1504" s="247"/>
      <c r="AA1504" s="247"/>
      <c r="AB1504" s="247"/>
      <c r="AC1504" s="247"/>
      <c r="AD1504" s="247"/>
      <c r="AE1504" s="1"/>
      <c r="AG1504" s="245">
        <f t="shared" si="94"/>
        <v>0</v>
      </c>
      <c r="AI1504" s="236">
        <f t="shared" si="95"/>
        <v>0</v>
      </c>
      <c r="AL1504" s="305">
        <f t="shared" si="96"/>
        <v>0</v>
      </c>
    </row>
    <row r="1505" spans="1:38" ht="15" customHeight="1">
      <c r="A1505" s="21"/>
      <c r="B1505" s="13"/>
      <c r="C1505" s="60" t="s">
        <v>66</v>
      </c>
      <c r="D1505" s="546" t="str">
        <f t="shared" si="93"/>
        <v/>
      </c>
      <c r="E1505" s="535"/>
      <c r="F1505" s="535"/>
      <c r="G1505" s="535"/>
      <c r="H1505" s="535"/>
      <c r="I1505" s="535"/>
      <c r="J1505" s="535"/>
      <c r="K1505" s="535"/>
      <c r="L1505" s="535"/>
      <c r="M1505" s="536"/>
      <c r="N1505" s="573"/>
      <c r="O1505" s="574"/>
      <c r="P1505" s="574"/>
      <c r="Q1505" s="575"/>
      <c r="R1505" s="573"/>
      <c r="S1505" s="574"/>
      <c r="T1505" s="574"/>
      <c r="U1505" s="575"/>
      <c r="V1505" s="247"/>
      <c r="W1505" s="247"/>
      <c r="X1505" s="247"/>
      <c r="Y1505" s="247"/>
      <c r="Z1505" s="247"/>
      <c r="AA1505" s="247"/>
      <c r="AB1505" s="247"/>
      <c r="AC1505" s="247"/>
      <c r="AD1505" s="247"/>
      <c r="AE1505" s="1"/>
      <c r="AG1505" s="245">
        <f t="shared" si="94"/>
        <v>0</v>
      </c>
      <c r="AI1505" s="236">
        <f t="shared" si="95"/>
        <v>0</v>
      </c>
      <c r="AL1505" s="305">
        <f t="shared" si="96"/>
        <v>0</v>
      </c>
    </row>
    <row r="1506" spans="1:38" ht="15" customHeight="1">
      <c r="A1506" s="21"/>
      <c r="B1506" s="13"/>
      <c r="C1506" s="60" t="s">
        <v>67</v>
      </c>
      <c r="D1506" s="546" t="str">
        <f t="shared" si="93"/>
        <v/>
      </c>
      <c r="E1506" s="535"/>
      <c r="F1506" s="535"/>
      <c r="G1506" s="535"/>
      <c r="H1506" s="535"/>
      <c r="I1506" s="535"/>
      <c r="J1506" s="535"/>
      <c r="K1506" s="535"/>
      <c r="L1506" s="535"/>
      <c r="M1506" s="536"/>
      <c r="N1506" s="573"/>
      <c r="O1506" s="574"/>
      <c r="P1506" s="574"/>
      <c r="Q1506" s="575"/>
      <c r="R1506" s="573"/>
      <c r="S1506" s="574"/>
      <c r="T1506" s="574"/>
      <c r="U1506" s="575"/>
      <c r="V1506" s="247"/>
      <c r="W1506" s="247"/>
      <c r="X1506" s="247"/>
      <c r="Y1506" s="247"/>
      <c r="Z1506" s="247"/>
      <c r="AA1506" s="247"/>
      <c r="AB1506" s="247"/>
      <c r="AC1506" s="247"/>
      <c r="AD1506" s="247"/>
      <c r="AE1506" s="1"/>
      <c r="AG1506" s="245">
        <f t="shared" si="94"/>
        <v>0</v>
      </c>
      <c r="AI1506" s="236">
        <f t="shared" si="95"/>
        <v>0</v>
      </c>
      <c r="AL1506" s="305">
        <f t="shared" si="96"/>
        <v>0</v>
      </c>
    </row>
    <row r="1507" spans="1:38" ht="15" customHeight="1">
      <c r="A1507" s="21"/>
      <c r="B1507" s="13"/>
      <c r="C1507" s="60" t="s">
        <v>68</v>
      </c>
      <c r="D1507" s="546" t="str">
        <f t="shared" si="93"/>
        <v/>
      </c>
      <c r="E1507" s="535"/>
      <c r="F1507" s="535"/>
      <c r="G1507" s="535"/>
      <c r="H1507" s="535"/>
      <c r="I1507" s="535"/>
      <c r="J1507" s="535"/>
      <c r="K1507" s="535"/>
      <c r="L1507" s="535"/>
      <c r="M1507" s="536"/>
      <c r="N1507" s="573"/>
      <c r="O1507" s="574"/>
      <c r="P1507" s="574"/>
      <c r="Q1507" s="575"/>
      <c r="R1507" s="573"/>
      <c r="S1507" s="574"/>
      <c r="T1507" s="574"/>
      <c r="U1507" s="575"/>
      <c r="V1507" s="247"/>
      <c r="W1507" s="247"/>
      <c r="X1507" s="247"/>
      <c r="Y1507" s="247"/>
      <c r="Z1507" s="247"/>
      <c r="AA1507" s="247"/>
      <c r="AB1507" s="247"/>
      <c r="AC1507" s="247"/>
      <c r="AD1507" s="247"/>
      <c r="AE1507" s="1"/>
      <c r="AG1507" s="245">
        <f t="shared" si="94"/>
        <v>0</v>
      </c>
      <c r="AI1507" s="236">
        <f t="shared" si="95"/>
        <v>0</v>
      </c>
      <c r="AL1507" s="305">
        <f t="shared" si="96"/>
        <v>0</v>
      </c>
    </row>
    <row r="1508" spans="1:38" ht="15" customHeight="1">
      <c r="A1508" s="21"/>
      <c r="B1508" s="13"/>
      <c r="C1508" s="60" t="s">
        <v>69</v>
      </c>
      <c r="D1508" s="546" t="str">
        <f t="shared" si="93"/>
        <v/>
      </c>
      <c r="E1508" s="535"/>
      <c r="F1508" s="535"/>
      <c r="G1508" s="535"/>
      <c r="H1508" s="535"/>
      <c r="I1508" s="535"/>
      <c r="J1508" s="535"/>
      <c r="K1508" s="535"/>
      <c r="L1508" s="535"/>
      <c r="M1508" s="536"/>
      <c r="N1508" s="573"/>
      <c r="O1508" s="574"/>
      <c r="P1508" s="574"/>
      <c r="Q1508" s="575"/>
      <c r="R1508" s="573"/>
      <c r="S1508" s="574"/>
      <c r="T1508" s="574"/>
      <c r="U1508" s="575"/>
      <c r="V1508" s="247"/>
      <c r="W1508" s="247"/>
      <c r="X1508" s="247"/>
      <c r="Y1508" s="247"/>
      <c r="Z1508" s="247"/>
      <c r="AA1508" s="247"/>
      <c r="AB1508" s="247"/>
      <c r="AC1508" s="247"/>
      <c r="AD1508" s="247"/>
      <c r="AE1508" s="1"/>
      <c r="AG1508" s="245">
        <f t="shared" si="94"/>
        <v>0</v>
      </c>
      <c r="AI1508" s="236">
        <f t="shared" si="95"/>
        <v>0</v>
      </c>
      <c r="AL1508" s="305">
        <f t="shared" si="96"/>
        <v>0</v>
      </c>
    </row>
    <row r="1509" spans="1:38" ht="15" customHeight="1">
      <c r="A1509" s="21"/>
      <c r="B1509" s="13"/>
      <c r="C1509" s="60" t="s">
        <v>70</v>
      </c>
      <c r="D1509" s="546" t="str">
        <f t="shared" si="93"/>
        <v/>
      </c>
      <c r="E1509" s="535"/>
      <c r="F1509" s="535"/>
      <c r="G1509" s="535"/>
      <c r="H1509" s="535"/>
      <c r="I1509" s="535"/>
      <c r="J1509" s="535"/>
      <c r="K1509" s="535"/>
      <c r="L1509" s="535"/>
      <c r="M1509" s="536"/>
      <c r="N1509" s="573"/>
      <c r="O1509" s="574"/>
      <c r="P1509" s="574"/>
      <c r="Q1509" s="575"/>
      <c r="R1509" s="573"/>
      <c r="S1509" s="574"/>
      <c r="T1509" s="574"/>
      <c r="U1509" s="575"/>
      <c r="V1509" s="247"/>
      <c r="W1509" s="247"/>
      <c r="X1509" s="247"/>
      <c r="Y1509" s="247"/>
      <c r="Z1509" s="247"/>
      <c r="AA1509" s="247"/>
      <c r="AB1509" s="247"/>
      <c r="AC1509" s="247"/>
      <c r="AD1509" s="247"/>
      <c r="AE1509" s="1"/>
      <c r="AG1509" s="245">
        <f t="shared" si="94"/>
        <v>0</v>
      </c>
      <c r="AI1509" s="236">
        <f t="shared" si="95"/>
        <v>0</v>
      </c>
      <c r="AL1509" s="305">
        <f t="shared" si="96"/>
        <v>0</v>
      </c>
    </row>
    <row r="1510" spans="1:38" ht="15" customHeight="1">
      <c r="A1510" s="21"/>
      <c r="B1510" s="13"/>
      <c r="C1510" s="60" t="s">
        <v>71</v>
      </c>
      <c r="D1510" s="546" t="str">
        <f t="shared" si="93"/>
        <v/>
      </c>
      <c r="E1510" s="535"/>
      <c r="F1510" s="535"/>
      <c r="G1510" s="535"/>
      <c r="H1510" s="535"/>
      <c r="I1510" s="535"/>
      <c r="J1510" s="535"/>
      <c r="K1510" s="535"/>
      <c r="L1510" s="535"/>
      <c r="M1510" s="536"/>
      <c r="N1510" s="573"/>
      <c r="O1510" s="574"/>
      <c r="P1510" s="574"/>
      <c r="Q1510" s="575"/>
      <c r="R1510" s="573"/>
      <c r="S1510" s="574"/>
      <c r="T1510" s="574"/>
      <c r="U1510" s="575"/>
      <c r="V1510" s="247"/>
      <c r="W1510" s="247"/>
      <c r="X1510" s="247"/>
      <c r="Y1510" s="247"/>
      <c r="Z1510" s="247"/>
      <c r="AA1510" s="247"/>
      <c r="AB1510" s="247"/>
      <c r="AC1510" s="247"/>
      <c r="AD1510" s="247"/>
      <c r="AE1510" s="1"/>
      <c r="AG1510" s="245">
        <f t="shared" si="94"/>
        <v>0</v>
      </c>
      <c r="AI1510" s="236">
        <f t="shared" si="95"/>
        <v>0</v>
      </c>
      <c r="AL1510" s="305">
        <f t="shared" si="96"/>
        <v>0</v>
      </c>
    </row>
    <row r="1511" spans="1:38" ht="15" customHeight="1">
      <c r="A1511" s="21"/>
      <c r="B1511" s="13"/>
      <c r="C1511" s="60" t="s">
        <v>72</v>
      </c>
      <c r="D1511" s="546" t="str">
        <f t="shared" si="93"/>
        <v/>
      </c>
      <c r="E1511" s="535"/>
      <c r="F1511" s="535"/>
      <c r="G1511" s="535"/>
      <c r="H1511" s="535"/>
      <c r="I1511" s="535"/>
      <c r="J1511" s="535"/>
      <c r="K1511" s="535"/>
      <c r="L1511" s="535"/>
      <c r="M1511" s="536"/>
      <c r="N1511" s="573"/>
      <c r="O1511" s="574"/>
      <c r="P1511" s="574"/>
      <c r="Q1511" s="575"/>
      <c r="R1511" s="573"/>
      <c r="S1511" s="574"/>
      <c r="T1511" s="574"/>
      <c r="U1511" s="575"/>
      <c r="V1511" s="247"/>
      <c r="W1511" s="247"/>
      <c r="X1511" s="247"/>
      <c r="Y1511" s="247"/>
      <c r="Z1511" s="247"/>
      <c r="AA1511" s="247"/>
      <c r="AB1511" s="247"/>
      <c r="AC1511" s="247"/>
      <c r="AD1511" s="247"/>
      <c r="AE1511" s="1"/>
      <c r="AG1511" s="245">
        <f t="shared" si="94"/>
        <v>0</v>
      </c>
      <c r="AI1511" s="236">
        <f t="shared" si="95"/>
        <v>0</v>
      </c>
      <c r="AL1511" s="305">
        <f t="shared" si="96"/>
        <v>0</v>
      </c>
    </row>
    <row r="1512" spans="1:38" ht="15" customHeight="1">
      <c r="A1512" s="21"/>
      <c r="B1512" s="13"/>
      <c r="C1512" s="60" t="s">
        <v>73</v>
      </c>
      <c r="D1512" s="546" t="str">
        <f t="shared" si="93"/>
        <v/>
      </c>
      <c r="E1512" s="535"/>
      <c r="F1512" s="535"/>
      <c r="G1512" s="535"/>
      <c r="H1512" s="535"/>
      <c r="I1512" s="535"/>
      <c r="J1512" s="535"/>
      <c r="K1512" s="535"/>
      <c r="L1512" s="535"/>
      <c r="M1512" s="536"/>
      <c r="N1512" s="573"/>
      <c r="O1512" s="574"/>
      <c r="P1512" s="574"/>
      <c r="Q1512" s="575"/>
      <c r="R1512" s="573"/>
      <c r="S1512" s="574"/>
      <c r="T1512" s="574"/>
      <c r="U1512" s="575"/>
      <c r="V1512" s="247"/>
      <c r="W1512" s="247"/>
      <c r="X1512" s="247"/>
      <c r="Y1512" s="247"/>
      <c r="Z1512" s="247"/>
      <c r="AA1512" s="247"/>
      <c r="AB1512" s="247"/>
      <c r="AC1512" s="247"/>
      <c r="AD1512" s="247"/>
      <c r="AE1512" s="1"/>
      <c r="AG1512" s="245">
        <f t="shared" si="94"/>
        <v>0</v>
      </c>
      <c r="AI1512" s="236">
        <f t="shared" si="95"/>
        <v>0</v>
      </c>
      <c r="AL1512" s="305">
        <f t="shared" si="96"/>
        <v>0</v>
      </c>
    </row>
    <row r="1513" spans="1:38" ht="15" customHeight="1">
      <c r="A1513" s="21"/>
      <c r="B1513" s="13"/>
      <c r="C1513" s="60" t="s">
        <v>74</v>
      </c>
      <c r="D1513" s="546" t="str">
        <f t="shared" si="93"/>
        <v/>
      </c>
      <c r="E1513" s="535"/>
      <c r="F1513" s="535"/>
      <c r="G1513" s="535"/>
      <c r="H1513" s="535"/>
      <c r="I1513" s="535"/>
      <c r="J1513" s="535"/>
      <c r="K1513" s="535"/>
      <c r="L1513" s="535"/>
      <c r="M1513" s="536"/>
      <c r="N1513" s="573"/>
      <c r="O1513" s="574"/>
      <c r="P1513" s="574"/>
      <c r="Q1513" s="575"/>
      <c r="R1513" s="573"/>
      <c r="S1513" s="574"/>
      <c r="T1513" s="574"/>
      <c r="U1513" s="575"/>
      <c r="V1513" s="247"/>
      <c r="W1513" s="247"/>
      <c r="X1513" s="247"/>
      <c r="Y1513" s="247"/>
      <c r="Z1513" s="247"/>
      <c r="AA1513" s="247"/>
      <c r="AB1513" s="247"/>
      <c r="AC1513" s="247"/>
      <c r="AD1513" s="247"/>
      <c r="AE1513" s="1"/>
      <c r="AG1513" s="245">
        <f t="shared" si="94"/>
        <v>0</v>
      </c>
      <c r="AI1513" s="236">
        <f t="shared" si="95"/>
        <v>0</v>
      </c>
      <c r="AL1513" s="305">
        <f t="shared" si="96"/>
        <v>0</v>
      </c>
    </row>
    <row r="1514" spans="1:38" ht="15" customHeight="1">
      <c r="A1514" s="21"/>
      <c r="B1514" s="13"/>
      <c r="C1514" s="60" t="s">
        <v>75</v>
      </c>
      <c r="D1514" s="546" t="str">
        <f t="shared" si="93"/>
        <v/>
      </c>
      <c r="E1514" s="535"/>
      <c r="F1514" s="535"/>
      <c r="G1514" s="535"/>
      <c r="H1514" s="535"/>
      <c r="I1514" s="535"/>
      <c r="J1514" s="535"/>
      <c r="K1514" s="535"/>
      <c r="L1514" s="535"/>
      <c r="M1514" s="536"/>
      <c r="N1514" s="573"/>
      <c r="O1514" s="574"/>
      <c r="P1514" s="574"/>
      <c r="Q1514" s="575"/>
      <c r="R1514" s="573"/>
      <c r="S1514" s="574"/>
      <c r="T1514" s="574"/>
      <c r="U1514" s="575"/>
      <c r="V1514" s="247"/>
      <c r="W1514" s="247"/>
      <c r="X1514" s="247"/>
      <c r="Y1514" s="247"/>
      <c r="Z1514" s="247"/>
      <c r="AA1514" s="247"/>
      <c r="AB1514" s="247"/>
      <c r="AC1514" s="247"/>
      <c r="AD1514" s="247"/>
      <c r="AE1514" s="1"/>
      <c r="AG1514" s="245">
        <f t="shared" si="94"/>
        <v>0</v>
      </c>
      <c r="AI1514" s="236">
        <f t="shared" si="95"/>
        <v>0</v>
      </c>
      <c r="AL1514" s="305">
        <f t="shared" si="96"/>
        <v>0</v>
      </c>
    </row>
    <row r="1515" spans="1:38" ht="15" customHeight="1">
      <c r="A1515" s="21"/>
      <c r="B1515" s="13"/>
      <c r="C1515" s="60" t="s">
        <v>76</v>
      </c>
      <c r="D1515" s="546" t="str">
        <f t="shared" si="93"/>
        <v/>
      </c>
      <c r="E1515" s="535"/>
      <c r="F1515" s="535"/>
      <c r="G1515" s="535"/>
      <c r="H1515" s="535"/>
      <c r="I1515" s="535"/>
      <c r="J1515" s="535"/>
      <c r="K1515" s="535"/>
      <c r="L1515" s="535"/>
      <c r="M1515" s="536"/>
      <c r="N1515" s="573"/>
      <c r="O1515" s="574"/>
      <c r="P1515" s="574"/>
      <c r="Q1515" s="575"/>
      <c r="R1515" s="573"/>
      <c r="S1515" s="574"/>
      <c r="T1515" s="574"/>
      <c r="U1515" s="575"/>
      <c r="V1515" s="247"/>
      <c r="W1515" s="247"/>
      <c r="X1515" s="247"/>
      <c r="Y1515" s="247"/>
      <c r="Z1515" s="247"/>
      <c r="AA1515" s="247"/>
      <c r="AB1515" s="247"/>
      <c r="AC1515" s="247"/>
      <c r="AD1515" s="247"/>
      <c r="AE1515" s="1"/>
      <c r="AG1515" s="245">
        <f t="shared" si="94"/>
        <v>0</v>
      </c>
      <c r="AI1515" s="236">
        <f t="shared" si="95"/>
        <v>0</v>
      </c>
      <c r="AL1515" s="305">
        <f t="shared" si="96"/>
        <v>0</v>
      </c>
    </row>
    <row r="1516" spans="1:38" ht="15" customHeight="1">
      <c r="A1516" s="21"/>
      <c r="B1516" s="13"/>
      <c r="C1516" s="60" t="s">
        <v>77</v>
      </c>
      <c r="D1516" s="546" t="str">
        <f t="shared" si="93"/>
        <v/>
      </c>
      <c r="E1516" s="535"/>
      <c r="F1516" s="535"/>
      <c r="G1516" s="535"/>
      <c r="H1516" s="535"/>
      <c r="I1516" s="535"/>
      <c r="J1516" s="535"/>
      <c r="K1516" s="535"/>
      <c r="L1516" s="535"/>
      <c r="M1516" s="536"/>
      <c r="N1516" s="573"/>
      <c r="O1516" s="574"/>
      <c r="P1516" s="574"/>
      <c r="Q1516" s="575"/>
      <c r="R1516" s="573"/>
      <c r="S1516" s="574"/>
      <c r="T1516" s="574"/>
      <c r="U1516" s="575"/>
      <c r="V1516" s="247"/>
      <c r="W1516" s="247"/>
      <c r="X1516" s="247"/>
      <c r="Y1516" s="247"/>
      <c r="Z1516" s="247"/>
      <c r="AA1516" s="247"/>
      <c r="AB1516" s="247"/>
      <c r="AC1516" s="247"/>
      <c r="AD1516" s="247"/>
      <c r="AE1516" s="1"/>
      <c r="AG1516" s="245">
        <f t="shared" si="94"/>
        <v>0</v>
      </c>
      <c r="AI1516" s="236">
        <f t="shared" si="95"/>
        <v>0</v>
      </c>
      <c r="AL1516" s="305">
        <f t="shared" si="96"/>
        <v>0</v>
      </c>
    </row>
    <row r="1517" spans="1:38" ht="15" customHeight="1">
      <c r="A1517" s="21"/>
      <c r="B1517" s="13"/>
      <c r="C1517" s="60" t="s">
        <v>78</v>
      </c>
      <c r="D1517" s="546" t="str">
        <f t="shared" si="93"/>
        <v/>
      </c>
      <c r="E1517" s="535"/>
      <c r="F1517" s="535"/>
      <c r="G1517" s="535"/>
      <c r="H1517" s="535"/>
      <c r="I1517" s="535"/>
      <c r="J1517" s="535"/>
      <c r="K1517" s="535"/>
      <c r="L1517" s="535"/>
      <c r="M1517" s="536"/>
      <c r="N1517" s="573"/>
      <c r="O1517" s="574"/>
      <c r="P1517" s="574"/>
      <c r="Q1517" s="575"/>
      <c r="R1517" s="573"/>
      <c r="S1517" s="574"/>
      <c r="T1517" s="574"/>
      <c r="U1517" s="575"/>
      <c r="V1517" s="247"/>
      <c r="W1517" s="247"/>
      <c r="X1517" s="247"/>
      <c r="Y1517" s="247"/>
      <c r="Z1517" s="247"/>
      <c r="AA1517" s="247"/>
      <c r="AB1517" s="247"/>
      <c r="AC1517" s="247"/>
      <c r="AD1517" s="247"/>
      <c r="AE1517" s="1"/>
      <c r="AG1517" s="245">
        <f t="shared" si="94"/>
        <v>0</v>
      </c>
      <c r="AI1517" s="236">
        <f t="shared" si="95"/>
        <v>0</v>
      </c>
      <c r="AL1517" s="305">
        <f t="shared" si="96"/>
        <v>0</v>
      </c>
    </row>
    <row r="1518" spans="1:38" ht="15" customHeight="1">
      <c r="A1518" s="21"/>
      <c r="B1518" s="13"/>
      <c r="C1518" s="60" t="s">
        <v>79</v>
      </c>
      <c r="D1518" s="546" t="str">
        <f t="shared" si="93"/>
        <v/>
      </c>
      <c r="E1518" s="535"/>
      <c r="F1518" s="535"/>
      <c r="G1518" s="535"/>
      <c r="H1518" s="535"/>
      <c r="I1518" s="535"/>
      <c r="J1518" s="535"/>
      <c r="K1518" s="535"/>
      <c r="L1518" s="535"/>
      <c r="M1518" s="536"/>
      <c r="N1518" s="573"/>
      <c r="O1518" s="574"/>
      <c r="P1518" s="574"/>
      <c r="Q1518" s="575"/>
      <c r="R1518" s="573"/>
      <c r="S1518" s="574"/>
      <c r="T1518" s="574"/>
      <c r="U1518" s="575"/>
      <c r="V1518" s="247"/>
      <c r="W1518" s="247"/>
      <c r="X1518" s="247"/>
      <c r="Y1518" s="247"/>
      <c r="Z1518" s="247"/>
      <c r="AA1518" s="247"/>
      <c r="AB1518" s="247"/>
      <c r="AC1518" s="247"/>
      <c r="AD1518" s="247"/>
      <c r="AE1518" s="1"/>
      <c r="AG1518" s="245">
        <f t="shared" si="94"/>
        <v>0</v>
      </c>
      <c r="AI1518" s="236">
        <f t="shared" si="95"/>
        <v>0</v>
      </c>
      <c r="AL1518" s="305">
        <f t="shared" si="96"/>
        <v>0</v>
      </c>
    </row>
    <row r="1519" spans="1:38" ht="15" customHeight="1">
      <c r="A1519" s="21"/>
      <c r="B1519" s="13"/>
      <c r="C1519" s="60" t="s">
        <v>80</v>
      </c>
      <c r="D1519" s="546" t="str">
        <f t="shared" si="93"/>
        <v/>
      </c>
      <c r="E1519" s="535"/>
      <c r="F1519" s="535"/>
      <c r="G1519" s="535"/>
      <c r="H1519" s="535"/>
      <c r="I1519" s="535"/>
      <c r="J1519" s="535"/>
      <c r="K1519" s="535"/>
      <c r="L1519" s="535"/>
      <c r="M1519" s="536"/>
      <c r="N1519" s="573"/>
      <c r="O1519" s="574"/>
      <c r="P1519" s="574"/>
      <c r="Q1519" s="575"/>
      <c r="R1519" s="573"/>
      <c r="S1519" s="574"/>
      <c r="T1519" s="574"/>
      <c r="U1519" s="575"/>
      <c r="V1519" s="247"/>
      <c r="W1519" s="247"/>
      <c r="X1519" s="247"/>
      <c r="Y1519" s="247"/>
      <c r="Z1519" s="247"/>
      <c r="AA1519" s="247"/>
      <c r="AB1519" s="247"/>
      <c r="AC1519" s="247"/>
      <c r="AD1519" s="247"/>
      <c r="AE1519" s="1"/>
      <c r="AG1519" s="245">
        <f t="shared" si="94"/>
        <v>0</v>
      </c>
      <c r="AI1519" s="236">
        <f t="shared" si="95"/>
        <v>0</v>
      </c>
      <c r="AL1519" s="305">
        <f t="shared" si="96"/>
        <v>0</v>
      </c>
    </row>
    <row r="1520" spans="1:38" ht="15" customHeight="1">
      <c r="A1520" s="21"/>
      <c r="B1520" s="13"/>
      <c r="C1520" s="60" t="s">
        <v>81</v>
      </c>
      <c r="D1520" s="546" t="str">
        <f t="shared" si="93"/>
        <v/>
      </c>
      <c r="E1520" s="535"/>
      <c r="F1520" s="535"/>
      <c r="G1520" s="535"/>
      <c r="H1520" s="535"/>
      <c r="I1520" s="535"/>
      <c r="J1520" s="535"/>
      <c r="K1520" s="535"/>
      <c r="L1520" s="535"/>
      <c r="M1520" s="536"/>
      <c r="N1520" s="573"/>
      <c r="O1520" s="574"/>
      <c r="P1520" s="574"/>
      <c r="Q1520" s="575"/>
      <c r="R1520" s="573"/>
      <c r="S1520" s="574"/>
      <c r="T1520" s="574"/>
      <c r="U1520" s="575"/>
      <c r="V1520" s="247"/>
      <c r="W1520" s="247"/>
      <c r="X1520" s="247"/>
      <c r="Y1520" s="247"/>
      <c r="Z1520" s="247"/>
      <c r="AA1520" s="247"/>
      <c r="AB1520" s="247"/>
      <c r="AC1520" s="247"/>
      <c r="AD1520" s="247"/>
      <c r="AE1520" s="1"/>
      <c r="AG1520" s="245">
        <f t="shared" si="94"/>
        <v>0</v>
      </c>
      <c r="AI1520" s="236">
        <f t="shared" si="95"/>
        <v>0</v>
      </c>
      <c r="AL1520" s="305">
        <f t="shared" si="96"/>
        <v>0</v>
      </c>
    </row>
    <row r="1521" spans="1:38" ht="15" customHeight="1">
      <c r="A1521" s="21"/>
      <c r="B1521" s="13"/>
      <c r="C1521" s="60" t="s">
        <v>82</v>
      </c>
      <c r="D1521" s="546" t="str">
        <f t="shared" si="93"/>
        <v/>
      </c>
      <c r="E1521" s="535"/>
      <c r="F1521" s="535"/>
      <c r="G1521" s="535"/>
      <c r="H1521" s="535"/>
      <c r="I1521" s="535"/>
      <c r="J1521" s="535"/>
      <c r="K1521" s="535"/>
      <c r="L1521" s="535"/>
      <c r="M1521" s="536"/>
      <c r="N1521" s="573"/>
      <c r="O1521" s="574"/>
      <c r="P1521" s="574"/>
      <c r="Q1521" s="575"/>
      <c r="R1521" s="573"/>
      <c r="S1521" s="574"/>
      <c r="T1521" s="574"/>
      <c r="U1521" s="575"/>
      <c r="V1521" s="247"/>
      <c r="W1521" s="247"/>
      <c r="X1521" s="247"/>
      <c r="Y1521" s="247"/>
      <c r="Z1521" s="247"/>
      <c r="AA1521" s="247"/>
      <c r="AB1521" s="247"/>
      <c r="AC1521" s="247"/>
      <c r="AD1521" s="247"/>
      <c r="AE1521" s="1"/>
      <c r="AG1521" s="245">
        <f t="shared" si="94"/>
        <v>0</v>
      </c>
      <c r="AI1521" s="236">
        <f t="shared" si="95"/>
        <v>0</v>
      </c>
      <c r="AL1521" s="305">
        <f t="shared" si="96"/>
        <v>0</v>
      </c>
    </row>
    <row r="1522" spans="1:38" ht="15" customHeight="1">
      <c r="A1522" s="21"/>
      <c r="B1522" s="13"/>
      <c r="C1522" s="60" t="s">
        <v>83</v>
      </c>
      <c r="D1522" s="546" t="str">
        <f t="shared" si="93"/>
        <v/>
      </c>
      <c r="E1522" s="535"/>
      <c r="F1522" s="535"/>
      <c r="G1522" s="535"/>
      <c r="H1522" s="535"/>
      <c r="I1522" s="535"/>
      <c r="J1522" s="535"/>
      <c r="K1522" s="535"/>
      <c r="L1522" s="535"/>
      <c r="M1522" s="536"/>
      <c r="N1522" s="573"/>
      <c r="O1522" s="574"/>
      <c r="P1522" s="574"/>
      <c r="Q1522" s="575"/>
      <c r="R1522" s="573"/>
      <c r="S1522" s="574"/>
      <c r="T1522" s="574"/>
      <c r="U1522" s="575"/>
      <c r="V1522" s="247"/>
      <c r="W1522" s="247"/>
      <c r="X1522" s="247"/>
      <c r="Y1522" s="247"/>
      <c r="Z1522" s="247"/>
      <c r="AA1522" s="247"/>
      <c r="AB1522" s="247"/>
      <c r="AC1522" s="247"/>
      <c r="AD1522" s="247"/>
      <c r="AE1522" s="1"/>
      <c r="AG1522" s="245">
        <f t="shared" si="94"/>
        <v>0</v>
      </c>
      <c r="AI1522" s="236">
        <f t="shared" si="95"/>
        <v>0</v>
      </c>
      <c r="AL1522" s="305">
        <f t="shared" si="96"/>
        <v>0</v>
      </c>
    </row>
    <row r="1523" spans="1:38" ht="15" customHeight="1">
      <c r="A1523" s="21"/>
      <c r="B1523" s="13"/>
      <c r="C1523" s="60" t="s">
        <v>84</v>
      </c>
      <c r="D1523" s="546" t="str">
        <f t="shared" si="93"/>
        <v/>
      </c>
      <c r="E1523" s="535"/>
      <c r="F1523" s="535"/>
      <c r="G1523" s="535"/>
      <c r="H1523" s="535"/>
      <c r="I1523" s="535"/>
      <c r="J1523" s="535"/>
      <c r="K1523" s="535"/>
      <c r="L1523" s="535"/>
      <c r="M1523" s="536"/>
      <c r="N1523" s="573"/>
      <c r="O1523" s="574"/>
      <c r="P1523" s="574"/>
      <c r="Q1523" s="575"/>
      <c r="R1523" s="573"/>
      <c r="S1523" s="574"/>
      <c r="T1523" s="574"/>
      <c r="U1523" s="575"/>
      <c r="V1523" s="247"/>
      <c r="W1523" s="247"/>
      <c r="X1523" s="247"/>
      <c r="Y1523" s="247"/>
      <c r="Z1523" s="247"/>
      <c r="AA1523" s="247"/>
      <c r="AB1523" s="247"/>
      <c r="AC1523" s="247"/>
      <c r="AD1523" s="247"/>
      <c r="AE1523" s="1"/>
      <c r="AG1523" s="245">
        <f t="shared" si="94"/>
        <v>0</v>
      </c>
      <c r="AI1523" s="236">
        <f t="shared" si="95"/>
        <v>0</v>
      </c>
      <c r="AL1523" s="305">
        <f t="shared" si="96"/>
        <v>0</v>
      </c>
    </row>
    <row r="1524" spans="1:38" ht="15" customHeight="1">
      <c r="A1524" s="21"/>
      <c r="B1524" s="13"/>
      <c r="C1524" s="60" t="s">
        <v>85</v>
      </c>
      <c r="D1524" s="546" t="str">
        <f t="shared" si="93"/>
        <v/>
      </c>
      <c r="E1524" s="535"/>
      <c r="F1524" s="535"/>
      <c r="G1524" s="535"/>
      <c r="H1524" s="535"/>
      <c r="I1524" s="535"/>
      <c r="J1524" s="535"/>
      <c r="K1524" s="535"/>
      <c r="L1524" s="535"/>
      <c r="M1524" s="536"/>
      <c r="N1524" s="573"/>
      <c r="O1524" s="574"/>
      <c r="P1524" s="574"/>
      <c r="Q1524" s="575"/>
      <c r="R1524" s="573"/>
      <c r="S1524" s="574"/>
      <c r="T1524" s="574"/>
      <c r="U1524" s="575"/>
      <c r="V1524" s="247"/>
      <c r="W1524" s="247"/>
      <c r="X1524" s="247"/>
      <c r="Y1524" s="247"/>
      <c r="Z1524" s="247"/>
      <c r="AA1524" s="247"/>
      <c r="AB1524" s="247"/>
      <c r="AC1524" s="247"/>
      <c r="AD1524" s="247"/>
      <c r="AE1524" s="1"/>
      <c r="AG1524" s="245">
        <f t="shared" si="94"/>
        <v>0</v>
      </c>
      <c r="AI1524" s="236">
        <f t="shared" si="95"/>
        <v>0</v>
      </c>
      <c r="AL1524" s="305">
        <f t="shared" si="96"/>
        <v>0</v>
      </c>
    </row>
    <row r="1525" spans="1:38" ht="15" customHeight="1">
      <c r="A1525" s="21"/>
      <c r="B1525" s="13"/>
      <c r="C1525" s="60" t="s">
        <v>86</v>
      </c>
      <c r="D1525" s="546" t="str">
        <f t="shared" si="93"/>
        <v/>
      </c>
      <c r="E1525" s="535"/>
      <c r="F1525" s="535"/>
      <c r="G1525" s="535"/>
      <c r="H1525" s="535"/>
      <c r="I1525" s="535"/>
      <c r="J1525" s="535"/>
      <c r="K1525" s="535"/>
      <c r="L1525" s="535"/>
      <c r="M1525" s="536"/>
      <c r="N1525" s="573"/>
      <c r="O1525" s="574"/>
      <c r="P1525" s="574"/>
      <c r="Q1525" s="575"/>
      <c r="R1525" s="573"/>
      <c r="S1525" s="574"/>
      <c r="T1525" s="574"/>
      <c r="U1525" s="575"/>
      <c r="V1525" s="247"/>
      <c r="W1525" s="247"/>
      <c r="X1525" s="247"/>
      <c r="Y1525" s="247"/>
      <c r="Z1525" s="247"/>
      <c r="AA1525" s="247"/>
      <c r="AB1525" s="247"/>
      <c r="AC1525" s="247"/>
      <c r="AD1525" s="247"/>
      <c r="AE1525" s="1"/>
      <c r="AG1525" s="245">
        <f t="shared" si="94"/>
        <v>0</v>
      </c>
      <c r="AI1525" s="236">
        <f t="shared" si="95"/>
        <v>0</v>
      </c>
      <c r="AL1525" s="305">
        <f t="shared" si="96"/>
        <v>0</v>
      </c>
    </row>
    <row r="1526" spans="1:38" ht="15" customHeight="1">
      <c r="A1526" s="21"/>
      <c r="B1526" s="13"/>
      <c r="C1526" s="60" t="s">
        <v>87</v>
      </c>
      <c r="D1526" s="546" t="str">
        <f t="shared" si="93"/>
        <v/>
      </c>
      <c r="E1526" s="535"/>
      <c r="F1526" s="535"/>
      <c r="G1526" s="535"/>
      <c r="H1526" s="535"/>
      <c r="I1526" s="535"/>
      <c r="J1526" s="535"/>
      <c r="K1526" s="535"/>
      <c r="L1526" s="535"/>
      <c r="M1526" s="536"/>
      <c r="N1526" s="573"/>
      <c r="O1526" s="574"/>
      <c r="P1526" s="574"/>
      <c r="Q1526" s="575"/>
      <c r="R1526" s="573"/>
      <c r="S1526" s="574"/>
      <c r="T1526" s="574"/>
      <c r="U1526" s="575"/>
      <c r="V1526" s="247"/>
      <c r="W1526" s="247"/>
      <c r="X1526" s="247"/>
      <c r="Y1526" s="247"/>
      <c r="Z1526" s="247"/>
      <c r="AA1526" s="247"/>
      <c r="AB1526" s="247"/>
      <c r="AC1526" s="247"/>
      <c r="AD1526" s="247"/>
      <c r="AE1526" s="1"/>
      <c r="AG1526" s="245">
        <f t="shared" si="94"/>
        <v>0</v>
      </c>
      <c r="AI1526" s="236">
        <f t="shared" si="95"/>
        <v>0</v>
      </c>
      <c r="AL1526" s="305">
        <f t="shared" si="96"/>
        <v>0</v>
      </c>
    </row>
    <row r="1527" spans="1:38" ht="15" customHeight="1">
      <c r="A1527" s="21"/>
      <c r="B1527" s="13"/>
      <c r="C1527" s="60" t="s">
        <v>88</v>
      </c>
      <c r="D1527" s="546" t="str">
        <f t="shared" si="93"/>
        <v/>
      </c>
      <c r="E1527" s="535"/>
      <c r="F1527" s="535"/>
      <c r="G1527" s="535"/>
      <c r="H1527" s="535"/>
      <c r="I1527" s="535"/>
      <c r="J1527" s="535"/>
      <c r="K1527" s="535"/>
      <c r="L1527" s="535"/>
      <c r="M1527" s="536"/>
      <c r="N1527" s="573"/>
      <c r="O1527" s="574"/>
      <c r="P1527" s="574"/>
      <c r="Q1527" s="575"/>
      <c r="R1527" s="573"/>
      <c r="S1527" s="574"/>
      <c r="T1527" s="574"/>
      <c r="U1527" s="575"/>
      <c r="V1527" s="247"/>
      <c r="W1527" s="247"/>
      <c r="X1527" s="247"/>
      <c r="Y1527" s="247"/>
      <c r="Z1527" s="247"/>
      <c r="AA1527" s="247"/>
      <c r="AB1527" s="247"/>
      <c r="AC1527" s="247"/>
      <c r="AD1527" s="247"/>
      <c r="AE1527" s="1"/>
      <c r="AG1527" s="245">
        <f t="shared" si="94"/>
        <v>0</v>
      </c>
      <c r="AI1527" s="236">
        <f t="shared" si="95"/>
        <v>0</v>
      </c>
      <c r="AL1527" s="305">
        <f t="shared" si="96"/>
        <v>0</v>
      </c>
    </row>
    <row r="1528" spans="1:38" ht="15" customHeight="1">
      <c r="A1528" s="21"/>
      <c r="B1528" s="13"/>
      <c r="C1528" s="60" t="s">
        <v>89</v>
      </c>
      <c r="D1528" s="546" t="str">
        <f t="shared" si="93"/>
        <v/>
      </c>
      <c r="E1528" s="535"/>
      <c r="F1528" s="535"/>
      <c r="G1528" s="535"/>
      <c r="H1528" s="535"/>
      <c r="I1528" s="535"/>
      <c r="J1528" s="535"/>
      <c r="K1528" s="535"/>
      <c r="L1528" s="535"/>
      <c r="M1528" s="536"/>
      <c r="N1528" s="573"/>
      <c r="O1528" s="574"/>
      <c r="P1528" s="574"/>
      <c r="Q1528" s="575"/>
      <c r="R1528" s="573"/>
      <c r="S1528" s="574"/>
      <c r="T1528" s="574"/>
      <c r="U1528" s="575"/>
      <c r="V1528" s="247"/>
      <c r="W1528" s="247"/>
      <c r="X1528" s="247"/>
      <c r="Y1528" s="247"/>
      <c r="Z1528" s="247"/>
      <c r="AA1528" s="247"/>
      <c r="AB1528" s="247"/>
      <c r="AC1528" s="247"/>
      <c r="AD1528" s="247"/>
      <c r="AE1528" s="1"/>
      <c r="AG1528" s="245">
        <f t="shared" si="94"/>
        <v>0</v>
      </c>
      <c r="AI1528" s="236">
        <f t="shared" si="95"/>
        <v>0</v>
      </c>
      <c r="AL1528" s="305">
        <f t="shared" si="96"/>
        <v>0</v>
      </c>
    </row>
    <row r="1529" spans="1:38" ht="15" customHeight="1">
      <c r="A1529" s="21"/>
      <c r="B1529" s="13"/>
      <c r="C1529" s="60" t="s">
        <v>90</v>
      </c>
      <c r="D1529" s="546" t="str">
        <f t="shared" si="93"/>
        <v/>
      </c>
      <c r="E1529" s="535"/>
      <c r="F1529" s="535"/>
      <c r="G1529" s="535"/>
      <c r="H1529" s="535"/>
      <c r="I1529" s="535"/>
      <c r="J1529" s="535"/>
      <c r="K1529" s="535"/>
      <c r="L1529" s="535"/>
      <c r="M1529" s="536"/>
      <c r="N1529" s="573"/>
      <c r="O1529" s="574"/>
      <c r="P1529" s="574"/>
      <c r="Q1529" s="575"/>
      <c r="R1529" s="573"/>
      <c r="S1529" s="574"/>
      <c r="T1529" s="574"/>
      <c r="U1529" s="575"/>
      <c r="V1529" s="247"/>
      <c r="W1529" s="247"/>
      <c r="X1529" s="247"/>
      <c r="Y1529" s="247"/>
      <c r="Z1529" s="247"/>
      <c r="AA1529" s="247"/>
      <c r="AB1529" s="247"/>
      <c r="AC1529" s="247"/>
      <c r="AD1529" s="247"/>
      <c r="AE1529" s="1"/>
      <c r="AG1529" s="245">
        <f t="shared" si="94"/>
        <v>0</v>
      </c>
      <c r="AI1529" s="236">
        <f t="shared" si="95"/>
        <v>0</v>
      </c>
      <c r="AL1529" s="305">
        <f t="shared" si="96"/>
        <v>0</v>
      </c>
    </row>
    <row r="1530" spans="1:38" ht="15" customHeight="1">
      <c r="A1530" s="21"/>
      <c r="B1530" s="13"/>
      <c r="C1530" s="60" t="s">
        <v>91</v>
      </c>
      <c r="D1530" s="546" t="str">
        <f t="shared" si="93"/>
        <v/>
      </c>
      <c r="E1530" s="535"/>
      <c r="F1530" s="535"/>
      <c r="G1530" s="535"/>
      <c r="H1530" s="535"/>
      <c r="I1530" s="535"/>
      <c r="J1530" s="535"/>
      <c r="K1530" s="535"/>
      <c r="L1530" s="535"/>
      <c r="M1530" s="536"/>
      <c r="N1530" s="573"/>
      <c r="O1530" s="574"/>
      <c r="P1530" s="574"/>
      <c r="Q1530" s="575"/>
      <c r="R1530" s="573"/>
      <c r="S1530" s="574"/>
      <c r="T1530" s="574"/>
      <c r="U1530" s="575"/>
      <c r="V1530" s="247"/>
      <c r="W1530" s="247"/>
      <c r="X1530" s="247"/>
      <c r="Y1530" s="247"/>
      <c r="Z1530" s="247"/>
      <c r="AA1530" s="247"/>
      <c r="AB1530" s="247"/>
      <c r="AC1530" s="247"/>
      <c r="AD1530" s="247"/>
      <c r="AE1530" s="1"/>
      <c r="AG1530" s="245">
        <f t="shared" si="94"/>
        <v>0</v>
      </c>
      <c r="AI1530" s="236">
        <f t="shared" si="95"/>
        <v>0</v>
      </c>
      <c r="AL1530" s="305">
        <f t="shared" si="96"/>
        <v>0</v>
      </c>
    </row>
    <row r="1531" spans="1:38" ht="15" customHeight="1">
      <c r="A1531" s="21"/>
      <c r="B1531" s="13"/>
      <c r="C1531" s="60" t="s">
        <v>103</v>
      </c>
      <c r="D1531" s="546" t="str">
        <f t="shared" si="93"/>
        <v/>
      </c>
      <c r="E1531" s="535"/>
      <c r="F1531" s="535"/>
      <c r="G1531" s="535"/>
      <c r="H1531" s="535"/>
      <c r="I1531" s="535"/>
      <c r="J1531" s="535"/>
      <c r="K1531" s="535"/>
      <c r="L1531" s="535"/>
      <c r="M1531" s="536"/>
      <c r="N1531" s="573"/>
      <c r="O1531" s="574"/>
      <c r="P1531" s="574"/>
      <c r="Q1531" s="575"/>
      <c r="R1531" s="573"/>
      <c r="S1531" s="574"/>
      <c r="T1531" s="574"/>
      <c r="U1531" s="575"/>
      <c r="V1531" s="247"/>
      <c r="W1531" s="247"/>
      <c r="X1531" s="247"/>
      <c r="Y1531" s="247"/>
      <c r="Z1531" s="247"/>
      <c r="AA1531" s="247"/>
      <c r="AB1531" s="247"/>
      <c r="AC1531" s="247"/>
      <c r="AD1531" s="247"/>
      <c r="AE1531" s="1"/>
      <c r="AG1531" s="245">
        <f t="shared" si="94"/>
        <v>0</v>
      </c>
      <c r="AI1531" s="236">
        <f t="shared" si="95"/>
        <v>0</v>
      </c>
      <c r="AL1531" s="305">
        <f t="shared" si="96"/>
        <v>0</v>
      </c>
    </row>
    <row r="1532" spans="1:38" ht="15" customHeight="1">
      <c r="A1532" s="21"/>
      <c r="B1532" s="13"/>
      <c r="C1532" s="60" t="s">
        <v>104</v>
      </c>
      <c r="D1532" s="546" t="str">
        <f t="shared" si="93"/>
        <v/>
      </c>
      <c r="E1532" s="535"/>
      <c r="F1532" s="535"/>
      <c r="G1532" s="535"/>
      <c r="H1532" s="535"/>
      <c r="I1532" s="535"/>
      <c r="J1532" s="535"/>
      <c r="K1532" s="535"/>
      <c r="L1532" s="535"/>
      <c r="M1532" s="536"/>
      <c r="N1532" s="573"/>
      <c r="O1532" s="574"/>
      <c r="P1532" s="574"/>
      <c r="Q1532" s="575"/>
      <c r="R1532" s="573"/>
      <c r="S1532" s="574"/>
      <c r="T1532" s="574"/>
      <c r="U1532" s="575"/>
      <c r="V1532" s="247"/>
      <c r="W1532" s="247"/>
      <c r="X1532" s="247"/>
      <c r="Y1532" s="247"/>
      <c r="Z1532" s="247"/>
      <c r="AA1532" s="247"/>
      <c r="AB1532" s="247"/>
      <c r="AC1532" s="247"/>
      <c r="AD1532" s="247"/>
      <c r="AE1532" s="1"/>
      <c r="AG1532" s="245">
        <f t="shared" si="94"/>
        <v>0</v>
      </c>
      <c r="AI1532" s="236">
        <f t="shared" si="95"/>
        <v>0</v>
      </c>
      <c r="AL1532" s="305">
        <f t="shared" si="96"/>
        <v>0</v>
      </c>
    </row>
    <row r="1533" spans="1:38" ht="15" customHeight="1">
      <c r="A1533" s="21"/>
      <c r="B1533" s="13"/>
      <c r="C1533" s="60" t="s">
        <v>105</v>
      </c>
      <c r="D1533" s="546" t="str">
        <f t="shared" si="93"/>
        <v/>
      </c>
      <c r="E1533" s="535"/>
      <c r="F1533" s="535"/>
      <c r="G1533" s="535"/>
      <c r="H1533" s="535"/>
      <c r="I1533" s="535"/>
      <c r="J1533" s="535"/>
      <c r="K1533" s="535"/>
      <c r="L1533" s="535"/>
      <c r="M1533" s="536"/>
      <c r="N1533" s="573"/>
      <c r="O1533" s="574"/>
      <c r="P1533" s="574"/>
      <c r="Q1533" s="575"/>
      <c r="R1533" s="573"/>
      <c r="S1533" s="574"/>
      <c r="T1533" s="574"/>
      <c r="U1533" s="575"/>
      <c r="V1533" s="247"/>
      <c r="W1533" s="247"/>
      <c r="X1533" s="247"/>
      <c r="Y1533" s="247"/>
      <c r="Z1533" s="247"/>
      <c r="AA1533" s="247"/>
      <c r="AB1533" s="247"/>
      <c r="AC1533" s="247"/>
      <c r="AD1533" s="247"/>
      <c r="AE1533" s="1"/>
      <c r="AG1533" s="245">
        <f t="shared" si="94"/>
        <v>0</v>
      </c>
      <c r="AI1533" s="236">
        <f t="shared" si="95"/>
        <v>0</v>
      </c>
      <c r="AL1533" s="305">
        <f t="shared" si="96"/>
        <v>0</v>
      </c>
    </row>
    <row r="1534" spans="1:38" ht="15" customHeight="1">
      <c r="A1534" s="21"/>
      <c r="B1534" s="13"/>
      <c r="C1534" s="60" t="s">
        <v>106</v>
      </c>
      <c r="D1534" s="546" t="str">
        <f t="shared" si="93"/>
        <v/>
      </c>
      <c r="E1534" s="535"/>
      <c r="F1534" s="535"/>
      <c r="G1534" s="535"/>
      <c r="H1534" s="535"/>
      <c r="I1534" s="535"/>
      <c r="J1534" s="535"/>
      <c r="K1534" s="535"/>
      <c r="L1534" s="535"/>
      <c r="M1534" s="536"/>
      <c r="N1534" s="573"/>
      <c r="O1534" s="574"/>
      <c r="P1534" s="574"/>
      <c r="Q1534" s="575"/>
      <c r="R1534" s="573"/>
      <c r="S1534" s="574"/>
      <c r="T1534" s="574"/>
      <c r="U1534" s="575"/>
      <c r="V1534" s="247"/>
      <c r="W1534" s="247"/>
      <c r="X1534" s="247"/>
      <c r="Y1534" s="247"/>
      <c r="Z1534" s="247"/>
      <c r="AA1534" s="247"/>
      <c r="AB1534" s="247"/>
      <c r="AC1534" s="247"/>
      <c r="AD1534" s="247"/>
      <c r="AE1534" s="1"/>
      <c r="AG1534" s="245">
        <f t="shared" si="94"/>
        <v>0</v>
      </c>
      <c r="AI1534" s="236">
        <f t="shared" si="95"/>
        <v>0</v>
      </c>
      <c r="AL1534" s="305">
        <f t="shared" si="96"/>
        <v>0</v>
      </c>
    </row>
    <row r="1535" spans="1:38" ht="15" customHeight="1">
      <c r="A1535" s="21"/>
      <c r="B1535" s="13"/>
      <c r="C1535" s="60" t="s">
        <v>107</v>
      </c>
      <c r="D1535" s="546" t="str">
        <f t="shared" si="93"/>
        <v/>
      </c>
      <c r="E1535" s="535"/>
      <c r="F1535" s="535"/>
      <c r="G1535" s="535"/>
      <c r="H1535" s="535"/>
      <c r="I1535" s="535"/>
      <c r="J1535" s="535"/>
      <c r="K1535" s="535"/>
      <c r="L1535" s="535"/>
      <c r="M1535" s="536"/>
      <c r="N1535" s="573"/>
      <c r="O1535" s="574"/>
      <c r="P1535" s="574"/>
      <c r="Q1535" s="575"/>
      <c r="R1535" s="573"/>
      <c r="S1535" s="574"/>
      <c r="T1535" s="574"/>
      <c r="U1535" s="575"/>
      <c r="V1535" s="247"/>
      <c r="W1535" s="247"/>
      <c r="X1535" s="247"/>
      <c r="Y1535" s="247"/>
      <c r="Z1535" s="247"/>
      <c r="AA1535" s="247"/>
      <c r="AB1535" s="247"/>
      <c r="AC1535" s="247"/>
      <c r="AD1535" s="247"/>
      <c r="AE1535" s="1"/>
      <c r="AG1535" s="245">
        <f t="shared" si="94"/>
        <v>0</v>
      </c>
      <c r="AI1535" s="236">
        <f t="shared" si="95"/>
        <v>0</v>
      </c>
      <c r="AL1535" s="305">
        <f t="shared" si="96"/>
        <v>0</v>
      </c>
    </row>
    <row r="1536" spans="1:38" ht="15" customHeight="1">
      <c r="A1536" s="21"/>
      <c r="B1536" s="13"/>
      <c r="C1536" s="60" t="s">
        <v>108</v>
      </c>
      <c r="D1536" s="546" t="str">
        <f t="shared" si="93"/>
        <v/>
      </c>
      <c r="E1536" s="535"/>
      <c r="F1536" s="535"/>
      <c r="G1536" s="535"/>
      <c r="H1536" s="535"/>
      <c r="I1536" s="535"/>
      <c r="J1536" s="535"/>
      <c r="K1536" s="535"/>
      <c r="L1536" s="535"/>
      <c r="M1536" s="536"/>
      <c r="N1536" s="573"/>
      <c r="O1536" s="574"/>
      <c r="P1536" s="574"/>
      <c r="Q1536" s="575"/>
      <c r="R1536" s="573"/>
      <c r="S1536" s="574"/>
      <c r="T1536" s="574"/>
      <c r="U1536" s="575"/>
      <c r="V1536" s="247"/>
      <c r="W1536" s="247"/>
      <c r="X1536" s="247"/>
      <c r="Y1536" s="247"/>
      <c r="Z1536" s="247"/>
      <c r="AA1536" s="247"/>
      <c r="AB1536" s="247"/>
      <c r="AC1536" s="247"/>
      <c r="AD1536" s="247"/>
      <c r="AE1536" s="1"/>
      <c r="AG1536" s="245">
        <f t="shared" si="94"/>
        <v>0</v>
      </c>
      <c r="AI1536" s="236">
        <f t="shared" si="95"/>
        <v>0</v>
      </c>
      <c r="AL1536" s="305">
        <f t="shared" si="96"/>
        <v>0</v>
      </c>
    </row>
    <row r="1537" spans="1:38" ht="15" customHeight="1">
      <c r="A1537" s="21"/>
      <c r="B1537" s="13"/>
      <c r="C1537" s="60" t="s">
        <v>109</v>
      </c>
      <c r="D1537" s="546" t="str">
        <f t="shared" si="93"/>
        <v/>
      </c>
      <c r="E1537" s="535"/>
      <c r="F1537" s="535"/>
      <c r="G1537" s="535"/>
      <c r="H1537" s="535"/>
      <c r="I1537" s="535"/>
      <c r="J1537" s="535"/>
      <c r="K1537" s="535"/>
      <c r="L1537" s="535"/>
      <c r="M1537" s="536"/>
      <c r="N1537" s="573"/>
      <c r="O1537" s="574"/>
      <c r="P1537" s="574"/>
      <c r="Q1537" s="575"/>
      <c r="R1537" s="573"/>
      <c r="S1537" s="574"/>
      <c r="T1537" s="574"/>
      <c r="U1537" s="575"/>
      <c r="V1537" s="247"/>
      <c r="W1537" s="247"/>
      <c r="X1537" s="247"/>
      <c r="Y1537" s="247"/>
      <c r="Z1537" s="247"/>
      <c r="AA1537" s="247"/>
      <c r="AB1537" s="247"/>
      <c r="AC1537" s="247"/>
      <c r="AD1537" s="247"/>
      <c r="AE1537" s="1"/>
      <c r="AG1537" s="245">
        <f t="shared" si="94"/>
        <v>0</v>
      </c>
      <c r="AI1537" s="236">
        <f t="shared" si="95"/>
        <v>0</v>
      </c>
      <c r="AL1537" s="305">
        <f t="shared" si="96"/>
        <v>0</v>
      </c>
    </row>
    <row r="1538" spans="1:38" ht="15" customHeight="1">
      <c r="A1538" s="21"/>
      <c r="B1538" s="13"/>
      <c r="C1538" s="60" t="s">
        <v>110</v>
      </c>
      <c r="D1538" s="546" t="str">
        <f t="shared" si="93"/>
        <v/>
      </c>
      <c r="E1538" s="535"/>
      <c r="F1538" s="535"/>
      <c r="G1538" s="535"/>
      <c r="H1538" s="535"/>
      <c r="I1538" s="535"/>
      <c r="J1538" s="535"/>
      <c r="K1538" s="535"/>
      <c r="L1538" s="535"/>
      <c r="M1538" s="536"/>
      <c r="N1538" s="573"/>
      <c r="O1538" s="574"/>
      <c r="P1538" s="574"/>
      <c r="Q1538" s="575"/>
      <c r="R1538" s="573"/>
      <c r="S1538" s="574"/>
      <c r="T1538" s="574"/>
      <c r="U1538" s="575"/>
      <c r="V1538" s="247"/>
      <c r="W1538" s="247"/>
      <c r="X1538" s="247"/>
      <c r="Y1538" s="247"/>
      <c r="Z1538" s="247"/>
      <c r="AA1538" s="247"/>
      <c r="AB1538" s="247"/>
      <c r="AC1538" s="247"/>
      <c r="AD1538" s="247"/>
      <c r="AE1538" s="1"/>
      <c r="AG1538" s="245">
        <f t="shared" si="94"/>
        <v>0</v>
      </c>
      <c r="AI1538" s="236">
        <f t="shared" si="95"/>
        <v>0</v>
      </c>
      <c r="AL1538" s="305">
        <f t="shared" si="96"/>
        <v>0</v>
      </c>
    </row>
    <row r="1539" spans="1:38" ht="15" customHeight="1">
      <c r="A1539" s="44"/>
      <c r="B1539" s="11"/>
      <c r="C1539" s="60" t="s">
        <v>111</v>
      </c>
      <c r="D1539" s="546" t="str">
        <f t="shared" si="93"/>
        <v/>
      </c>
      <c r="E1539" s="535"/>
      <c r="F1539" s="535"/>
      <c r="G1539" s="535"/>
      <c r="H1539" s="535"/>
      <c r="I1539" s="535"/>
      <c r="J1539" s="535"/>
      <c r="K1539" s="535"/>
      <c r="L1539" s="535"/>
      <c r="M1539" s="536"/>
      <c r="N1539" s="573"/>
      <c r="O1539" s="574"/>
      <c r="P1539" s="574"/>
      <c r="Q1539" s="575"/>
      <c r="R1539" s="573"/>
      <c r="S1539" s="574"/>
      <c r="T1539" s="574"/>
      <c r="U1539" s="575"/>
      <c r="V1539" s="247"/>
      <c r="W1539" s="247"/>
      <c r="X1539" s="247"/>
      <c r="Y1539" s="247"/>
      <c r="Z1539" s="247"/>
      <c r="AA1539" s="247"/>
      <c r="AB1539" s="247"/>
      <c r="AC1539" s="247"/>
      <c r="AD1539" s="247"/>
      <c r="AE1539" s="1"/>
      <c r="AG1539" s="245">
        <f t="shared" si="94"/>
        <v>0</v>
      </c>
      <c r="AI1539" s="236">
        <f t="shared" si="95"/>
        <v>0</v>
      </c>
      <c r="AL1539" s="305">
        <f t="shared" si="96"/>
        <v>0</v>
      </c>
    </row>
    <row r="1540" spans="1:38" ht="15" customHeight="1">
      <c r="A1540" s="44"/>
      <c r="B1540" s="11"/>
      <c r="C1540" s="60" t="s">
        <v>112</v>
      </c>
      <c r="D1540" s="546" t="str">
        <f t="shared" si="93"/>
        <v/>
      </c>
      <c r="E1540" s="535"/>
      <c r="F1540" s="535"/>
      <c r="G1540" s="535"/>
      <c r="H1540" s="535"/>
      <c r="I1540" s="535"/>
      <c r="J1540" s="535"/>
      <c r="K1540" s="535"/>
      <c r="L1540" s="535"/>
      <c r="M1540" s="536"/>
      <c r="N1540" s="573"/>
      <c r="O1540" s="574"/>
      <c r="P1540" s="574"/>
      <c r="Q1540" s="575"/>
      <c r="R1540" s="573"/>
      <c r="S1540" s="574"/>
      <c r="T1540" s="574"/>
      <c r="U1540" s="575"/>
      <c r="V1540" s="247"/>
      <c r="W1540" s="247"/>
      <c r="X1540" s="247"/>
      <c r="Y1540" s="247"/>
      <c r="Z1540" s="247"/>
      <c r="AA1540" s="247"/>
      <c r="AB1540" s="247"/>
      <c r="AC1540" s="247"/>
      <c r="AD1540" s="247"/>
      <c r="AE1540" s="1"/>
      <c r="AG1540" s="245">
        <f t="shared" si="94"/>
        <v>0</v>
      </c>
      <c r="AI1540" s="236">
        <f t="shared" si="95"/>
        <v>0</v>
      </c>
      <c r="AL1540" s="305">
        <f t="shared" si="96"/>
        <v>0</v>
      </c>
    </row>
    <row r="1541" spans="1:38" ht="15" customHeight="1">
      <c r="A1541" s="44"/>
      <c r="B1541" s="11"/>
      <c r="C1541" s="60" t="s">
        <v>113</v>
      </c>
      <c r="D1541" s="546" t="str">
        <f t="shared" si="93"/>
        <v/>
      </c>
      <c r="E1541" s="535"/>
      <c r="F1541" s="535"/>
      <c r="G1541" s="535"/>
      <c r="H1541" s="535"/>
      <c r="I1541" s="535"/>
      <c r="J1541" s="535"/>
      <c r="K1541" s="535"/>
      <c r="L1541" s="535"/>
      <c r="M1541" s="536"/>
      <c r="N1541" s="573"/>
      <c r="O1541" s="574"/>
      <c r="P1541" s="574"/>
      <c r="Q1541" s="575"/>
      <c r="R1541" s="573"/>
      <c r="S1541" s="574"/>
      <c r="T1541" s="574"/>
      <c r="U1541" s="575"/>
      <c r="V1541" s="247"/>
      <c r="W1541" s="247"/>
      <c r="X1541" s="247"/>
      <c r="Y1541" s="247"/>
      <c r="Z1541" s="247"/>
      <c r="AA1541" s="247"/>
      <c r="AB1541" s="247"/>
      <c r="AC1541" s="247"/>
      <c r="AD1541" s="247"/>
      <c r="AE1541" s="1"/>
      <c r="AG1541" s="245">
        <f t="shared" si="94"/>
        <v>0</v>
      </c>
      <c r="AI1541" s="236">
        <f t="shared" si="95"/>
        <v>0</v>
      </c>
      <c r="AL1541" s="305">
        <f t="shared" si="96"/>
        <v>0</v>
      </c>
    </row>
    <row r="1542" spans="1:38" ht="15" customHeight="1">
      <c r="A1542" s="44"/>
      <c r="B1542" s="11"/>
      <c r="C1542" s="60" t="s">
        <v>114</v>
      </c>
      <c r="D1542" s="546" t="str">
        <f t="shared" si="93"/>
        <v/>
      </c>
      <c r="E1542" s="535"/>
      <c r="F1542" s="535"/>
      <c r="G1542" s="535"/>
      <c r="H1542" s="535"/>
      <c r="I1542" s="535"/>
      <c r="J1542" s="535"/>
      <c r="K1542" s="535"/>
      <c r="L1542" s="535"/>
      <c r="M1542" s="536"/>
      <c r="N1542" s="573"/>
      <c r="O1542" s="574"/>
      <c r="P1542" s="574"/>
      <c r="Q1542" s="575"/>
      <c r="R1542" s="573"/>
      <c r="S1542" s="574"/>
      <c r="T1542" s="574"/>
      <c r="U1542" s="575"/>
      <c r="V1542" s="247"/>
      <c r="W1542" s="247"/>
      <c r="X1542" s="247"/>
      <c r="Y1542" s="247"/>
      <c r="Z1542" s="247"/>
      <c r="AA1542" s="247"/>
      <c r="AB1542" s="247"/>
      <c r="AC1542" s="247"/>
      <c r="AD1542" s="247"/>
      <c r="AE1542" s="1"/>
      <c r="AG1542" s="245">
        <f t="shared" si="94"/>
        <v>0</v>
      </c>
      <c r="AI1542" s="236">
        <f t="shared" si="95"/>
        <v>0</v>
      </c>
      <c r="AL1542" s="305">
        <f t="shared" si="96"/>
        <v>0</v>
      </c>
    </row>
    <row r="1543" spans="1:38" ht="15" customHeight="1">
      <c r="A1543" s="44"/>
      <c r="B1543" s="11"/>
      <c r="C1543" s="60" t="s">
        <v>115</v>
      </c>
      <c r="D1543" s="546" t="str">
        <f t="shared" si="93"/>
        <v/>
      </c>
      <c r="E1543" s="535"/>
      <c r="F1543" s="535"/>
      <c r="G1543" s="535"/>
      <c r="H1543" s="535"/>
      <c r="I1543" s="535"/>
      <c r="J1543" s="535"/>
      <c r="K1543" s="535"/>
      <c r="L1543" s="535"/>
      <c r="M1543" s="536"/>
      <c r="N1543" s="573"/>
      <c r="O1543" s="574"/>
      <c r="P1543" s="574"/>
      <c r="Q1543" s="575"/>
      <c r="R1543" s="573"/>
      <c r="S1543" s="574"/>
      <c r="T1543" s="574"/>
      <c r="U1543" s="575"/>
      <c r="V1543" s="247"/>
      <c r="W1543" s="247"/>
      <c r="X1543" s="247"/>
      <c r="Y1543" s="247"/>
      <c r="Z1543" s="247"/>
      <c r="AA1543" s="247"/>
      <c r="AB1543" s="247"/>
      <c r="AC1543" s="247"/>
      <c r="AD1543" s="247"/>
      <c r="AE1543" s="1"/>
      <c r="AG1543" s="245">
        <f t="shared" si="94"/>
        <v>0</v>
      </c>
      <c r="AI1543" s="236">
        <f t="shared" si="95"/>
        <v>0</v>
      </c>
      <c r="AL1543" s="305">
        <f t="shared" si="96"/>
        <v>0</v>
      </c>
    </row>
    <row r="1544" spans="1:38" ht="15" customHeight="1">
      <c r="A1544" s="44"/>
      <c r="B1544" s="11"/>
      <c r="C1544" s="60" t="s">
        <v>116</v>
      </c>
      <c r="D1544" s="546" t="str">
        <f t="shared" si="93"/>
        <v/>
      </c>
      <c r="E1544" s="535"/>
      <c r="F1544" s="535"/>
      <c r="G1544" s="535"/>
      <c r="H1544" s="535"/>
      <c r="I1544" s="535"/>
      <c r="J1544" s="535"/>
      <c r="K1544" s="535"/>
      <c r="L1544" s="535"/>
      <c r="M1544" s="536"/>
      <c r="N1544" s="573"/>
      <c r="O1544" s="574"/>
      <c r="P1544" s="574"/>
      <c r="Q1544" s="575"/>
      <c r="R1544" s="573"/>
      <c r="S1544" s="574"/>
      <c r="T1544" s="574"/>
      <c r="U1544" s="575"/>
      <c r="V1544" s="247"/>
      <c r="W1544" s="247"/>
      <c r="X1544" s="247"/>
      <c r="Y1544" s="247"/>
      <c r="Z1544" s="247"/>
      <c r="AA1544" s="247"/>
      <c r="AB1544" s="247"/>
      <c r="AC1544" s="247"/>
      <c r="AD1544" s="247"/>
      <c r="AE1544" s="1"/>
      <c r="AG1544" s="245">
        <f t="shared" si="94"/>
        <v>0</v>
      </c>
      <c r="AI1544" s="236">
        <f t="shared" si="95"/>
        <v>0</v>
      </c>
      <c r="AL1544" s="305">
        <f t="shared" si="96"/>
        <v>0</v>
      </c>
    </row>
    <row r="1545" spans="1:38" ht="15" customHeight="1">
      <c r="A1545" s="44"/>
      <c r="B1545" s="11"/>
      <c r="C1545" s="60" t="s">
        <v>117</v>
      </c>
      <c r="D1545" s="546" t="str">
        <f t="shared" si="93"/>
        <v/>
      </c>
      <c r="E1545" s="535"/>
      <c r="F1545" s="535"/>
      <c r="G1545" s="535"/>
      <c r="H1545" s="535"/>
      <c r="I1545" s="535"/>
      <c r="J1545" s="535"/>
      <c r="K1545" s="535"/>
      <c r="L1545" s="535"/>
      <c r="M1545" s="536"/>
      <c r="N1545" s="573"/>
      <c r="O1545" s="574"/>
      <c r="P1545" s="574"/>
      <c r="Q1545" s="575"/>
      <c r="R1545" s="573"/>
      <c r="S1545" s="574"/>
      <c r="T1545" s="574"/>
      <c r="U1545" s="575"/>
      <c r="V1545" s="247"/>
      <c r="W1545" s="247"/>
      <c r="X1545" s="247"/>
      <c r="Y1545" s="247"/>
      <c r="Z1545" s="247"/>
      <c r="AA1545" s="247"/>
      <c r="AB1545" s="247"/>
      <c r="AC1545" s="247"/>
      <c r="AD1545" s="247"/>
      <c r="AE1545" s="1"/>
      <c r="AG1545" s="245">
        <f t="shared" si="94"/>
        <v>0</v>
      </c>
      <c r="AI1545" s="236">
        <f t="shared" si="95"/>
        <v>0</v>
      </c>
      <c r="AL1545" s="305">
        <f t="shared" si="96"/>
        <v>0</v>
      </c>
    </row>
    <row r="1546" spans="1:38" ht="15" customHeight="1">
      <c r="A1546" s="44"/>
      <c r="B1546" s="11"/>
      <c r="C1546" s="60" t="s">
        <v>118</v>
      </c>
      <c r="D1546" s="546" t="str">
        <f t="shared" si="93"/>
        <v/>
      </c>
      <c r="E1546" s="535"/>
      <c r="F1546" s="535"/>
      <c r="G1546" s="535"/>
      <c r="H1546" s="535"/>
      <c r="I1546" s="535"/>
      <c r="J1546" s="535"/>
      <c r="K1546" s="535"/>
      <c r="L1546" s="535"/>
      <c r="M1546" s="536"/>
      <c r="N1546" s="573"/>
      <c r="O1546" s="574"/>
      <c r="P1546" s="574"/>
      <c r="Q1546" s="575"/>
      <c r="R1546" s="573"/>
      <c r="S1546" s="574"/>
      <c r="T1546" s="574"/>
      <c r="U1546" s="575"/>
      <c r="V1546" s="247"/>
      <c r="W1546" s="247"/>
      <c r="X1546" s="247"/>
      <c r="Y1546" s="247"/>
      <c r="Z1546" s="247"/>
      <c r="AA1546" s="247"/>
      <c r="AB1546" s="247"/>
      <c r="AC1546" s="247"/>
      <c r="AD1546" s="247"/>
      <c r="AE1546" s="1"/>
      <c r="AG1546" s="245">
        <f t="shared" si="94"/>
        <v>0</v>
      </c>
      <c r="AI1546" s="236">
        <f t="shared" si="95"/>
        <v>0</v>
      </c>
      <c r="AL1546" s="305">
        <f t="shared" si="96"/>
        <v>0</v>
      </c>
    </row>
    <row r="1547" spans="1:38" ht="15" customHeight="1">
      <c r="A1547" s="44"/>
      <c r="B1547" s="11"/>
      <c r="C1547" s="60" t="s">
        <v>119</v>
      </c>
      <c r="D1547" s="546" t="str">
        <f t="shared" si="93"/>
        <v/>
      </c>
      <c r="E1547" s="535"/>
      <c r="F1547" s="535"/>
      <c r="G1547" s="535"/>
      <c r="H1547" s="535"/>
      <c r="I1547" s="535"/>
      <c r="J1547" s="535"/>
      <c r="K1547" s="535"/>
      <c r="L1547" s="535"/>
      <c r="M1547" s="536"/>
      <c r="N1547" s="573"/>
      <c r="O1547" s="574"/>
      <c r="P1547" s="574"/>
      <c r="Q1547" s="575"/>
      <c r="R1547" s="573"/>
      <c r="S1547" s="574"/>
      <c r="T1547" s="574"/>
      <c r="U1547" s="575"/>
      <c r="V1547" s="247"/>
      <c r="W1547" s="247"/>
      <c r="X1547" s="247"/>
      <c r="Y1547" s="247"/>
      <c r="Z1547" s="247"/>
      <c r="AA1547" s="247"/>
      <c r="AB1547" s="247"/>
      <c r="AC1547" s="247"/>
      <c r="AD1547" s="247"/>
      <c r="AE1547" s="1"/>
      <c r="AG1547" s="245">
        <f t="shared" si="94"/>
        <v>0</v>
      </c>
      <c r="AI1547" s="236">
        <f t="shared" si="95"/>
        <v>0</v>
      </c>
      <c r="AL1547" s="305">
        <f t="shared" si="96"/>
        <v>0</v>
      </c>
    </row>
    <row r="1548" spans="1:38" ht="15" customHeight="1">
      <c r="A1548" s="44"/>
      <c r="B1548" s="11"/>
      <c r="C1548" s="60" t="s">
        <v>120</v>
      </c>
      <c r="D1548" s="546" t="str">
        <f t="shared" si="93"/>
        <v/>
      </c>
      <c r="E1548" s="535"/>
      <c r="F1548" s="535"/>
      <c r="G1548" s="535"/>
      <c r="H1548" s="535"/>
      <c r="I1548" s="535"/>
      <c r="J1548" s="535"/>
      <c r="K1548" s="535"/>
      <c r="L1548" s="535"/>
      <c r="M1548" s="536"/>
      <c r="N1548" s="573"/>
      <c r="O1548" s="574"/>
      <c r="P1548" s="574"/>
      <c r="Q1548" s="575"/>
      <c r="R1548" s="573"/>
      <c r="S1548" s="574"/>
      <c r="T1548" s="574"/>
      <c r="U1548" s="575"/>
      <c r="V1548" s="247"/>
      <c r="W1548" s="247"/>
      <c r="X1548" s="247"/>
      <c r="Y1548" s="247"/>
      <c r="Z1548" s="247"/>
      <c r="AA1548" s="247"/>
      <c r="AB1548" s="247"/>
      <c r="AC1548" s="247"/>
      <c r="AD1548" s="247"/>
      <c r="AE1548" s="1"/>
      <c r="AG1548" s="245">
        <f t="shared" si="94"/>
        <v>0</v>
      </c>
      <c r="AI1548" s="236">
        <f t="shared" si="95"/>
        <v>0</v>
      </c>
      <c r="AL1548" s="305">
        <f t="shared" si="96"/>
        <v>0</v>
      </c>
    </row>
    <row r="1549" spans="1:38" ht="15" customHeight="1">
      <c r="A1549" s="44"/>
      <c r="B1549" s="11"/>
      <c r="C1549" s="60" t="s">
        <v>121</v>
      </c>
      <c r="D1549" s="546" t="str">
        <f t="shared" si="93"/>
        <v/>
      </c>
      <c r="E1549" s="535"/>
      <c r="F1549" s="535"/>
      <c r="G1549" s="535"/>
      <c r="H1549" s="535"/>
      <c r="I1549" s="535"/>
      <c r="J1549" s="535"/>
      <c r="K1549" s="535"/>
      <c r="L1549" s="535"/>
      <c r="M1549" s="536"/>
      <c r="N1549" s="573"/>
      <c r="O1549" s="574"/>
      <c r="P1549" s="574"/>
      <c r="Q1549" s="575"/>
      <c r="R1549" s="573"/>
      <c r="S1549" s="574"/>
      <c r="T1549" s="574"/>
      <c r="U1549" s="575"/>
      <c r="V1549" s="247"/>
      <c r="W1549" s="247"/>
      <c r="X1549" s="247"/>
      <c r="Y1549" s="247"/>
      <c r="Z1549" s="247"/>
      <c r="AA1549" s="247"/>
      <c r="AB1549" s="247"/>
      <c r="AC1549" s="247"/>
      <c r="AD1549" s="247"/>
      <c r="AE1549" s="1"/>
      <c r="AG1549" s="245">
        <f t="shared" si="94"/>
        <v>0</v>
      </c>
      <c r="AI1549" s="236">
        <f t="shared" si="95"/>
        <v>0</v>
      </c>
      <c r="AL1549" s="305">
        <f t="shared" si="96"/>
        <v>0</v>
      </c>
    </row>
    <row r="1550" spans="1:38" ht="15" customHeight="1">
      <c r="A1550" s="44"/>
      <c r="B1550" s="11"/>
      <c r="C1550" s="60" t="s">
        <v>122</v>
      </c>
      <c r="D1550" s="546" t="str">
        <f t="shared" si="93"/>
        <v/>
      </c>
      <c r="E1550" s="535"/>
      <c r="F1550" s="535"/>
      <c r="G1550" s="535"/>
      <c r="H1550" s="535"/>
      <c r="I1550" s="535"/>
      <c r="J1550" s="535"/>
      <c r="K1550" s="535"/>
      <c r="L1550" s="535"/>
      <c r="M1550" s="536"/>
      <c r="N1550" s="573"/>
      <c r="O1550" s="574"/>
      <c r="P1550" s="574"/>
      <c r="Q1550" s="575"/>
      <c r="R1550" s="573"/>
      <c r="S1550" s="574"/>
      <c r="T1550" s="574"/>
      <c r="U1550" s="575"/>
      <c r="V1550" s="247"/>
      <c r="W1550" s="247"/>
      <c r="X1550" s="247"/>
      <c r="Y1550" s="247"/>
      <c r="Z1550" s="247"/>
      <c r="AA1550" s="247"/>
      <c r="AB1550" s="247"/>
      <c r="AC1550" s="247"/>
      <c r="AD1550" s="247"/>
      <c r="AE1550" s="1"/>
      <c r="AG1550" s="245">
        <f t="shared" si="94"/>
        <v>0</v>
      </c>
      <c r="AI1550" s="236">
        <f t="shared" si="95"/>
        <v>0</v>
      </c>
      <c r="AL1550" s="305">
        <f t="shared" si="96"/>
        <v>0</v>
      </c>
    </row>
    <row r="1551" spans="1:38" ht="15" customHeight="1">
      <c r="A1551" s="44"/>
      <c r="B1551" s="11"/>
      <c r="C1551" s="60" t="s">
        <v>123</v>
      </c>
      <c r="D1551" s="546" t="str">
        <f t="shared" si="93"/>
        <v/>
      </c>
      <c r="E1551" s="535"/>
      <c r="F1551" s="535"/>
      <c r="G1551" s="535"/>
      <c r="H1551" s="535"/>
      <c r="I1551" s="535"/>
      <c r="J1551" s="535"/>
      <c r="K1551" s="535"/>
      <c r="L1551" s="535"/>
      <c r="M1551" s="536"/>
      <c r="N1551" s="573"/>
      <c r="O1551" s="574"/>
      <c r="P1551" s="574"/>
      <c r="Q1551" s="575"/>
      <c r="R1551" s="573"/>
      <c r="S1551" s="574"/>
      <c r="T1551" s="574"/>
      <c r="U1551" s="575"/>
      <c r="V1551" s="247"/>
      <c r="W1551" s="247"/>
      <c r="X1551" s="247"/>
      <c r="Y1551" s="247"/>
      <c r="Z1551" s="247"/>
      <c r="AA1551" s="247"/>
      <c r="AB1551" s="247"/>
      <c r="AC1551" s="247"/>
      <c r="AD1551" s="247"/>
      <c r="AE1551" s="1"/>
      <c r="AG1551" s="245">
        <f t="shared" si="94"/>
        <v>0</v>
      </c>
      <c r="AI1551" s="236">
        <f t="shared" si="95"/>
        <v>0</v>
      </c>
      <c r="AL1551" s="305">
        <f t="shared" si="96"/>
        <v>0</v>
      </c>
    </row>
    <row r="1552" spans="1:38" ht="15" customHeight="1">
      <c r="A1552" s="44"/>
      <c r="B1552" s="11"/>
      <c r="C1552" s="60" t="s">
        <v>124</v>
      </c>
      <c r="D1552" s="546" t="str">
        <f t="shared" si="93"/>
        <v/>
      </c>
      <c r="E1552" s="535"/>
      <c r="F1552" s="535"/>
      <c r="G1552" s="535"/>
      <c r="H1552" s="535"/>
      <c r="I1552" s="535"/>
      <c r="J1552" s="535"/>
      <c r="K1552" s="535"/>
      <c r="L1552" s="535"/>
      <c r="M1552" s="536"/>
      <c r="N1552" s="573"/>
      <c r="O1552" s="574"/>
      <c r="P1552" s="574"/>
      <c r="Q1552" s="575"/>
      <c r="R1552" s="573"/>
      <c r="S1552" s="574"/>
      <c r="T1552" s="574"/>
      <c r="U1552" s="575"/>
      <c r="V1552" s="247"/>
      <c r="W1552" s="247"/>
      <c r="X1552" s="247"/>
      <c r="Y1552" s="247"/>
      <c r="Z1552" s="247"/>
      <c r="AA1552" s="247"/>
      <c r="AB1552" s="247"/>
      <c r="AC1552" s="247"/>
      <c r="AD1552" s="247"/>
      <c r="AE1552" s="1"/>
      <c r="AG1552" s="245">
        <f t="shared" si="94"/>
        <v>0</v>
      </c>
      <c r="AI1552" s="236">
        <f t="shared" si="95"/>
        <v>0</v>
      </c>
      <c r="AL1552" s="305">
        <f t="shared" si="96"/>
        <v>0</v>
      </c>
    </row>
    <row r="1553" spans="1:38" ht="15" customHeight="1">
      <c r="A1553" s="44"/>
      <c r="B1553" s="11"/>
      <c r="C1553" s="60" t="s">
        <v>125</v>
      </c>
      <c r="D1553" s="546" t="str">
        <f t="shared" si="93"/>
        <v/>
      </c>
      <c r="E1553" s="535"/>
      <c r="F1553" s="535"/>
      <c r="G1553" s="535"/>
      <c r="H1553" s="535"/>
      <c r="I1553" s="535"/>
      <c r="J1553" s="535"/>
      <c r="K1553" s="535"/>
      <c r="L1553" s="535"/>
      <c r="M1553" s="536"/>
      <c r="N1553" s="573"/>
      <c r="O1553" s="574"/>
      <c r="P1553" s="574"/>
      <c r="Q1553" s="575"/>
      <c r="R1553" s="573"/>
      <c r="S1553" s="574"/>
      <c r="T1553" s="574"/>
      <c r="U1553" s="575"/>
      <c r="V1553" s="247"/>
      <c r="W1553" s="247"/>
      <c r="X1553" s="247"/>
      <c r="Y1553" s="247"/>
      <c r="Z1553" s="247"/>
      <c r="AA1553" s="247"/>
      <c r="AB1553" s="247"/>
      <c r="AC1553" s="247"/>
      <c r="AD1553" s="247"/>
      <c r="AE1553" s="1"/>
      <c r="AG1553" s="245">
        <f t="shared" si="94"/>
        <v>0</v>
      </c>
      <c r="AI1553" s="236">
        <f t="shared" si="95"/>
        <v>0</v>
      </c>
      <c r="AL1553" s="305">
        <f t="shared" si="96"/>
        <v>0</v>
      </c>
    </row>
    <row r="1554" spans="1:38" ht="15" customHeight="1">
      <c r="A1554" s="44"/>
      <c r="B1554" s="11"/>
      <c r="C1554" s="60" t="s">
        <v>126</v>
      </c>
      <c r="D1554" s="546" t="str">
        <f t="shared" si="93"/>
        <v/>
      </c>
      <c r="E1554" s="535"/>
      <c r="F1554" s="535"/>
      <c r="G1554" s="535"/>
      <c r="H1554" s="535"/>
      <c r="I1554" s="535"/>
      <c r="J1554" s="535"/>
      <c r="K1554" s="535"/>
      <c r="L1554" s="535"/>
      <c r="M1554" s="536"/>
      <c r="N1554" s="573"/>
      <c r="O1554" s="574"/>
      <c r="P1554" s="574"/>
      <c r="Q1554" s="575"/>
      <c r="R1554" s="573"/>
      <c r="S1554" s="574"/>
      <c r="T1554" s="574"/>
      <c r="U1554" s="575"/>
      <c r="V1554" s="247"/>
      <c r="W1554" s="247"/>
      <c r="X1554" s="247"/>
      <c r="Y1554" s="247"/>
      <c r="Z1554" s="247"/>
      <c r="AA1554" s="247"/>
      <c r="AB1554" s="247"/>
      <c r="AC1554" s="247"/>
      <c r="AD1554" s="247"/>
      <c r="AE1554" s="1"/>
      <c r="AG1554" s="245">
        <f t="shared" si="94"/>
        <v>0</v>
      </c>
      <c r="AI1554" s="236">
        <f t="shared" si="95"/>
        <v>0</v>
      </c>
      <c r="AL1554" s="305">
        <f t="shared" si="96"/>
        <v>0</v>
      </c>
    </row>
    <row r="1555" spans="1:38" ht="15" customHeight="1">
      <c r="A1555" s="44"/>
      <c r="B1555" s="11"/>
      <c r="C1555" s="60" t="s">
        <v>127</v>
      </c>
      <c r="D1555" s="546" t="str">
        <f t="shared" si="93"/>
        <v/>
      </c>
      <c r="E1555" s="535"/>
      <c r="F1555" s="535"/>
      <c r="G1555" s="535"/>
      <c r="H1555" s="535"/>
      <c r="I1555" s="535"/>
      <c r="J1555" s="535"/>
      <c r="K1555" s="535"/>
      <c r="L1555" s="535"/>
      <c r="M1555" s="536"/>
      <c r="N1555" s="573"/>
      <c r="O1555" s="574"/>
      <c r="P1555" s="574"/>
      <c r="Q1555" s="575"/>
      <c r="R1555" s="573"/>
      <c r="S1555" s="574"/>
      <c r="T1555" s="574"/>
      <c r="U1555" s="575"/>
      <c r="V1555" s="247"/>
      <c r="W1555" s="247"/>
      <c r="X1555" s="247"/>
      <c r="Y1555" s="247"/>
      <c r="Z1555" s="247"/>
      <c r="AA1555" s="247"/>
      <c r="AB1555" s="247"/>
      <c r="AC1555" s="247"/>
      <c r="AD1555" s="247"/>
      <c r="AE1555" s="1"/>
      <c r="AG1555" s="245">
        <f t="shared" si="94"/>
        <v>0</v>
      </c>
      <c r="AI1555" s="236">
        <f t="shared" si="95"/>
        <v>0</v>
      </c>
      <c r="AL1555" s="305">
        <f t="shared" si="96"/>
        <v>0</v>
      </c>
    </row>
    <row r="1556" spans="1:38" ht="15" customHeight="1">
      <c r="A1556" s="44"/>
      <c r="B1556" s="11"/>
      <c r="C1556" s="60" t="s">
        <v>128</v>
      </c>
      <c r="D1556" s="546" t="str">
        <f t="shared" si="93"/>
        <v/>
      </c>
      <c r="E1556" s="535"/>
      <c r="F1556" s="535"/>
      <c r="G1556" s="535"/>
      <c r="H1556" s="535"/>
      <c r="I1556" s="535"/>
      <c r="J1556" s="535"/>
      <c r="K1556" s="535"/>
      <c r="L1556" s="535"/>
      <c r="M1556" s="536"/>
      <c r="N1556" s="573"/>
      <c r="O1556" s="574"/>
      <c r="P1556" s="574"/>
      <c r="Q1556" s="575"/>
      <c r="R1556" s="573"/>
      <c r="S1556" s="574"/>
      <c r="T1556" s="574"/>
      <c r="U1556" s="575"/>
      <c r="V1556" s="247"/>
      <c r="W1556" s="247"/>
      <c r="X1556" s="247"/>
      <c r="Y1556" s="247"/>
      <c r="Z1556" s="247"/>
      <c r="AA1556" s="247"/>
      <c r="AB1556" s="247"/>
      <c r="AC1556" s="247"/>
      <c r="AD1556" s="247"/>
      <c r="AE1556" s="1"/>
      <c r="AG1556" s="245">
        <f t="shared" si="94"/>
        <v>0</v>
      </c>
      <c r="AI1556" s="236">
        <f t="shared" si="95"/>
        <v>0</v>
      </c>
      <c r="AL1556" s="305">
        <f t="shared" si="96"/>
        <v>0</v>
      </c>
    </row>
    <row r="1557" spans="1:38" ht="15" customHeight="1">
      <c r="A1557" s="44"/>
      <c r="B1557" s="11"/>
      <c r="C1557" s="60" t="s">
        <v>129</v>
      </c>
      <c r="D1557" s="546" t="str">
        <f t="shared" si="93"/>
        <v/>
      </c>
      <c r="E1557" s="535"/>
      <c r="F1557" s="535"/>
      <c r="G1557" s="535"/>
      <c r="H1557" s="535"/>
      <c r="I1557" s="535"/>
      <c r="J1557" s="535"/>
      <c r="K1557" s="535"/>
      <c r="L1557" s="535"/>
      <c r="M1557" s="536"/>
      <c r="N1557" s="573"/>
      <c r="O1557" s="574"/>
      <c r="P1557" s="574"/>
      <c r="Q1557" s="575"/>
      <c r="R1557" s="573"/>
      <c r="S1557" s="574"/>
      <c r="T1557" s="574"/>
      <c r="U1557" s="575"/>
      <c r="V1557" s="247"/>
      <c r="W1557" s="247"/>
      <c r="X1557" s="247"/>
      <c r="Y1557" s="247"/>
      <c r="Z1557" s="247"/>
      <c r="AA1557" s="247"/>
      <c r="AB1557" s="247"/>
      <c r="AC1557" s="247"/>
      <c r="AD1557" s="247"/>
      <c r="AE1557" s="1"/>
      <c r="AG1557" s="245">
        <f t="shared" si="94"/>
        <v>0</v>
      </c>
      <c r="AI1557" s="236">
        <f t="shared" si="95"/>
        <v>0</v>
      </c>
      <c r="AL1557" s="305">
        <f t="shared" si="96"/>
        <v>0</v>
      </c>
    </row>
    <row r="1558" spans="1:38" ht="15" customHeight="1">
      <c r="A1558" s="44"/>
      <c r="B1558" s="11"/>
      <c r="C1558" s="60" t="s">
        <v>130</v>
      </c>
      <c r="D1558" s="546" t="str">
        <f t="shared" si="93"/>
        <v/>
      </c>
      <c r="E1558" s="535"/>
      <c r="F1558" s="535"/>
      <c r="G1558" s="535"/>
      <c r="H1558" s="535"/>
      <c r="I1558" s="535"/>
      <c r="J1558" s="535"/>
      <c r="K1558" s="535"/>
      <c r="L1558" s="535"/>
      <c r="M1558" s="536"/>
      <c r="N1558" s="573"/>
      <c r="O1558" s="574"/>
      <c r="P1558" s="574"/>
      <c r="Q1558" s="575"/>
      <c r="R1558" s="573"/>
      <c r="S1558" s="574"/>
      <c r="T1558" s="574"/>
      <c r="U1558" s="575"/>
      <c r="V1558" s="247"/>
      <c r="W1558" s="247"/>
      <c r="X1558" s="247"/>
      <c r="Y1558" s="247"/>
      <c r="Z1558" s="247"/>
      <c r="AA1558" s="247"/>
      <c r="AB1558" s="247"/>
      <c r="AC1558" s="247"/>
      <c r="AD1558" s="247"/>
      <c r="AE1558" s="1"/>
      <c r="AG1558" s="245">
        <f t="shared" si="94"/>
        <v>0</v>
      </c>
      <c r="AI1558" s="236">
        <f t="shared" si="95"/>
        <v>0</v>
      </c>
      <c r="AL1558" s="305">
        <f t="shared" si="96"/>
        <v>0</v>
      </c>
    </row>
    <row r="1559" spans="1:38" ht="15" customHeight="1">
      <c r="A1559" s="44"/>
      <c r="B1559" s="11"/>
      <c r="C1559" s="60" t="s">
        <v>131</v>
      </c>
      <c r="D1559" s="546" t="str">
        <f t="shared" si="93"/>
        <v/>
      </c>
      <c r="E1559" s="535"/>
      <c r="F1559" s="535"/>
      <c r="G1559" s="535"/>
      <c r="H1559" s="535"/>
      <c r="I1559" s="535"/>
      <c r="J1559" s="535"/>
      <c r="K1559" s="535"/>
      <c r="L1559" s="535"/>
      <c r="M1559" s="536"/>
      <c r="N1559" s="573"/>
      <c r="O1559" s="574"/>
      <c r="P1559" s="574"/>
      <c r="Q1559" s="575"/>
      <c r="R1559" s="573"/>
      <c r="S1559" s="574"/>
      <c r="T1559" s="574"/>
      <c r="U1559" s="575"/>
      <c r="V1559" s="247"/>
      <c r="W1559" s="247"/>
      <c r="X1559" s="247"/>
      <c r="Y1559" s="247"/>
      <c r="Z1559" s="247"/>
      <c r="AA1559" s="247"/>
      <c r="AB1559" s="247"/>
      <c r="AC1559" s="247"/>
      <c r="AD1559" s="247"/>
      <c r="AE1559" s="1"/>
      <c r="AG1559" s="245">
        <f t="shared" si="94"/>
        <v>0</v>
      </c>
      <c r="AI1559" s="236">
        <f t="shared" si="95"/>
        <v>0</v>
      </c>
      <c r="AL1559" s="305">
        <f t="shared" si="96"/>
        <v>0</v>
      </c>
    </row>
    <row r="1560" spans="1:38" ht="15" customHeight="1">
      <c r="A1560" s="44"/>
      <c r="B1560" s="11"/>
      <c r="C1560" s="60" t="s">
        <v>132</v>
      </c>
      <c r="D1560" s="546" t="str">
        <f t="shared" si="93"/>
        <v/>
      </c>
      <c r="E1560" s="535"/>
      <c r="F1560" s="535"/>
      <c r="G1560" s="535"/>
      <c r="H1560" s="535"/>
      <c r="I1560" s="535"/>
      <c r="J1560" s="535"/>
      <c r="K1560" s="535"/>
      <c r="L1560" s="535"/>
      <c r="M1560" s="536"/>
      <c r="N1560" s="573"/>
      <c r="O1560" s="574"/>
      <c r="P1560" s="574"/>
      <c r="Q1560" s="575"/>
      <c r="R1560" s="573"/>
      <c r="S1560" s="574"/>
      <c r="T1560" s="574"/>
      <c r="U1560" s="575"/>
      <c r="V1560" s="247"/>
      <c r="W1560" s="247"/>
      <c r="X1560" s="247"/>
      <c r="Y1560" s="247"/>
      <c r="Z1560" s="247"/>
      <c r="AA1560" s="247"/>
      <c r="AB1560" s="247"/>
      <c r="AC1560" s="247"/>
      <c r="AD1560" s="247"/>
      <c r="AE1560" s="1"/>
      <c r="AG1560" s="245">
        <f t="shared" si="94"/>
        <v>0</v>
      </c>
      <c r="AI1560" s="236">
        <f t="shared" si="95"/>
        <v>0</v>
      </c>
      <c r="AL1560" s="305">
        <f t="shared" si="96"/>
        <v>0</v>
      </c>
    </row>
    <row r="1561" spans="1:38" ht="15" customHeight="1">
      <c r="A1561" s="44"/>
      <c r="B1561" s="11"/>
      <c r="C1561" s="60" t="s">
        <v>133</v>
      </c>
      <c r="D1561" s="546" t="str">
        <f t="shared" ref="D1561:D1615" si="97">IF(D425="","",D425)</f>
        <v/>
      </c>
      <c r="E1561" s="535"/>
      <c r="F1561" s="535"/>
      <c r="G1561" s="535"/>
      <c r="H1561" s="535"/>
      <c r="I1561" s="535"/>
      <c r="J1561" s="535"/>
      <c r="K1561" s="535"/>
      <c r="L1561" s="535"/>
      <c r="M1561" s="536"/>
      <c r="N1561" s="573"/>
      <c r="O1561" s="574"/>
      <c r="P1561" s="574"/>
      <c r="Q1561" s="575"/>
      <c r="R1561" s="573"/>
      <c r="S1561" s="574"/>
      <c r="T1561" s="574"/>
      <c r="U1561" s="575"/>
      <c r="V1561" s="247"/>
      <c r="W1561" s="247"/>
      <c r="X1561" s="247"/>
      <c r="Y1561" s="247"/>
      <c r="Z1561" s="247"/>
      <c r="AA1561" s="247"/>
      <c r="AB1561" s="247"/>
      <c r="AC1561" s="247"/>
      <c r="AD1561" s="247"/>
      <c r="AE1561" s="1"/>
      <c r="AG1561" s="245">
        <f t="shared" ref="AG1561:AG1615" si="98">IF(AND(COUNTBLANK(D1561)=0,$C$1448="",$C$1449="",COUNTA(N1561:AD1561)=0),0,IF(AND(COUNTBLANK(D1561)=0,OR($C$1447="X",$C$1450="X",$C$1451="X",$C$1452="X"),COUNTA(N1561:AD1561)=0),0,IF(AND(COUNTBLANK(D1561)=0,OR($C$1448="X",$C$1449="X"),$N1561&lt;&gt;"",$N1561&lt;&gt;1,COUNTA(R1561:AD1561)=0),0,IF(AND(COUNTBLANK(D1561)=0,OR($C$1448="X",$C$1449="X"),$N1561&lt;&gt;"",$N1561=1,COUNTA(R1561)=1,COUNTA(V1561:AC1561)&gt;0,AD1561=""),0,IF(AND(COUNTBLANK(D1561)=0,OR($C$1448="X",$C$1449="X"),$N1561&lt;&gt;"",$N1561=1,COUNTA(R1561)=1,COUNTA(V1561:AC1561)=0,AD1561="X"),0,IF(AND(COUNTBLANK(D1561)=1,COUNTA(N1561:AD1561)=0),0,1))))))</f>
        <v>0</v>
      </c>
      <c r="AI1561" s="236">
        <f t="shared" ref="AI1561:AI1615" si="99">IF(AND($N1561&lt;&gt;"",$N1561&lt;&gt;1,COUNTA(R1561:AD1561)&gt;0),1,0)</f>
        <v>0</v>
      </c>
      <c r="AL1561" s="305">
        <f t="shared" ref="AL1561:AL1615" si="100">IF(AND($AD1561="X",COUNTA(V1561:AC1561)&gt;0),1,0)</f>
        <v>0</v>
      </c>
    </row>
    <row r="1562" spans="1:38" ht="15" customHeight="1">
      <c r="A1562" s="44"/>
      <c r="B1562" s="11"/>
      <c r="C1562" s="60" t="s">
        <v>134</v>
      </c>
      <c r="D1562" s="546" t="str">
        <f t="shared" si="97"/>
        <v/>
      </c>
      <c r="E1562" s="535"/>
      <c r="F1562" s="535"/>
      <c r="G1562" s="535"/>
      <c r="H1562" s="535"/>
      <c r="I1562" s="535"/>
      <c r="J1562" s="535"/>
      <c r="K1562" s="535"/>
      <c r="L1562" s="535"/>
      <c r="M1562" s="536"/>
      <c r="N1562" s="573"/>
      <c r="O1562" s="574"/>
      <c r="P1562" s="574"/>
      <c r="Q1562" s="575"/>
      <c r="R1562" s="573"/>
      <c r="S1562" s="574"/>
      <c r="T1562" s="574"/>
      <c r="U1562" s="575"/>
      <c r="V1562" s="247"/>
      <c r="W1562" s="247"/>
      <c r="X1562" s="247"/>
      <c r="Y1562" s="247"/>
      <c r="Z1562" s="247"/>
      <c r="AA1562" s="247"/>
      <c r="AB1562" s="247"/>
      <c r="AC1562" s="247"/>
      <c r="AD1562" s="247"/>
      <c r="AE1562" s="1"/>
      <c r="AG1562" s="245">
        <f t="shared" si="98"/>
        <v>0</v>
      </c>
      <c r="AI1562" s="236">
        <f t="shared" si="99"/>
        <v>0</v>
      </c>
      <c r="AL1562" s="305">
        <f t="shared" si="100"/>
        <v>0</v>
      </c>
    </row>
    <row r="1563" spans="1:38" ht="15" customHeight="1">
      <c r="A1563" s="44"/>
      <c r="B1563" s="11"/>
      <c r="C1563" s="60" t="s">
        <v>135</v>
      </c>
      <c r="D1563" s="546" t="str">
        <f t="shared" si="97"/>
        <v/>
      </c>
      <c r="E1563" s="535"/>
      <c r="F1563" s="535"/>
      <c r="G1563" s="535"/>
      <c r="H1563" s="535"/>
      <c r="I1563" s="535"/>
      <c r="J1563" s="535"/>
      <c r="K1563" s="535"/>
      <c r="L1563" s="535"/>
      <c r="M1563" s="536"/>
      <c r="N1563" s="573"/>
      <c r="O1563" s="574"/>
      <c r="P1563" s="574"/>
      <c r="Q1563" s="575"/>
      <c r="R1563" s="573"/>
      <c r="S1563" s="574"/>
      <c r="T1563" s="574"/>
      <c r="U1563" s="575"/>
      <c r="V1563" s="247"/>
      <c r="W1563" s="247"/>
      <c r="X1563" s="247"/>
      <c r="Y1563" s="247"/>
      <c r="Z1563" s="247"/>
      <c r="AA1563" s="247"/>
      <c r="AB1563" s="247"/>
      <c r="AC1563" s="247"/>
      <c r="AD1563" s="247"/>
      <c r="AE1563" s="1"/>
      <c r="AG1563" s="245">
        <f t="shared" si="98"/>
        <v>0</v>
      </c>
      <c r="AI1563" s="236">
        <f t="shared" si="99"/>
        <v>0</v>
      </c>
      <c r="AL1563" s="305">
        <f t="shared" si="100"/>
        <v>0</v>
      </c>
    </row>
    <row r="1564" spans="1:38" ht="15" customHeight="1">
      <c r="A1564" s="44"/>
      <c r="B1564" s="11"/>
      <c r="C1564" s="60" t="s">
        <v>136</v>
      </c>
      <c r="D1564" s="546" t="str">
        <f t="shared" si="97"/>
        <v/>
      </c>
      <c r="E1564" s="535"/>
      <c r="F1564" s="535"/>
      <c r="G1564" s="535"/>
      <c r="H1564" s="535"/>
      <c r="I1564" s="535"/>
      <c r="J1564" s="535"/>
      <c r="K1564" s="535"/>
      <c r="L1564" s="535"/>
      <c r="M1564" s="536"/>
      <c r="N1564" s="573"/>
      <c r="O1564" s="574"/>
      <c r="P1564" s="574"/>
      <c r="Q1564" s="575"/>
      <c r="R1564" s="573"/>
      <c r="S1564" s="574"/>
      <c r="T1564" s="574"/>
      <c r="U1564" s="575"/>
      <c r="V1564" s="247"/>
      <c r="W1564" s="247"/>
      <c r="X1564" s="247"/>
      <c r="Y1564" s="247"/>
      <c r="Z1564" s="247"/>
      <c r="AA1564" s="247"/>
      <c r="AB1564" s="247"/>
      <c r="AC1564" s="247"/>
      <c r="AD1564" s="247"/>
      <c r="AE1564" s="1"/>
      <c r="AG1564" s="245">
        <f t="shared" si="98"/>
        <v>0</v>
      </c>
      <c r="AI1564" s="236">
        <f t="shared" si="99"/>
        <v>0</v>
      </c>
      <c r="AL1564" s="305">
        <f t="shared" si="100"/>
        <v>0</v>
      </c>
    </row>
    <row r="1565" spans="1:38" ht="15" customHeight="1">
      <c r="A1565" s="44"/>
      <c r="B1565" s="11"/>
      <c r="C1565" s="60" t="s">
        <v>137</v>
      </c>
      <c r="D1565" s="546" t="str">
        <f t="shared" si="97"/>
        <v/>
      </c>
      <c r="E1565" s="535"/>
      <c r="F1565" s="535"/>
      <c r="G1565" s="535"/>
      <c r="H1565" s="535"/>
      <c r="I1565" s="535"/>
      <c r="J1565" s="535"/>
      <c r="K1565" s="535"/>
      <c r="L1565" s="535"/>
      <c r="M1565" s="536"/>
      <c r="N1565" s="573"/>
      <c r="O1565" s="574"/>
      <c r="P1565" s="574"/>
      <c r="Q1565" s="575"/>
      <c r="R1565" s="573"/>
      <c r="S1565" s="574"/>
      <c r="T1565" s="574"/>
      <c r="U1565" s="575"/>
      <c r="V1565" s="247"/>
      <c r="W1565" s="247"/>
      <c r="X1565" s="247"/>
      <c r="Y1565" s="247"/>
      <c r="Z1565" s="247"/>
      <c r="AA1565" s="247"/>
      <c r="AB1565" s="247"/>
      <c r="AC1565" s="247"/>
      <c r="AD1565" s="247"/>
      <c r="AE1565" s="1"/>
      <c r="AG1565" s="245">
        <f t="shared" si="98"/>
        <v>0</v>
      </c>
      <c r="AI1565" s="236">
        <f t="shared" si="99"/>
        <v>0</v>
      </c>
      <c r="AL1565" s="305">
        <f t="shared" si="100"/>
        <v>0</v>
      </c>
    </row>
    <row r="1566" spans="1:38" ht="15" customHeight="1">
      <c r="A1566" s="44"/>
      <c r="B1566" s="11"/>
      <c r="C1566" s="60" t="s">
        <v>138</v>
      </c>
      <c r="D1566" s="546" t="str">
        <f t="shared" si="97"/>
        <v/>
      </c>
      <c r="E1566" s="535"/>
      <c r="F1566" s="535"/>
      <c r="G1566" s="535"/>
      <c r="H1566" s="535"/>
      <c r="I1566" s="535"/>
      <c r="J1566" s="535"/>
      <c r="K1566" s="535"/>
      <c r="L1566" s="535"/>
      <c r="M1566" s="536"/>
      <c r="N1566" s="573"/>
      <c r="O1566" s="574"/>
      <c r="P1566" s="574"/>
      <c r="Q1566" s="575"/>
      <c r="R1566" s="573"/>
      <c r="S1566" s="574"/>
      <c r="T1566" s="574"/>
      <c r="U1566" s="575"/>
      <c r="V1566" s="247"/>
      <c r="W1566" s="247"/>
      <c r="X1566" s="247"/>
      <c r="Y1566" s="247"/>
      <c r="Z1566" s="247"/>
      <c r="AA1566" s="247"/>
      <c r="AB1566" s="247"/>
      <c r="AC1566" s="247"/>
      <c r="AD1566" s="247"/>
      <c r="AE1566" s="1"/>
      <c r="AG1566" s="245">
        <f t="shared" si="98"/>
        <v>0</v>
      </c>
      <c r="AI1566" s="236">
        <f t="shared" si="99"/>
        <v>0</v>
      </c>
      <c r="AL1566" s="305">
        <f t="shared" si="100"/>
        <v>0</v>
      </c>
    </row>
    <row r="1567" spans="1:38" ht="15" customHeight="1">
      <c r="A1567" s="44"/>
      <c r="B1567" s="11"/>
      <c r="C1567" s="60" t="s">
        <v>139</v>
      </c>
      <c r="D1567" s="546" t="str">
        <f t="shared" si="97"/>
        <v/>
      </c>
      <c r="E1567" s="535"/>
      <c r="F1567" s="535"/>
      <c r="G1567" s="535"/>
      <c r="H1567" s="535"/>
      <c r="I1567" s="535"/>
      <c r="J1567" s="535"/>
      <c r="K1567" s="535"/>
      <c r="L1567" s="535"/>
      <c r="M1567" s="536"/>
      <c r="N1567" s="573"/>
      <c r="O1567" s="574"/>
      <c r="P1567" s="574"/>
      <c r="Q1567" s="575"/>
      <c r="R1567" s="573"/>
      <c r="S1567" s="574"/>
      <c r="T1567" s="574"/>
      <c r="U1567" s="575"/>
      <c r="V1567" s="247"/>
      <c r="W1567" s="247"/>
      <c r="X1567" s="247"/>
      <c r="Y1567" s="247"/>
      <c r="Z1567" s="247"/>
      <c r="AA1567" s="247"/>
      <c r="AB1567" s="247"/>
      <c r="AC1567" s="247"/>
      <c r="AD1567" s="247"/>
      <c r="AE1567" s="1"/>
      <c r="AG1567" s="245">
        <f t="shared" si="98"/>
        <v>0</v>
      </c>
      <c r="AI1567" s="236">
        <f t="shared" si="99"/>
        <v>0</v>
      </c>
      <c r="AL1567" s="305">
        <f t="shared" si="100"/>
        <v>0</v>
      </c>
    </row>
    <row r="1568" spans="1:38" ht="15" customHeight="1">
      <c r="A1568" s="44"/>
      <c r="B1568" s="11"/>
      <c r="C1568" s="60" t="s">
        <v>140</v>
      </c>
      <c r="D1568" s="546" t="str">
        <f t="shared" si="97"/>
        <v/>
      </c>
      <c r="E1568" s="535"/>
      <c r="F1568" s="535"/>
      <c r="G1568" s="535"/>
      <c r="H1568" s="535"/>
      <c r="I1568" s="535"/>
      <c r="J1568" s="535"/>
      <c r="K1568" s="535"/>
      <c r="L1568" s="535"/>
      <c r="M1568" s="536"/>
      <c r="N1568" s="573"/>
      <c r="O1568" s="574"/>
      <c r="P1568" s="574"/>
      <c r="Q1568" s="575"/>
      <c r="R1568" s="573"/>
      <c r="S1568" s="574"/>
      <c r="T1568" s="574"/>
      <c r="U1568" s="575"/>
      <c r="V1568" s="247"/>
      <c r="W1568" s="247"/>
      <c r="X1568" s="247"/>
      <c r="Y1568" s="247"/>
      <c r="Z1568" s="247"/>
      <c r="AA1568" s="247"/>
      <c r="AB1568" s="247"/>
      <c r="AC1568" s="247"/>
      <c r="AD1568" s="247"/>
      <c r="AE1568" s="1"/>
      <c r="AG1568" s="245">
        <f t="shared" si="98"/>
        <v>0</v>
      </c>
      <c r="AI1568" s="236">
        <f t="shared" si="99"/>
        <v>0</v>
      </c>
      <c r="AL1568" s="305">
        <f t="shared" si="100"/>
        <v>0</v>
      </c>
    </row>
    <row r="1569" spans="1:38" ht="15" customHeight="1">
      <c r="A1569" s="44"/>
      <c r="B1569" s="11"/>
      <c r="C1569" s="60" t="s">
        <v>141</v>
      </c>
      <c r="D1569" s="546" t="str">
        <f t="shared" si="97"/>
        <v/>
      </c>
      <c r="E1569" s="535"/>
      <c r="F1569" s="535"/>
      <c r="G1569" s="535"/>
      <c r="H1569" s="535"/>
      <c r="I1569" s="535"/>
      <c r="J1569" s="535"/>
      <c r="K1569" s="535"/>
      <c r="L1569" s="535"/>
      <c r="M1569" s="536"/>
      <c r="N1569" s="573"/>
      <c r="O1569" s="574"/>
      <c r="P1569" s="574"/>
      <c r="Q1569" s="575"/>
      <c r="R1569" s="573"/>
      <c r="S1569" s="574"/>
      <c r="T1569" s="574"/>
      <c r="U1569" s="575"/>
      <c r="V1569" s="247"/>
      <c r="W1569" s="247"/>
      <c r="X1569" s="247"/>
      <c r="Y1569" s="247"/>
      <c r="Z1569" s="247"/>
      <c r="AA1569" s="247"/>
      <c r="AB1569" s="247"/>
      <c r="AC1569" s="247"/>
      <c r="AD1569" s="247"/>
      <c r="AE1569" s="1"/>
      <c r="AG1569" s="245">
        <f t="shared" si="98"/>
        <v>0</v>
      </c>
      <c r="AI1569" s="236">
        <f t="shared" si="99"/>
        <v>0</v>
      </c>
      <c r="AL1569" s="305">
        <f t="shared" si="100"/>
        <v>0</v>
      </c>
    </row>
    <row r="1570" spans="1:38" ht="15" customHeight="1">
      <c r="A1570" s="44"/>
      <c r="B1570" s="11"/>
      <c r="C1570" s="60" t="s">
        <v>142</v>
      </c>
      <c r="D1570" s="546" t="str">
        <f t="shared" si="97"/>
        <v/>
      </c>
      <c r="E1570" s="535"/>
      <c r="F1570" s="535"/>
      <c r="G1570" s="535"/>
      <c r="H1570" s="535"/>
      <c r="I1570" s="535"/>
      <c r="J1570" s="535"/>
      <c r="K1570" s="535"/>
      <c r="L1570" s="535"/>
      <c r="M1570" s="536"/>
      <c r="N1570" s="573"/>
      <c r="O1570" s="574"/>
      <c r="P1570" s="574"/>
      <c r="Q1570" s="575"/>
      <c r="R1570" s="573"/>
      <c r="S1570" s="574"/>
      <c r="T1570" s="574"/>
      <c r="U1570" s="575"/>
      <c r="V1570" s="247"/>
      <c r="W1570" s="247"/>
      <c r="X1570" s="247"/>
      <c r="Y1570" s="247"/>
      <c r="Z1570" s="247"/>
      <c r="AA1570" s="247"/>
      <c r="AB1570" s="247"/>
      <c r="AC1570" s="247"/>
      <c r="AD1570" s="247"/>
      <c r="AE1570" s="1"/>
      <c r="AG1570" s="245">
        <f t="shared" si="98"/>
        <v>0</v>
      </c>
      <c r="AI1570" s="236">
        <f t="shared" si="99"/>
        <v>0</v>
      </c>
      <c r="AL1570" s="305">
        <f t="shared" si="100"/>
        <v>0</v>
      </c>
    </row>
    <row r="1571" spans="1:38" ht="15" customHeight="1">
      <c r="A1571" s="44"/>
      <c r="B1571" s="11"/>
      <c r="C1571" s="60" t="s">
        <v>143</v>
      </c>
      <c r="D1571" s="546" t="str">
        <f t="shared" si="97"/>
        <v/>
      </c>
      <c r="E1571" s="535"/>
      <c r="F1571" s="535"/>
      <c r="G1571" s="535"/>
      <c r="H1571" s="535"/>
      <c r="I1571" s="535"/>
      <c r="J1571" s="535"/>
      <c r="K1571" s="535"/>
      <c r="L1571" s="535"/>
      <c r="M1571" s="536"/>
      <c r="N1571" s="573"/>
      <c r="O1571" s="574"/>
      <c r="P1571" s="574"/>
      <c r="Q1571" s="575"/>
      <c r="R1571" s="573"/>
      <c r="S1571" s="574"/>
      <c r="T1571" s="574"/>
      <c r="U1571" s="575"/>
      <c r="V1571" s="247"/>
      <c r="W1571" s="247"/>
      <c r="X1571" s="247"/>
      <c r="Y1571" s="247"/>
      <c r="Z1571" s="247"/>
      <c r="AA1571" s="247"/>
      <c r="AB1571" s="247"/>
      <c r="AC1571" s="247"/>
      <c r="AD1571" s="247"/>
      <c r="AE1571" s="1"/>
      <c r="AG1571" s="245">
        <f t="shared" si="98"/>
        <v>0</v>
      </c>
      <c r="AI1571" s="236">
        <f t="shared" si="99"/>
        <v>0</v>
      </c>
      <c r="AL1571" s="305">
        <f t="shared" si="100"/>
        <v>0</v>
      </c>
    </row>
    <row r="1572" spans="1:38" ht="15" customHeight="1">
      <c r="A1572" s="44"/>
      <c r="B1572" s="11"/>
      <c r="C1572" s="60" t="s">
        <v>144</v>
      </c>
      <c r="D1572" s="546" t="str">
        <f t="shared" si="97"/>
        <v/>
      </c>
      <c r="E1572" s="535"/>
      <c r="F1572" s="535"/>
      <c r="G1572" s="535"/>
      <c r="H1572" s="535"/>
      <c r="I1572" s="535"/>
      <c r="J1572" s="535"/>
      <c r="K1572" s="535"/>
      <c r="L1572" s="535"/>
      <c r="M1572" s="536"/>
      <c r="N1572" s="573"/>
      <c r="O1572" s="574"/>
      <c r="P1572" s="574"/>
      <c r="Q1572" s="575"/>
      <c r="R1572" s="573"/>
      <c r="S1572" s="574"/>
      <c r="T1572" s="574"/>
      <c r="U1572" s="575"/>
      <c r="V1572" s="247"/>
      <c r="W1572" s="247"/>
      <c r="X1572" s="247"/>
      <c r="Y1572" s="247"/>
      <c r="Z1572" s="247"/>
      <c r="AA1572" s="247"/>
      <c r="AB1572" s="247"/>
      <c r="AC1572" s="247"/>
      <c r="AD1572" s="247"/>
      <c r="AE1572" s="1"/>
      <c r="AG1572" s="245">
        <f t="shared" si="98"/>
        <v>0</v>
      </c>
      <c r="AI1572" s="236">
        <f t="shared" si="99"/>
        <v>0</v>
      </c>
      <c r="AL1572" s="305">
        <f t="shared" si="100"/>
        <v>0</v>
      </c>
    </row>
    <row r="1573" spans="1:38" ht="15" customHeight="1">
      <c r="A1573" s="44"/>
      <c r="B1573" s="11"/>
      <c r="C1573" s="60" t="s">
        <v>145</v>
      </c>
      <c r="D1573" s="546" t="str">
        <f t="shared" si="97"/>
        <v/>
      </c>
      <c r="E1573" s="535"/>
      <c r="F1573" s="535"/>
      <c r="G1573" s="535"/>
      <c r="H1573" s="535"/>
      <c r="I1573" s="535"/>
      <c r="J1573" s="535"/>
      <c r="K1573" s="535"/>
      <c r="L1573" s="535"/>
      <c r="M1573" s="536"/>
      <c r="N1573" s="573"/>
      <c r="O1573" s="574"/>
      <c r="P1573" s="574"/>
      <c r="Q1573" s="575"/>
      <c r="R1573" s="573"/>
      <c r="S1573" s="574"/>
      <c r="T1573" s="574"/>
      <c r="U1573" s="575"/>
      <c r="V1573" s="247"/>
      <c r="W1573" s="247"/>
      <c r="X1573" s="247"/>
      <c r="Y1573" s="247"/>
      <c r="Z1573" s="247"/>
      <c r="AA1573" s="247"/>
      <c r="AB1573" s="247"/>
      <c r="AC1573" s="247"/>
      <c r="AD1573" s="247"/>
      <c r="AE1573" s="1"/>
      <c r="AG1573" s="245">
        <f t="shared" si="98"/>
        <v>0</v>
      </c>
      <c r="AI1573" s="236">
        <f t="shared" si="99"/>
        <v>0</v>
      </c>
      <c r="AL1573" s="305">
        <f t="shared" si="100"/>
        <v>0</v>
      </c>
    </row>
    <row r="1574" spans="1:38" ht="15" customHeight="1">
      <c r="A1574" s="44"/>
      <c r="B1574" s="11"/>
      <c r="C1574" s="61" t="s">
        <v>146</v>
      </c>
      <c r="D1574" s="546" t="str">
        <f t="shared" si="97"/>
        <v/>
      </c>
      <c r="E1574" s="535"/>
      <c r="F1574" s="535"/>
      <c r="G1574" s="535"/>
      <c r="H1574" s="535"/>
      <c r="I1574" s="535"/>
      <c r="J1574" s="535"/>
      <c r="K1574" s="535"/>
      <c r="L1574" s="535"/>
      <c r="M1574" s="536"/>
      <c r="N1574" s="573"/>
      <c r="O1574" s="574"/>
      <c r="P1574" s="574"/>
      <c r="Q1574" s="575"/>
      <c r="R1574" s="573"/>
      <c r="S1574" s="574"/>
      <c r="T1574" s="574"/>
      <c r="U1574" s="575"/>
      <c r="V1574" s="247"/>
      <c r="W1574" s="247"/>
      <c r="X1574" s="247"/>
      <c r="Y1574" s="247"/>
      <c r="Z1574" s="247"/>
      <c r="AA1574" s="247"/>
      <c r="AB1574" s="247"/>
      <c r="AC1574" s="247"/>
      <c r="AD1574" s="247"/>
      <c r="AE1574" s="1"/>
      <c r="AG1574" s="245">
        <f t="shared" si="98"/>
        <v>0</v>
      </c>
      <c r="AI1574" s="236">
        <f t="shared" si="99"/>
        <v>0</v>
      </c>
      <c r="AL1574" s="305">
        <f t="shared" si="100"/>
        <v>0</v>
      </c>
    </row>
    <row r="1575" spans="1:38" ht="15" customHeight="1">
      <c r="A1575" s="44"/>
      <c r="B1575" s="11"/>
      <c r="C1575" s="60" t="s">
        <v>147</v>
      </c>
      <c r="D1575" s="546" t="str">
        <f t="shared" si="97"/>
        <v/>
      </c>
      <c r="E1575" s="535"/>
      <c r="F1575" s="535"/>
      <c r="G1575" s="535"/>
      <c r="H1575" s="535"/>
      <c r="I1575" s="535"/>
      <c r="J1575" s="535"/>
      <c r="K1575" s="535"/>
      <c r="L1575" s="535"/>
      <c r="M1575" s="536"/>
      <c r="N1575" s="573"/>
      <c r="O1575" s="574"/>
      <c r="P1575" s="574"/>
      <c r="Q1575" s="575"/>
      <c r="R1575" s="573"/>
      <c r="S1575" s="574"/>
      <c r="T1575" s="574"/>
      <c r="U1575" s="575"/>
      <c r="V1575" s="247"/>
      <c r="W1575" s="247"/>
      <c r="X1575" s="247"/>
      <c r="Y1575" s="247"/>
      <c r="Z1575" s="247"/>
      <c r="AA1575" s="247"/>
      <c r="AB1575" s="247"/>
      <c r="AC1575" s="247"/>
      <c r="AD1575" s="247"/>
      <c r="AE1575" s="1"/>
      <c r="AG1575" s="245">
        <f t="shared" si="98"/>
        <v>0</v>
      </c>
      <c r="AI1575" s="236">
        <f t="shared" si="99"/>
        <v>0</v>
      </c>
      <c r="AL1575" s="305">
        <f t="shared" si="100"/>
        <v>0</v>
      </c>
    </row>
    <row r="1576" spans="1:38" ht="15" customHeight="1">
      <c r="A1576" s="44"/>
      <c r="B1576" s="11"/>
      <c r="C1576" s="60" t="s">
        <v>148</v>
      </c>
      <c r="D1576" s="546" t="str">
        <f t="shared" si="97"/>
        <v/>
      </c>
      <c r="E1576" s="535"/>
      <c r="F1576" s="535"/>
      <c r="G1576" s="535"/>
      <c r="H1576" s="535"/>
      <c r="I1576" s="535"/>
      <c r="J1576" s="535"/>
      <c r="K1576" s="535"/>
      <c r="L1576" s="535"/>
      <c r="M1576" s="536"/>
      <c r="N1576" s="573"/>
      <c r="O1576" s="574"/>
      <c r="P1576" s="574"/>
      <c r="Q1576" s="575"/>
      <c r="R1576" s="573"/>
      <c r="S1576" s="574"/>
      <c r="T1576" s="574"/>
      <c r="U1576" s="575"/>
      <c r="V1576" s="247"/>
      <c r="W1576" s="247"/>
      <c r="X1576" s="247"/>
      <c r="Y1576" s="247"/>
      <c r="Z1576" s="247"/>
      <c r="AA1576" s="247"/>
      <c r="AB1576" s="247"/>
      <c r="AC1576" s="247"/>
      <c r="AD1576" s="247"/>
      <c r="AE1576" s="1"/>
      <c r="AG1576" s="245">
        <f t="shared" si="98"/>
        <v>0</v>
      </c>
      <c r="AI1576" s="236">
        <f t="shared" si="99"/>
        <v>0</v>
      </c>
      <c r="AL1576" s="305">
        <f t="shared" si="100"/>
        <v>0</v>
      </c>
    </row>
    <row r="1577" spans="1:38" ht="15" customHeight="1">
      <c r="A1577" s="44"/>
      <c r="B1577" s="11"/>
      <c r="C1577" s="60" t="s">
        <v>149</v>
      </c>
      <c r="D1577" s="546" t="str">
        <f t="shared" si="97"/>
        <v/>
      </c>
      <c r="E1577" s="535"/>
      <c r="F1577" s="535"/>
      <c r="G1577" s="535"/>
      <c r="H1577" s="535"/>
      <c r="I1577" s="535"/>
      <c r="J1577" s="535"/>
      <c r="K1577" s="535"/>
      <c r="L1577" s="535"/>
      <c r="M1577" s="536"/>
      <c r="N1577" s="573"/>
      <c r="O1577" s="574"/>
      <c r="P1577" s="574"/>
      <c r="Q1577" s="575"/>
      <c r="R1577" s="573"/>
      <c r="S1577" s="574"/>
      <c r="T1577" s="574"/>
      <c r="U1577" s="575"/>
      <c r="V1577" s="247"/>
      <c r="W1577" s="247"/>
      <c r="X1577" s="247"/>
      <c r="Y1577" s="247"/>
      <c r="Z1577" s="247"/>
      <c r="AA1577" s="247"/>
      <c r="AB1577" s="247"/>
      <c r="AC1577" s="247"/>
      <c r="AD1577" s="247"/>
      <c r="AE1577" s="1"/>
      <c r="AG1577" s="245">
        <f t="shared" si="98"/>
        <v>0</v>
      </c>
      <c r="AI1577" s="236">
        <f t="shared" si="99"/>
        <v>0</v>
      </c>
      <c r="AL1577" s="305">
        <f t="shared" si="100"/>
        <v>0</v>
      </c>
    </row>
    <row r="1578" spans="1:38" ht="15" customHeight="1">
      <c r="A1578" s="44"/>
      <c r="B1578" s="11"/>
      <c r="C1578" s="60" t="s">
        <v>150</v>
      </c>
      <c r="D1578" s="546" t="str">
        <f t="shared" si="97"/>
        <v/>
      </c>
      <c r="E1578" s="535"/>
      <c r="F1578" s="535"/>
      <c r="G1578" s="535"/>
      <c r="H1578" s="535"/>
      <c r="I1578" s="535"/>
      <c r="J1578" s="535"/>
      <c r="K1578" s="535"/>
      <c r="L1578" s="535"/>
      <c r="M1578" s="536"/>
      <c r="N1578" s="573"/>
      <c r="O1578" s="574"/>
      <c r="P1578" s="574"/>
      <c r="Q1578" s="575"/>
      <c r="R1578" s="573"/>
      <c r="S1578" s="574"/>
      <c r="T1578" s="574"/>
      <c r="U1578" s="575"/>
      <c r="V1578" s="247"/>
      <c r="W1578" s="247"/>
      <c r="X1578" s="247"/>
      <c r="Y1578" s="247"/>
      <c r="Z1578" s="247"/>
      <c r="AA1578" s="247"/>
      <c r="AB1578" s="247"/>
      <c r="AC1578" s="247"/>
      <c r="AD1578" s="247"/>
      <c r="AE1578" s="1"/>
      <c r="AG1578" s="245">
        <f t="shared" si="98"/>
        <v>0</v>
      </c>
      <c r="AI1578" s="236">
        <f t="shared" si="99"/>
        <v>0</v>
      </c>
      <c r="AL1578" s="305">
        <f t="shared" si="100"/>
        <v>0</v>
      </c>
    </row>
    <row r="1579" spans="1:38" ht="15" customHeight="1">
      <c r="A1579" s="44"/>
      <c r="B1579" s="11"/>
      <c r="C1579" s="60" t="s">
        <v>151</v>
      </c>
      <c r="D1579" s="546" t="str">
        <f t="shared" si="97"/>
        <v/>
      </c>
      <c r="E1579" s="535"/>
      <c r="F1579" s="535"/>
      <c r="G1579" s="535"/>
      <c r="H1579" s="535"/>
      <c r="I1579" s="535"/>
      <c r="J1579" s="535"/>
      <c r="K1579" s="535"/>
      <c r="L1579" s="535"/>
      <c r="M1579" s="536"/>
      <c r="N1579" s="573"/>
      <c r="O1579" s="574"/>
      <c r="P1579" s="574"/>
      <c r="Q1579" s="575"/>
      <c r="R1579" s="573"/>
      <c r="S1579" s="574"/>
      <c r="T1579" s="574"/>
      <c r="U1579" s="575"/>
      <c r="V1579" s="247"/>
      <c r="W1579" s="247"/>
      <c r="X1579" s="247"/>
      <c r="Y1579" s="247"/>
      <c r="Z1579" s="247"/>
      <c r="AA1579" s="247"/>
      <c r="AB1579" s="247"/>
      <c r="AC1579" s="247"/>
      <c r="AD1579" s="247"/>
      <c r="AE1579" s="1"/>
      <c r="AG1579" s="245">
        <f t="shared" si="98"/>
        <v>0</v>
      </c>
      <c r="AI1579" s="236">
        <f t="shared" si="99"/>
        <v>0</v>
      </c>
      <c r="AL1579" s="305">
        <f t="shared" si="100"/>
        <v>0</v>
      </c>
    </row>
    <row r="1580" spans="1:38" ht="15" customHeight="1">
      <c r="A1580" s="44"/>
      <c r="B1580" s="11"/>
      <c r="C1580" s="60" t="s">
        <v>152</v>
      </c>
      <c r="D1580" s="546" t="str">
        <f t="shared" si="97"/>
        <v/>
      </c>
      <c r="E1580" s="535"/>
      <c r="F1580" s="535"/>
      <c r="G1580" s="535"/>
      <c r="H1580" s="535"/>
      <c r="I1580" s="535"/>
      <c r="J1580" s="535"/>
      <c r="K1580" s="535"/>
      <c r="L1580" s="535"/>
      <c r="M1580" s="536"/>
      <c r="N1580" s="573"/>
      <c r="O1580" s="574"/>
      <c r="P1580" s="574"/>
      <c r="Q1580" s="575"/>
      <c r="R1580" s="573"/>
      <c r="S1580" s="574"/>
      <c r="T1580" s="574"/>
      <c r="U1580" s="575"/>
      <c r="V1580" s="247"/>
      <c r="W1580" s="247"/>
      <c r="X1580" s="247"/>
      <c r="Y1580" s="247"/>
      <c r="Z1580" s="247"/>
      <c r="AA1580" s="247"/>
      <c r="AB1580" s="247"/>
      <c r="AC1580" s="247"/>
      <c r="AD1580" s="247"/>
      <c r="AE1580" s="1"/>
      <c r="AG1580" s="245">
        <f t="shared" si="98"/>
        <v>0</v>
      </c>
      <c r="AI1580" s="236">
        <f t="shared" si="99"/>
        <v>0</v>
      </c>
      <c r="AL1580" s="305">
        <f t="shared" si="100"/>
        <v>0</v>
      </c>
    </row>
    <row r="1581" spans="1:38" ht="15" customHeight="1">
      <c r="A1581" s="44"/>
      <c r="B1581" s="11"/>
      <c r="C1581" s="60" t="s">
        <v>153</v>
      </c>
      <c r="D1581" s="546" t="str">
        <f t="shared" si="97"/>
        <v/>
      </c>
      <c r="E1581" s="535"/>
      <c r="F1581" s="535"/>
      <c r="G1581" s="535"/>
      <c r="H1581" s="535"/>
      <c r="I1581" s="535"/>
      <c r="J1581" s="535"/>
      <c r="K1581" s="535"/>
      <c r="L1581" s="535"/>
      <c r="M1581" s="536"/>
      <c r="N1581" s="573"/>
      <c r="O1581" s="574"/>
      <c r="P1581" s="574"/>
      <c r="Q1581" s="575"/>
      <c r="R1581" s="573"/>
      <c r="S1581" s="574"/>
      <c r="T1581" s="574"/>
      <c r="U1581" s="575"/>
      <c r="V1581" s="247"/>
      <c r="W1581" s="247"/>
      <c r="X1581" s="247"/>
      <c r="Y1581" s="247"/>
      <c r="Z1581" s="247"/>
      <c r="AA1581" s="247"/>
      <c r="AB1581" s="247"/>
      <c r="AC1581" s="247"/>
      <c r="AD1581" s="247"/>
      <c r="AE1581" s="1"/>
      <c r="AG1581" s="245">
        <f t="shared" si="98"/>
        <v>0</v>
      </c>
      <c r="AI1581" s="236">
        <f t="shared" si="99"/>
        <v>0</v>
      </c>
      <c r="AL1581" s="305">
        <f t="shared" si="100"/>
        <v>0</v>
      </c>
    </row>
    <row r="1582" spans="1:38" ht="15" customHeight="1">
      <c r="A1582" s="44"/>
      <c r="B1582" s="11"/>
      <c r="C1582" s="60" t="s">
        <v>154</v>
      </c>
      <c r="D1582" s="546" t="str">
        <f t="shared" si="97"/>
        <v/>
      </c>
      <c r="E1582" s="535"/>
      <c r="F1582" s="535"/>
      <c r="G1582" s="535"/>
      <c r="H1582" s="535"/>
      <c r="I1582" s="535"/>
      <c r="J1582" s="535"/>
      <c r="K1582" s="535"/>
      <c r="L1582" s="535"/>
      <c r="M1582" s="536"/>
      <c r="N1582" s="573"/>
      <c r="O1582" s="574"/>
      <c r="P1582" s="574"/>
      <c r="Q1582" s="575"/>
      <c r="R1582" s="573"/>
      <c r="S1582" s="574"/>
      <c r="T1582" s="574"/>
      <c r="U1582" s="575"/>
      <c r="V1582" s="247"/>
      <c r="W1582" s="247"/>
      <c r="X1582" s="247"/>
      <c r="Y1582" s="247"/>
      <c r="Z1582" s="247"/>
      <c r="AA1582" s="247"/>
      <c r="AB1582" s="247"/>
      <c r="AC1582" s="247"/>
      <c r="AD1582" s="247"/>
      <c r="AE1582" s="1"/>
      <c r="AG1582" s="245">
        <f t="shared" si="98"/>
        <v>0</v>
      </c>
      <c r="AI1582" s="236">
        <f t="shared" si="99"/>
        <v>0</v>
      </c>
      <c r="AL1582" s="305">
        <f t="shared" si="100"/>
        <v>0</v>
      </c>
    </row>
    <row r="1583" spans="1:38" ht="15" customHeight="1">
      <c r="A1583" s="44"/>
      <c r="B1583" s="11"/>
      <c r="C1583" s="60" t="s">
        <v>155</v>
      </c>
      <c r="D1583" s="546" t="str">
        <f t="shared" si="97"/>
        <v/>
      </c>
      <c r="E1583" s="535"/>
      <c r="F1583" s="535"/>
      <c r="G1583" s="535"/>
      <c r="H1583" s="535"/>
      <c r="I1583" s="535"/>
      <c r="J1583" s="535"/>
      <c r="K1583" s="535"/>
      <c r="L1583" s="535"/>
      <c r="M1583" s="536"/>
      <c r="N1583" s="573"/>
      <c r="O1583" s="574"/>
      <c r="P1583" s="574"/>
      <c r="Q1583" s="575"/>
      <c r="R1583" s="573"/>
      <c r="S1583" s="574"/>
      <c r="T1583" s="574"/>
      <c r="U1583" s="575"/>
      <c r="V1583" s="247"/>
      <c r="W1583" s="247"/>
      <c r="X1583" s="247"/>
      <c r="Y1583" s="247"/>
      <c r="Z1583" s="247"/>
      <c r="AA1583" s="247"/>
      <c r="AB1583" s="247"/>
      <c r="AC1583" s="247"/>
      <c r="AD1583" s="247"/>
      <c r="AE1583" s="1"/>
      <c r="AG1583" s="245">
        <f t="shared" si="98"/>
        <v>0</v>
      </c>
      <c r="AI1583" s="236">
        <f t="shared" si="99"/>
        <v>0</v>
      </c>
      <c r="AL1583" s="305">
        <f t="shared" si="100"/>
        <v>0</v>
      </c>
    </row>
    <row r="1584" spans="1:38" ht="15" customHeight="1">
      <c r="A1584" s="44"/>
      <c r="B1584" s="11"/>
      <c r="C1584" s="60" t="s">
        <v>156</v>
      </c>
      <c r="D1584" s="546" t="str">
        <f t="shared" si="97"/>
        <v/>
      </c>
      <c r="E1584" s="535"/>
      <c r="F1584" s="535"/>
      <c r="G1584" s="535"/>
      <c r="H1584" s="535"/>
      <c r="I1584" s="535"/>
      <c r="J1584" s="535"/>
      <c r="K1584" s="535"/>
      <c r="L1584" s="535"/>
      <c r="M1584" s="536"/>
      <c r="N1584" s="573"/>
      <c r="O1584" s="574"/>
      <c r="P1584" s="574"/>
      <c r="Q1584" s="575"/>
      <c r="R1584" s="573"/>
      <c r="S1584" s="574"/>
      <c r="T1584" s="574"/>
      <c r="U1584" s="575"/>
      <c r="V1584" s="247"/>
      <c r="W1584" s="247"/>
      <c r="X1584" s="247"/>
      <c r="Y1584" s="247"/>
      <c r="Z1584" s="247"/>
      <c r="AA1584" s="247"/>
      <c r="AB1584" s="247"/>
      <c r="AC1584" s="247"/>
      <c r="AD1584" s="247"/>
      <c r="AE1584" s="1"/>
      <c r="AG1584" s="245">
        <f t="shared" si="98"/>
        <v>0</v>
      </c>
      <c r="AI1584" s="236">
        <f t="shared" si="99"/>
        <v>0</v>
      </c>
      <c r="AL1584" s="305">
        <f t="shared" si="100"/>
        <v>0</v>
      </c>
    </row>
    <row r="1585" spans="1:38" ht="15" customHeight="1">
      <c r="A1585" s="44"/>
      <c r="B1585" s="11"/>
      <c r="C1585" s="60" t="s">
        <v>157</v>
      </c>
      <c r="D1585" s="546" t="str">
        <f t="shared" si="97"/>
        <v/>
      </c>
      <c r="E1585" s="535"/>
      <c r="F1585" s="535"/>
      <c r="G1585" s="535"/>
      <c r="H1585" s="535"/>
      <c r="I1585" s="535"/>
      <c r="J1585" s="535"/>
      <c r="K1585" s="535"/>
      <c r="L1585" s="535"/>
      <c r="M1585" s="536"/>
      <c r="N1585" s="573"/>
      <c r="O1585" s="574"/>
      <c r="P1585" s="574"/>
      <c r="Q1585" s="575"/>
      <c r="R1585" s="573"/>
      <c r="S1585" s="574"/>
      <c r="T1585" s="574"/>
      <c r="U1585" s="575"/>
      <c r="V1585" s="247"/>
      <c r="W1585" s="247"/>
      <c r="X1585" s="247"/>
      <c r="Y1585" s="247"/>
      <c r="Z1585" s="247"/>
      <c r="AA1585" s="247"/>
      <c r="AB1585" s="247"/>
      <c r="AC1585" s="247"/>
      <c r="AD1585" s="247"/>
      <c r="AE1585" s="1"/>
      <c r="AG1585" s="245">
        <f t="shared" si="98"/>
        <v>0</v>
      </c>
      <c r="AI1585" s="236">
        <f t="shared" si="99"/>
        <v>0</v>
      </c>
      <c r="AL1585" s="305">
        <f t="shared" si="100"/>
        <v>0</v>
      </c>
    </row>
    <row r="1586" spans="1:38" ht="15" customHeight="1">
      <c r="A1586" s="44"/>
      <c r="B1586" s="11"/>
      <c r="C1586" s="60" t="s">
        <v>158</v>
      </c>
      <c r="D1586" s="546" t="str">
        <f t="shared" si="97"/>
        <v/>
      </c>
      <c r="E1586" s="535"/>
      <c r="F1586" s="535"/>
      <c r="G1586" s="535"/>
      <c r="H1586" s="535"/>
      <c r="I1586" s="535"/>
      <c r="J1586" s="535"/>
      <c r="K1586" s="535"/>
      <c r="L1586" s="535"/>
      <c r="M1586" s="536"/>
      <c r="N1586" s="573"/>
      <c r="O1586" s="574"/>
      <c r="P1586" s="574"/>
      <c r="Q1586" s="575"/>
      <c r="R1586" s="573"/>
      <c r="S1586" s="574"/>
      <c r="T1586" s="574"/>
      <c r="U1586" s="575"/>
      <c r="V1586" s="247"/>
      <c r="W1586" s="247"/>
      <c r="X1586" s="247"/>
      <c r="Y1586" s="247"/>
      <c r="Z1586" s="247"/>
      <c r="AA1586" s="247"/>
      <c r="AB1586" s="247"/>
      <c r="AC1586" s="247"/>
      <c r="AD1586" s="247"/>
      <c r="AE1586" s="1"/>
      <c r="AG1586" s="245">
        <f t="shared" si="98"/>
        <v>0</v>
      </c>
      <c r="AI1586" s="236">
        <f t="shared" si="99"/>
        <v>0</v>
      </c>
      <c r="AL1586" s="305">
        <f t="shared" si="100"/>
        <v>0</v>
      </c>
    </row>
    <row r="1587" spans="1:38" ht="15" customHeight="1">
      <c r="A1587" s="44"/>
      <c r="B1587" s="11"/>
      <c r="C1587" s="60" t="s">
        <v>159</v>
      </c>
      <c r="D1587" s="546" t="str">
        <f t="shared" si="97"/>
        <v/>
      </c>
      <c r="E1587" s="535"/>
      <c r="F1587" s="535"/>
      <c r="G1587" s="535"/>
      <c r="H1587" s="535"/>
      <c r="I1587" s="535"/>
      <c r="J1587" s="535"/>
      <c r="K1587" s="535"/>
      <c r="L1587" s="535"/>
      <c r="M1587" s="536"/>
      <c r="N1587" s="573"/>
      <c r="O1587" s="574"/>
      <c r="P1587" s="574"/>
      <c r="Q1587" s="575"/>
      <c r="R1587" s="573"/>
      <c r="S1587" s="574"/>
      <c r="T1587" s="574"/>
      <c r="U1587" s="575"/>
      <c r="V1587" s="247"/>
      <c r="W1587" s="247"/>
      <c r="X1587" s="247"/>
      <c r="Y1587" s="247"/>
      <c r="Z1587" s="247"/>
      <c r="AA1587" s="247"/>
      <c r="AB1587" s="247"/>
      <c r="AC1587" s="247"/>
      <c r="AD1587" s="247"/>
      <c r="AE1587" s="1"/>
      <c r="AG1587" s="245">
        <f t="shared" si="98"/>
        <v>0</v>
      </c>
      <c r="AI1587" s="236">
        <f t="shared" si="99"/>
        <v>0</v>
      </c>
      <c r="AL1587" s="305">
        <f t="shared" si="100"/>
        <v>0</v>
      </c>
    </row>
    <row r="1588" spans="1:38" ht="15" customHeight="1">
      <c r="A1588" s="44"/>
      <c r="B1588" s="11"/>
      <c r="C1588" s="60" t="s">
        <v>160</v>
      </c>
      <c r="D1588" s="546" t="str">
        <f t="shared" si="97"/>
        <v/>
      </c>
      <c r="E1588" s="535"/>
      <c r="F1588" s="535"/>
      <c r="G1588" s="535"/>
      <c r="H1588" s="535"/>
      <c r="I1588" s="535"/>
      <c r="J1588" s="535"/>
      <c r="K1588" s="535"/>
      <c r="L1588" s="535"/>
      <c r="M1588" s="536"/>
      <c r="N1588" s="573"/>
      <c r="O1588" s="574"/>
      <c r="P1588" s="574"/>
      <c r="Q1588" s="575"/>
      <c r="R1588" s="573"/>
      <c r="S1588" s="574"/>
      <c r="T1588" s="574"/>
      <c r="U1588" s="575"/>
      <c r="V1588" s="247"/>
      <c r="W1588" s="247"/>
      <c r="X1588" s="247"/>
      <c r="Y1588" s="247"/>
      <c r="Z1588" s="247"/>
      <c r="AA1588" s="247"/>
      <c r="AB1588" s="247"/>
      <c r="AC1588" s="247"/>
      <c r="AD1588" s="247"/>
      <c r="AE1588" s="1"/>
      <c r="AG1588" s="245">
        <f t="shared" si="98"/>
        <v>0</v>
      </c>
      <c r="AI1588" s="236">
        <f t="shared" si="99"/>
        <v>0</v>
      </c>
      <c r="AL1588" s="305">
        <f t="shared" si="100"/>
        <v>0</v>
      </c>
    </row>
    <row r="1589" spans="1:38" ht="15" customHeight="1">
      <c r="A1589" s="44"/>
      <c r="B1589" s="11"/>
      <c r="C1589" s="60" t="s">
        <v>161</v>
      </c>
      <c r="D1589" s="546" t="str">
        <f t="shared" si="97"/>
        <v/>
      </c>
      <c r="E1589" s="535"/>
      <c r="F1589" s="535"/>
      <c r="G1589" s="535"/>
      <c r="H1589" s="535"/>
      <c r="I1589" s="535"/>
      <c r="J1589" s="535"/>
      <c r="K1589" s="535"/>
      <c r="L1589" s="535"/>
      <c r="M1589" s="536"/>
      <c r="N1589" s="573"/>
      <c r="O1589" s="574"/>
      <c r="P1589" s="574"/>
      <c r="Q1589" s="575"/>
      <c r="R1589" s="573"/>
      <c r="S1589" s="574"/>
      <c r="T1589" s="574"/>
      <c r="U1589" s="575"/>
      <c r="V1589" s="247"/>
      <c r="W1589" s="247"/>
      <c r="X1589" s="247"/>
      <c r="Y1589" s="247"/>
      <c r="Z1589" s="247"/>
      <c r="AA1589" s="247"/>
      <c r="AB1589" s="247"/>
      <c r="AC1589" s="247"/>
      <c r="AD1589" s="247"/>
      <c r="AE1589" s="1"/>
      <c r="AG1589" s="245">
        <f t="shared" si="98"/>
        <v>0</v>
      </c>
      <c r="AI1589" s="236">
        <f t="shared" si="99"/>
        <v>0</v>
      </c>
      <c r="AL1589" s="305">
        <f t="shared" si="100"/>
        <v>0</v>
      </c>
    </row>
    <row r="1590" spans="1:38" ht="15" customHeight="1">
      <c r="A1590" s="44"/>
      <c r="B1590" s="11"/>
      <c r="C1590" s="60" t="s">
        <v>162</v>
      </c>
      <c r="D1590" s="546" t="str">
        <f t="shared" si="97"/>
        <v/>
      </c>
      <c r="E1590" s="535"/>
      <c r="F1590" s="535"/>
      <c r="G1590" s="535"/>
      <c r="H1590" s="535"/>
      <c r="I1590" s="535"/>
      <c r="J1590" s="535"/>
      <c r="K1590" s="535"/>
      <c r="L1590" s="535"/>
      <c r="M1590" s="536"/>
      <c r="N1590" s="573"/>
      <c r="O1590" s="574"/>
      <c r="P1590" s="574"/>
      <c r="Q1590" s="575"/>
      <c r="R1590" s="573"/>
      <c r="S1590" s="574"/>
      <c r="T1590" s="574"/>
      <c r="U1590" s="575"/>
      <c r="V1590" s="247"/>
      <c r="W1590" s="247"/>
      <c r="X1590" s="247"/>
      <c r="Y1590" s="247"/>
      <c r="Z1590" s="247"/>
      <c r="AA1590" s="247"/>
      <c r="AB1590" s="247"/>
      <c r="AC1590" s="247"/>
      <c r="AD1590" s="247"/>
      <c r="AE1590" s="1"/>
      <c r="AG1590" s="245">
        <f t="shared" si="98"/>
        <v>0</v>
      </c>
      <c r="AI1590" s="236">
        <f t="shared" si="99"/>
        <v>0</v>
      </c>
      <c r="AL1590" s="305">
        <f t="shared" si="100"/>
        <v>0</v>
      </c>
    </row>
    <row r="1591" spans="1:38" ht="15" customHeight="1">
      <c r="A1591" s="44"/>
      <c r="B1591" s="11"/>
      <c r="C1591" s="60" t="s">
        <v>163</v>
      </c>
      <c r="D1591" s="546" t="str">
        <f t="shared" si="97"/>
        <v/>
      </c>
      <c r="E1591" s="535"/>
      <c r="F1591" s="535"/>
      <c r="G1591" s="535"/>
      <c r="H1591" s="535"/>
      <c r="I1591" s="535"/>
      <c r="J1591" s="535"/>
      <c r="K1591" s="535"/>
      <c r="L1591" s="535"/>
      <c r="M1591" s="536"/>
      <c r="N1591" s="573"/>
      <c r="O1591" s="574"/>
      <c r="P1591" s="574"/>
      <c r="Q1591" s="575"/>
      <c r="R1591" s="573"/>
      <c r="S1591" s="574"/>
      <c r="T1591" s="574"/>
      <c r="U1591" s="575"/>
      <c r="V1591" s="247"/>
      <c r="W1591" s="247"/>
      <c r="X1591" s="247"/>
      <c r="Y1591" s="247"/>
      <c r="Z1591" s="247"/>
      <c r="AA1591" s="247"/>
      <c r="AB1591" s="247"/>
      <c r="AC1591" s="247"/>
      <c r="AD1591" s="247"/>
      <c r="AE1591" s="1"/>
      <c r="AG1591" s="245">
        <f t="shared" si="98"/>
        <v>0</v>
      </c>
      <c r="AI1591" s="236">
        <f t="shared" si="99"/>
        <v>0</v>
      </c>
      <c r="AL1591" s="305">
        <f t="shared" si="100"/>
        <v>0</v>
      </c>
    </row>
    <row r="1592" spans="1:38" ht="15" customHeight="1">
      <c r="A1592" s="44"/>
      <c r="B1592" s="11"/>
      <c r="C1592" s="60" t="s">
        <v>164</v>
      </c>
      <c r="D1592" s="546" t="str">
        <f t="shared" si="97"/>
        <v/>
      </c>
      <c r="E1592" s="535"/>
      <c r="F1592" s="535"/>
      <c r="G1592" s="535"/>
      <c r="H1592" s="535"/>
      <c r="I1592" s="535"/>
      <c r="J1592" s="535"/>
      <c r="K1592" s="535"/>
      <c r="L1592" s="535"/>
      <c r="M1592" s="536"/>
      <c r="N1592" s="573"/>
      <c r="O1592" s="574"/>
      <c r="P1592" s="574"/>
      <c r="Q1592" s="575"/>
      <c r="R1592" s="573"/>
      <c r="S1592" s="574"/>
      <c r="T1592" s="574"/>
      <c r="U1592" s="575"/>
      <c r="V1592" s="247"/>
      <c r="W1592" s="247"/>
      <c r="X1592" s="247"/>
      <c r="Y1592" s="247"/>
      <c r="Z1592" s="247"/>
      <c r="AA1592" s="247"/>
      <c r="AB1592" s="247"/>
      <c r="AC1592" s="247"/>
      <c r="AD1592" s="247"/>
      <c r="AE1592" s="1"/>
      <c r="AG1592" s="245">
        <f t="shared" si="98"/>
        <v>0</v>
      </c>
      <c r="AI1592" s="236">
        <f t="shared" si="99"/>
        <v>0</v>
      </c>
      <c r="AL1592" s="305">
        <f t="shared" si="100"/>
        <v>0</v>
      </c>
    </row>
    <row r="1593" spans="1:38" ht="15" customHeight="1">
      <c r="A1593" s="44"/>
      <c r="B1593" s="11"/>
      <c r="C1593" s="60" t="s">
        <v>165</v>
      </c>
      <c r="D1593" s="546" t="str">
        <f t="shared" si="97"/>
        <v/>
      </c>
      <c r="E1593" s="535"/>
      <c r="F1593" s="535"/>
      <c r="G1593" s="535"/>
      <c r="H1593" s="535"/>
      <c r="I1593" s="535"/>
      <c r="J1593" s="535"/>
      <c r="K1593" s="535"/>
      <c r="L1593" s="535"/>
      <c r="M1593" s="536"/>
      <c r="N1593" s="573"/>
      <c r="O1593" s="574"/>
      <c r="P1593" s="574"/>
      <c r="Q1593" s="575"/>
      <c r="R1593" s="573"/>
      <c r="S1593" s="574"/>
      <c r="T1593" s="574"/>
      <c r="U1593" s="575"/>
      <c r="V1593" s="247"/>
      <c r="W1593" s="247"/>
      <c r="X1593" s="247"/>
      <c r="Y1593" s="247"/>
      <c r="Z1593" s="247"/>
      <c r="AA1593" s="247"/>
      <c r="AB1593" s="247"/>
      <c r="AC1593" s="247"/>
      <c r="AD1593" s="247"/>
      <c r="AE1593" s="1"/>
      <c r="AG1593" s="245">
        <f t="shared" si="98"/>
        <v>0</v>
      </c>
      <c r="AI1593" s="236">
        <f t="shared" si="99"/>
        <v>0</v>
      </c>
      <c r="AL1593" s="305">
        <f t="shared" si="100"/>
        <v>0</v>
      </c>
    </row>
    <row r="1594" spans="1:38" ht="15" customHeight="1">
      <c r="A1594" s="44"/>
      <c r="B1594" s="11"/>
      <c r="C1594" s="60" t="s">
        <v>166</v>
      </c>
      <c r="D1594" s="546" t="str">
        <f t="shared" si="97"/>
        <v/>
      </c>
      <c r="E1594" s="535"/>
      <c r="F1594" s="535"/>
      <c r="G1594" s="535"/>
      <c r="H1594" s="535"/>
      <c r="I1594" s="535"/>
      <c r="J1594" s="535"/>
      <c r="K1594" s="535"/>
      <c r="L1594" s="535"/>
      <c r="M1594" s="536"/>
      <c r="N1594" s="573"/>
      <c r="O1594" s="574"/>
      <c r="P1594" s="574"/>
      <c r="Q1594" s="575"/>
      <c r="R1594" s="573"/>
      <c r="S1594" s="574"/>
      <c r="T1594" s="574"/>
      <c r="U1594" s="575"/>
      <c r="V1594" s="247"/>
      <c r="W1594" s="247"/>
      <c r="X1594" s="247"/>
      <c r="Y1594" s="247"/>
      <c r="Z1594" s="247"/>
      <c r="AA1594" s="247"/>
      <c r="AB1594" s="247"/>
      <c r="AC1594" s="247"/>
      <c r="AD1594" s="247"/>
      <c r="AE1594" s="1"/>
      <c r="AG1594" s="245">
        <f t="shared" si="98"/>
        <v>0</v>
      </c>
      <c r="AI1594" s="236">
        <f t="shared" si="99"/>
        <v>0</v>
      </c>
      <c r="AL1594" s="305">
        <f t="shared" si="100"/>
        <v>0</v>
      </c>
    </row>
    <row r="1595" spans="1:38" ht="15" customHeight="1">
      <c r="A1595" s="44"/>
      <c r="B1595" s="11"/>
      <c r="C1595" s="62" t="s">
        <v>167</v>
      </c>
      <c r="D1595" s="546" t="str">
        <f t="shared" si="97"/>
        <v/>
      </c>
      <c r="E1595" s="535"/>
      <c r="F1595" s="535"/>
      <c r="G1595" s="535"/>
      <c r="H1595" s="535"/>
      <c r="I1595" s="535"/>
      <c r="J1595" s="535"/>
      <c r="K1595" s="535"/>
      <c r="L1595" s="535"/>
      <c r="M1595" s="536"/>
      <c r="N1595" s="573"/>
      <c r="O1595" s="574"/>
      <c r="P1595" s="574"/>
      <c r="Q1595" s="575"/>
      <c r="R1595" s="573"/>
      <c r="S1595" s="574"/>
      <c r="T1595" s="574"/>
      <c r="U1595" s="575"/>
      <c r="V1595" s="247"/>
      <c r="W1595" s="247"/>
      <c r="X1595" s="247"/>
      <c r="Y1595" s="247"/>
      <c r="Z1595" s="247"/>
      <c r="AA1595" s="247"/>
      <c r="AB1595" s="247"/>
      <c r="AC1595" s="247"/>
      <c r="AD1595" s="247"/>
      <c r="AE1595" s="1"/>
      <c r="AG1595" s="245">
        <f t="shared" si="98"/>
        <v>0</v>
      </c>
      <c r="AI1595" s="236">
        <f t="shared" si="99"/>
        <v>0</v>
      </c>
      <c r="AL1595" s="305">
        <f t="shared" si="100"/>
        <v>0</v>
      </c>
    </row>
    <row r="1596" spans="1:38" ht="15" customHeight="1">
      <c r="A1596" s="44"/>
      <c r="B1596" s="11"/>
      <c r="C1596" s="62" t="s">
        <v>168</v>
      </c>
      <c r="D1596" s="546" t="str">
        <f t="shared" si="97"/>
        <v/>
      </c>
      <c r="E1596" s="535"/>
      <c r="F1596" s="535"/>
      <c r="G1596" s="535"/>
      <c r="H1596" s="535"/>
      <c r="I1596" s="535"/>
      <c r="J1596" s="535"/>
      <c r="K1596" s="535"/>
      <c r="L1596" s="535"/>
      <c r="M1596" s="536"/>
      <c r="N1596" s="573"/>
      <c r="O1596" s="574"/>
      <c r="P1596" s="574"/>
      <c r="Q1596" s="575"/>
      <c r="R1596" s="573"/>
      <c r="S1596" s="574"/>
      <c r="T1596" s="574"/>
      <c r="U1596" s="575"/>
      <c r="V1596" s="247"/>
      <c r="W1596" s="247"/>
      <c r="X1596" s="247"/>
      <c r="Y1596" s="247"/>
      <c r="Z1596" s="247"/>
      <c r="AA1596" s="247"/>
      <c r="AB1596" s="247"/>
      <c r="AC1596" s="247"/>
      <c r="AD1596" s="247"/>
      <c r="AE1596" s="1"/>
      <c r="AG1596" s="245">
        <f t="shared" si="98"/>
        <v>0</v>
      </c>
      <c r="AI1596" s="236">
        <f t="shared" si="99"/>
        <v>0</v>
      </c>
      <c r="AL1596" s="305">
        <f t="shared" si="100"/>
        <v>0</v>
      </c>
    </row>
    <row r="1597" spans="1:38" ht="15" customHeight="1">
      <c r="A1597" s="44"/>
      <c r="B1597" s="11"/>
      <c r="C1597" s="62" t="s">
        <v>169</v>
      </c>
      <c r="D1597" s="546" t="str">
        <f t="shared" si="97"/>
        <v/>
      </c>
      <c r="E1597" s="535"/>
      <c r="F1597" s="535"/>
      <c r="G1597" s="535"/>
      <c r="H1597" s="535"/>
      <c r="I1597" s="535"/>
      <c r="J1597" s="535"/>
      <c r="K1597" s="535"/>
      <c r="L1597" s="535"/>
      <c r="M1597" s="536"/>
      <c r="N1597" s="573"/>
      <c r="O1597" s="574"/>
      <c r="P1597" s="574"/>
      <c r="Q1597" s="575"/>
      <c r="R1597" s="573"/>
      <c r="S1597" s="574"/>
      <c r="T1597" s="574"/>
      <c r="U1597" s="575"/>
      <c r="V1597" s="247"/>
      <c r="W1597" s="247"/>
      <c r="X1597" s="247"/>
      <c r="Y1597" s="247"/>
      <c r="Z1597" s="247"/>
      <c r="AA1597" s="247"/>
      <c r="AB1597" s="247"/>
      <c r="AC1597" s="247"/>
      <c r="AD1597" s="247"/>
      <c r="AE1597" s="1"/>
      <c r="AG1597" s="245">
        <f t="shared" si="98"/>
        <v>0</v>
      </c>
      <c r="AI1597" s="236">
        <f t="shared" si="99"/>
        <v>0</v>
      </c>
      <c r="AL1597" s="305">
        <f t="shared" si="100"/>
        <v>0</v>
      </c>
    </row>
    <row r="1598" spans="1:38" ht="15" customHeight="1">
      <c r="A1598" s="44"/>
      <c r="B1598" s="11"/>
      <c r="C1598" s="62" t="s">
        <v>170</v>
      </c>
      <c r="D1598" s="546" t="str">
        <f t="shared" si="97"/>
        <v/>
      </c>
      <c r="E1598" s="535"/>
      <c r="F1598" s="535"/>
      <c r="G1598" s="535"/>
      <c r="H1598" s="535"/>
      <c r="I1598" s="535"/>
      <c r="J1598" s="535"/>
      <c r="K1598" s="535"/>
      <c r="L1598" s="535"/>
      <c r="M1598" s="536"/>
      <c r="N1598" s="573"/>
      <c r="O1598" s="574"/>
      <c r="P1598" s="574"/>
      <c r="Q1598" s="575"/>
      <c r="R1598" s="573"/>
      <c r="S1598" s="574"/>
      <c r="T1598" s="574"/>
      <c r="U1598" s="575"/>
      <c r="V1598" s="247"/>
      <c r="W1598" s="247"/>
      <c r="X1598" s="247"/>
      <c r="Y1598" s="247"/>
      <c r="Z1598" s="247"/>
      <c r="AA1598" s="247"/>
      <c r="AB1598" s="247"/>
      <c r="AC1598" s="247"/>
      <c r="AD1598" s="247"/>
      <c r="AE1598" s="1"/>
      <c r="AG1598" s="245">
        <f t="shared" si="98"/>
        <v>0</v>
      </c>
      <c r="AI1598" s="236">
        <f t="shared" si="99"/>
        <v>0</v>
      </c>
      <c r="AL1598" s="305">
        <f t="shared" si="100"/>
        <v>0</v>
      </c>
    </row>
    <row r="1599" spans="1:38" ht="15" customHeight="1">
      <c r="A1599" s="44"/>
      <c r="B1599" s="11"/>
      <c r="C1599" s="62" t="s">
        <v>171</v>
      </c>
      <c r="D1599" s="546" t="str">
        <f t="shared" si="97"/>
        <v/>
      </c>
      <c r="E1599" s="535"/>
      <c r="F1599" s="535"/>
      <c r="G1599" s="535"/>
      <c r="H1599" s="535"/>
      <c r="I1599" s="535"/>
      <c r="J1599" s="535"/>
      <c r="K1599" s="535"/>
      <c r="L1599" s="535"/>
      <c r="M1599" s="536"/>
      <c r="N1599" s="573"/>
      <c r="O1599" s="574"/>
      <c r="P1599" s="574"/>
      <c r="Q1599" s="575"/>
      <c r="R1599" s="573"/>
      <c r="S1599" s="574"/>
      <c r="T1599" s="574"/>
      <c r="U1599" s="575"/>
      <c r="V1599" s="247"/>
      <c r="W1599" s="247"/>
      <c r="X1599" s="247"/>
      <c r="Y1599" s="247"/>
      <c r="Z1599" s="247"/>
      <c r="AA1599" s="247"/>
      <c r="AB1599" s="247"/>
      <c r="AC1599" s="247"/>
      <c r="AD1599" s="247"/>
      <c r="AE1599" s="1"/>
      <c r="AG1599" s="245">
        <f t="shared" si="98"/>
        <v>0</v>
      </c>
      <c r="AI1599" s="236">
        <f t="shared" si="99"/>
        <v>0</v>
      </c>
      <c r="AL1599" s="305">
        <f t="shared" si="100"/>
        <v>0</v>
      </c>
    </row>
    <row r="1600" spans="1:38" ht="15" customHeight="1">
      <c r="A1600" s="44"/>
      <c r="B1600" s="11"/>
      <c r="C1600" s="62" t="s">
        <v>172</v>
      </c>
      <c r="D1600" s="546" t="str">
        <f t="shared" si="97"/>
        <v/>
      </c>
      <c r="E1600" s="535"/>
      <c r="F1600" s="535"/>
      <c r="G1600" s="535"/>
      <c r="H1600" s="535"/>
      <c r="I1600" s="535"/>
      <c r="J1600" s="535"/>
      <c r="K1600" s="535"/>
      <c r="L1600" s="535"/>
      <c r="M1600" s="536"/>
      <c r="N1600" s="573"/>
      <c r="O1600" s="574"/>
      <c r="P1600" s="574"/>
      <c r="Q1600" s="575"/>
      <c r="R1600" s="573"/>
      <c r="S1600" s="574"/>
      <c r="T1600" s="574"/>
      <c r="U1600" s="575"/>
      <c r="V1600" s="247"/>
      <c r="W1600" s="247"/>
      <c r="X1600" s="247"/>
      <c r="Y1600" s="247"/>
      <c r="Z1600" s="247"/>
      <c r="AA1600" s="247"/>
      <c r="AB1600" s="247"/>
      <c r="AC1600" s="247"/>
      <c r="AD1600" s="247"/>
      <c r="AE1600" s="1"/>
      <c r="AG1600" s="245">
        <f t="shared" si="98"/>
        <v>0</v>
      </c>
      <c r="AI1600" s="236">
        <f t="shared" si="99"/>
        <v>0</v>
      </c>
      <c r="AL1600" s="305">
        <f t="shared" si="100"/>
        <v>0</v>
      </c>
    </row>
    <row r="1601" spans="1:38" ht="15" customHeight="1">
      <c r="A1601" s="44"/>
      <c r="B1601" s="11"/>
      <c r="C1601" s="62" t="s">
        <v>173</v>
      </c>
      <c r="D1601" s="546" t="str">
        <f t="shared" si="97"/>
        <v/>
      </c>
      <c r="E1601" s="535"/>
      <c r="F1601" s="535"/>
      <c r="G1601" s="535"/>
      <c r="H1601" s="535"/>
      <c r="I1601" s="535"/>
      <c r="J1601" s="535"/>
      <c r="K1601" s="535"/>
      <c r="L1601" s="535"/>
      <c r="M1601" s="536"/>
      <c r="N1601" s="573"/>
      <c r="O1601" s="574"/>
      <c r="P1601" s="574"/>
      <c r="Q1601" s="575"/>
      <c r="R1601" s="573"/>
      <c r="S1601" s="574"/>
      <c r="T1601" s="574"/>
      <c r="U1601" s="575"/>
      <c r="V1601" s="247"/>
      <c r="W1601" s="247"/>
      <c r="X1601" s="247"/>
      <c r="Y1601" s="247"/>
      <c r="Z1601" s="247"/>
      <c r="AA1601" s="247"/>
      <c r="AB1601" s="247"/>
      <c r="AC1601" s="247"/>
      <c r="AD1601" s="247"/>
      <c r="AE1601" s="1"/>
      <c r="AG1601" s="245">
        <f t="shared" si="98"/>
        <v>0</v>
      </c>
      <c r="AI1601" s="236">
        <f t="shared" si="99"/>
        <v>0</v>
      </c>
      <c r="AL1601" s="305">
        <f t="shared" si="100"/>
        <v>0</v>
      </c>
    </row>
    <row r="1602" spans="1:38" ht="15" customHeight="1">
      <c r="A1602" s="44"/>
      <c r="B1602" s="11"/>
      <c r="C1602" s="62" t="s">
        <v>174</v>
      </c>
      <c r="D1602" s="546" t="str">
        <f t="shared" si="97"/>
        <v/>
      </c>
      <c r="E1602" s="535"/>
      <c r="F1602" s="535"/>
      <c r="G1602" s="535"/>
      <c r="H1602" s="535"/>
      <c r="I1602" s="535"/>
      <c r="J1602" s="535"/>
      <c r="K1602" s="535"/>
      <c r="L1602" s="535"/>
      <c r="M1602" s="536"/>
      <c r="N1602" s="573"/>
      <c r="O1602" s="574"/>
      <c r="P1602" s="574"/>
      <c r="Q1602" s="575"/>
      <c r="R1602" s="573"/>
      <c r="S1602" s="574"/>
      <c r="T1602" s="574"/>
      <c r="U1602" s="575"/>
      <c r="V1602" s="247"/>
      <c r="W1602" s="247"/>
      <c r="X1602" s="247"/>
      <c r="Y1602" s="247"/>
      <c r="Z1602" s="247"/>
      <c r="AA1602" s="247"/>
      <c r="AB1602" s="247"/>
      <c r="AC1602" s="247"/>
      <c r="AD1602" s="247"/>
      <c r="AE1602" s="1"/>
      <c r="AG1602" s="245">
        <f t="shared" si="98"/>
        <v>0</v>
      </c>
      <c r="AI1602" s="236">
        <f t="shared" si="99"/>
        <v>0</v>
      </c>
      <c r="AL1602" s="305">
        <f t="shared" si="100"/>
        <v>0</v>
      </c>
    </row>
    <row r="1603" spans="1:38" ht="15" customHeight="1">
      <c r="A1603" s="44"/>
      <c r="B1603" s="11"/>
      <c r="C1603" s="62" t="s">
        <v>175</v>
      </c>
      <c r="D1603" s="546" t="str">
        <f t="shared" si="97"/>
        <v/>
      </c>
      <c r="E1603" s="535"/>
      <c r="F1603" s="535"/>
      <c r="G1603" s="535"/>
      <c r="H1603" s="535"/>
      <c r="I1603" s="535"/>
      <c r="J1603" s="535"/>
      <c r="K1603" s="535"/>
      <c r="L1603" s="535"/>
      <c r="M1603" s="536"/>
      <c r="N1603" s="573"/>
      <c r="O1603" s="574"/>
      <c r="P1603" s="574"/>
      <c r="Q1603" s="575"/>
      <c r="R1603" s="573"/>
      <c r="S1603" s="574"/>
      <c r="T1603" s="574"/>
      <c r="U1603" s="575"/>
      <c r="V1603" s="247"/>
      <c r="W1603" s="247"/>
      <c r="X1603" s="247"/>
      <c r="Y1603" s="247"/>
      <c r="Z1603" s="247"/>
      <c r="AA1603" s="247"/>
      <c r="AB1603" s="247"/>
      <c r="AC1603" s="247"/>
      <c r="AD1603" s="247"/>
      <c r="AE1603" s="1"/>
      <c r="AG1603" s="245">
        <f t="shared" si="98"/>
        <v>0</v>
      </c>
      <c r="AI1603" s="236">
        <f t="shared" si="99"/>
        <v>0</v>
      </c>
      <c r="AL1603" s="305">
        <f t="shared" si="100"/>
        <v>0</v>
      </c>
    </row>
    <row r="1604" spans="1:38" ht="15" customHeight="1">
      <c r="A1604" s="44"/>
      <c r="B1604" s="11"/>
      <c r="C1604" s="62" t="s">
        <v>176</v>
      </c>
      <c r="D1604" s="546" t="str">
        <f t="shared" si="97"/>
        <v/>
      </c>
      <c r="E1604" s="535"/>
      <c r="F1604" s="535"/>
      <c r="G1604" s="535"/>
      <c r="H1604" s="535"/>
      <c r="I1604" s="535"/>
      <c r="J1604" s="535"/>
      <c r="K1604" s="535"/>
      <c r="L1604" s="535"/>
      <c r="M1604" s="536"/>
      <c r="N1604" s="573"/>
      <c r="O1604" s="574"/>
      <c r="P1604" s="574"/>
      <c r="Q1604" s="575"/>
      <c r="R1604" s="573"/>
      <c r="S1604" s="574"/>
      <c r="T1604" s="574"/>
      <c r="U1604" s="575"/>
      <c r="V1604" s="247"/>
      <c r="W1604" s="247"/>
      <c r="X1604" s="247"/>
      <c r="Y1604" s="247"/>
      <c r="Z1604" s="247"/>
      <c r="AA1604" s="247"/>
      <c r="AB1604" s="247"/>
      <c r="AC1604" s="247"/>
      <c r="AD1604" s="247"/>
      <c r="AE1604" s="1"/>
      <c r="AG1604" s="245">
        <f t="shared" si="98"/>
        <v>0</v>
      </c>
      <c r="AI1604" s="236">
        <f t="shared" si="99"/>
        <v>0</v>
      </c>
      <c r="AL1604" s="305">
        <f t="shared" si="100"/>
        <v>0</v>
      </c>
    </row>
    <row r="1605" spans="1:38" ht="15" customHeight="1">
      <c r="A1605" s="44"/>
      <c r="B1605" s="11"/>
      <c r="C1605" s="62" t="s">
        <v>177</v>
      </c>
      <c r="D1605" s="546" t="str">
        <f t="shared" si="97"/>
        <v/>
      </c>
      <c r="E1605" s="535"/>
      <c r="F1605" s="535"/>
      <c r="G1605" s="535"/>
      <c r="H1605" s="535"/>
      <c r="I1605" s="535"/>
      <c r="J1605" s="535"/>
      <c r="K1605" s="535"/>
      <c r="L1605" s="535"/>
      <c r="M1605" s="536"/>
      <c r="N1605" s="573"/>
      <c r="O1605" s="574"/>
      <c r="P1605" s="574"/>
      <c r="Q1605" s="575"/>
      <c r="R1605" s="573"/>
      <c r="S1605" s="574"/>
      <c r="T1605" s="574"/>
      <c r="U1605" s="575"/>
      <c r="V1605" s="247"/>
      <c r="W1605" s="247"/>
      <c r="X1605" s="247"/>
      <c r="Y1605" s="247"/>
      <c r="Z1605" s="247"/>
      <c r="AA1605" s="247"/>
      <c r="AB1605" s="247"/>
      <c r="AC1605" s="247"/>
      <c r="AD1605" s="247"/>
      <c r="AE1605" s="1"/>
      <c r="AG1605" s="245">
        <f t="shared" si="98"/>
        <v>0</v>
      </c>
      <c r="AI1605" s="236">
        <f t="shared" si="99"/>
        <v>0</v>
      </c>
      <c r="AL1605" s="305">
        <f t="shared" si="100"/>
        <v>0</v>
      </c>
    </row>
    <row r="1606" spans="1:38" ht="15" customHeight="1">
      <c r="A1606" s="44"/>
      <c r="B1606" s="11"/>
      <c r="C1606" s="62" t="s">
        <v>178</v>
      </c>
      <c r="D1606" s="546" t="str">
        <f t="shared" si="97"/>
        <v/>
      </c>
      <c r="E1606" s="535"/>
      <c r="F1606" s="535"/>
      <c r="G1606" s="535"/>
      <c r="H1606" s="535"/>
      <c r="I1606" s="535"/>
      <c r="J1606" s="535"/>
      <c r="K1606" s="535"/>
      <c r="L1606" s="535"/>
      <c r="M1606" s="536"/>
      <c r="N1606" s="573"/>
      <c r="O1606" s="574"/>
      <c r="P1606" s="574"/>
      <c r="Q1606" s="575"/>
      <c r="R1606" s="573"/>
      <c r="S1606" s="574"/>
      <c r="T1606" s="574"/>
      <c r="U1606" s="575"/>
      <c r="V1606" s="247"/>
      <c r="W1606" s="247"/>
      <c r="X1606" s="247"/>
      <c r="Y1606" s="247"/>
      <c r="Z1606" s="247"/>
      <c r="AA1606" s="247"/>
      <c r="AB1606" s="247"/>
      <c r="AC1606" s="247"/>
      <c r="AD1606" s="247"/>
      <c r="AE1606" s="1"/>
      <c r="AG1606" s="245">
        <f t="shared" si="98"/>
        <v>0</v>
      </c>
      <c r="AI1606" s="236">
        <f t="shared" si="99"/>
        <v>0</v>
      </c>
      <c r="AL1606" s="305">
        <f t="shared" si="100"/>
        <v>0</v>
      </c>
    </row>
    <row r="1607" spans="1:38" ht="15" customHeight="1">
      <c r="A1607" s="44"/>
      <c r="B1607" s="11"/>
      <c r="C1607" s="62" t="s">
        <v>179</v>
      </c>
      <c r="D1607" s="546" t="str">
        <f t="shared" si="97"/>
        <v/>
      </c>
      <c r="E1607" s="535"/>
      <c r="F1607" s="535"/>
      <c r="G1607" s="535"/>
      <c r="H1607" s="535"/>
      <c r="I1607" s="535"/>
      <c r="J1607" s="535"/>
      <c r="K1607" s="535"/>
      <c r="L1607" s="535"/>
      <c r="M1607" s="536"/>
      <c r="N1607" s="573"/>
      <c r="O1607" s="574"/>
      <c r="P1607" s="574"/>
      <c r="Q1607" s="575"/>
      <c r="R1607" s="573"/>
      <c r="S1607" s="574"/>
      <c r="T1607" s="574"/>
      <c r="U1607" s="575"/>
      <c r="V1607" s="247"/>
      <c r="W1607" s="247"/>
      <c r="X1607" s="247"/>
      <c r="Y1607" s="247"/>
      <c r="Z1607" s="247"/>
      <c r="AA1607" s="247"/>
      <c r="AB1607" s="247"/>
      <c r="AC1607" s="247"/>
      <c r="AD1607" s="247"/>
      <c r="AE1607" s="1"/>
      <c r="AG1607" s="245">
        <f t="shared" si="98"/>
        <v>0</v>
      </c>
      <c r="AI1607" s="236">
        <f t="shared" si="99"/>
        <v>0</v>
      </c>
      <c r="AL1607" s="305">
        <f t="shared" si="100"/>
        <v>0</v>
      </c>
    </row>
    <row r="1608" spans="1:38" ht="15" customHeight="1">
      <c r="A1608" s="44"/>
      <c r="B1608" s="11"/>
      <c r="C1608" s="62" t="s">
        <v>180</v>
      </c>
      <c r="D1608" s="546" t="str">
        <f t="shared" si="97"/>
        <v/>
      </c>
      <c r="E1608" s="535"/>
      <c r="F1608" s="535"/>
      <c r="G1608" s="535"/>
      <c r="H1608" s="535"/>
      <c r="I1608" s="535"/>
      <c r="J1608" s="535"/>
      <c r="K1608" s="535"/>
      <c r="L1608" s="535"/>
      <c r="M1608" s="536"/>
      <c r="N1608" s="573"/>
      <c r="O1608" s="574"/>
      <c r="P1608" s="574"/>
      <c r="Q1608" s="575"/>
      <c r="R1608" s="573"/>
      <c r="S1608" s="574"/>
      <c r="T1608" s="574"/>
      <c r="U1608" s="575"/>
      <c r="V1608" s="247"/>
      <c r="W1608" s="247"/>
      <c r="X1608" s="247"/>
      <c r="Y1608" s="247"/>
      <c r="Z1608" s="247"/>
      <c r="AA1608" s="247"/>
      <c r="AB1608" s="247"/>
      <c r="AC1608" s="247"/>
      <c r="AD1608" s="247"/>
      <c r="AE1608" s="1"/>
      <c r="AG1608" s="245">
        <f t="shared" si="98"/>
        <v>0</v>
      </c>
      <c r="AI1608" s="236">
        <f t="shared" si="99"/>
        <v>0</v>
      </c>
      <c r="AL1608" s="305">
        <f t="shared" si="100"/>
        <v>0</v>
      </c>
    </row>
    <row r="1609" spans="1:38" ht="15" customHeight="1">
      <c r="A1609" s="44"/>
      <c r="B1609" s="11"/>
      <c r="C1609" s="62" t="s">
        <v>181</v>
      </c>
      <c r="D1609" s="546" t="str">
        <f t="shared" si="97"/>
        <v/>
      </c>
      <c r="E1609" s="535"/>
      <c r="F1609" s="535"/>
      <c r="G1609" s="535"/>
      <c r="H1609" s="535"/>
      <c r="I1609" s="535"/>
      <c r="J1609" s="535"/>
      <c r="K1609" s="535"/>
      <c r="L1609" s="535"/>
      <c r="M1609" s="536"/>
      <c r="N1609" s="573"/>
      <c r="O1609" s="574"/>
      <c r="P1609" s="574"/>
      <c r="Q1609" s="575"/>
      <c r="R1609" s="573"/>
      <c r="S1609" s="574"/>
      <c r="T1609" s="574"/>
      <c r="U1609" s="575"/>
      <c r="V1609" s="247"/>
      <c r="W1609" s="247"/>
      <c r="X1609" s="247"/>
      <c r="Y1609" s="247"/>
      <c r="Z1609" s="247"/>
      <c r="AA1609" s="247"/>
      <c r="AB1609" s="247"/>
      <c r="AC1609" s="247"/>
      <c r="AD1609" s="247"/>
      <c r="AE1609" s="1"/>
      <c r="AG1609" s="245">
        <f t="shared" si="98"/>
        <v>0</v>
      </c>
      <c r="AI1609" s="236">
        <f t="shared" si="99"/>
        <v>0</v>
      </c>
      <c r="AL1609" s="305">
        <f t="shared" si="100"/>
        <v>0</v>
      </c>
    </row>
    <row r="1610" spans="1:38" ht="15" customHeight="1">
      <c r="A1610" s="44"/>
      <c r="B1610" s="11"/>
      <c r="C1610" s="62" t="s">
        <v>182</v>
      </c>
      <c r="D1610" s="546" t="str">
        <f t="shared" si="97"/>
        <v/>
      </c>
      <c r="E1610" s="535"/>
      <c r="F1610" s="535"/>
      <c r="G1610" s="535"/>
      <c r="H1610" s="535"/>
      <c r="I1610" s="535"/>
      <c r="J1610" s="535"/>
      <c r="K1610" s="535"/>
      <c r="L1610" s="535"/>
      <c r="M1610" s="536"/>
      <c r="N1610" s="573"/>
      <c r="O1610" s="574"/>
      <c r="P1610" s="574"/>
      <c r="Q1610" s="575"/>
      <c r="R1610" s="573"/>
      <c r="S1610" s="574"/>
      <c r="T1610" s="574"/>
      <c r="U1610" s="575"/>
      <c r="V1610" s="247"/>
      <c r="W1610" s="247"/>
      <c r="X1610" s="247"/>
      <c r="Y1610" s="247"/>
      <c r="Z1610" s="247"/>
      <c r="AA1610" s="247"/>
      <c r="AB1610" s="247"/>
      <c r="AC1610" s="247"/>
      <c r="AD1610" s="247"/>
      <c r="AE1610" s="1"/>
      <c r="AG1610" s="245">
        <f t="shared" si="98"/>
        <v>0</v>
      </c>
      <c r="AI1610" s="236">
        <f t="shared" si="99"/>
        <v>0</v>
      </c>
      <c r="AL1610" s="305">
        <f t="shared" si="100"/>
        <v>0</v>
      </c>
    </row>
    <row r="1611" spans="1:38" ht="15" customHeight="1">
      <c r="A1611" s="44"/>
      <c r="B1611" s="11"/>
      <c r="C1611" s="62" t="s">
        <v>183</v>
      </c>
      <c r="D1611" s="546" t="str">
        <f t="shared" si="97"/>
        <v/>
      </c>
      <c r="E1611" s="535"/>
      <c r="F1611" s="535"/>
      <c r="G1611" s="535"/>
      <c r="H1611" s="535"/>
      <c r="I1611" s="535"/>
      <c r="J1611" s="535"/>
      <c r="K1611" s="535"/>
      <c r="L1611" s="535"/>
      <c r="M1611" s="536"/>
      <c r="N1611" s="573"/>
      <c r="O1611" s="574"/>
      <c r="P1611" s="574"/>
      <c r="Q1611" s="575"/>
      <c r="R1611" s="573"/>
      <c r="S1611" s="574"/>
      <c r="T1611" s="574"/>
      <c r="U1611" s="575"/>
      <c r="V1611" s="247"/>
      <c r="W1611" s="247"/>
      <c r="X1611" s="247"/>
      <c r="Y1611" s="247"/>
      <c r="Z1611" s="247"/>
      <c r="AA1611" s="247"/>
      <c r="AB1611" s="247"/>
      <c r="AC1611" s="247"/>
      <c r="AD1611" s="247"/>
      <c r="AE1611" s="1"/>
      <c r="AG1611" s="245">
        <f t="shared" si="98"/>
        <v>0</v>
      </c>
      <c r="AI1611" s="236">
        <f t="shared" si="99"/>
        <v>0</v>
      </c>
      <c r="AL1611" s="305">
        <f t="shared" si="100"/>
        <v>0</v>
      </c>
    </row>
    <row r="1612" spans="1:38" ht="15" customHeight="1">
      <c r="A1612" s="44"/>
      <c r="B1612" s="11"/>
      <c r="C1612" s="62" t="s">
        <v>184</v>
      </c>
      <c r="D1612" s="546" t="str">
        <f t="shared" si="97"/>
        <v/>
      </c>
      <c r="E1612" s="535"/>
      <c r="F1612" s="535"/>
      <c r="G1612" s="535"/>
      <c r="H1612" s="535"/>
      <c r="I1612" s="535"/>
      <c r="J1612" s="535"/>
      <c r="K1612" s="535"/>
      <c r="L1612" s="535"/>
      <c r="M1612" s="536"/>
      <c r="N1612" s="573"/>
      <c r="O1612" s="574"/>
      <c r="P1612" s="574"/>
      <c r="Q1612" s="575"/>
      <c r="R1612" s="573"/>
      <c r="S1612" s="574"/>
      <c r="T1612" s="574"/>
      <c r="U1612" s="575"/>
      <c r="V1612" s="247"/>
      <c r="W1612" s="247"/>
      <c r="X1612" s="247"/>
      <c r="Y1612" s="247"/>
      <c r="Z1612" s="247"/>
      <c r="AA1612" s="247"/>
      <c r="AB1612" s="247"/>
      <c r="AC1612" s="247"/>
      <c r="AD1612" s="247"/>
      <c r="AE1612" s="1"/>
      <c r="AG1612" s="245">
        <f t="shared" si="98"/>
        <v>0</v>
      </c>
      <c r="AI1612" s="236">
        <f t="shared" si="99"/>
        <v>0</v>
      </c>
      <c r="AL1612" s="305">
        <f t="shared" si="100"/>
        <v>0</v>
      </c>
    </row>
    <row r="1613" spans="1:38" ht="15" customHeight="1">
      <c r="A1613" s="44"/>
      <c r="B1613" s="11"/>
      <c r="C1613" s="62" t="s">
        <v>185</v>
      </c>
      <c r="D1613" s="546" t="str">
        <f t="shared" si="97"/>
        <v/>
      </c>
      <c r="E1613" s="535"/>
      <c r="F1613" s="535"/>
      <c r="G1613" s="535"/>
      <c r="H1613" s="535"/>
      <c r="I1613" s="535"/>
      <c r="J1613" s="535"/>
      <c r="K1613" s="535"/>
      <c r="L1613" s="535"/>
      <c r="M1613" s="536"/>
      <c r="N1613" s="573"/>
      <c r="O1613" s="574"/>
      <c r="P1613" s="574"/>
      <c r="Q1613" s="575"/>
      <c r="R1613" s="573"/>
      <c r="S1613" s="574"/>
      <c r="T1613" s="574"/>
      <c r="U1613" s="575"/>
      <c r="V1613" s="247"/>
      <c r="W1613" s="247"/>
      <c r="X1613" s="247"/>
      <c r="Y1613" s="247"/>
      <c r="Z1613" s="247"/>
      <c r="AA1613" s="247"/>
      <c r="AB1613" s="247"/>
      <c r="AC1613" s="247"/>
      <c r="AD1613" s="247"/>
      <c r="AE1613" s="1"/>
      <c r="AG1613" s="245">
        <f t="shared" si="98"/>
        <v>0</v>
      </c>
      <c r="AI1613" s="236">
        <f t="shared" si="99"/>
        <v>0</v>
      </c>
      <c r="AL1613" s="305">
        <f t="shared" si="100"/>
        <v>0</v>
      </c>
    </row>
    <row r="1614" spans="1:38" ht="15" customHeight="1">
      <c r="A1614" s="44"/>
      <c r="B1614" s="11"/>
      <c r="C1614" s="62" t="s">
        <v>186</v>
      </c>
      <c r="D1614" s="546" t="str">
        <f t="shared" si="97"/>
        <v/>
      </c>
      <c r="E1614" s="535"/>
      <c r="F1614" s="535"/>
      <c r="G1614" s="535"/>
      <c r="H1614" s="535"/>
      <c r="I1614" s="535"/>
      <c r="J1614" s="535"/>
      <c r="K1614" s="535"/>
      <c r="L1614" s="535"/>
      <c r="M1614" s="536"/>
      <c r="N1614" s="573"/>
      <c r="O1614" s="574"/>
      <c r="P1614" s="574"/>
      <c r="Q1614" s="575"/>
      <c r="R1614" s="573"/>
      <c r="S1614" s="574"/>
      <c r="T1614" s="574"/>
      <c r="U1614" s="575"/>
      <c r="V1614" s="247"/>
      <c r="W1614" s="247"/>
      <c r="X1614" s="247"/>
      <c r="Y1614" s="247"/>
      <c r="Z1614" s="247"/>
      <c r="AA1614" s="247"/>
      <c r="AB1614" s="247"/>
      <c r="AC1614" s="247"/>
      <c r="AD1614" s="247"/>
      <c r="AE1614" s="1"/>
      <c r="AG1614" s="245">
        <f t="shared" si="98"/>
        <v>0</v>
      </c>
      <c r="AI1614" s="236">
        <f t="shared" si="99"/>
        <v>0</v>
      </c>
      <c r="AL1614" s="305">
        <f t="shared" si="100"/>
        <v>0</v>
      </c>
    </row>
    <row r="1615" spans="1:38" ht="15" customHeight="1">
      <c r="A1615" s="44"/>
      <c r="B1615" s="11"/>
      <c r="C1615" s="62" t="s">
        <v>187</v>
      </c>
      <c r="D1615" s="546" t="str">
        <f t="shared" si="97"/>
        <v/>
      </c>
      <c r="E1615" s="535"/>
      <c r="F1615" s="535"/>
      <c r="G1615" s="535"/>
      <c r="H1615" s="535"/>
      <c r="I1615" s="535"/>
      <c r="J1615" s="535"/>
      <c r="K1615" s="535"/>
      <c r="L1615" s="535"/>
      <c r="M1615" s="536"/>
      <c r="N1615" s="573"/>
      <c r="O1615" s="574"/>
      <c r="P1615" s="574"/>
      <c r="Q1615" s="575"/>
      <c r="R1615" s="573"/>
      <c r="S1615" s="574"/>
      <c r="T1615" s="574"/>
      <c r="U1615" s="575"/>
      <c r="V1615" s="247"/>
      <c r="W1615" s="247"/>
      <c r="X1615" s="247"/>
      <c r="Y1615" s="247"/>
      <c r="Z1615" s="247"/>
      <c r="AA1615" s="247"/>
      <c r="AB1615" s="247"/>
      <c r="AC1615" s="247"/>
      <c r="AD1615" s="247"/>
      <c r="AE1615" s="1"/>
      <c r="AG1615" s="245">
        <f t="shared" si="98"/>
        <v>0</v>
      </c>
      <c r="AI1615" s="236">
        <f t="shared" si="99"/>
        <v>0</v>
      </c>
      <c r="AL1615" s="305">
        <f t="shared" si="100"/>
        <v>0</v>
      </c>
    </row>
    <row r="1616" spans="1:38" ht="15" customHeight="1">
      <c r="A1616" s="44"/>
      <c r="AE1616" s="1"/>
      <c r="AG1616" s="317">
        <f>SUM(AG1496:AG1615)</f>
        <v>0</v>
      </c>
      <c r="AH1616" s="187"/>
      <c r="AI1616" s="406">
        <f>SUM(AI1496:AI1615)</f>
        <v>0</v>
      </c>
      <c r="AJ1616" s="187"/>
      <c r="AK1616" s="187"/>
      <c r="AL1616" s="412">
        <f>SUM(AL1496:AL1615)</f>
        <v>0</v>
      </c>
    </row>
    <row r="1617" spans="1:31" ht="45" customHeight="1">
      <c r="A1617" s="21"/>
      <c r="B1617" s="13"/>
      <c r="C1617" s="530" t="s">
        <v>353</v>
      </c>
      <c r="D1617" s="530"/>
      <c r="E1617" s="530"/>
      <c r="F1617" s="531"/>
      <c r="G1617" s="531"/>
      <c r="H1617" s="531"/>
      <c r="I1617" s="531"/>
      <c r="J1617" s="531"/>
      <c r="K1617" s="531"/>
      <c r="L1617" s="531"/>
      <c r="M1617" s="531"/>
      <c r="N1617" s="531"/>
      <c r="O1617" s="531"/>
      <c r="P1617" s="531"/>
      <c r="Q1617" s="531"/>
      <c r="R1617" s="531"/>
      <c r="S1617" s="531"/>
      <c r="T1617" s="531"/>
      <c r="U1617" s="531"/>
      <c r="V1617" s="531"/>
      <c r="W1617" s="531"/>
      <c r="X1617" s="531"/>
      <c r="Y1617" s="531"/>
      <c r="Z1617" s="531"/>
      <c r="AA1617" s="531"/>
      <c r="AB1617" s="531"/>
      <c r="AC1617" s="531"/>
      <c r="AD1617" s="531"/>
      <c r="AE1617" s="1"/>
    </row>
    <row r="1618" spans="1:31" ht="15" customHeight="1">
      <c r="A1618" s="96"/>
      <c r="B1618" s="513" t="str">
        <f>IF(AND(AM1496&gt;0,F1617=""),"Ha seleccionado el código 8 en la col. Elementos que integran el documento de seguridad, debe anotar el nombre de dicho(s) elemento(s)","")</f>
        <v/>
      </c>
      <c r="C1618" s="513"/>
      <c r="D1618" s="513"/>
      <c r="E1618" s="513"/>
      <c r="F1618" s="513"/>
      <c r="G1618" s="513"/>
      <c r="H1618" s="513"/>
      <c r="I1618" s="513"/>
      <c r="J1618" s="513"/>
      <c r="K1618" s="513"/>
      <c r="L1618" s="513"/>
      <c r="M1618" s="513"/>
      <c r="N1618" s="513"/>
      <c r="O1618" s="513"/>
      <c r="P1618" s="513"/>
      <c r="Q1618" s="513"/>
      <c r="R1618" s="513"/>
      <c r="S1618" s="513"/>
      <c r="T1618" s="513"/>
      <c r="U1618" s="513"/>
      <c r="V1618" s="513"/>
      <c r="W1618" s="513"/>
      <c r="X1618" s="513"/>
      <c r="Y1618" s="513"/>
      <c r="Z1618" s="513"/>
      <c r="AA1618" s="513"/>
      <c r="AB1618" s="513"/>
      <c r="AC1618" s="513"/>
      <c r="AD1618" s="513"/>
      <c r="AE1618" s="513"/>
    </row>
    <row r="1619" spans="1:31" ht="15" customHeight="1">
      <c r="A1619" s="96"/>
      <c r="B1619" s="80"/>
      <c r="C1619" s="451" t="s">
        <v>354</v>
      </c>
      <c r="D1619" s="451"/>
      <c r="E1619" s="451"/>
      <c r="F1619" s="451"/>
      <c r="G1619" s="451"/>
      <c r="H1619" s="451"/>
      <c r="I1619" s="451"/>
      <c r="J1619" s="451"/>
      <c r="K1619" s="451"/>
      <c r="L1619" s="451"/>
      <c r="M1619" s="451"/>
      <c r="N1619" s="451"/>
      <c r="O1619" s="451"/>
      <c r="P1619" s="451"/>
      <c r="Q1619" s="451"/>
      <c r="R1619" s="451"/>
      <c r="S1619" s="451"/>
      <c r="T1619" s="451"/>
      <c r="U1619" s="451"/>
      <c r="V1619" s="451"/>
      <c r="W1619" s="451"/>
      <c r="X1619" s="451"/>
      <c r="Y1619" s="451"/>
      <c r="Z1619" s="451"/>
      <c r="AA1619" s="451"/>
      <c r="AB1619" s="451"/>
      <c r="AC1619" s="451"/>
      <c r="AD1619" s="451"/>
      <c r="AE1619" s="1"/>
    </row>
    <row r="1620" spans="1:31" ht="15" customHeight="1">
      <c r="A1620" s="96"/>
      <c r="B1620" s="80"/>
      <c r="C1620" s="100" t="s">
        <v>57</v>
      </c>
      <c r="D1620" s="570" t="s">
        <v>355</v>
      </c>
      <c r="E1620" s="570"/>
      <c r="F1620" s="570"/>
      <c r="G1620" s="570"/>
      <c r="H1620" s="570"/>
      <c r="I1620" s="570"/>
      <c r="J1620" s="570"/>
      <c r="K1620" s="570"/>
      <c r="L1620" s="570"/>
      <c r="M1620" s="570"/>
      <c r="N1620" s="570"/>
      <c r="O1620" s="570"/>
      <c r="P1620" s="570"/>
      <c r="Q1620" s="570"/>
      <c r="R1620" s="570"/>
      <c r="S1620" s="570"/>
      <c r="T1620" s="570"/>
      <c r="U1620" s="570"/>
      <c r="V1620" s="570"/>
      <c r="W1620" s="570"/>
      <c r="X1620" s="570"/>
      <c r="Y1620" s="570"/>
      <c r="Z1620" s="570"/>
      <c r="AA1620" s="570"/>
      <c r="AB1620" s="570"/>
      <c r="AC1620" s="570"/>
      <c r="AD1620" s="570"/>
      <c r="AE1620" s="1"/>
    </row>
    <row r="1621" spans="1:31" ht="15" customHeight="1">
      <c r="A1621" s="96"/>
      <c r="B1621" s="80"/>
      <c r="C1621" s="72" t="s">
        <v>58</v>
      </c>
      <c r="D1621" s="570" t="s">
        <v>356</v>
      </c>
      <c r="E1621" s="570"/>
      <c r="F1621" s="570"/>
      <c r="G1621" s="570"/>
      <c r="H1621" s="570"/>
      <c r="I1621" s="570"/>
      <c r="J1621" s="570"/>
      <c r="K1621" s="570"/>
      <c r="L1621" s="570"/>
      <c r="M1621" s="570"/>
      <c r="N1621" s="570"/>
      <c r="O1621" s="570"/>
      <c r="P1621" s="570"/>
      <c r="Q1621" s="570"/>
      <c r="R1621" s="570"/>
      <c r="S1621" s="570"/>
      <c r="T1621" s="570"/>
      <c r="U1621" s="570"/>
      <c r="V1621" s="570"/>
      <c r="W1621" s="570"/>
      <c r="X1621" s="570"/>
      <c r="Y1621" s="570"/>
      <c r="Z1621" s="570"/>
      <c r="AA1621" s="570"/>
      <c r="AB1621" s="570"/>
      <c r="AC1621" s="570"/>
      <c r="AD1621" s="570"/>
      <c r="AE1621" s="1"/>
    </row>
    <row r="1622" spans="1:31" ht="15" customHeight="1">
      <c r="A1622" s="96"/>
      <c r="B1622" s="80"/>
      <c r="C1622" s="72" t="s">
        <v>59</v>
      </c>
      <c r="D1622" s="570" t="s">
        <v>357</v>
      </c>
      <c r="E1622" s="570"/>
      <c r="F1622" s="570"/>
      <c r="G1622" s="570"/>
      <c r="H1622" s="570"/>
      <c r="I1622" s="570"/>
      <c r="J1622" s="570"/>
      <c r="K1622" s="570"/>
      <c r="L1622" s="570"/>
      <c r="M1622" s="570"/>
      <c r="N1622" s="570"/>
      <c r="O1622" s="570"/>
      <c r="P1622" s="570"/>
      <c r="Q1622" s="570"/>
      <c r="R1622" s="570"/>
      <c r="S1622" s="570"/>
      <c r="T1622" s="570"/>
      <c r="U1622" s="570"/>
      <c r="V1622" s="570"/>
      <c r="W1622" s="570"/>
      <c r="X1622" s="570"/>
      <c r="Y1622" s="570"/>
      <c r="Z1622" s="570"/>
      <c r="AA1622" s="570"/>
      <c r="AB1622" s="570"/>
      <c r="AC1622" s="570"/>
      <c r="AD1622" s="570"/>
      <c r="AE1622" s="1"/>
    </row>
    <row r="1623" spans="1:31" ht="15" customHeight="1">
      <c r="A1623" s="96"/>
      <c r="B1623" s="80"/>
      <c r="C1623" s="72" t="s">
        <v>60</v>
      </c>
      <c r="D1623" s="570" t="s">
        <v>358</v>
      </c>
      <c r="E1623" s="570"/>
      <c r="F1623" s="570"/>
      <c r="G1623" s="570"/>
      <c r="H1623" s="570"/>
      <c r="I1623" s="570"/>
      <c r="J1623" s="570"/>
      <c r="K1623" s="570"/>
      <c r="L1623" s="570"/>
      <c r="M1623" s="570"/>
      <c r="N1623" s="570"/>
      <c r="O1623" s="570"/>
      <c r="P1623" s="570"/>
      <c r="Q1623" s="570"/>
      <c r="R1623" s="570"/>
      <c r="S1623" s="570"/>
      <c r="T1623" s="570"/>
      <c r="U1623" s="570"/>
      <c r="V1623" s="570"/>
      <c r="W1623" s="570"/>
      <c r="X1623" s="570"/>
      <c r="Y1623" s="570"/>
      <c r="Z1623" s="570"/>
      <c r="AA1623" s="570"/>
      <c r="AB1623" s="570"/>
      <c r="AC1623" s="570"/>
      <c r="AD1623" s="570"/>
      <c r="AE1623" s="1"/>
    </row>
    <row r="1624" spans="1:31" ht="15" customHeight="1">
      <c r="A1624" s="96"/>
      <c r="B1624" s="80"/>
      <c r="C1624" s="72" t="s">
        <v>61</v>
      </c>
      <c r="D1624" s="570" t="s">
        <v>359</v>
      </c>
      <c r="E1624" s="570"/>
      <c r="F1624" s="570"/>
      <c r="G1624" s="570"/>
      <c r="H1624" s="570"/>
      <c r="I1624" s="570"/>
      <c r="J1624" s="570"/>
      <c r="K1624" s="570"/>
      <c r="L1624" s="570"/>
      <c r="M1624" s="570"/>
      <c r="N1624" s="570"/>
      <c r="O1624" s="570"/>
      <c r="P1624" s="570"/>
      <c r="Q1624" s="570"/>
      <c r="R1624" s="570"/>
      <c r="S1624" s="570"/>
      <c r="T1624" s="570"/>
      <c r="U1624" s="570"/>
      <c r="V1624" s="570"/>
      <c r="W1624" s="570"/>
      <c r="X1624" s="570"/>
      <c r="Y1624" s="570"/>
      <c r="Z1624" s="570"/>
      <c r="AA1624" s="570"/>
      <c r="AB1624" s="570"/>
      <c r="AC1624" s="570"/>
      <c r="AD1624" s="570"/>
      <c r="AE1624" s="1"/>
    </row>
    <row r="1625" spans="1:31" ht="15" customHeight="1">
      <c r="A1625" s="96"/>
      <c r="B1625" s="80"/>
      <c r="C1625" s="72" t="s">
        <v>62</v>
      </c>
      <c r="D1625" s="570" t="s">
        <v>360</v>
      </c>
      <c r="E1625" s="570"/>
      <c r="F1625" s="570"/>
      <c r="G1625" s="570"/>
      <c r="H1625" s="570"/>
      <c r="I1625" s="570"/>
      <c r="J1625" s="570"/>
      <c r="K1625" s="570"/>
      <c r="L1625" s="570"/>
      <c r="M1625" s="570"/>
      <c r="N1625" s="570"/>
      <c r="O1625" s="570"/>
      <c r="P1625" s="570"/>
      <c r="Q1625" s="570"/>
      <c r="R1625" s="570"/>
      <c r="S1625" s="570"/>
      <c r="T1625" s="570"/>
      <c r="U1625" s="570"/>
      <c r="V1625" s="570"/>
      <c r="W1625" s="570"/>
      <c r="X1625" s="570"/>
      <c r="Y1625" s="570"/>
      <c r="Z1625" s="570"/>
      <c r="AA1625" s="570"/>
      <c r="AB1625" s="570"/>
      <c r="AC1625" s="570"/>
      <c r="AD1625" s="570"/>
      <c r="AE1625" s="1"/>
    </row>
    <row r="1626" spans="1:31" ht="15" customHeight="1">
      <c r="A1626" s="96"/>
      <c r="B1626" s="80"/>
      <c r="C1626" s="72" t="s">
        <v>63</v>
      </c>
      <c r="D1626" s="570" t="s">
        <v>361</v>
      </c>
      <c r="E1626" s="570"/>
      <c r="F1626" s="570"/>
      <c r="G1626" s="570"/>
      <c r="H1626" s="570"/>
      <c r="I1626" s="570"/>
      <c r="J1626" s="570"/>
      <c r="K1626" s="570"/>
      <c r="L1626" s="570"/>
      <c r="M1626" s="570"/>
      <c r="N1626" s="570"/>
      <c r="O1626" s="570"/>
      <c r="P1626" s="570"/>
      <c r="Q1626" s="570"/>
      <c r="R1626" s="570"/>
      <c r="S1626" s="570"/>
      <c r="T1626" s="570"/>
      <c r="U1626" s="570"/>
      <c r="V1626" s="570"/>
      <c r="W1626" s="570"/>
      <c r="X1626" s="570"/>
      <c r="Y1626" s="570"/>
      <c r="Z1626" s="570"/>
      <c r="AA1626" s="570"/>
      <c r="AB1626" s="570"/>
      <c r="AC1626" s="570"/>
      <c r="AD1626" s="570"/>
      <c r="AE1626" s="1"/>
    </row>
    <row r="1627" spans="1:31" ht="15" customHeight="1">
      <c r="A1627" s="96"/>
      <c r="B1627" s="80"/>
      <c r="C1627" s="72" t="s">
        <v>64</v>
      </c>
      <c r="D1627" s="570" t="s">
        <v>362</v>
      </c>
      <c r="E1627" s="570"/>
      <c r="F1627" s="570"/>
      <c r="G1627" s="570"/>
      <c r="H1627" s="570"/>
      <c r="I1627" s="570"/>
      <c r="J1627" s="570"/>
      <c r="K1627" s="570"/>
      <c r="L1627" s="570"/>
      <c r="M1627" s="570"/>
      <c r="N1627" s="570"/>
      <c r="O1627" s="570"/>
      <c r="P1627" s="570"/>
      <c r="Q1627" s="570"/>
      <c r="R1627" s="570"/>
      <c r="S1627" s="570"/>
      <c r="T1627" s="570"/>
      <c r="U1627" s="570"/>
      <c r="V1627" s="570"/>
      <c r="W1627" s="570"/>
      <c r="X1627" s="570"/>
      <c r="Y1627" s="570"/>
      <c r="Z1627" s="570"/>
      <c r="AA1627" s="570"/>
      <c r="AB1627" s="570"/>
      <c r="AC1627" s="570"/>
      <c r="AD1627" s="570"/>
      <c r="AE1627" s="1"/>
    </row>
    <row r="1628" spans="1:31" ht="15" customHeight="1">
      <c r="A1628" s="96"/>
      <c r="B1628" s="80"/>
      <c r="C1628" s="72" t="s">
        <v>65</v>
      </c>
      <c r="D1628" s="570" t="s">
        <v>278</v>
      </c>
      <c r="E1628" s="570"/>
      <c r="F1628" s="570"/>
      <c r="G1628" s="570"/>
      <c r="H1628" s="570"/>
      <c r="I1628" s="570"/>
      <c r="J1628" s="570"/>
      <c r="K1628" s="570"/>
      <c r="L1628" s="570"/>
      <c r="M1628" s="570"/>
      <c r="N1628" s="570"/>
      <c r="O1628" s="570"/>
      <c r="P1628" s="570"/>
      <c r="Q1628" s="570"/>
      <c r="R1628" s="570"/>
      <c r="S1628" s="570"/>
      <c r="T1628" s="570"/>
      <c r="U1628" s="570"/>
      <c r="V1628" s="570"/>
      <c r="W1628" s="570"/>
      <c r="X1628" s="570"/>
      <c r="Y1628" s="570"/>
      <c r="Z1628" s="570"/>
      <c r="AA1628" s="570"/>
      <c r="AB1628" s="570"/>
      <c r="AC1628" s="570"/>
      <c r="AD1628" s="570"/>
      <c r="AE1628" s="1"/>
    </row>
    <row r="1629" spans="1:31" ht="15" customHeight="1">
      <c r="A1629" s="96"/>
      <c r="B1629" s="80"/>
      <c r="C1629" s="80"/>
      <c r="D1629" s="80"/>
      <c r="E1629" s="80"/>
      <c r="F1629" s="80"/>
      <c r="G1629" s="80"/>
      <c r="H1629" s="80"/>
      <c r="I1629" s="80"/>
      <c r="J1629" s="80"/>
      <c r="K1629" s="80"/>
      <c r="L1629" s="80"/>
      <c r="M1629" s="80"/>
      <c r="N1629" s="80"/>
      <c r="O1629" s="80"/>
      <c r="P1629" s="80"/>
      <c r="Q1629" s="80"/>
      <c r="R1629" s="80"/>
      <c r="S1629" s="80"/>
      <c r="T1629" s="80"/>
      <c r="U1629" s="80"/>
      <c r="V1629" s="80"/>
      <c r="W1629" s="80"/>
      <c r="X1629" s="80"/>
      <c r="Y1629" s="80"/>
      <c r="Z1629" s="80"/>
      <c r="AA1629" s="80"/>
      <c r="AB1629" s="80"/>
      <c r="AC1629" s="80"/>
      <c r="AD1629" s="80"/>
      <c r="AE1629" s="1"/>
    </row>
    <row r="1630" spans="1:31" ht="24" customHeight="1">
      <c r="A1630" s="96"/>
      <c r="B1630" s="24"/>
      <c r="C1630" s="532" t="s">
        <v>189</v>
      </c>
      <c r="D1630" s="532"/>
      <c r="E1630" s="532"/>
      <c r="F1630" s="532"/>
      <c r="G1630" s="532"/>
      <c r="H1630" s="532"/>
      <c r="I1630" s="532"/>
      <c r="J1630" s="532"/>
      <c r="K1630" s="532"/>
      <c r="L1630" s="532"/>
      <c r="M1630" s="532"/>
      <c r="N1630" s="532"/>
      <c r="O1630" s="532"/>
      <c r="P1630" s="532"/>
      <c r="Q1630" s="532"/>
      <c r="R1630" s="532"/>
      <c r="S1630" s="532"/>
      <c r="T1630" s="532"/>
      <c r="U1630" s="532"/>
      <c r="V1630" s="532"/>
      <c r="W1630" s="532"/>
      <c r="X1630" s="532"/>
      <c r="Y1630" s="532"/>
      <c r="Z1630" s="532"/>
      <c r="AA1630" s="532"/>
      <c r="AB1630" s="532"/>
      <c r="AC1630" s="532"/>
      <c r="AD1630" s="532"/>
      <c r="AE1630" s="1"/>
    </row>
    <row r="1631" spans="1:31" ht="60" customHeight="1">
      <c r="A1631" s="96"/>
      <c r="B1631" s="24"/>
      <c r="C1631" s="519"/>
      <c r="D1631" s="520"/>
      <c r="E1631" s="520"/>
      <c r="F1631" s="520"/>
      <c r="G1631" s="520"/>
      <c r="H1631" s="520"/>
      <c r="I1631" s="520"/>
      <c r="J1631" s="520"/>
      <c r="K1631" s="520"/>
      <c r="L1631" s="520"/>
      <c r="M1631" s="520"/>
      <c r="N1631" s="520"/>
      <c r="O1631" s="520"/>
      <c r="P1631" s="520"/>
      <c r="Q1631" s="520"/>
      <c r="R1631" s="520"/>
      <c r="S1631" s="520"/>
      <c r="T1631" s="520"/>
      <c r="U1631" s="520"/>
      <c r="V1631" s="520"/>
      <c r="W1631" s="520"/>
      <c r="X1631" s="520"/>
      <c r="Y1631" s="520"/>
      <c r="Z1631" s="520"/>
      <c r="AA1631" s="520"/>
      <c r="AB1631" s="520"/>
      <c r="AC1631" s="520"/>
      <c r="AD1631" s="521"/>
      <c r="AE1631" s="1"/>
    </row>
    <row r="1632" spans="1:31" ht="15" customHeight="1">
      <c r="A1632" s="44"/>
      <c r="B1632" s="513" t="str">
        <f>IF(AG1616&gt;0,"Favor de ingresar toda la información requerida en la pregunta y/o verifique que no tenga información en celdas sombreadas","")</f>
        <v/>
      </c>
      <c r="C1632" s="513"/>
      <c r="D1632" s="513"/>
      <c r="E1632" s="513"/>
      <c r="F1632" s="513"/>
      <c r="G1632" s="513"/>
      <c r="H1632" s="513"/>
      <c r="I1632" s="513"/>
      <c r="J1632" s="513"/>
      <c r="K1632" s="513"/>
      <c r="L1632" s="513"/>
      <c r="M1632" s="513"/>
      <c r="N1632" s="513"/>
      <c r="O1632" s="513"/>
      <c r="P1632" s="513"/>
      <c r="Q1632" s="513"/>
      <c r="R1632" s="513"/>
      <c r="S1632" s="513"/>
      <c r="T1632" s="513"/>
      <c r="U1632" s="513"/>
      <c r="V1632" s="513"/>
      <c r="W1632" s="513"/>
      <c r="X1632" s="513"/>
      <c r="Y1632" s="513"/>
      <c r="Z1632" s="513"/>
      <c r="AA1632" s="513"/>
      <c r="AB1632" s="513"/>
      <c r="AC1632" s="513"/>
      <c r="AD1632" s="513"/>
      <c r="AE1632" s="1"/>
    </row>
    <row r="1633" spans="1:34" ht="15" customHeight="1">
      <c r="A1633" s="44"/>
      <c r="B1633" s="514" t="str">
        <f>IF(AH1496&gt;0,"Alerta: debido a que cuenta con registros NS, debe proporcionar una justificación en el area de comentarios ","")</f>
        <v/>
      </c>
      <c r="C1633" s="514"/>
      <c r="D1633" s="514"/>
      <c r="E1633" s="514"/>
      <c r="F1633" s="514"/>
      <c r="G1633" s="514"/>
      <c r="H1633" s="514"/>
      <c r="I1633" s="514"/>
      <c r="J1633" s="514"/>
      <c r="K1633" s="514"/>
      <c r="L1633" s="514"/>
      <c r="M1633" s="514"/>
      <c r="N1633" s="514"/>
      <c r="O1633" s="514"/>
      <c r="P1633" s="514"/>
      <c r="Q1633" s="514"/>
      <c r="R1633" s="514"/>
      <c r="S1633" s="514"/>
      <c r="T1633" s="514"/>
      <c r="U1633" s="514"/>
      <c r="V1633" s="514"/>
      <c r="W1633" s="514"/>
      <c r="X1633" s="514"/>
      <c r="Y1633" s="514"/>
      <c r="Z1633" s="514"/>
      <c r="AA1633" s="514"/>
      <c r="AB1633" s="514"/>
      <c r="AC1633" s="514"/>
      <c r="AD1633" s="514"/>
      <c r="AE1633" s="1"/>
    </row>
    <row r="1634" spans="1:34" ht="15" customHeight="1">
      <c r="A1634" s="44"/>
      <c r="AE1634" s="1"/>
    </row>
    <row r="1635" spans="1:34" ht="15" customHeight="1">
      <c r="A1635" s="44"/>
      <c r="AE1635" s="1"/>
    </row>
    <row r="1636" spans="1:34" ht="15" customHeight="1">
      <c r="A1636" s="44"/>
      <c r="AE1636" s="1"/>
    </row>
    <row r="1637" spans="1:34" ht="15" customHeight="1">
      <c r="A1637" s="44"/>
      <c r="AE1637" s="1"/>
    </row>
    <row r="1638" spans="1:34" ht="24" customHeight="1">
      <c r="A1638" s="52" t="s">
        <v>700</v>
      </c>
      <c r="B1638" s="571" t="s">
        <v>363</v>
      </c>
      <c r="C1638" s="571"/>
      <c r="D1638" s="571"/>
      <c r="E1638" s="571"/>
      <c r="F1638" s="571"/>
      <c r="G1638" s="571"/>
      <c r="H1638" s="571"/>
      <c r="I1638" s="571"/>
      <c r="J1638" s="571"/>
      <c r="K1638" s="571"/>
      <c r="L1638" s="571"/>
      <c r="M1638" s="571"/>
      <c r="N1638" s="571"/>
      <c r="O1638" s="571"/>
      <c r="P1638" s="571"/>
      <c r="Q1638" s="571"/>
      <c r="R1638" s="571"/>
      <c r="S1638" s="571"/>
      <c r="T1638" s="571"/>
      <c r="U1638" s="571"/>
      <c r="V1638" s="571"/>
      <c r="W1638" s="571"/>
      <c r="X1638" s="571"/>
      <c r="Y1638" s="571"/>
      <c r="Z1638" s="571"/>
      <c r="AA1638" s="571"/>
      <c r="AB1638" s="571"/>
      <c r="AC1638" s="571"/>
      <c r="AD1638" s="571"/>
      <c r="AE1638" s="1"/>
    </row>
    <row r="1639" spans="1:34" ht="24" customHeight="1">
      <c r="A1639" s="56"/>
      <c r="B1639" s="43"/>
      <c r="C1639" s="600" t="s">
        <v>717</v>
      </c>
      <c r="D1639" s="600"/>
      <c r="E1639" s="600"/>
      <c r="F1639" s="600"/>
      <c r="G1639" s="600"/>
      <c r="H1639" s="600"/>
      <c r="I1639" s="600"/>
      <c r="J1639" s="600"/>
      <c r="K1639" s="600"/>
      <c r="L1639" s="600"/>
      <c r="M1639" s="600"/>
      <c r="N1639" s="600"/>
      <c r="O1639" s="600"/>
      <c r="P1639" s="600"/>
      <c r="Q1639" s="600"/>
      <c r="R1639" s="600"/>
      <c r="S1639" s="600"/>
      <c r="T1639" s="600"/>
      <c r="U1639" s="600"/>
      <c r="V1639" s="600"/>
      <c r="W1639" s="600"/>
      <c r="X1639" s="600"/>
      <c r="Y1639" s="600"/>
      <c r="Z1639" s="600"/>
      <c r="AA1639" s="600"/>
      <c r="AB1639" s="600"/>
      <c r="AC1639" s="600"/>
      <c r="AD1639" s="600"/>
      <c r="AE1639" s="1"/>
    </row>
    <row r="1640" spans="1:34" ht="36" customHeight="1">
      <c r="A1640" s="56"/>
      <c r="B1640" s="43"/>
      <c r="C1640" s="572" t="s">
        <v>520</v>
      </c>
      <c r="D1640" s="572"/>
      <c r="E1640" s="572"/>
      <c r="F1640" s="572"/>
      <c r="G1640" s="572"/>
      <c r="H1640" s="572"/>
      <c r="I1640" s="572"/>
      <c r="J1640" s="572"/>
      <c r="K1640" s="572"/>
      <c r="L1640" s="572"/>
      <c r="M1640" s="572"/>
      <c r="N1640" s="572"/>
      <c r="O1640" s="572"/>
      <c r="P1640" s="572"/>
      <c r="Q1640" s="572"/>
      <c r="R1640" s="572"/>
      <c r="S1640" s="572"/>
      <c r="T1640" s="572"/>
      <c r="U1640" s="572"/>
      <c r="V1640" s="572"/>
      <c r="W1640" s="572"/>
      <c r="X1640" s="572"/>
      <c r="Y1640" s="572"/>
      <c r="Z1640" s="572"/>
      <c r="AA1640" s="572"/>
      <c r="AB1640" s="572"/>
      <c r="AC1640" s="572"/>
      <c r="AD1640" s="572"/>
      <c r="AE1640" s="1"/>
    </row>
    <row r="1641" spans="1:34" ht="15" customHeight="1">
      <c r="A1641" s="96"/>
      <c r="B1641" s="98"/>
      <c r="C1641" s="98"/>
      <c r="D1641" s="98"/>
      <c r="E1641" s="98"/>
      <c r="F1641" s="98"/>
      <c r="G1641" s="98"/>
      <c r="H1641" s="98"/>
      <c r="I1641" s="98"/>
      <c r="J1641" s="98"/>
      <c r="K1641" s="98"/>
      <c r="L1641" s="98"/>
      <c r="M1641" s="98"/>
      <c r="N1641" s="98"/>
      <c r="O1641" s="98"/>
      <c r="P1641" s="98"/>
      <c r="Q1641" s="98"/>
      <c r="R1641" s="98"/>
      <c r="S1641" s="98"/>
      <c r="T1641" s="98"/>
      <c r="U1641" s="98"/>
      <c r="V1641" s="98"/>
      <c r="W1641" s="98"/>
      <c r="X1641" s="98"/>
      <c r="Y1641" s="98"/>
      <c r="Z1641" s="98"/>
      <c r="AA1641" s="98"/>
      <c r="AB1641" s="98"/>
      <c r="AC1641" s="98"/>
      <c r="AD1641" s="98"/>
      <c r="AE1641" s="1"/>
    </row>
    <row r="1642" spans="1:34" ht="84" customHeight="1">
      <c r="A1642" s="96"/>
      <c r="B1642" s="24"/>
      <c r="C1642" s="451" t="s">
        <v>364</v>
      </c>
      <c r="D1642" s="451"/>
      <c r="E1642" s="451"/>
      <c r="F1642" s="451"/>
      <c r="G1642" s="451"/>
      <c r="H1642" s="451"/>
      <c r="I1642" s="451"/>
      <c r="J1642" s="451"/>
      <c r="K1642" s="451"/>
      <c r="L1642" s="451"/>
      <c r="M1642" s="451"/>
      <c r="N1642" s="451"/>
      <c r="O1642" s="451"/>
      <c r="P1642" s="451"/>
      <c r="Q1642" s="451"/>
      <c r="R1642" s="451"/>
      <c r="S1642" s="451"/>
      <c r="T1642" s="451"/>
      <c r="U1642" s="451"/>
      <c r="V1642" s="451"/>
      <c r="W1642" s="451"/>
      <c r="X1642" s="451"/>
      <c r="Y1642" s="449" t="s">
        <v>655</v>
      </c>
      <c r="Z1642" s="449"/>
      <c r="AA1642" s="449"/>
      <c r="AB1642" s="449"/>
      <c r="AC1642" s="449"/>
      <c r="AD1642" s="450"/>
      <c r="AE1642" s="1"/>
      <c r="AG1642" s="317" t="s">
        <v>731</v>
      </c>
      <c r="AH1642" s="414" t="s">
        <v>5685</v>
      </c>
    </row>
    <row r="1643" spans="1:34" ht="24" customHeight="1">
      <c r="A1643" s="96"/>
      <c r="B1643" s="24"/>
      <c r="C1643" s="569" t="s">
        <v>365</v>
      </c>
      <c r="D1643" s="569"/>
      <c r="E1643" s="15" t="s">
        <v>323</v>
      </c>
      <c r="F1643" s="570" t="s">
        <v>366</v>
      </c>
      <c r="G1643" s="570"/>
      <c r="H1643" s="570"/>
      <c r="I1643" s="570"/>
      <c r="J1643" s="570"/>
      <c r="K1643" s="570"/>
      <c r="L1643" s="570"/>
      <c r="M1643" s="570"/>
      <c r="N1643" s="570"/>
      <c r="O1643" s="570"/>
      <c r="P1643" s="570"/>
      <c r="Q1643" s="570"/>
      <c r="R1643" s="570"/>
      <c r="S1643" s="570"/>
      <c r="T1643" s="570"/>
      <c r="U1643" s="570"/>
      <c r="V1643" s="570"/>
      <c r="W1643" s="570"/>
      <c r="X1643" s="570"/>
      <c r="Y1643" s="531"/>
      <c r="Z1643" s="531"/>
      <c r="AA1643" s="531"/>
      <c r="AB1643" s="531"/>
      <c r="AC1643" s="531"/>
      <c r="AD1643" s="531"/>
      <c r="AE1643" s="1"/>
      <c r="AG1643" s="245">
        <f>IF(AND($C$1447="",$C$1449="",COUNTA(Y1643:AD1656)=0),0,IF(AND(OR($C$1447="X",$C$1449="X"),COUNTA(Y1643:AD1656)=14),0,IF(COUNTA(Y1643:AD1656)=0,0,1)))</f>
        <v>0</v>
      </c>
      <c r="AH1643" s="241">
        <f>IF(AND($C$1447="",$C$1449="",COUNTA(Y1643:AD1656)&gt;0),1,0)</f>
        <v>0</v>
      </c>
    </row>
    <row r="1644" spans="1:34" ht="15" customHeight="1">
      <c r="A1644" s="96"/>
      <c r="B1644" s="24"/>
      <c r="C1644" s="569"/>
      <c r="D1644" s="569"/>
      <c r="E1644" s="15" t="s">
        <v>324</v>
      </c>
      <c r="F1644" s="570" t="s">
        <v>367</v>
      </c>
      <c r="G1644" s="570"/>
      <c r="H1644" s="570"/>
      <c r="I1644" s="570"/>
      <c r="J1644" s="570"/>
      <c r="K1644" s="570"/>
      <c r="L1644" s="570"/>
      <c r="M1644" s="570"/>
      <c r="N1644" s="570"/>
      <c r="O1644" s="570"/>
      <c r="P1644" s="570"/>
      <c r="Q1644" s="570"/>
      <c r="R1644" s="570"/>
      <c r="S1644" s="570"/>
      <c r="T1644" s="570"/>
      <c r="U1644" s="570"/>
      <c r="V1644" s="570"/>
      <c r="W1644" s="570"/>
      <c r="X1644" s="570"/>
      <c r="Y1644" s="531"/>
      <c r="Z1644" s="531"/>
      <c r="AA1644" s="531"/>
      <c r="AB1644" s="531"/>
      <c r="AC1644" s="531"/>
      <c r="AD1644" s="531"/>
      <c r="AE1644" s="1"/>
    </row>
    <row r="1645" spans="1:34" ht="24" customHeight="1">
      <c r="A1645" s="96"/>
      <c r="B1645" s="24"/>
      <c r="C1645" s="569"/>
      <c r="D1645" s="569"/>
      <c r="E1645" s="15" t="s">
        <v>325</v>
      </c>
      <c r="F1645" s="570" t="s">
        <v>368</v>
      </c>
      <c r="G1645" s="570"/>
      <c r="H1645" s="570"/>
      <c r="I1645" s="570"/>
      <c r="J1645" s="570"/>
      <c r="K1645" s="570"/>
      <c r="L1645" s="570"/>
      <c r="M1645" s="570"/>
      <c r="N1645" s="570"/>
      <c r="O1645" s="570"/>
      <c r="P1645" s="570"/>
      <c r="Q1645" s="570"/>
      <c r="R1645" s="570"/>
      <c r="S1645" s="570"/>
      <c r="T1645" s="570"/>
      <c r="U1645" s="570"/>
      <c r="V1645" s="570"/>
      <c r="W1645" s="570"/>
      <c r="X1645" s="570"/>
      <c r="Y1645" s="531"/>
      <c r="Z1645" s="531"/>
      <c r="AA1645" s="531"/>
      <c r="AB1645" s="531"/>
      <c r="AC1645" s="531"/>
      <c r="AD1645" s="531"/>
      <c r="AE1645" s="1"/>
      <c r="AG1645" s="373" t="s">
        <v>5682</v>
      </c>
    </row>
    <row r="1646" spans="1:34" ht="15" customHeight="1">
      <c r="A1646" s="96"/>
      <c r="B1646" s="24"/>
      <c r="C1646" s="569"/>
      <c r="D1646" s="569"/>
      <c r="E1646" s="15" t="s">
        <v>326</v>
      </c>
      <c r="F1646" s="570" t="s">
        <v>369</v>
      </c>
      <c r="G1646" s="570"/>
      <c r="H1646" s="570"/>
      <c r="I1646" s="570"/>
      <c r="J1646" s="570"/>
      <c r="K1646" s="570"/>
      <c r="L1646" s="570"/>
      <c r="M1646" s="570"/>
      <c r="N1646" s="570"/>
      <c r="O1646" s="570"/>
      <c r="P1646" s="570"/>
      <c r="Q1646" s="570"/>
      <c r="R1646" s="570"/>
      <c r="S1646" s="570"/>
      <c r="T1646" s="570"/>
      <c r="U1646" s="570"/>
      <c r="V1646" s="570"/>
      <c r="W1646" s="570"/>
      <c r="X1646" s="570"/>
      <c r="Y1646" s="531"/>
      <c r="Z1646" s="531"/>
      <c r="AA1646" s="531"/>
      <c r="AB1646" s="531"/>
      <c r="AC1646" s="531"/>
      <c r="AD1646" s="531"/>
      <c r="AE1646" s="1"/>
      <c r="AG1646" s="364">
        <f>IF(Y1646=1,1,0)</f>
        <v>0</v>
      </c>
    </row>
    <row r="1647" spans="1:34" ht="24" customHeight="1">
      <c r="A1647" s="96"/>
      <c r="B1647" s="24"/>
      <c r="C1647" s="569" t="s">
        <v>370</v>
      </c>
      <c r="D1647" s="569"/>
      <c r="E1647" s="15" t="s">
        <v>199</v>
      </c>
      <c r="F1647" s="570" t="s">
        <v>371</v>
      </c>
      <c r="G1647" s="570"/>
      <c r="H1647" s="570"/>
      <c r="I1647" s="570"/>
      <c r="J1647" s="570"/>
      <c r="K1647" s="570"/>
      <c r="L1647" s="570"/>
      <c r="M1647" s="570"/>
      <c r="N1647" s="570"/>
      <c r="O1647" s="570"/>
      <c r="P1647" s="570"/>
      <c r="Q1647" s="570"/>
      <c r="R1647" s="570"/>
      <c r="S1647" s="570"/>
      <c r="T1647" s="570"/>
      <c r="U1647" s="570"/>
      <c r="V1647" s="570"/>
      <c r="W1647" s="570"/>
      <c r="X1647" s="570"/>
      <c r="Y1647" s="531"/>
      <c r="Z1647" s="531"/>
      <c r="AA1647" s="531"/>
      <c r="AB1647" s="531"/>
      <c r="AC1647" s="531"/>
      <c r="AD1647" s="531"/>
      <c r="AE1647" s="1"/>
      <c r="AG1647" s="419" t="s">
        <v>5683</v>
      </c>
    </row>
    <row r="1648" spans="1:34" ht="24" customHeight="1">
      <c r="A1648" s="96"/>
      <c r="B1648" s="24"/>
      <c r="C1648" s="569"/>
      <c r="D1648" s="569"/>
      <c r="E1648" s="15" t="s">
        <v>201</v>
      </c>
      <c r="F1648" s="570" t="s">
        <v>372</v>
      </c>
      <c r="G1648" s="570"/>
      <c r="H1648" s="570"/>
      <c r="I1648" s="570"/>
      <c r="J1648" s="570"/>
      <c r="K1648" s="570"/>
      <c r="L1648" s="570"/>
      <c r="M1648" s="570"/>
      <c r="N1648" s="570"/>
      <c r="O1648" s="570"/>
      <c r="P1648" s="570"/>
      <c r="Q1648" s="570"/>
      <c r="R1648" s="570"/>
      <c r="S1648" s="570"/>
      <c r="T1648" s="570"/>
      <c r="U1648" s="570"/>
      <c r="V1648" s="570"/>
      <c r="W1648" s="570"/>
      <c r="X1648" s="570"/>
      <c r="Y1648" s="531"/>
      <c r="Z1648" s="531"/>
      <c r="AA1648" s="531"/>
      <c r="AB1648" s="531"/>
      <c r="AC1648" s="531"/>
      <c r="AD1648" s="531"/>
      <c r="AE1648" s="1"/>
      <c r="AG1648" s="417">
        <f>IF(Y1651=1,1,0)</f>
        <v>0</v>
      </c>
    </row>
    <row r="1649" spans="1:33" ht="24" customHeight="1">
      <c r="A1649" s="96"/>
      <c r="B1649" s="24"/>
      <c r="C1649" s="569"/>
      <c r="D1649" s="569"/>
      <c r="E1649" s="15" t="s">
        <v>373</v>
      </c>
      <c r="F1649" s="570" t="s">
        <v>374</v>
      </c>
      <c r="G1649" s="570"/>
      <c r="H1649" s="570"/>
      <c r="I1649" s="570"/>
      <c r="J1649" s="570"/>
      <c r="K1649" s="570"/>
      <c r="L1649" s="570"/>
      <c r="M1649" s="570"/>
      <c r="N1649" s="570"/>
      <c r="O1649" s="570"/>
      <c r="P1649" s="570"/>
      <c r="Q1649" s="570"/>
      <c r="R1649" s="570"/>
      <c r="S1649" s="570"/>
      <c r="T1649" s="570"/>
      <c r="U1649" s="570"/>
      <c r="V1649" s="570"/>
      <c r="W1649" s="570"/>
      <c r="X1649" s="570"/>
      <c r="Y1649" s="531"/>
      <c r="Z1649" s="531"/>
      <c r="AA1649" s="531"/>
      <c r="AB1649" s="531"/>
      <c r="AC1649" s="531"/>
      <c r="AD1649" s="531"/>
      <c r="AE1649" s="1"/>
      <c r="AG1649" s="420" t="s">
        <v>5684</v>
      </c>
    </row>
    <row r="1650" spans="1:33" ht="24" customHeight="1">
      <c r="A1650" s="96"/>
      <c r="B1650" s="24"/>
      <c r="C1650" s="569"/>
      <c r="D1650" s="569"/>
      <c r="E1650" s="15" t="s">
        <v>375</v>
      </c>
      <c r="F1650" s="570" t="s">
        <v>552</v>
      </c>
      <c r="G1650" s="570"/>
      <c r="H1650" s="570"/>
      <c r="I1650" s="570"/>
      <c r="J1650" s="570"/>
      <c r="K1650" s="570"/>
      <c r="L1650" s="570"/>
      <c r="M1650" s="570"/>
      <c r="N1650" s="570"/>
      <c r="O1650" s="570"/>
      <c r="P1650" s="570"/>
      <c r="Q1650" s="570"/>
      <c r="R1650" s="570"/>
      <c r="S1650" s="570"/>
      <c r="T1650" s="570"/>
      <c r="U1650" s="570"/>
      <c r="V1650" s="570"/>
      <c r="W1650" s="570"/>
      <c r="X1650" s="570"/>
      <c r="Y1650" s="531"/>
      <c r="Z1650" s="531"/>
      <c r="AA1650" s="531"/>
      <c r="AB1650" s="531"/>
      <c r="AC1650" s="531"/>
      <c r="AD1650" s="531"/>
      <c r="AE1650" s="1"/>
      <c r="AG1650" s="418">
        <f>IF(Y1656=1,1,0)</f>
        <v>0</v>
      </c>
    </row>
    <row r="1651" spans="1:33" ht="15" customHeight="1">
      <c r="A1651" s="96"/>
      <c r="B1651" s="24"/>
      <c r="C1651" s="569"/>
      <c r="D1651" s="569"/>
      <c r="E1651" s="15" t="s">
        <v>376</v>
      </c>
      <c r="F1651" s="570" t="s">
        <v>377</v>
      </c>
      <c r="G1651" s="570"/>
      <c r="H1651" s="570"/>
      <c r="I1651" s="570"/>
      <c r="J1651" s="570"/>
      <c r="K1651" s="570"/>
      <c r="L1651" s="570"/>
      <c r="M1651" s="570"/>
      <c r="N1651" s="570"/>
      <c r="O1651" s="570"/>
      <c r="P1651" s="570"/>
      <c r="Q1651" s="570"/>
      <c r="R1651" s="570"/>
      <c r="S1651" s="570"/>
      <c r="T1651" s="570"/>
      <c r="U1651" s="570"/>
      <c r="V1651" s="570"/>
      <c r="W1651" s="570"/>
      <c r="X1651" s="570"/>
      <c r="Y1651" s="531"/>
      <c r="Z1651" s="531"/>
      <c r="AA1651" s="531"/>
      <c r="AB1651" s="531"/>
      <c r="AC1651" s="531"/>
      <c r="AD1651" s="531"/>
      <c r="AE1651" s="1"/>
    </row>
    <row r="1652" spans="1:33" ht="24" customHeight="1">
      <c r="A1652" s="96"/>
      <c r="B1652" s="24"/>
      <c r="C1652" s="569" t="s">
        <v>378</v>
      </c>
      <c r="D1652" s="569"/>
      <c r="E1652" s="15" t="s">
        <v>262</v>
      </c>
      <c r="F1652" s="570" t="s">
        <v>521</v>
      </c>
      <c r="G1652" s="570"/>
      <c r="H1652" s="570"/>
      <c r="I1652" s="570"/>
      <c r="J1652" s="570"/>
      <c r="K1652" s="570"/>
      <c r="L1652" s="570"/>
      <c r="M1652" s="570"/>
      <c r="N1652" s="570"/>
      <c r="O1652" s="570"/>
      <c r="P1652" s="570"/>
      <c r="Q1652" s="570"/>
      <c r="R1652" s="570"/>
      <c r="S1652" s="570"/>
      <c r="T1652" s="570"/>
      <c r="U1652" s="570"/>
      <c r="V1652" s="570"/>
      <c r="W1652" s="570"/>
      <c r="X1652" s="570"/>
      <c r="Y1652" s="531"/>
      <c r="Z1652" s="531"/>
      <c r="AA1652" s="531"/>
      <c r="AB1652" s="531"/>
      <c r="AC1652" s="531"/>
      <c r="AD1652" s="531"/>
      <c r="AE1652" s="1"/>
    </row>
    <row r="1653" spans="1:33" ht="24" customHeight="1">
      <c r="A1653" s="96"/>
      <c r="B1653" s="24"/>
      <c r="C1653" s="569"/>
      <c r="D1653" s="569"/>
      <c r="E1653" s="15" t="s">
        <v>263</v>
      </c>
      <c r="F1653" s="570" t="s">
        <v>379</v>
      </c>
      <c r="G1653" s="570"/>
      <c r="H1653" s="570"/>
      <c r="I1653" s="570"/>
      <c r="J1653" s="570"/>
      <c r="K1653" s="570"/>
      <c r="L1653" s="570"/>
      <c r="M1653" s="570"/>
      <c r="N1653" s="570"/>
      <c r="O1653" s="570"/>
      <c r="P1653" s="570"/>
      <c r="Q1653" s="570"/>
      <c r="R1653" s="570"/>
      <c r="S1653" s="570"/>
      <c r="T1653" s="570"/>
      <c r="U1653" s="570"/>
      <c r="V1653" s="570"/>
      <c r="W1653" s="570"/>
      <c r="X1653" s="570"/>
      <c r="Y1653" s="531"/>
      <c r="Z1653" s="531"/>
      <c r="AA1653" s="531"/>
      <c r="AB1653" s="531"/>
      <c r="AC1653" s="531"/>
      <c r="AD1653" s="531"/>
      <c r="AE1653" s="1"/>
    </row>
    <row r="1654" spans="1:33" ht="24" customHeight="1">
      <c r="A1654" s="96"/>
      <c r="B1654" s="24"/>
      <c r="C1654" s="569"/>
      <c r="D1654" s="569"/>
      <c r="E1654" s="15" t="s">
        <v>264</v>
      </c>
      <c r="F1654" s="570" t="s">
        <v>553</v>
      </c>
      <c r="G1654" s="570"/>
      <c r="H1654" s="570"/>
      <c r="I1654" s="570"/>
      <c r="J1654" s="570"/>
      <c r="K1654" s="570"/>
      <c r="L1654" s="570"/>
      <c r="M1654" s="570"/>
      <c r="N1654" s="570"/>
      <c r="O1654" s="570"/>
      <c r="P1654" s="570"/>
      <c r="Q1654" s="570"/>
      <c r="R1654" s="570"/>
      <c r="S1654" s="570"/>
      <c r="T1654" s="570"/>
      <c r="U1654" s="570"/>
      <c r="V1654" s="570"/>
      <c r="W1654" s="570"/>
      <c r="X1654" s="570"/>
      <c r="Y1654" s="531"/>
      <c r="Z1654" s="531"/>
      <c r="AA1654" s="531"/>
      <c r="AB1654" s="531"/>
      <c r="AC1654" s="531"/>
      <c r="AD1654" s="531"/>
      <c r="AE1654" s="1"/>
    </row>
    <row r="1655" spans="1:33" ht="24" customHeight="1">
      <c r="A1655" s="96"/>
      <c r="B1655" s="24"/>
      <c r="C1655" s="569"/>
      <c r="D1655" s="569"/>
      <c r="E1655" s="15" t="s">
        <v>380</v>
      </c>
      <c r="F1655" s="570" t="s">
        <v>381</v>
      </c>
      <c r="G1655" s="570"/>
      <c r="H1655" s="570"/>
      <c r="I1655" s="570"/>
      <c r="J1655" s="570"/>
      <c r="K1655" s="570"/>
      <c r="L1655" s="570"/>
      <c r="M1655" s="570"/>
      <c r="N1655" s="570"/>
      <c r="O1655" s="570"/>
      <c r="P1655" s="570"/>
      <c r="Q1655" s="570"/>
      <c r="R1655" s="570"/>
      <c r="S1655" s="570"/>
      <c r="T1655" s="570"/>
      <c r="U1655" s="570"/>
      <c r="V1655" s="570"/>
      <c r="W1655" s="570"/>
      <c r="X1655" s="570"/>
      <c r="Y1655" s="531"/>
      <c r="Z1655" s="531"/>
      <c r="AA1655" s="531"/>
      <c r="AB1655" s="531"/>
      <c r="AC1655" s="531"/>
      <c r="AD1655" s="531"/>
      <c r="AE1655" s="1"/>
    </row>
    <row r="1656" spans="1:33" ht="15" customHeight="1">
      <c r="A1656" s="96"/>
      <c r="B1656" s="24"/>
      <c r="C1656" s="569"/>
      <c r="D1656" s="569"/>
      <c r="E1656" s="15" t="s">
        <v>382</v>
      </c>
      <c r="F1656" s="570" t="s">
        <v>383</v>
      </c>
      <c r="G1656" s="570"/>
      <c r="H1656" s="570"/>
      <c r="I1656" s="570"/>
      <c r="J1656" s="570"/>
      <c r="K1656" s="570"/>
      <c r="L1656" s="570"/>
      <c r="M1656" s="570"/>
      <c r="N1656" s="570"/>
      <c r="O1656" s="570"/>
      <c r="P1656" s="570"/>
      <c r="Q1656" s="570"/>
      <c r="R1656" s="570"/>
      <c r="S1656" s="570"/>
      <c r="T1656" s="570"/>
      <c r="U1656" s="570"/>
      <c r="V1656" s="570"/>
      <c r="W1656" s="570"/>
      <c r="X1656" s="570"/>
      <c r="Y1656" s="531"/>
      <c r="Z1656" s="531"/>
      <c r="AA1656" s="531"/>
      <c r="AB1656" s="531"/>
      <c r="AC1656" s="531"/>
      <c r="AD1656" s="531"/>
      <c r="AE1656" s="1"/>
    </row>
    <row r="1657" spans="1:33" ht="15" customHeight="1">
      <c r="A1657" s="96"/>
      <c r="B1657" s="24"/>
      <c r="AE1657" s="1"/>
    </row>
    <row r="1658" spans="1:33" ht="45" customHeight="1">
      <c r="A1658" s="96"/>
      <c r="B1658" s="24"/>
      <c r="C1658" s="528" t="s">
        <v>384</v>
      </c>
      <c r="D1658" s="528"/>
      <c r="E1658" s="528"/>
      <c r="F1658" s="529"/>
      <c r="G1658" s="444"/>
      <c r="H1658" s="440"/>
      <c r="I1658" s="440"/>
      <c r="J1658" s="440"/>
      <c r="K1658" s="440"/>
      <c r="L1658" s="440"/>
      <c r="M1658" s="440"/>
      <c r="N1658" s="440"/>
      <c r="O1658" s="440"/>
      <c r="P1658" s="440"/>
      <c r="Q1658" s="440"/>
      <c r="R1658" s="440"/>
      <c r="S1658" s="440"/>
      <c r="T1658" s="440"/>
      <c r="U1658" s="440"/>
      <c r="V1658" s="440"/>
      <c r="W1658" s="440"/>
      <c r="X1658" s="440"/>
      <c r="Y1658" s="440"/>
      <c r="Z1658" s="440"/>
      <c r="AA1658" s="440"/>
      <c r="AB1658" s="440"/>
      <c r="AC1658" s="440"/>
      <c r="AD1658" s="445"/>
      <c r="AE1658" s="1"/>
    </row>
    <row r="1659" spans="1:33" ht="15" customHeight="1">
      <c r="A1659" s="96"/>
      <c r="B1659" s="512" t="str">
        <f>IF(AND(AG1646&gt;0,G1658=""),"Debido a que ingresó un código 1 en el numeral 1.4, debe anotar el nombre de dicha(s) medida(s) de seguridad","")</f>
        <v/>
      </c>
      <c r="C1659" s="512"/>
      <c r="D1659" s="512"/>
      <c r="E1659" s="512"/>
      <c r="F1659" s="512"/>
      <c r="G1659" s="512"/>
      <c r="H1659" s="512"/>
      <c r="I1659" s="512"/>
      <c r="J1659" s="512"/>
      <c r="K1659" s="512"/>
      <c r="L1659" s="512"/>
      <c r="M1659" s="512"/>
      <c r="N1659" s="512"/>
      <c r="O1659" s="512"/>
      <c r="P1659" s="512"/>
      <c r="Q1659" s="512"/>
      <c r="R1659" s="512"/>
      <c r="S1659" s="512"/>
      <c r="T1659" s="512"/>
      <c r="U1659" s="512"/>
      <c r="V1659" s="512"/>
      <c r="W1659" s="512"/>
      <c r="X1659" s="512"/>
      <c r="Y1659" s="512"/>
      <c r="Z1659" s="512"/>
      <c r="AA1659" s="512"/>
      <c r="AB1659" s="512"/>
      <c r="AC1659" s="512"/>
      <c r="AD1659" s="512"/>
      <c r="AE1659" s="512"/>
    </row>
    <row r="1660" spans="1:33" ht="45" customHeight="1">
      <c r="A1660" s="96"/>
      <c r="B1660" s="24"/>
      <c r="C1660" s="528" t="s">
        <v>385</v>
      </c>
      <c r="D1660" s="528"/>
      <c r="E1660" s="528"/>
      <c r="F1660" s="529"/>
      <c r="G1660" s="444"/>
      <c r="H1660" s="440"/>
      <c r="I1660" s="440"/>
      <c r="J1660" s="440"/>
      <c r="K1660" s="440"/>
      <c r="L1660" s="440"/>
      <c r="M1660" s="440"/>
      <c r="N1660" s="440"/>
      <c r="O1660" s="440"/>
      <c r="P1660" s="440"/>
      <c r="Q1660" s="440"/>
      <c r="R1660" s="440"/>
      <c r="S1660" s="440"/>
      <c r="T1660" s="440"/>
      <c r="U1660" s="440"/>
      <c r="V1660" s="440"/>
      <c r="W1660" s="440"/>
      <c r="X1660" s="440"/>
      <c r="Y1660" s="440"/>
      <c r="Z1660" s="440"/>
      <c r="AA1660" s="440"/>
      <c r="AB1660" s="440"/>
      <c r="AC1660" s="440"/>
      <c r="AD1660" s="445"/>
      <c r="AE1660" s="1"/>
    </row>
    <row r="1661" spans="1:33" ht="15" customHeight="1">
      <c r="A1661" s="96"/>
      <c r="B1661" s="512" t="str">
        <f>IF(AND(AG1648&gt;0,G1660=""),"Debido a que ingresó un código 1 en el numeral 2.5, debe anotar el nombre de dicha(s) medida(s) de seguridad","")</f>
        <v/>
      </c>
      <c r="C1661" s="512"/>
      <c r="D1661" s="512"/>
      <c r="E1661" s="512"/>
      <c r="F1661" s="512"/>
      <c r="G1661" s="512"/>
      <c r="H1661" s="512"/>
      <c r="I1661" s="512"/>
      <c r="J1661" s="512"/>
      <c r="K1661" s="512"/>
      <c r="L1661" s="512"/>
      <c r="M1661" s="512"/>
      <c r="N1661" s="512"/>
      <c r="O1661" s="512"/>
      <c r="P1661" s="512"/>
      <c r="Q1661" s="512"/>
      <c r="R1661" s="512"/>
      <c r="S1661" s="512"/>
      <c r="T1661" s="512"/>
      <c r="U1661" s="512"/>
      <c r="V1661" s="512"/>
      <c r="W1661" s="512"/>
      <c r="X1661" s="512"/>
      <c r="Y1661" s="512"/>
      <c r="Z1661" s="512"/>
      <c r="AA1661" s="512"/>
      <c r="AB1661" s="512"/>
      <c r="AC1661" s="512"/>
      <c r="AD1661" s="512"/>
      <c r="AE1661" s="512"/>
    </row>
    <row r="1662" spans="1:33" ht="45" customHeight="1">
      <c r="A1662" s="96"/>
      <c r="B1662" s="24"/>
      <c r="C1662" s="528" t="s">
        <v>386</v>
      </c>
      <c r="D1662" s="528"/>
      <c r="E1662" s="528"/>
      <c r="F1662" s="529"/>
      <c r="G1662" s="444"/>
      <c r="H1662" s="440"/>
      <c r="I1662" s="440"/>
      <c r="J1662" s="440"/>
      <c r="K1662" s="440"/>
      <c r="L1662" s="440"/>
      <c r="M1662" s="440"/>
      <c r="N1662" s="440"/>
      <c r="O1662" s="440"/>
      <c r="P1662" s="440"/>
      <c r="Q1662" s="440"/>
      <c r="R1662" s="440"/>
      <c r="S1662" s="440"/>
      <c r="T1662" s="440"/>
      <c r="U1662" s="440"/>
      <c r="V1662" s="440"/>
      <c r="W1662" s="440"/>
      <c r="X1662" s="440"/>
      <c r="Y1662" s="440"/>
      <c r="Z1662" s="440"/>
      <c r="AA1662" s="440"/>
      <c r="AB1662" s="440"/>
      <c r="AC1662" s="440"/>
      <c r="AD1662" s="445"/>
      <c r="AE1662" s="1"/>
    </row>
    <row r="1663" spans="1:33" ht="15" customHeight="1">
      <c r="A1663" s="99"/>
      <c r="B1663" s="512" t="str">
        <f>IF(AND(AG1650&gt;0,G1662=""),"Debido a que ingresó un código 1 en el numeral 3.5, debe anotar el nombre de dicha(s) medida(s) de seguridad","")</f>
        <v/>
      </c>
      <c r="C1663" s="512"/>
      <c r="D1663" s="512"/>
      <c r="E1663" s="512"/>
      <c r="F1663" s="512"/>
      <c r="G1663" s="512"/>
      <c r="H1663" s="512"/>
      <c r="I1663" s="512"/>
      <c r="J1663" s="512"/>
      <c r="K1663" s="512"/>
      <c r="L1663" s="512"/>
      <c r="M1663" s="512"/>
      <c r="N1663" s="512"/>
      <c r="O1663" s="512"/>
      <c r="P1663" s="512"/>
      <c r="Q1663" s="512"/>
      <c r="R1663" s="512"/>
      <c r="S1663" s="512"/>
      <c r="T1663" s="512"/>
      <c r="U1663" s="512"/>
      <c r="V1663" s="512"/>
      <c r="W1663" s="512"/>
      <c r="X1663" s="512"/>
      <c r="Y1663" s="512"/>
      <c r="Z1663" s="512"/>
      <c r="AA1663" s="512"/>
      <c r="AB1663" s="512"/>
      <c r="AC1663" s="512"/>
      <c r="AD1663" s="512"/>
      <c r="AE1663" s="512"/>
    </row>
    <row r="1664" spans="1:33" ht="24" customHeight="1">
      <c r="A1664" s="99"/>
      <c r="B1664" s="24"/>
      <c r="C1664" s="478" t="s">
        <v>189</v>
      </c>
      <c r="D1664" s="478"/>
      <c r="E1664" s="478"/>
      <c r="F1664" s="478"/>
      <c r="G1664" s="478"/>
      <c r="H1664" s="478"/>
      <c r="I1664" s="478"/>
      <c r="J1664" s="478"/>
      <c r="K1664" s="478"/>
      <c r="L1664" s="478"/>
      <c r="M1664" s="478"/>
      <c r="N1664" s="478"/>
      <c r="O1664" s="478"/>
      <c r="P1664" s="478"/>
      <c r="Q1664" s="478"/>
      <c r="R1664" s="478"/>
      <c r="S1664" s="478"/>
      <c r="T1664" s="478"/>
      <c r="U1664" s="478"/>
      <c r="V1664" s="478"/>
      <c r="W1664" s="478"/>
      <c r="X1664" s="478"/>
      <c r="Y1664" s="478"/>
      <c r="Z1664" s="478"/>
      <c r="AA1664" s="478"/>
      <c r="AB1664" s="478"/>
      <c r="AC1664" s="478"/>
      <c r="AD1664" s="478"/>
      <c r="AE1664" s="1"/>
    </row>
    <row r="1665" spans="1:36" ht="60" customHeight="1">
      <c r="A1665" s="99"/>
      <c r="B1665" s="24"/>
      <c r="C1665" s="519"/>
      <c r="D1665" s="520"/>
      <c r="E1665" s="520"/>
      <c r="F1665" s="520"/>
      <c r="G1665" s="520"/>
      <c r="H1665" s="520"/>
      <c r="I1665" s="520"/>
      <c r="J1665" s="520"/>
      <c r="K1665" s="520"/>
      <c r="L1665" s="520"/>
      <c r="M1665" s="520"/>
      <c r="N1665" s="520"/>
      <c r="O1665" s="520"/>
      <c r="P1665" s="520"/>
      <c r="Q1665" s="520"/>
      <c r="R1665" s="520"/>
      <c r="S1665" s="520"/>
      <c r="T1665" s="520"/>
      <c r="U1665" s="520"/>
      <c r="V1665" s="520"/>
      <c r="W1665" s="520"/>
      <c r="X1665" s="520"/>
      <c r="Y1665" s="520"/>
      <c r="Z1665" s="520"/>
      <c r="AA1665" s="520"/>
      <c r="AB1665" s="520"/>
      <c r="AC1665" s="520"/>
      <c r="AD1665" s="521"/>
      <c r="AE1665" s="1"/>
    </row>
    <row r="1666" spans="1:36" ht="15" customHeight="1">
      <c r="A1666" s="99"/>
      <c r="B1666" s="512" t="str">
        <f>IF(AG1643&gt;0,"Favor de ingresar toda la información requerida en la pregunta y/o verifique que no tenga información en celdas sombreadas","")</f>
        <v/>
      </c>
      <c r="C1666" s="512"/>
      <c r="D1666" s="512"/>
      <c r="E1666" s="512"/>
      <c r="F1666" s="512"/>
      <c r="G1666" s="512"/>
      <c r="H1666" s="512"/>
      <c r="I1666" s="512"/>
      <c r="J1666" s="512"/>
      <c r="K1666" s="512"/>
      <c r="L1666" s="512"/>
      <c r="M1666" s="512"/>
      <c r="N1666" s="512"/>
      <c r="O1666" s="512"/>
      <c r="P1666" s="512"/>
      <c r="Q1666" s="512"/>
      <c r="R1666" s="512"/>
      <c r="S1666" s="512"/>
      <c r="T1666" s="512"/>
      <c r="U1666" s="512"/>
      <c r="V1666" s="512"/>
      <c r="W1666" s="512"/>
      <c r="X1666" s="512"/>
      <c r="Y1666" s="512"/>
      <c r="Z1666" s="512"/>
      <c r="AA1666" s="512"/>
      <c r="AB1666" s="512"/>
      <c r="AC1666" s="512"/>
      <c r="AD1666" s="512"/>
      <c r="AE1666" s="512"/>
    </row>
    <row r="1667" spans="1:36" ht="15" customHeight="1">
      <c r="A1667" s="99"/>
    </row>
    <row r="1668" spans="1:36" ht="15" customHeight="1">
      <c r="A1668" s="99"/>
    </row>
    <row r="1669" spans="1:36" ht="15" customHeight="1">
      <c r="A1669" s="99"/>
    </row>
    <row r="1670" spans="1:36" ht="15" customHeight="1">
      <c r="A1670" s="99"/>
    </row>
    <row r="1671" spans="1:36" ht="15" customHeight="1">
      <c r="A1671" s="99"/>
    </row>
    <row r="1672" spans="1:36" ht="36" customHeight="1">
      <c r="A1672" s="52" t="s">
        <v>701</v>
      </c>
      <c r="B1672" s="571" t="s">
        <v>692</v>
      </c>
      <c r="C1672" s="571"/>
      <c r="D1672" s="571"/>
      <c r="E1672" s="571"/>
      <c r="F1672" s="571"/>
      <c r="G1672" s="571"/>
      <c r="H1672" s="571"/>
      <c r="I1672" s="571"/>
      <c r="J1672" s="571"/>
      <c r="K1672" s="571"/>
      <c r="L1672" s="571"/>
      <c r="M1672" s="571"/>
      <c r="N1672" s="571"/>
      <c r="O1672" s="571"/>
      <c r="P1672" s="571"/>
      <c r="Q1672" s="571"/>
      <c r="R1672" s="571"/>
      <c r="S1672" s="571"/>
      <c r="T1672" s="571"/>
      <c r="U1672" s="571"/>
      <c r="V1672" s="571"/>
      <c r="W1672" s="571"/>
      <c r="X1672" s="571"/>
      <c r="Y1672" s="571"/>
      <c r="Z1672" s="571"/>
      <c r="AA1672" s="571"/>
      <c r="AB1672" s="571"/>
      <c r="AC1672" s="571"/>
      <c r="AD1672" s="571"/>
      <c r="AE1672" s="1"/>
    </row>
    <row r="1673" spans="1:36" ht="24" customHeight="1">
      <c r="A1673" s="96"/>
      <c r="B1673" s="97"/>
      <c r="C1673" s="474" t="s">
        <v>718</v>
      </c>
      <c r="D1673" s="474"/>
      <c r="E1673" s="474"/>
      <c r="F1673" s="474"/>
      <c r="G1673" s="474"/>
      <c r="H1673" s="474"/>
      <c r="I1673" s="474"/>
      <c r="J1673" s="474"/>
      <c r="K1673" s="474"/>
      <c r="L1673" s="474"/>
      <c r="M1673" s="474"/>
      <c r="N1673" s="474"/>
      <c r="O1673" s="474"/>
      <c r="P1673" s="474"/>
      <c r="Q1673" s="474"/>
      <c r="R1673" s="474"/>
      <c r="S1673" s="474"/>
      <c r="T1673" s="474"/>
      <c r="U1673" s="474"/>
      <c r="V1673" s="474"/>
      <c r="W1673" s="474"/>
      <c r="X1673" s="474"/>
      <c r="Y1673" s="474"/>
      <c r="Z1673" s="474"/>
      <c r="AA1673" s="474"/>
      <c r="AB1673" s="474"/>
      <c r="AC1673" s="474"/>
      <c r="AD1673" s="474"/>
      <c r="AE1673" s="1"/>
    </row>
    <row r="1674" spans="1:36" ht="15" customHeight="1">
      <c r="A1674" s="96"/>
      <c r="B1674" s="97"/>
      <c r="C1674" s="572" t="s">
        <v>693</v>
      </c>
      <c r="D1674" s="572"/>
      <c r="E1674" s="572"/>
      <c r="F1674" s="572"/>
      <c r="G1674" s="572"/>
      <c r="H1674" s="572"/>
      <c r="I1674" s="572"/>
      <c r="J1674" s="572"/>
      <c r="K1674" s="572"/>
      <c r="L1674" s="572"/>
      <c r="M1674" s="572"/>
      <c r="N1674" s="572"/>
      <c r="O1674" s="572"/>
      <c r="P1674" s="572"/>
      <c r="Q1674" s="572"/>
      <c r="R1674" s="572"/>
      <c r="S1674" s="572"/>
      <c r="T1674" s="572"/>
      <c r="U1674" s="572"/>
      <c r="V1674" s="572"/>
      <c r="W1674" s="572"/>
      <c r="X1674" s="572"/>
      <c r="Y1674" s="572"/>
      <c r="Z1674" s="572"/>
      <c r="AA1674" s="572"/>
      <c r="AB1674" s="572"/>
      <c r="AC1674" s="572"/>
      <c r="AD1674" s="572"/>
      <c r="AE1674" s="1"/>
    </row>
    <row r="1675" spans="1:36" ht="24" customHeight="1">
      <c r="A1675" s="96"/>
      <c r="B1675" s="97"/>
      <c r="C1675" s="572" t="s">
        <v>694</v>
      </c>
      <c r="D1675" s="572"/>
      <c r="E1675" s="572"/>
      <c r="F1675" s="572"/>
      <c r="G1675" s="572"/>
      <c r="H1675" s="572"/>
      <c r="I1675" s="572"/>
      <c r="J1675" s="572"/>
      <c r="K1675" s="572"/>
      <c r="L1675" s="572"/>
      <c r="M1675" s="572"/>
      <c r="N1675" s="572"/>
      <c r="O1675" s="572"/>
      <c r="P1675" s="572"/>
      <c r="Q1675" s="572"/>
      <c r="R1675" s="572"/>
      <c r="S1675" s="572"/>
      <c r="T1675" s="572"/>
      <c r="U1675" s="572"/>
      <c r="V1675" s="572"/>
      <c r="W1675" s="572"/>
      <c r="X1675" s="572"/>
      <c r="Y1675" s="572"/>
      <c r="Z1675" s="572"/>
      <c r="AA1675" s="572"/>
      <c r="AB1675" s="572"/>
      <c r="AC1675" s="572"/>
      <c r="AD1675" s="572"/>
      <c r="AE1675" s="1"/>
    </row>
    <row r="1676" spans="1:36" ht="15" customHeight="1">
      <c r="A1676" s="21"/>
      <c r="B1676" s="13"/>
      <c r="C1676" s="13"/>
      <c r="D1676" s="13"/>
      <c r="E1676" s="13"/>
      <c r="F1676" s="13"/>
      <c r="G1676" s="13"/>
      <c r="H1676" s="13"/>
      <c r="I1676" s="13"/>
      <c r="J1676" s="13"/>
      <c r="K1676" s="13"/>
      <c r="L1676" s="13"/>
      <c r="M1676" s="13"/>
      <c r="N1676" s="13"/>
      <c r="O1676" s="13"/>
      <c r="P1676" s="13"/>
      <c r="Q1676" s="13"/>
      <c r="R1676" s="13"/>
      <c r="S1676" s="13"/>
      <c r="T1676" s="13"/>
      <c r="U1676" s="13"/>
      <c r="V1676" s="13"/>
      <c r="W1676" s="13"/>
      <c r="X1676" s="13"/>
      <c r="Y1676" s="13"/>
      <c r="Z1676" s="13"/>
      <c r="AA1676" s="13"/>
      <c r="AB1676" s="13"/>
      <c r="AC1676" s="13"/>
      <c r="AD1676" s="179"/>
      <c r="AE1676" s="1"/>
    </row>
    <row r="1677" spans="1:36" ht="24" customHeight="1">
      <c r="A1677" s="21"/>
      <c r="B1677" s="13"/>
      <c r="C1677" s="604" t="s">
        <v>101</v>
      </c>
      <c r="D1677" s="605"/>
      <c r="E1677" s="605"/>
      <c r="F1677" s="605"/>
      <c r="G1677" s="605"/>
      <c r="H1677" s="605"/>
      <c r="I1677" s="605"/>
      <c r="J1677" s="605"/>
      <c r="K1677" s="605"/>
      <c r="L1677" s="605"/>
      <c r="M1677" s="605"/>
      <c r="N1677" s="605"/>
      <c r="O1677" s="605"/>
      <c r="P1677" s="606"/>
      <c r="Q1677" s="525" t="s">
        <v>584</v>
      </c>
      <c r="R1677" s="526"/>
      <c r="S1677" s="526"/>
      <c r="T1677" s="526"/>
      <c r="U1677" s="526"/>
      <c r="V1677" s="526"/>
      <c r="W1677" s="526"/>
      <c r="X1677" s="526"/>
      <c r="Y1677" s="526"/>
      <c r="Z1677" s="526"/>
      <c r="AA1677" s="526"/>
      <c r="AB1677" s="526"/>
      <c r="AC1677" s="526"/>
      <c r="AD1677" s="527"/>
      <c r="AE1677" s="1"/>
    </row>
    <row r="1678" spans="1:36" ht="36" customHeight="1">
      <c r="A1678" s="21"/>
      <c r="B1678" s="13"/>
      <c r="C1678" s="681"/>
      <c r="D1678" s="682"/>
      <c r="E1678" s="682"/>
      <c r="F1678" s="682"/>
      <c r="G1678" s="682"/>
      <c r="H1678" s="682"/>
      <c r="I1678" s="682"/>
      <c r="J1678" s="682"/>
      <c r="K1678" s="682"/>
      <c r="L1678" s="682"/>
      <c r="M1678" s="682"/>
      <c r="N1678" s="682"/>
      <c r="O1678" s="682"/>
      <c r="P1678" s="683"/>
      <c r="Q1678" s="543" t="s">
        <v>365</v>
      </c>
      <c r="R1678" s="544"/>
      <c r="S1678" s="544"/>
      <c r="T1678" s="545"/>
      <c r="U1678" s="543" t="s">
        <v>370</v>
      </c>
      <c r="V1678" s="544"/>
      <c r="W1678" s="544"/>
      <c r="X1678" s="544"/>
      <c r="Y1678" s="545"/>
      <c r="Z1678" s="678" t="s">
        <v>378</v>
      </c>
      <c r="AA1678" s="679"/>
      <c r="AB1678" s="679"/>
      <c r="AC1678" s="679"/>
      <c r="AD1678" s="680"/>
      <c r="AE1678" s="1"/>
      <c r="AG1678" s="518" t="s">
        <v>731</v>
      </c>
      <c r="AH1678" s="516" t="s">
        <v>5686</v>
      </c>
      <c r="AI1678" s="373" t="s">
        <v>5682</v>
      </c>
      <c r="AJ1678" s="414" t="s">
        <v>5679</v>
      </c>
    </row>
    <row r="1679" spans="1:36" ht="15" customHeight="1">
      <c r="A1679" s="21"/>
      <c r="B1679" s="13"/>
      <c r="C1679" s="607"/>
      <c r="D1679" s="608"/>
      <c r="E1679" s="608"/>
      <c r="F1679" s="608"/>
      <c r="G1679" s="608"/>
      <c r="H1679" s="608"/>
      <c r="I1679" s="608"/>
      <c r="J1679" s="608"/>
      <c r="K1679" s="608"/>
      <c r="L1679" s="608"/>
      <c r="M1679" s="608"/>
      <c r="N1679" s="608"/>
      <c r="O1679" s="608"/>
      <c r="P1679" s="609"/>
      <c r="Q1679" s="72" t="s">
        <v>323</v>
      </c>
      <c r="R1679" s="72" t="s">
        <v>324</v>
      </c>
      <c r="S1679" s="72" t="s">
        <v>325</v>
      </c>
      <c r="T1679" s="72" t="s">
        <v>326</v>
      </c>
      <c r="U1679" s="72" t="s">
        <v>199</v>
      </c>
      <c r="V1679" s="72" t="s">
        <v>201</v>
      </c>
      <c r="W1679" s="72" t="s">
        <v>373</v>
      </c>
      <c r="X1679" s="72" t="s">
        <v>375</v>
      </c>
      <c r="Y1679" s="72" t="s">
        <v>376</v>
      </c>
      <c r="Z1679" s="72" t="s">
        <v>262</v>
      </c>
      <c r="AA1679" s="72" t="s">
        <v>263</v>
      </c>
      <c r="AB1679" s="72" t="s">
        <v>264</v>
      </c>
      <c r="AC1679" s="72" t="s">
        <v>380</v>
      </c>
      <c r="AD1679" s="72" t="s">
        <v>382</v>
      </c>
      <c r="AE1679" s="1"/>
      <c r="AG1679" s="518"/>
      <c r="AH1679" s="517"/>
      <c r="AI1679" s="364">
        <f>IF(COUNTIF(T1680:T1799,"X")&gt;0,1,0)</f>
        <v>0</v>
      </c>
      <c r="AJ1679" s="241">
        <f>IF(OR($C$1448="X",$C$1449="X"),0,1)</f>
        <v>1</v>
      </c>
    </row>
    <row r="1680" spans="1:36" ht="15" customHeight="1">
      <c r="A1680" s="21"/>
      <c r="B1680" s="13"/>
      <c r="C1680" s="70" t="s">
        <v>57</v>
      </c>
      <c r="D1680" s="534" t="str">
        <f t="shared" ref="D1680:D1744" si="101">IF(D360="","",D360)</f>
        <v/>
      </c>
      <c r="E1680" s="535"/>
      <c r="F1680" s="535"/>
      <c r="G1680" s="535"/>
      <c r="H1680" s="535"/>
      <c r="I1680" s="535"/>
      <c r="J1680" s="535"/>
      <c r="K1680" s="535"/>
      <c r="L1680" s="535"/>
      <c r="M1680" s="535"/>
      <c r="N1680" s="535"/>
      <c r="O1680" s="535"/>
      <c r="P1680" s="536"/>
      <c r="Q1680" s="246"/>
      <c r="R1680" s="246"/>
      <c r="S1680" s="246"/>
      <c r="T1680" s="246"/>
      <c r="U1680" s="246"/>
      <c r="V1680" s="246"/>
      <c r="W1680" s="246"/>
      <c r="X1680" s="246"/>
      <c r="Y1680" s="246"/>
      <c r="Z1680" s="246"/>
      <c r="AA1680" s="246"/>
      <c r="AB1680" s="246"/>
      <c r="AC1680" s="246"/>
      <c r="AD1680" s="246"/>
      <c r="AE1680" s="1"/>
      <c r="AG1680" s="245">
        <f>IF(AND($AJ$1679&gt;0,COUNTA(Q1680:AD1680)=0),0,IF(AND(COUNTBLANK(D1680)=1,COUNTA(Q1680:AD1680)=0),0,IF(AND($AJ$1679=0,COUNTBLANK(D1680)=0,$N1496&lt;&gt;"",$N1496&lt;&gt;1,COUNTA(Q1680:AD1680)=0),0,IF(AND($AJ$1679=0,COUNTBLANK(D1680)=0,N1496&lt;&gt;"",N1496=1,COUNTA(Q1680:AD1680)&gt;0),0,IF(AND($AJ$1679=0,COUNTBLANK(D1680)=1,COUNTA(Q1680:AD1680)&gt;0),0,1)))))</f>
        <v>0</v>
      </c>
      <c r="AH1680" s="244">
        <f>IF(AND($N1496&lt;&gt;"",$N1496&lt;&gt;1,COUNTA(Q1680:AD1680)&gt;0),1,0)</f>
        <v>0</v>
      </c>
      <c r="AI1680" s="419" t="s">
        <v>5683</v>
      </c>
    </row>
    <row r="1681" spans="1:35" ht="15" customHeight="1">
      <c r="A1681" s="21"/>
      <c r="B1681" s="13"/>
      <c r="C1681" s="59" t="s">
        <v>58</v>
      </c>
      <c r="D1681" s="534" t="str">
        <f t="shared" si="101"/>
        <v/>
      </c>
      <c r="E1681" s="535"/>
      <c r="F1681" s="535"/>
      <c r="G1681" s="535"/>
      <c r="H1681" s="535"/>
      <c r="I1681" s="535"/>
      <c r="J1681" s="535"/>
      <c r="K1681" s="535"/>
      <c r="L1681" s="535"/>
      <c r="M1681" s="535"/>
      <c r="N1681" s="535"/>
      <c r="O1681" s="535"/>
      <c r="P1681" s="536"/>
      <c r="Q1681" s="246"/>
      <c r="R1681" s="246"/>
      <c r="S1681" s="246"/>
      <c r="T1681" s="246"/>
      <c r="U1681" s="246"/>
      <c r="V1681" s="246"/>
      <c r="W1681" s="246"/>
      <c r="X1681" s="246"/>
      <c r="Y1681" s="246"/>
      <c r="Z1681" s="246"/>
      <c r="AA1681" s="246"/>
      <c r="AB1681" s="246"/>
      <c r="AC1681" s="246"/>
      <c r="AD1681" s="246"/>
      <c r="AE1681" s="1"/>
      <c r="AG1681" s="245">
        <f t="shared" ref="AG1681:AG1744" si="102">IF(AND($AJ$1679&gt;0,COUNTA(Q1681:AD1681)=0),0,IF(AND(COUNTBLANK(D1681)=1,COUNTA(Q1681:AD1681)=0),0,IF(AND(COUNTBLANK(D1681)=0,$N1497&lt;&gt;"",$N1497&lt;&gt;1,COUNTA(Q1681:AD1681)=0),0,IF(AND(COUNTBLANK(D1681)=0,N1497&lt;&gt;"",N1497=1,COUNTA(Q1681:AD1681)&gt;0),0,IF(AND(COUNTBLANK(D1681)=1,COUNTA(Q1681:AD1681)&gt;0),0,1)))))</f>
        <v>0</v>
      </c>
      <c r="AH1681" s="244">
        <f t="shared" ref="AH1681:AH1744" si="103">IF(AND($N1497&lt;&gt;"",$N1497&lt;&gt;1,COUNTA(Q1681:AD1681)&gt;0),1,0)</f>
        <v>0</v>
      </c>
      <c r="AI1681" s="417">
        <f>IF(COUNTIF(Y1680:Y1799,"X")&gt;0,1,0)</f>
        <v>0</v>
      </c>
    </row>
    <row r="1682" spans="1:35" ht="15" customHeight="1">
      <c r="A1682" s="21"/>
      <c r="B1682" s="13"/>
      <c r="C1682" s="60" t="s">
        <v>59</v>
      </c>
      <c r="D1682" s="534" t="str">
        <f t="shared" si="101"/>
        <v/>
      </c>
      <c r="E1682" s="535"/>
      <c r="F1682" s="535"/>
      <c r="G1682" s="535"/>
      <c r="H1682" s="535"/>
      <c r="I1682" s="535"/>
      <c r="J1682" s="535"/>
      <c r="K1682" s="535"/>
      <c r="L1682" s="535"/>
      <c r="M1682" s="535"/>
      <c r="N1682" s="535"/>
      <c r="O1682" s="535"/>
      <c r="P1682" s="536"/>
      <c r="Q1682" s="246"/>
      <c r="R1682" s="246"/>
      <c r="S1682" s="246"/>
      <c r="T1682" s="246"/>
      <c r="U1682" s="246"/>
      <c r="V1682" s="246"/>
      <c r="W1682" s="246"/>
      <c r="X1682" s="246"/>
      <c r="Y1682" s="246"/>
      <c r="Z1682" s="246"/>
      <c r="AA1682" s="246"/>
      <c r="AB1682" s="246"/>
      <c r="AC1682" s="246"/>
      <c r="AD1682" s="246"/>
      <c r="AE1682" s="1"/>
      <c r="AG1682" s="245">
        <f t="shared" si="102"/>
        <v>0</v>
      </c>
      <c r="AH1682" s="244">
        <f t="shared" si="103"/>
        <v>0</v>
      </c>
      <c r="AI1682" s="420" t="s">
        <v>5684</v>
      </c>
    </row>
    <row r="1683" spans="1:35" ht="15" customHeight="1">
      <c r="A1683" s="21"/>
      <c r="B1683" s="13"/>
      <c r="C1683" s="60" t="s">
        <v>60</v>
      </c>
      <c r="D1683" s="534" t="str">
        <f t="shared" si="101"/>
        <v/>
      </c>
      <c r="E1683" s="535"/>
      <c r="F1683" s="535"/>
      <c r="G1683" s="535"/>
      <c r="H1683" s="535"/>
      <c r="I1683" s="535"/>
      <c r="J1683" s="535"/>
      <c r="K1683" s="535"/>
      <c r="L1683" s="535"/>
      <c r="M1683" s="535"/>
      <c r="N1683" s="535"/>
      <c r="O1683" s="535"/>
      <c r="P1683" s="536"/>
      <c r="Q1683" s="246"/>
      <c r="R1683" s="246"/>
      <c r="S1683" s="246"/>
      <c r="T1683" s="246"/>
      <c r="U1683" s="246"/>
      <c r="V1683" s="246"/>
      <c r="W1683" s="246"/>
      <c r="X1683" s="246"/>
      <c r="Y1683" s="246"/>
      <c r="Z1683" s="246"/>
      <c r="AA1683" s="246"/>
      <c r="AB1683" s="246"/>
      <c r="AC1683" s="246"/>
      <c r="AD1683" s="246"/>
      <c r="AE1683" s="1"/>
      <c r="AG1683" s="245">
        <f t="shared" si="102"/>
        <v>0</v>
      </c>
      <c r="AH1683" s="244">
        <f t="shared" si="103"/>
        <v>0</v>
      </c>
      <c r="AI1683" s="418">
        <f>IF(COUNTIF(AD1680:AD1799,"X")&gt;0,1,0)</f>
        <v>0</v>
      </c>
    </row>
    <row r="1684" spans="1:35" ht="15" customHeight="1">
      <c r="A1684" s="21"/>
      <c r="B1684" s="13"/>
      <c r="C1684" s="60" t="s">
        <v>61</v>
      </c>
      <c r="D1684" s="534" t="str">
        <f t="shared" si="101"/>
        <v/>
      </c>
      <c r="E1684" s="535"/>
      <c r="F1684" s="535"/>
      <c r="G1684" s="535"/>
      <c r="H1684" s="535"/>
      <c r="I1684" s="535"/>
      <c r="J1684" s="535"/>
      <c r="K1684" s="535"/>
      <c r="L1684" s="535"/>
      <c r="M1684" s="535"/>
      <c r="N1684" s="535"/>
      <c r="O1684" s="535"/>
      <c r="P1684" s="536"/>
      <c r="Q1684" s="246"/>
      <c r="R1684" s="246"/>
      <c r="S1684" s="246"/>
      <c r="T1684" s="246"/>
      <c r="U1684" s="246"/>
      <c r="V1684" s="246"/>
      <c r="W1684" s="246"/>
      <c r="X1684" s="246"/>
      <c r="Y1684" s="246"/>
      <c r="Z1684" s="246"/>
      <c r="AA1684" s="246"/>
      <c r="AB1684" s="246"/>
      <c r="AC1684" s="246"/>
      <c r="AD1684" s="246"/>
      <c r="AE1684" s="1"/>
      <c r="AG1684" s="245">
        <f t="shared" si="102"/>
        <v>0</v>
      </c>
      <c r="AH1684" s="244">
        <f t="shared" si="103"/>
        <v>0</v>
      </c>
    </row>
    <row r="1685" spans="1:35" ht="15" customHeight="1">
      <c r="A1685" s="21"/>
      <c r="B1685" s="13"/>
      <c r="C1685" s="60" t="s">
        <v>62</v>
      </c>
      <c r="D1685" s="534" t="str">
        <f t="shared" si="101"/>
        <v/>
      </c>
      <c r="E1685" s="535"/>
      <c r="F1685" s="535"/>
      <c r="G1685" s="535"/>
      <c r="H1685" s="535"/>
      <c r="I1685" s="535"/>
      <c r="J1685" s="535"/>
      <c r="K1685" s="535"/>
      <c r="L1685" s="535"/>
      <c r="M1685" s="535"/>
      <c r="N1685" s="535"/>
      <c r="O1685" s="535"/>
      <c r="P1685" s="536"/>
      <c r="Q1685" s="246"/>
      <c r="R1685" s="246"/>
      <c r="S1685" s="246"/>
      <c r="T1685" s="246"/>
      <c r="U1685" s="246"/>
      <c r="V1685" s="246"/>
      <c r="W1685" s="246"/>
      <c r="X1685" s="246"/>
      <c r="Y1685" s="246"/>
      <c r="Z1685" s="246"/>
      <c r="AA1685" s="246"/>
      <c r="AB1685" s="246"/>
      <c r="AC1685" s="246"/>
      <c r="AD1685" s="246"/>
      <c r="AE1685" s="1"/>
      <c r="AG1685" s="245">
        <f t="shared" si="102"/>
        <v>0</v>
      </c>
      <c r="AH1685" s="244">
        <f t="shared" si="103"/>
        <v>0</v>
      </c>
    </row>
    <row r="1686" spans="1:35" ht="15" customHeight="1">
      <c r="A1686" s="21"/>
      <c r="B1686" s="13"/>
      <c r="C1686" s="60" t="s">
        <v>63</v>
      </c>
      <c r="D1686" s="534" t="str">
        <f t="shared" si="101"/>
        <v/>
      </c>
      <c r="E1686" s="535"/>
      <c r="F1686" s="535"/>
      <c r="G1686" s="535"/>
      <c r="H1686" s="535"/>
      <c r="I1686" s="535"/>
      <c r="J1686" s="535"/>
      <c r="K1686" s="535"/>
      <c r="L1686" s="535"/>
      <c r="M1686" s="535"/>
      <c r="N1686" s="535"/>
      <c r="O1686" s="535"/>
      <c r="P1686" s="536"/>
      <c r="Q1686" s="246"/>
      <c r="R1686" s="246"/>
      <c r="S1686" s="246"/>
      <c r="T1686" s="246"/>
      <c r="U1686" s="246"/>
      <c r="V1686" s="246"/>
      <c r="W1686" s="246"/>
      <c r="X1686" s="246"/>
      <c r="Y1686" s="246"/>
      <c r="Z1686" s="246"/>
      <c r="AA1686" s="246"/>
      <c r="AB1686" s="246"/>
      <c r="AC1686" s="246"/>
      <c r="AD1686" s="246"/>
      <c r="AE1686" s="1"/>
      <c r="AG1686" s="245">
        <f t="shared" si="102"/>
        <v>0</v>
      </c>
      <c r="AH1686" s="244">
        <f t="shared" si="103"/>
        <v>0</v>
      </c>
    </row>
    <row r="1687" spans="1:35" ht="15" customHeight="1">
      <c r="A1687" s="21"/>
      <c r="B1687" s="13"/>
      <c r="C1687" s="60" t="s">
        <v>64</v>
      </c>
      <c r="D1687" s="534" t="str">
        <f t="shared" si="101"/>
        <v/>
      </c>
      <c r="E1687" s="535"/>
      <c r="F1687" s="535"/>
      <c r="G1687" s="535"/>
      <c r="H1687" s="535"/>
      <c r="I1687" s="535"/>
      <c r="J1687" s="535"/>
      <c r="K1687" s="535"/>
      <c r="L1687" s="535"/>
      <c r="M1687" s="535"/>
      <c r="N1687" s="535"/>
      <c r="O1687" s="535"/>
      <c r="P1687" s="536"/>
      <c r="Q1687" s="246"/>
      <c r="R1687" s="246"/>
      <c r="S1687" s="246"/>
      <c r="T1687" s="246"/>
      <c r="U1687" s="246"/>
      <c r="V1687" s="246"/>
      <c r="W1687" s="246"/>
      <c r="X1687" s="246"/>
      <c r="Y1687" s="246"/>
      <c r="Z1687" s="246"/>
      <c r="AA1687" s="246"/>
      <c r="AB1687" s="246"/>
      <c r="AC1687" s="246"/>
      <c r="AD1687" s="246"/>
      <c r="AE1687" s="1"/>
      <c r="AG1687" s="245">
        <f t="shared" si="102"/>
        <v>0</v>
      </c>
      <c r="AH1687" s="244">
        <f t="shared" si="103"/>
        <v>0</v>
      </c>
    </row>
    <row r="1688" spans="1:35" ht="15" customHeight="1">
      <c r="A1688" s="21"/>
      <c r="B1688" s="13"/>
      <c r="C1688" s="60" t="s">
        <v>65</v>
      </c>
      <c r="D1688" s="534" t="str">
        <f t="shared" si="101"/>
        <v/>
      </c>
      <c r="E1688" s="535"/>
      <c r="F1688" s="535"/>
      <c r="G1688" s="535"/>
      <c r="H1688" s="535"/>
      <c r="I1688" s="535"/>
      <c r="J1688" s="535"/>
      <c r="K1688" s="535"/>
      <c r="L1688" s="535"/>
      <c r="M1688" s="535"/>
      <c r="N1688" s="535"/>
      <c r="O1688" s="535"/>
      <c r="P1688" s="536"/>
      <c r="Q1688" s="246"/>
      <c r="R1688" s="246"/>
      <c r="S1688" s="246"/>
      <c r="T1688" s="246"/>
      <c r="U1688" s="246"/>
      <c r="V1688" s="246"/>
      <c r="W1688" s="246"/>
      <c r="X1688" s="246"/>
      <c r="Y1688" s="246"/>
      <c r="Z1688" s="246"/>
      <c r="AA1688" s="246"/>
      <c r="AB1688" s="246"/>
      <c r="AC1688" s="246"/>
      <c r="AD1688" s="246"/>
      <c r="AE1688" s="1"/>
      <c r="AG1688" s="245">
        <f t="shared" si="102"/>
        <v>0</v>
      </c>
      <c r="AH1688" s="244">
        <f t="shared" si="103"/>
        <v>0</v>
      </c>
    </row>
    <row r="1689" spans="1:35" ht="15" customHeight="1">
      <c r="A1689" s="21"/>
      <c r="B1689" s="13"/>
      <c r="C1689" s="60" t="s">
        <v>66</v>
      </c>
      <c r="D1689" s="534" t="str">
        <f t="shared" si="101"/>
        <v/>
      </c>
      <c r="E1689" s="535"/>
      <c r="F1689" s="535"/>
      <c r="G1689" s="535"/>
      <c r="H1689" s="535"/>
      <c r="I1689" s="535"/>
      <c r="J1689" s="535"/>
      <c r="K1689" s="535"/>
      <c r="L1689" s="535"/>
      <c r="M1689" s="535"/>
      <c r="N1689" s="535"/>
      <c r="O1689" s="535"/>
      <c r="P1689" s="536"/>
      <c r="Q1689" s="246"/>
      <c r="R1689" s="246"/>
      <c r="S1689" s="246"/>
      <c r="T1689" s="246"/>
      <c r="U1689" s="246"/>
      <c r="V1689" s="246"/>
      <c r="W1689" s="246"/>
      <c r="X1689" s="246"/>
      <c r="Y1689" s="246"/>
      <c r="Z1689" s="246"/>
      <c r="AA1689" s="246"/>
      <c r="AB1689" s="246"/>
      <c r="AC1689" s="246"/>
      <c r="AD1689" s="246"/>
      <c r="AE1689" s="1"/>
      <c r="AG1689" s="245">
        <f t="shared" si="102"/>
        <v>0</v>
      </c>
      <c r="AH1689" s="244">
        <f t="shared" si="103"/>
        <v>0</v>
      </c>
    </row>
    <row r="1690" spans="1:35" ht="15" customHeight="1">
      <c r="A1690" s="21"/>
      <c r="B1690" s="13"/>
      <c r="C1690" s="60" t="s">
        <v>67</v>
      </c>
      <c r="D1690" s="534" t="str">
        <f t="shared" si="101"/>
        <v/>
      </c>
      <c r="E1690" s="535"/>
      <c r="F1690" s="535"/>
      <c r="G1690" s="535"/>
      <c r="H1690" s="535"/>
      <c r="I1690" s="535"/>
      <c r="J1690" s="535"/>
      <c r="K1690" s="535"/>
      <c r="L1690" s="535"/>
      <c r="M1690" s="535"/>
      <c r="N1690" s="535"/>
      <c r="O1690" s="535"/>
      <c r="P1690" s="536"/>
      <c r="Q1690" s="246"/>
      <c r="R1690" s="246"/>
      <c r="S1690" s="246"/>
      <c r="T1690" s="246"/>
      <c r="U1690" s="246"/>
      <c r="V1690" s="246"/>
      <c r="W1690" s="246"/>
      <c r="X1690" s="246"/>
      <c r="Y1690" s="246"/>
      <c r="Z1690" s="246"/>
      <c r="AA1690" s="246"/>
      <c r="AB1690" s="246"/>
      <c r="AC1690" s="246"/>
      <c r="AD1690" s="246"/>
      <c r="AE1690" s="1"/>
      <c r="AG1690" s="245">
        <f t="shared" si="102"/>
        <v>0</v>
      </c>
      <c r="AH1690" s="244">
        <f t="shared" si="103"/>
        <v>0</v>
      </c>
    </row>
    <row r="1691" spans="1:35" ht="15" customHeight="1">
      <c r="A1691" s="21"/>
      <c r="B1691" s="13"/>
      <c r="C1691" s="60" t="s">
        <v>68</v>
      </c>
      <c r="D1691" s="534" t="str">
        <f t="shared" si="101"/>
        <v/>
      </c>
      <c r="E1691" s="535"/>
      <c r="F1691" s="535"/>
      <c r="G1691" s="535"/>
      <c r="H1691" s="535"/>
      <c r="I1691" s="535"/>
      <c r="J1691" s="535"/>
      <c r="K1691" s="535"/>
      <c r="L1691" s="535"/>
      <c r="M1691" s="535"/>
      <c r="N1691" s="535"/>
      <c r="O1691" s="535"/>
      <c r="P1691" s="536"/>
      <c r="Q1691" s="246"/>
      <c r="R1691" s="246"/>
      <c r="S1691" s="246"/>
      <c r="T1691" s="246"/>
      <c r="U1691" s="246"/>
      <c r="V1691" s="246"/>
      <c r="W1691" s="246"/>
      <c r="X1691" s="246"/>
      <c r="Y1691" s="246"/>
      <c r="Z1691" s="246"/>
      <c r="AA1691" s="246"/>
      <c r="AB1691" s="246"/>
      <c r="AC1691" s="246"/>
      <c r="AD1691" s="246"/>
      <c r="AE1691" s="1"/>
      <c r="AG1691" s="245">
        <f t="shared" si="102"/>
        <v>0</v>
      </c>
      <c r="AH1691" s="244">
        <f t="shared" si="103"/>
        <v>0</v>
      </c>
    </row>
    <row r="1692" spans="1:35" ht="15" customHeight="1">
      <c r="A1692" s="21"/>
      <c r="B1692" s="13"/>
      <c r="C1692" s="60" t="s">
        <v>69</v>
      </c>
      <c r="D1692" s="534" t="str">
        <f t="shared" si="101"/>
        <v/>
      </c>
      <c r="E1692" s="535"/>
      <c r="F1692" s="535"/>
      <c r="G1692" s="535"/>
      <c r="H1692" s="535"/>
      <c r="I1692" s="535"/>
      <c r="J1692" s="535"/>
      <c r="K1692" s="535"/>
      <c r="L1692" s="535"/>
      <c r="M1692" s="535"/>
      <c r="N1692" s="535"/>
      <c r="O1692" s="535"/>
      <c r="P1692" s="536"/>
      <c r="Q1692" s="246"/>
      <c r="R1692" s="246"/>
      <c r="S1692" s="246"/>
      <c r="T1692" s="246"/>
      <c r="U1692" s="246"/>
      <c r="V1692" s="246"/>
      <c r="W1692" s="246"/>
      <c r="X1692" s="246"/>
      <c r="Y1692" s="246"/>
      <c r="Z1692" s="246"/>
      <c r="AA1692" s="246"/>
      <c r="AB1692" s="246"/>
      <c r="AC1692" s="246"/>
      <c r="AD1692" s="246"/>
      <c r="AE1692" s="1"/>
      <c r="AG1692" s="245">
        <f t="shared" si="102"/>
        <v>0</v>
      </c>
      <c r="AH1692" s="244">
        <f t="shared" si="103"/>
        <v>0</v>
      </c>
    </row>
    <row r="1693" spans="1:35" ht="15" customHeight="1">
      <c r="A1693" s="21"/>
      <c r="B1693" s="13"/>
      <c r="C1693" s="60" t="s">
        <v>70</v>
      </c>
      <c r="D1693" s="534" t="str">
        <f t="shared" si="101"/>
        <v/>
      </c>
      <c r="E1693" s="535"/>
      <c r="F1693" s="535"/>
      <c r="G1693" s="535"/>
      <c r="H1693" s="535"/>
      <c r="I1693" s="535"/>
      <c r="J1693" s="535"/>
      <c r="K1693" s="535"/>
      <c r="L1693" s="535"/>
      <c r="M1693" s="535"/>
      <c r="N1693" s="535"/>
      <c r="O1693" s="535"/>
      <c r="P1693" s="536"/>
      <c r="Q1693" s="246"/>
      <c r="R1693" s="246"/>
      <c r="S1693" s="246"/>
      <c r="T1693" s="246"/>
      <c r="U1693" s="246"/>
      <c r="V1693" s="246"/>
      <c r="W1693" s="246"/>
      <c r="X1693" s="246"/>
      <c r="Y1693" s="246"/>
      <c r="Z1693" s="246"/>
      <c r="AA1693" s="246"/>
      <c r="AB1693" s="246"/>
      <c r="AC1693" s="246"/>
      <c r="AD1693" s="246"/>
      <c r="AE1693" s="1"/>
      <c r="AG1693" s="245">
        <f t="shared" si="102"/>
        <v>0</v>
      </c>
      <c r="AH1693" s="244">
        <f t="shared" si="103"/>
        <v>0</v>
      </c>
    </row>
    <row r="1694" spans="1:35" ht="15" customHeight="1">
      <c r="A1694" s="21"/>
      <c r="B1694" s="13"/>
      <c r="C1694" s="60" t="s">
        <v>71</v>
      </c>
      <c r="D1694" s="534" t="str">
        <f t="shared" si="101"/>
        <v/>
      </c>
      <c r="E1694" s="535"/>
      <c r="F1694" s="535"/>
      <c r="G1694" s="535"/>
      <c r="H1694" s="535"/>
      <c r="I1694" s="535"/>
      <c r="J1694" s="535"/>
      <c r="K1694" s="535"/>
      <c r="L1694" s="535"/>
      <c r="M1694" s="535"/>
      <c r="N1694" s="535"/>
      <c r="O1694" s="535"/>
      <c r="P1694" s="536"/>
      <c r="Q1694" s="246"/>
      <c r="R1694" s="246"/>
      <c r="S1694" s="246"/>
      <c r="T1694" s="246"/>
      <c r="U1694" s="246"/>
      <c r="V1694" s="246"/>
      <c r="W1694" s="246"/>
      <c r="X1694" s="246"/>
      <c r="Y1694" s="246"/>
      <c r="Z1694" s="246"/>
      <c r="AA1694" s="246"/>
      <c r="AB1694" s="246"/>
      <c r="AC1694" s="246"/>
      <c r="AD1694" s="246"/>
      <c r="AE1694" s="1"/>
      <c r="AG1694" s="245">
        <f t="shared" si="102"/>
        <v>0</v>
      </c>
      <c r="AH1694" s="244">
        <f t="shared" si="103"/>
        <v>0</v>
      </c>
    </row>
    <row r="1695" spans="1:35" ht="15" customHeight="1">
      <c r="A1695" s="21"/>
      <c r="B1695" s="13"/>
      <c r="C1695" s="60" t="s">
        <v>72</v>
      </c>
      <c r="D1695" s="534" t="str">
        <f t="shared" si="101"/>
        <v/>
      </c>
      <c r="E1695" s="535"/>
      <c r="F1695" s="535"/>
      <c r="G1695" s="535"/>
      <c r="H1695" s="535"/>
      <c r="I1695" s="535"/>
      <c r="J1695" s="535"/>
      <c r="K1695" s="535"/>
      <c r="L1695" s="535"/>
      <c r="M1695" s="535"/>
      <c r="N1695" s="535"/>
      <c r="O1695" s="535"/>
      <c r="P1695" s="536"/>
      <c r="Q1695" s="246"/>
      <c r="R1695" s="246"/>
      <c r="S1695" s="246"/>
      <c r="T1695" s="246"/>
      <c r="U1695" s="246"/>
      <c r="V1695" s="246"/>
      <c r="W1695" s="246"/>
      <c r="X1695" s="246"/>
      <c r="Y1695" s="246"/>
      <c r="Z1695" s="246"/>
      <c r="AA1695" s="246"/>
      <c r="AB1695" s="246"/>
      <c r="AC1695" s="246"/>
      <c r="AD1695" s="246"/>
      <c r="AE1695" s="1"/>
      <c r="AG1695" s="245">
        <f t="shared" si="102"/>
        <v>0</v>
      </c>
      <c r="AH1695" s="244">
        <f t="shared" si="103"/>
        <v>0</v>
      </c>
    </row>
    <row r="1696" spans="1:35" ht="15" customHeight="1">
      <c r="A1696" s="21"/>
      <c r="B1696" s="13"/>
      <c r="C1696" s="60" t="s">
        <v>73</v>
      </c>
      <c r="D1696" s="534" t="str">
        <f t="shared" si="101"/>
        <v/>
      </c>
      <c r="E1696" s="535"/>
      <c r="F1696" s="535"/>
      <c r="G1696" s="535"/>
      <c r="H1696" s="535"/>
      <c r="I1696" s="535"/>
      <c r="J1696" s="535"/>
      <c r="K1696" s="535"/>
      <c r="L1696" s="535"/>
      <c r="M1696" s="535"/>
      <c r="N1696" s="535"/>
      <c r="O1696" s="535"/>
      <c r="P1696" s="536"/>
      <c r="Q1696" s="246"/>
      <c r="R1696" s="246"/>
      <c r="S1696" s="246"/>
      <c r="T1696" s="246"/>
      <c r="U1696" s="246"/>
      <c r="V1696" s="246"/>
      <c r="W1696" s="246"/>
      <c r="X1696" s="246"/>
      <c r="Y1696" s="246"/>
      <c r="Z1696" s="246"/>
      <c r="AA1696" s="246"/>
      <c r="AB1696" s="246"/>
      <c r="AC1696" s="246"/>
      <c r="AD1696" s="246"/>
      <c r="AE1696" s="1"/>
      <c r="AG1696" s="245">
        <f t="shared" si="102"/>
        <v>0</v>
      </c>
      <c r="AH1696" s="244">
        <f t="shared" si="103"/>
        <v>0</v>
      </c>
    </row>
    <row r="1697" spans="1:34" ht="15" customHeight="1">
      <c r="A1697" s="21"/>
      <c r="B1697" s="13"/>
      <c r="C1697" s="60" t="s">
        <v>74</v>
      </c>
      <c r="D1697" s="534" t="str">
        <f t="shared" si="101"/>
        <v/>
      </c>
      <c r="E1697" s="535"/>
      <c r="F1697" s="535"/>
      <c r="G1697" s="535"/>
      <c r="H1697" s="535"/>
      <c r="I1697" s="535"/>
      <c r="J1697" s="535"/>
      <c r="K1697" s="535"/>
      <c r="L1697" s="535"/>
      <c r="M1697" s="535"/>
      <c r="N1697" s="535"/>
      <c r="O1697" s="535"/>
      <c r="P1697" s="536"/>
      <c r="Q1697" s="246"/>
      <c r="R1697" s="246"/>
      <c r="S1697" s="246"/>
      <c r="T1697" s="246"/>
      <c r="U1697" s="246"/>
      <c r="V1697" s="246"/>
      <c r="W1697" s="246"/>
      <c r="X1697" s="246"/>
      <c r="Y1697" s="246"/>
      <c r="Z1697" s="246"/>
      <c r="AA1697" s="246"/>
      <c r="AB1697" s="246"/>
      <c r="AC1697" s="246"/>
      <c r="AD1697" s="246"/>
      <c r="AE1697" s="1"/>
      <c r="AG1697" s="245">
        <f t="shared" si="102"/>
        <v>0</v>
      </c>
      <c r="AH1697" s="244">
        <f t="shared" si="103"/>
        <v>0</v>
      </c>
    </row>
    <row r="1698" spans="1:34" ht="15" customHeight="1">
      <c r="A1698" s="21"/>
      <c r="B1698" s="13"/>
      <c r="C1698" s="60" t="s">
        <v>75</v>
      </c>
      <c r="D1698" s="534" t="str">
        <f t="shared" si="101"/>
        <v/>
      </c>
      <c r="E1698" s="535"/>
      <c r="F1698" s="535"/>
      <c r="G1698" s="535"/>
      <c r="H1698" s="535"/>
      <c r="I1698" s="535"/>
      <c r="J1698" s="535"/>
      <c r="K1698" s="535"/>
      <c r="L1698" s="535"/>
      <c r="M1698" s="535"/>
      <c r="N1698" s="535"/>
      <c r="O1698" s="535"/>
      <c r="P1698" s="536"/>
      <c r="Q1698" s="246"/>
      <c r="R1698" s="246"/>
      <c r="S1698" s="246"/>
      <c r="T1698" s="246"/>
      <c r="U1698" s="246"/>
      <c r="V1698" s="246"/>
      <c r="W1698" s="246"/>
      <c r="X1698" s="246"/>
      <c r="Y1698" s="246"/>
      <c r="Z1698" s="246"/>
      <c r="AA1698" s="246"/>
      <c r="AB1698" s="246"/>
      <c r="AC1698" s="246"/>
      <c r="AD1698" s="246"/>
      <c r="AE1698" s="1"/>
      <c r="AG1698" s="245">
        <f t="shared" si="102"/>
        <v>0</v>
      </c>
      <c r="AH1698" s="244">
        <f t="shared" si="103"/>
        <v>0</v>
      </c>
    </row>
    <row r="1699" spans="1:34" ht="15" customHeight="1">
      <c r="A1699" s="21"/>
      <c r="B1699" s="13"/>
      <c r="C1699" s="60" t="s">
        <v>76</v>
      </c>
      <c r="D1699" s="534" t="str">
        <f t="shared" si="101"/>
        <v/>
      </c>
      <c r="E1699" s="535"/>
      <c r="F1699" s="535"/>
      <c r="G1699" s="535"/>
      <c r="H1699" s="535"/>
      <c r="I1699" s="535"/>
      <c r="J1699" s="535"/>
      <c r="K1699" s="535"/>
      <c r="L1699" s="535"/>
      <c r="M1699" s="535"/>
      <c r="N1699" s="535"/>
      <c r="O1699" s="535"/>
      <c r="P1699" s="536"/>
      <c r="Q1699" s="246"/>
      <c r="R1699" s="246"/>
      <c r="S1699" s="246"/>
      <c r="T1699" s="246"/>
      <c r="U1699" s="246"/>
      <c r="V1699" s="246"/>
      <c r="W1699" s="246"/>
      <c r="X1699" s="246"/>
      <c r="Y1699" s="246"/>
      <c r="Z1699" s="246"/>
      <c r="AA1699" s="246"/>
      <c r="AB1699" s="246"/>
      <c r="AC1699" s="246"/>
      <c r="AD1699" s="246"/>
      <c r="AE1699" s="1"/>
      <c r="AG1699" s="245">
        <f t="shared" si="102"/>
        <v>0</v>
      </c>
      <c r="AH1699" s="244">
        <f t="shared" si="103"/>
        <v>0</v>
      </c>
    </row>
    <row r="1700" spans="1:34" ht="15" customHeight="1">
      <c r="A1700" s="21"/>
      <c r="B1700" s="13"/>
      <c r="C1700" s="60" t="s">
        <v>77</v>
      </c>
      <c r="D1700" s="534" t="str">
        <f t="shared" si="101"/>
        <v/>
      </c>
      <c r="E1700" s="535"/>
      <c r="F1700" s="535"/>
      <c r="G1700" s="535"/>
      <c r="H1700" s="535"/>
      <c r="I1700" s="535"/>
      <c r="J1700" s="535"/>
      <c r="K1700" s="535"/>
      <c r="L1700" s="535"/>
      <c r="M1700" s="535"/>
      <c r="N1700" s="535"/>
      <c r="O1700" s="535"/>
      <c r="P1700" s="536"/>
      <c r="Q1700" s="246"/>
      <c r="R1700" s="246"/>
      <c r="S1700" s="246"/>
      <c r="T1700" s="246"/>
      <c r="U1700" s="246"/>
      <c r="V1700" s="246"/>
      <c r="W1700" s="246"/>
      <c r="X1700" s="246"/>
      <c r="Y1700" s="246"/>
      <c r="Z1700" s="246"/>
      <c r="AA1700" s="246"/>
      <c r="AB1700" s="246"/>
      <c r="AC1700" s="246"/>
      <c r="AD1700" s="246"/>
      <c r="AE1700" s="1"/>
      <c r="AG1700" s="245">
        <f t="shared" si="102"/>
        <v>0</v>
      </c>
      <c r="AH1700" s="244">
        <f t="shared" si="103"/>
        <v>0</v>
      </c>
    </row>
    <row r="1701" spans="1:34" ht="15" customHeight="1">
      <c r="A1701" s="21"/>
      <c r="B1701" s="13"/>
      <c r="C1701" s="60" t="s">
        <v>78</v>
      </c>
      <c r="D1701" s="534" t="str">
        <f t="shared" si="101"/>
        <v/>
      </c>
      <c r="E1701" s="535"/>
      <c r="F1701" s="535"/>
      <c r="G1701" s="535"/>
      <c r="H1701" s="535"/>
      <c r="I1701" s="535"/>
      <c r="J1701" s="535"/>
      <c r="K1701" s="535"/>
      <c r="L1701" s="535"/>
      <c r="M1701" s="535"/>
      <c r="N1701" s="535"/>
      <c r="O1701" s="535"/>
      <c r="P1701" s="536"/>
      <c r="Q1701" s="246"/>
      <c r="R1701" s="246"/>
      <c r="S1701" s="246"/>
      <c r="T1701" s="246"/>
      <c r="U1701" s="246"/>
      <c r="V1701" s="246"/>
      <c r="W1701" s="246"/>
      <c r="X1701" s="246"/>
      <c r="Y1701" s="246"/>
      <c r="Z1701" s="246"/>
      <c r="AA1701" s="246"/>
      <c r="AB1701" s="246"/>
      <c r="AC1701" s="246"/>
      <c r="AD1701" s="246"/>
      <c r="AE1701" s="1"/>
      <c r="AG1701" s="245">
        <f t="shared" si="102"/>
        <v>0</v>
      </c>
      <c r="AH1701" s="244">
        <f t="shared" si="103"/>
        <v>0</v>
      </c>
    </row>
    <row r="1702" spans="1:34" ht="15" customHeight="1">
      <c r="A1702" s="21"/>
      <c r="B1702" s="13"/>
      <c r="C1702" s="60" t="s">
        <v>79</v>
      </c>
      <c r="D1702" s="534" t="str">
        <f t="shared" si="101"/>
        <v/>
      </c>
      <c r="E1702" s="535"/>
      <c r="F1702" s="535"/>
      <c r="G1702" s="535"/>
      <c r="H1702" s="535"/>
      <c r="I1702" s="535"/>
      <c r="J1702" s="535"/>
      <c r="K1702" s="535"/>
      <c r="L1702" s="535"/>
      <c r="M1702" s="535"/>
      <c r="N1702" s="535"/>
      <c r="O1702" s="535"/>
      <c r="P1702" s="536"/>
      <c r="Q1702" s="246"/>
      <c r="R1702" s="246"/>
      <c r="S1702" s="246"/>
      <c r="T1702" s="246"/>
      <c r="U1702" s="246"/>
      <c r="V1702" s="246"/>
      <c r="W1702" s="246"/>
      <c r="X1702" s="246"/>
      <c r="Y1702" s="246"/>
      <c r="Z1702" s="246"/>
      <c r="AA1702" s="246"/>
      <c r="AB1702" s="246"/>
      <c r="AC1702" s="246"/>
      <c r="AD1702" s="246"/>
      <c r="AE1702" s="1"/>
      <c r="AG1702" s="245">
        <f t="shared" si="102"/>
        <v>0</v>
      </c>
      <c r="AH1702" s="244">
        <f t="shared" si="103"/>
        <v>0</v>
      </c>
    </row>
    <row r="1703" spans="1:34" ht="15" customHeight="1">
      <c r="A1703" s="21"/>
      <c r="B1703" s="13"/>
      <c r="C1703" s="60" t="s">
        <v>80</v>
      </c>
      <c r="D1703" s="534" t="str">
        <f t="shared" si="101"/>
        <v/>
      </c>
      <c r="E1703" s="535"/>
      <c r="F1703" s="535"/>
      <c r="G1703" s="535"/>
      <c r="H1703" s="535"/>
      <c r="I1703" s="535"/>
      <c r="J1703" s="535"/>
      <c r="K1703" s="535"/>
      <c r="L1703" s="535"/>
      <c r="M1703" s="535"/>
      <c r="N1703" s="535"/>
      <c r="O1703" s="535"/>
      <c r="P1703" s="536"/>
      <c r="Q1703" s="246"/>
      <c r="R1703" s="246"/>
      <c r="S1703" s="246"/>
      <c r="T1703" s="246"/>
      <c r="U1703" s="246"/>
      <c r="V1703" s="246"/>
      <c r="W1703" s="246"/>
      <c r="X1703" s="246"/>
      <c r="Y1703" s="246"/>
      <c r="Z1703" s="246"/>
      <c r="AA1703" s="246"/>
      <c r="AB1703" s="246"/>
      <c r="AC1703" s="246"/>
      <c r="AD1703" s="246"/>
      <c r="AE1703" s="1"/>
      <c r="AG1703" s="245">
        <f t="shared" si="102"/>
        <v>0</v>
      </c>
      <c r="AH1703" s="244">
        <f t="shared" si="103"/>
        <v>0</v>
      </c>
    </row>
    <row r="1704" spans="1:34" ht="15" customHeight="1">
      <c r="A1704" s="21"/>
      <c r="B1704" s="13"/>
      <c r="C1704" s="60" t="s">
        <v>81</v>
      </c>
      <c r="D1704" s="534" t="str">
        <f t="shared" si="101"/>
        <v/>
      </c>
      <c r="E1704" s="535"/>
      <c r="F1704" s="535"/>
      <c r="G1704" s="535"/>
      <c r="H1704" s="535"/>
      <c r="I1704" s="535"/>
      <c r="J1704" s="535"/>
      <c r="K1704" s="535"/>
      <c r="L1704" s="535"/>
      <c r="M1704" s="535"/>
      <c r="N1704" s="535"/>
      <c r="O1704" s="535"/>
      <c r="P1704" s="536"/>
      <c r="Q1704" s="246"/>
      <c r="R1704" s="246"/>
      <c r="S1704" s="246"/>
      <c r="T1704" s="246"/>
      <c r="U1704" s="246"/>
      <c r="V1704" s="246"/>
      <c r="W1704" s="246"/>
      <c r="X1704" s="246"/>
      <c r="Y1704" s="246"/>
      <c r="Z1704" s="246"/>
      <c r="AA1704" s="246"/>
      <c r="AB1704" s="246"/>
      <c r="AC1704" s="246"/>
      <c r="AD1704" s="246"/>
      <c r="AE1704" s="1"/>
      <c r="AG1704" s="245">
        <f t="shared" si="102"/>
        <v>0</v>
      </c>
      <c r="AH1704" s="244">
        <f t="shared" si="103"/>
        <v>0</v>
      </c>
    </row>
    <row r="1705" spans="1:34" ht="15" customHeight="1">
      <c r="A1705" s="21"/>
      <c r="B1705" s="13"/>
      <c r="C1705" s="60" t="s">
        <v>82</v>
      </c>
      <c r="D1705" s="534" t="str">
        <f t="shared" si="101"/>
        <v/>
      </c>
      <c r="E1705" s="535"/>
      <c r="F1705" s="535"/>
      <c r="G1705" s="535"/>
      <c r="H1705" s="535"/>
      <c r="I1705" s="535"/>
      <c r="J1705" s="535"/>
      <c r="K1705" s="535"/>
      <c r="L1705" s="535"/>
      <c r="M1705" s="535"/>
      <c r="N1705" s="535"/>
      <c r="O1705" s="535"/>
      <c r="P1705" s="536"/>
      <c r="Q1705" s="246"/>
      <c r="R1705" s="246"/>
      <c r="S1705" s="246"/>
      <c r="T1705" s="246"/>
      <c r="U1705" s="246"/>
      <c r="V1705" s="246"/>
      <c r="W1705" s="246"/>
      <c r="X1705" s="246"/>
      <c r="Y1705" s="246"/>
      <c r="Z1705" s="246"/>
      <c r="AA1705" s="246"/>
      <c r="AB1705" s="246"/>
      <c r="AC1705" s="246"/>
      <c r="AD1705" s="246"/>
      <c r="AE1705" s="1"/>
      <c r="AG1705" s="245">
        <f t="shared" si="102"/>
        <v>0</v>
      </c>
      <c r="AH1705" s="244">
        <f t="shared" si="103"/>
        <v>0</v>
      </c>
    </row>
    <row r="1706" spans="1:34" ht="15" customHeight="1">
      <c r="A1706" s="21"/>
      <c r="B1706" s="13"/>
      <c r="C1706" s="60" t="s">
        <v>83</v>
      </c>
      <c r="D1706" s="534" t="str">
        <f t="shared" si="101"/>
        <v/>
      </c>
      <c r="E1706" s="535"/>
      <c r="F1706" s="535"/>
      <c r="G1706" s="535"/>
      <c r="H1706" s="535"/>
      <c r="I1706" s="535"/>
      <c r="J1706" s="535"/>
      <c r="K1706" s="535"/>
      <c r="L1706" s="535"/>
      <c r="M1706" s="535"/>
      <c r="N1706" s="535"/>
      <c r="O1706" s="535"/>
      <c r="P1706" s="536"/>
      <c r="Q1706" s="246"/>
      <c r="R1706" s="246"/>
      <c r="S1706" s="246"/>
      <c r="T1706" s="246"/>
      <c r="U1706" s="246"/>
      <c r="V1706" s="246"/>
      <c r="W1706" s="246"/>
      <c r="X1706" s="246"/>
      <c r="Y1706" s="246"/>
      <c r="Z1706" s="246"/>
      <c r="AA1706" s="246"/>
      <c r="AB1706" s="246"/>
      <c r="AC1706" s="246"/>
      <c r="AD1706" s="246"/>
      <c r="AE1706" s="1"/>
      <c r="AG1706" s="245">
        <f t="shared" si="102"/>
        <v>0</v>
      </c>
      <c r="AH1706" s="244">
        <f t="shared" si="103"/>
        <v>0</v>
      </c>
    </row>
    <row r="1707" spans="1:34" ht="15" customHeight="1">
      <c r="A1707" s="21"/>
      <c r="B1707" s="13"/>
      <c r="C1707" s="60" t="s">
        <v>84</v>
      </c>
      <c r="D1707" s="534" t="str">
        <f t="shared" si="101"/>
        <v/>
      </c>
      <c r="E1707" s="535"/>
      <c r="F1707" s="535"/>
      <c r="G1707" s="535"/>
      <c r="H1707" s="535"/>
      <c r="I1707" s="535"/>
      <c r="J1707" s="535"/>
      <c r="K1707" s="535"/>
      <c r="L1707" s="535"/>
      <c r="M1707" s="535"/>
      <c r="N1707" s="535"/>
      <c r="O1707" s="535"/>
      <c r="P1707" s="536"/>
      <c r="Q1707" s="246"/>
      <c r="R1707" s="246"/>
      <c r="S1707" s="246"/>
      <c r="T1707" s="246"/>
      <c r="U1707" s="246"/>
      <c r="V1707" s="246"/>
      <c r="W1707" s="246"/>
      <c r="X1707" s="246"/>
      <c r="Y1707" s="246"/>
      <c r="Z1707" s="246"/>
      <c r="AA1707" s="246"/>
      <c r="AB1707" s="246"/>
      <c r="AC1707" s="246"/>
      <c r="AD1707" s="246"/>
      <c r="AE1707" s="1"/>
      <c r="AG1707" s="245">
        <f t="shared" si="102"/>
        <v>0</v>
      </c>
      <c r="AH1707" s="244">
        <f t="shared" si="103"/>
        <v>0</v>
      </c>
    </row>
    <row r="1708" spans="1:34" ht="15" customHeight="1">
      <c r="A1708" s="21"/>
      <c r="B1708" s="13"/>
      <c r="C1708" s="60" t="s">
        <v>85</v>
      </c>
      <c r="D1708" s="534" t="str">
        <f t="shared" si="101"/>
        <v/>
      </c>
      <c r="E1708" s="535"/>
      <c r="F1708" s="535"/>
      <c r="G1708" s="535"/>
      <c r="H1708" s="535"/>
      <c r="I1708" s="535"/>
      <c r="J1708" s="535"/>
      <c r="K1708" s="535"/>
      <c r="L1708" s="535"/>
      <c r="M1708" s="535"/>
      <c r="N1708" s="535"/>
      <c r="O1708" s="535"/>
      <c r="P1708" s="536"/>
      <c r="Q1708" s="246"/>
      <c r="R1708" s="246"/>
      <c r="S1708" s="246"/>
      <c r="T1708" s="246"/>
      <c r="U1708" s="246"/>
      <c r="V1708" s="246"/>
      <c r="W1708" s="246"/>
      <c r="X1708" s="246"/>
      <c r="Y1708" s="246"/>
      <c r="Z1708" s="246"/>
      <c r="AA1708" s="246"/>
      <c r="AB1708" s="246"/>
      <c r="AC1708" s="246"/>
      <c r="AD1708" s="246"/>
      <c r="AE1708" s="1"/>
      <c r="AG1708" s="245">
        <f t="shared" si="102"/>
        <v>0</v>
      </c>
      <c r="AH1708" s="244">
        <f t="shared" si="103"/>
        <v>0</v>
      </c>
    </row>
    <row r="1709" spans="1:34" ht="15" customHeight="1">
      <c r="A1709" s="21"/>
      <c r="B1709" s="13"/>
      <c r="C1709" s="60" t="s">
        <v>86</v>
      </c>
      <c r="D1709" s="534" t="str">
        <f t="shared" si="101"/>
        <v/>
      </c>
      <c r="E1709" s="535"/>
      <c r="F1709" s="535"/>
      <c r="G1709" s="535"/>
      <c r="H1709" s="535"/>
      <c r="I1709" s="535"/>
      <c r="J1709" s="535"/>
      <c r="K1709" s="535"/>
      <c r="L1709" s="535"/>
      <c r="M1709" s="535"/>
      <c r="N1709" s="535"/>
      <c r="O1709" s="535"/>
      <c r="P1709" s="536"/>
      <c r="Q1709" s="246"/>
      <c r="R1709" s="246"/>
      <c r="S1709" s="246"/>
      <c r="T1709" s="246"/>
      <c r="U1709" s="246"/>
      <c r="V1709" s="246"/>
      <c r="W1709" s="246"/>
      <c r="X1709" s="246"/>
      <c r="Y1709" s="246"/>
      <c r="Z1709" s="246"/>
      <c r="AA1709" s="246"/>
      <c r="AB1709" s="246"/>
      <c r="AC1709" s="246"/>
      <c r="AD1709" s="246"/>
      <c r="AE1709" s="1"/>
      <c r="AG1709" s="245">
        <f t="shared" si="102"/>
        <v>0</v>
      </c>
      <c r="AH1709" s="244">
        <f t="shared" si="103"/>
        <v>0</v>
      </c>
    </row>
    <row r="1710" spans="1:34" ht="15" customHeight="1">
      <c r="A1710" s="21"/>
      <c r="B1710" s="13"/>
      <c r="C1710" s="60" t="s">
        <v>87</v>
      </c>
      <c r="D1710" s="534" t="str">
        <f t="shared" si="101"/>
        <v/>
      </c>
      <c r="E1710" s="535"/>
      <c r="F1710" s="535"/>
      <c r="G1710" s="535"/>
      <c r="H1710" s="535"/>
      <c r="I1710" s="535"/>
      <c r="J1710" s="535"/>
      <c r="K1710" s="535"/>
      <c r="L1710" s="535"/>
      <c r="M1710" s="535"/>
      <c r="N1710" s="535"/>
      <c r="O1710" s="535"/>
      <c r="P1710" s="536"/>
      <c r="Q1710" s="246"/>
      <c r="R1710" s="246"/>
      <c r="S1710" s="246"/>
      <c r="T1710" s="246"/>
      <c r="U1710" s="246"/>
      <c r="V1710" s="246"/>
      <c r="W1710" s="246"/>
      <c r="X1710" s="246"/>
      <c r="Y1710" s="246"/>
      <c r="Z1710" s="246"/>
      <c r="AA1710" s="246"/>
      <c r="AB1710" s="246"/>
      <c r="AC1710" s="246"/>
      <c r="AD1710" s="246"/>
      <c r="AE1710" s="1"/>
      <c r="AG1710" s="245">
        <f t="shared" si="102"/>
        <v>0</v>
      </c>
      <c r="AH1710" s="244">
        <f t="shared" si="103"/>
        <v>0</v>
      </c>
    </row>
    <row r="1711" spans="1:34" ht="15" customHeight="1">
      <c r="A1711" s="21"/>
      <c r="B1711" s="13"/>
      <c r="C1711" s="60" t="s">
        <v>88</v>
      </c>
      <c r="D1711" s="534" t="str">
        <f t="shared" si="101"/>
        <v/>
      </c>
      <c r="E1711" s="535"/>
      <c r="F1711" s="535"/>
      <c r="G1711" s="535"/>
      <c r="H1711" s="535"/>
      <c r="I1711" s="535"/>
      <c r="J1711" s="535"/>
      <c r="K1711" s="535"/>
      <c r="L1711" s="535"/>
      <c r="M1711" s="535"/>
      <c r="N1711" s="535"/>
      <c r="O1711" s="535"/>
      <c r="P1711" s="536"/>
      <c r="Q1711" s="246"/>
      <c r="R1711" s="246"/>
      <c r="S1711" s="246"/>
      <c r="T1711" s="246"/>
      <c r="U1711" s="246"/>
      <c r="V1711" s="246"/>
      <c r="W1711" s="246"/>
      <c r="X1711" s="246"/>
      <c r="Y1711" s="246"/>
      <c r="Z1711" s="246"/>
      <c r="AA1711" s="246"/>
      <c r="AB1711" s="246"/>
      <c r="AC1711" s="246"/>
      <c r="AD1711" s="246"/>
      <c r="AE1711" s="1"/>
      <c r="AG1711" s="245">
        <f t="shared" si="102"/>
        <v>0</v>
      </c>
      <c r="AH1711" s="244">
        <f t="shared" si="103"/>
        <v>0</v>
      </c>
    </row>
    <row r="1712" spans="1:34" ht="15" customHeight="1">
      <c r="A1712" s="21"/>
      <c r="B1712" s="13"/>
      <c r="C1712" s="60" t="s">
        <v>89</v>
      </c>
      <c r="D1712" s="534" t="str">
        <f t="shared" si="101"/>
        <v/>
      </c>
      <c r="E1712" s="535"/>
      <c r="F1712" s="535"/>
      <c r="G1712" s="535"/>
      <c r="H1712" s="535"/>
      <c r="I1712" s="535"/>
      <c r="J1712" s="535"/>
      <c r="K1712" s="535"/>
      <c r="L1712" s="535"/>
      <c r="M1712" s="535"/>
      <c r="N1712" s="535"/>
      <c r="O1712" s="535"/>
      <c r="P1712" s="536"/>
      <c r="Q1712" s="246"/>
      <c r="R1712" s="246"/>
      <c r="S1712" s="246"/>
      <c r="T1712" s="246"/>
      <c r="U1712" s="246"/>
      <c r="V1712" s="246"/>
      <c r="W1712" s="246"/>
      <c r="X1712" s="246"/>
      <c r="Y1712" s="246"/>
      <c r="Z1712" s="246"/>
      <c r="AA1712" s="246"/>
      <c r="AB1712" s="246"/>
      <c r="AC1712" s="246"/>
      <c r="AD1712" s="246"/>
      <c r="AE1712" s="1"/>
      <c r="AG1712" s="245">
        <f t="shared" si="102"/>
        <v>0</v>
      </c>
      <c r="AH1712" s="244">
        <f t="shared" si="103"/>
        <v>0</v>
      </c>
    </row>
    <row r="1713" spans="1:34" ht="15" customHeight="1">
      <c r="A1713" s="21"/>
      <c r="B1713" s="13"/>
      <c r="C1713" s="60" t="s">
        <v>90</v>
      </c>
      <c r="D1713" s="534" t="str">
        <f t="shared" si="101"/>
        <v/>
      </c>
      <c r="E1713" s="535"/>
      <c r="F1713" s="535"/>
      <c r="G1713" s="535"/>
      <c r="H1713" s="535"/>
      <c r="I1713" s="535"/>
      <c r="J1713" s="535"/>
      <c r="K1713" s="535"/>
      <c r="L1713" s="535"/>
      <c r="M1713" s="535"/>
      <c r="N1713" s="535"/>
      <c r="O1713" s="535"/>
      <c r="P1713" s="536"/>
      <c r="Q1713" s="246"/>
      <c r="R1713" s="246"/>
      <c r="S1713" s="246"/>
      <c r="T1713" s="246"/>
      <c r="U1713" s="246"/>
      <c r="V1713" s="246"/>
      <c r="W1713" s="246"/>
      <c r="X1713" s="246"/>
      <c r="Y1713" s="246"/>
      <c r="Z1713" s="246"/>
      <c r="AA1713" s="246"/>
      <c r="AB1713" s="246"/>
      <c r="AC1713" s="246"/>
      <c r="AD1713" s="246"/>
      <c r="AE1713" s="1"/>
      <c r="AG1713" s="245">
        <f t="shared" si="102"/>
        <v>0</v>
      </c>
      <c r="AH1713" s="244">
        <f t="shared" si="103"/>
        <v>0</v>
      </c>
    </row>
    <row r="1714" spans="1:34" ht="15" customHeight="1">
      <c r="A1714" s="21"/>
      <c r="B1714" s="13"/>
      <c r="C1714" s="60" t="s">
        <v>91</v>
      </c>
      <c r="D1714" s="534" t="str">
        <f t="shared" si="101"/>
        <v/>
      </c>
      <c r="E1714" s="535"/>
      <c r="F1714" s="535"/>
      <c r="G1714" s="535"/>
      <c r="H1714" s="535"/>
      <c r="I1714" s="535"/>
      <c r="J1714" s="535"/>
      <c r="K1714" s="535"/>
      <c r="L1714" s="535"/>
      <c r="M1714" s="535"/>
      <c r="N1714" s="535"/>
      <c r="O1714" s="535"/>
      <c r="P1714" s="536"/>
      <c r="Q1714" s="246"/>
      <c r="R1714" s="246"/>
      <c r="S1714" s="246"/>
      <c r="T1714" s="246"/>
      <c r="U1714" s="246"/>
      <c r="V1714" s="246"/>
      <c r="W1714" s="246"/>
      <c r="X1714" s="246"/>
      <c r="Y1714" s="246"/>
      <c r="Z1714" s="246"/>
      <c r="AA1714" s="246"/>
      <c r="AB1714" s="246"/>
      <c r="AC1714" s="246"/>
      <c r="AD1714" s="246"/>
      <c r="AE1714" s="1"/>
      <c r="AG1714" s="245">
        <f t="shared" si="102"/>
        <v>0</v>
      </c>
      <c r="AH1714" s="244">
        <f t="shared" si="103"/>
        <v>0</v>
      </c>
    </row>
    <row r="1715" spans="1:34" ht="15" customHeight="1">
      <c r="A1715" s="21"/>
      <c r="B1715" s="13"/>
      <c r="C1715" s="60" t="s">
        <v>103</v>
      </c>
      <c r="D1715" s="534" t="str">
        <f t="shared" si="101"/>
        <v/>
      </c>
      <c r="E1715" s="535"/>
      <c r="F1715" s="535"/>
      <c r="G1715" s="535"/>
      <c r="H1715" s="535"/>
      <c r="I1715" s="535"/>
      <c r="J1715" s="535"/>
      <c r="K1715" s="535"/>
      <c r="L1715" s="535"/>
      <c r="M1715" s="535"/>
      <c r="N1715" s="535"/>
      <c r="O1715" s="535"/>
      <c r="P1715" s="536"/>
      <c r="Q1715" s="246"/>
      <c r="R1715" s="246"/>
      <c r="S1715" s="246"/>
      <c r="T1715" s="246"/>
      <c r="U1715" s="246"/>
      <c r="V1715" s="246"/>
      <c r="W1715" s="246"/>
      <c r="X1715" s="246"/>
      <c r="Y1715" s="246"/>
      <c r="Z1715" s="246"/>
      <c r="AA1715" s="246"/>
      <c r="AB1715" s="246"/>
      <c r="AC1715" s="246"/>
      <c r="AD1715" s="246"/>
      <c r="AE1715" s="1"/>
      <c r="AG1715" s="245">
        <f t="shared" si="102"/>
        <v>0</v>
      </c>
      <c r="AH1715" s="244">
        <f t="shared" si="103"/>
        <v>0</v>
      </c>
    </row>
    <row r="1716" spans="1:34" ht="15" customHeight="1">
      <c r="A1716" s="21"/>
      <c r="B1716" s="13"/>
      <c r="C1716" s="60" t="s">
        <v>104</v>
      </c>
      <c r="D1716" s="534" t="str">
        <f t="shared" si="101"/>
        <v/>
      </c>
      <c r="E1716" s="535"/>
      <c r="F1716" s="535"/>
      <c r="G1716" s="535"/>
      <c r="H1716" s="535"/>
      <c r="I1716" s="535"/>
      <c r="J1716" s="535"/>
      <c r="K1716" s="535"/>
      <c r="L1716" s="535"/>
      <c r="M1716" s="535"/>
      <c r="N1716" s="535"/>
      <c r="O1716" s="535"/>
      <c r="P1716" s="536"/>
      <c r="Q1716" s="246"/>
      <c r="R1716" s="246"/>
      <c r="S1716" s="246"/>
      <c r="T1716" s="246"/>
      <c r="U1716" s="246"/>
      <c r="V1716" s="246"/>
      <c r="W1716" s="246"/>
      <c r="X1716" s="246"/>
      <c r="Y1716" s="246"/>
      <c r="Z1716" s="246"/>
      <c r="AA1716" s="246"/>
      <c r="AB1716" s="246"/>
      <c r="AC1716" s="246"/>
      <c r="AD1716" s="246"/>
      <c r="AE1716" s="1"/>
      <c r="AG1716" s="245">
        <f t="shared" si="102"/>
        <v>0</v>
      </c>
      <c r="AH1716" s="244">
        <f t="shared" si="103"/>
        <v>0</v>
      </c>
    </row>
    <row r="1717" spans="1:34" ht="15" customHeight="1">
      <c r="A1717" s="21"/>
      <c r="B1717" s="13"/>
      <c r="C1717" s="60" t="s">
        <v>105</v>
      </c>
      <c r="D1717" s="534" t="str">
        <f t="shared" si="101"/>
        <v/>
      </c>
      <c r="E1717" s="535"/>
      <c r="F1717" s="535"/>
      <c r="G1717" s="535"/>
      <c r="H1717" s="535"/>
      <c r="I1717" s="535"/>
      <c r="J1717" s="535"/>
      <c r="K1717" s="535"/>
      <c r="L1717" s="535"/>
      <c r="M1717" s="535"/>
      <c r="N1717" s="535"/>
      <c r="O1717" s="535"/>
      <c r="P1717" s="536"/>
      <c r="Q1717" s="246"/>
      <c r="R1717" s="246"/>
      <c r="S1717" s="246"/>
      <c r="T1717" s="246"/>
      <c r="U1717" s="246"/>
      <c r="V1717" s="246"/>
      <c r="W1717" s="246"/>
      <c r="X1717" s="246"/>
      <c r="Y1717" s="246"/>
      <c r="Z1717" s="246"/>
      <c r="AA1717" s="246"/>
      <c r="AB1717" s="246"/>
      <c r="AC1717" s="246"/>
      <c r="AD1717" s="246"/>
      <c r="AE1717" s="1"/>
      <c r="AG1717" s="245">
        <f t="shared" si="102"/>
        <v>0</v>
      </c>
      <c r="AH1717" s="244">
        <f t="shared" si="103"/>
        <v>0</v>
      </c>
    </row>
    <row r="1718" spans="1:34" ht="15" customHeight="1">
      <c r="A1718" s="21"/>
      <c r="B1718" s="13"/>
      <c r="C1718" s="60" t="s">
        <v>106</v>
      </c>
      <c r="D1718" s="534" t="str">
        <f t="shared" si="101"/>
        <v/>
      </c>
      <c r="E1718" s="535"/>
      <c r="F1718" s="535"/>
      <c r="G1718" s="535"/>
      <c r="H1718" s="535"/>
      <c r="I1718" s="535"/>
      <c r="J1718" s="535"/>
      <c r="K1718" s="535"/>
      <c r="L1718" s="535"/>
      <c r="M1718" s="535"/>
      <c r="N1718" s="535"/>
      <c r="O1718" s="535"/>
      <c r="P1718" s="536"/>
      <c r="Q1718" s="246"/>
      <c r="R1718" s="246"/>
      <c r="S1718" s="246"/>
      <c r="T1718" s="246"/>
      <c r="U1718" s="246"/>
      <c r="V1718" s="246"/>
      <c r="W1718" s="246"/>
      <c r="X1718" s="246"/>
      <c r="Y1718" s="246"/>
      <c r="Z1718" s="246"/>
      <c r="AA1718" s="246"/>
      <c r="AB1718" s="246"/>
      <c r="AC1718" s="246"/>
      <c r="AD1718" s="246"/>
      <c r="AE1718" s="1"/>
      <c r="AG1718" s="245">
        <f t="shared" si="102"/>
        <v>0</v>
      </c>
      <c r="AH1718" s="244">
        <f t="shared" si="103"/>
        <v>0</v>
      </c>
    </row>
    <row r="1719" spans="1:34" ht="15" customHeight="1">
      <c r="A1719" s="21"/>
      <c r="B1719" s="13"/>
      <c r="C1719" s="60" t="s">
        <v>107</v>
      </c>
      <c r="D1719" s="534" t="str">
        <f t="shared" si="101"/>
        <v/>
      </c>
      <c r="E1719" s="535"/>
      <c r="F1719" s="535"/>
      <c r="G1719" s="535"/>
      <c r="H1719" s="535"/>
      <c r="I1719" s="535"/>
      <c r="J1719" s="535"/>
      <c r="K1719" s="535"/>
      <c r="L1719" s="535"/>
      <c r="M1719" s="535"/>
      <c r="N1719" s="535"/>
      <c r="O1719" s="535"/>
      <c r="P1719" s="536"/>
      <c r="Q1719" s="246"/>
      <c r="R1719" s="246"/>
      <c r="S1719" s="246"/>
      <c r="T1719" s="246"/>
      <c r="U1719" s="246"/>
      <c r="V1719" s="246"/>
      <c r="W1719" s="246"/>
      <c r="X1719" s="246"/>
      <c r="Y1719" s="246"/>
      <c r="Z1719" s="246"/>
      <c r="AA1719" s="246"/>
      <c r="AB1719" s="246"/>
      <c r="AC1719" s="246"/>
      <c r="AD1719" s="246"/>
      <c r="AE1719" s="1"/>
      <c r="AG1719" s="245">
        <f t="shared" si="102"/>
        <v>0</v>
      </c>
      <c r="AH1719" s="244">
        <f t="shared" si="103"/>
        <v>0</v>
      </c>
    </row>
    <row r="1720" spans="1:34" ht="15" customHeight="1">
      <c r="A1720" s="21"/>
      <c r="B1720" s="13"/>
      <c r="C1720" s="60" t="s">
        <v>108</v>
      </c>
      <c r="D1720" s="534" t="str">
        <f t="shared" si="101"/>
        <v/>
      </c>
      <c r="E1720" s="535"/>
      <c r="F1720" s="535"/>
      <c r="G1720" s="535"/>
      <c r="H1720" s="535"/>
      <c r="I1720" s="535"/>
      <c r="J1720" s="535"/>
      <c r="K1720" s="535"/>
      <c r="L1720" s="535"/>
      <c r="M1720" s="535"/>
      <c r="N1720" s="535"/>
      <c r="O1720" s="535"/>
      <c r="P1720" s="536"/>
      <c r="Q1720" s="246"/>
      <c r="R1720" s="246"/>
      <c r="S1720" s="246"/>
      <c r="T1720" s="246"/>
      <c r="U1720" s="246"/>
      <c r="V1720" s="246"/>
      <c r="W1720" s="246"/>
      <c r="X1720" s="246"/>
      <c r="Y1720" s="246"/>
      <c r="Z1720" s="246"/>
      <c r="AA1720" s="246"/>
      <c r="AB1720" s="246"/>
      <c r="AC1720" s="246"/>
      <c r="AD1720" s="246"/>
      <c r="AE1720" s="1"/>
      <c r="AG1720" s="245">
        <f t="shared" si="102"/>
        <v>0</v>
      </c>
      <c r="AH1720" s="244">
        <f t="shared" si="103"/>
        <v>0</v>
      </c>
    </row>
    <row r="1721" spans="1:34" ht="15" customHeight="1">
      <c r="A1721" s="21"/>
      <c r="B1721" s="13"/>
      <c r="C1721" s="60" t="s">
        <v>109</v>
      </c>
      <c r="D1721" s="534" t="str">
        <f t="shared" si="101"/>
        <v/>
      </c>
      <c r="E1721" s="535"/>
      <c r="F1721" s="535"/>
      <c r="G1721" s="535"/>
      <c r="H1721" s="535"/>
      <c r="I1721" s="535"/>
      <c r="J1721" s="535"/>
      <c r="K1721" s="535"/>
      <c r="L1721" s="535"/>
      <c r="M1721" s="535"/>
      <c r="N1721" s="535"/>
      <c r="O1721" s="535"/>
      <c r="P1721" s="536"/>
      <c r="Q1721" s="246"/>
      <c r="R1721" s="246"/>
      <c r="S1721" s="246"/>
      <c r="T1721" s="246"/>
      <c r="U1721" s="246"/>
      <c r="V1721" s="246"/>
      <c r="W1721" s="246"/>
      <c r="X1721" s="246"/>
      <c r="Y1721" s="246"/>
      <c r="Z1721" s="246"/>
      <c r="AA1721" s="246"/>
      <c r="AB1721" s="246"/>
      <c r="AC1721" s="246"/>
      <c r="AD1721" s="246"/>
      <c r="AE1721" s="1"/>
      <c r="AG1721" s="245">
        <f t="shared" si="102"/>
        <v>0</v>
      </c>
      <c r="AH1721" s="244">
        <f t="shared" si="103"/>
        <v>0</v>
      </c>
    </row>
    <row r="1722" spans="1:34" ht="15" customHeight="1">
      <c r="A1722" s="21"/>
      <c r="B1722" s="13"/>
      <c r="C1722" s="60" t="s">
        <v>110</v>
      </c>
      <c r="D1722" s="534" t="str">
        <f t="shared" si="101"/>
        <v/>
      </c>
      <c r="E1722" s="535"/>
      <c r="F1722" s="535"/>
      <c r="G1722" s="535"/>
      <c r="H1722" s="535"/>
      <c r="I1722" s="535"/>
      <c r="J1722" s="535"/>
      <c r="K1722" s="535"/>
      <c r="L1722" s="535"/>
      <c r="M1722" s="535"/>
      <c r="N1722" s="535"/>
      <c r="O1722" s="535"/>
      <c r="P1722" s="536"/>
      <c r="Q1722" s="246"/>
      <c r="R1722" s="246"/>
      <c r="S1722" s="246"/>
      <c r="T1722" s="246"/>
      <c r="U1722" s="246"/>
      <c r="V1722" s="246"/>
      <c r="W1722" s="246"/>
      <c r="X1722" s="246"/>
      <c r="Y1722" s="246"/>
      <c r="Z1722" s="246"/>
      <c r="AA1722" s="246"/>
      <c r="AB1722" s="246"/>
      <c r="AC1722" s="246"/>
      <c r="AD1722" s="246"/>
      <c r="AE1722" s="1"/>
      <c r="AG1722" s="245">
        <f t="shared" si="102"/>
        <v>0</v>
      </c>
      <c r="AH1722" s="244">
        <f t="shared" si="103"/>
        <v>0</v>
      </c>
    </row>
    <row r="1723" spans="1:34" ht="15" customHeight="1">
      <c r="A1723" s="44"/>
      <c r="B1723" s="11"/>
      <c r="C1723" s="60" t="s">
        <v>111</v>
      </c>
      <c r="D1723" s="534" t="str">
        <f t="shared" si="101"/>
        <v/>
      </c>
      <c r="E1723" s="535"/>
      <c r="F1723" s="535"/>
      <c r="G1723" s="535"/>
      <c r="H1723" s="535"/>
      <c r="I1723" s="535"/>
      <c r="J1723" s="535"/>
      <c r="K1723" s="535"/>
      <c r="L1723" s="535"/>
      <c r="M1723" s="535"/>
      <c r="N1723" s="535"/>
      <c r="O1723" s="535"/>
      <c r="P1723" s="536"/>
      <c r="Q1723" s="246"/>
      <c r="R1723" s="246"/>
      <c r="S1723" s="246"/>
      <c r="T1723" s="246"/>
      <c r="U1723" s="246"/>
      <c r="V1723" s="246"/>
      <c r="W1723" s="246"/>
      <c r="X1723" s="246"/>
      <c r="Y1723" s="246"/>
      <c r="Z1723" s="246"/>
      <c r="AA1723" s="246"/>
      <c r="AB1723" s="246"/>
      <c r="AC1723" s="246"/>
      <c r="AD1723" s="246"/>
      <c r="AE1723" s="1"/>
      <c r="AG1723" s="245">
        <f t="shared" si="102"/>
        <v>0</v>
      </c>
      <c r="AH1723" s="244">
        <f t="shared" si="103"/>
        <v>0</v>
      </c>
    </row>
    <row r="1724" spans="1:34" ht="15" customHeight="1">
      <c r="A1724" s="44"/>
      <c r="B1724" s="11"/>
      <c r="C1724" s="60" t="s">
        <v>112</v>
      </c>
      <c r="D1724" s="534" t="str">
        <f t="shared" si="101"/>
        <v/>
      </c>
      <c r="E1724" s="535"/>
      <c r="F1724" s="535"/>
      <c r="G1724" s="535"/>
      <c r="H1724" s="535"/>
      <c r="I1724" s="535"/>
      <c r="J1724" s="535"/>
      <c r="K1724" s="535"/>
      <c r="L1724" s="535"/>
      <c r="M1724" s="535"/>
      <c r="N1724" s="535"/>
      <c r="O1724" s="535"/>
      <c r="P1724" s="536"/>
      <c r="Q1724" s="246"/>
      <c r="R1724" s="246"/>
      <c r="S1724" s="246"/>
      <c r="T1724" s="246"/>
      <c r="U1724" s="246"/>
      <c r="V1724" s="246"/>
      <c r="W1724" s="246"/>
      <c r="X1724" s="246"/>
      <c r="Y1724" s="246"/>
      <c r="Z1724" s="246"/>
      <c r="AA1724" s="246"/>
      <c r="AB1724" s="246"/>
      <c r="AC1724" s="246"/>
      <c r="AD1724" s="246"/>
      <c r="AE1724" s="1"/>
      <c r="AG1724" s="245">
        <f t="shared" si="102"/>
        <v>0</v>
      </c>
      <c r="AH1724" s="244">
        <f t="shared" si="103"/>
        <v>0</v>
      </c>
    </row>
    <row r="1725" spans="1:34" ht="15" customHeight="1">
      <c r="A1725" s="44"/>
      <c r="B1725" s="11"/>
      <c r="C1725" s="60" t="s">
        <v>113</v>
      </c>
      <c r="D1725" s="534" t="str">
        <f t="shared" si="101"/>
        <v/>
      </c>
      <c r="E1725" s="535"/>
      <c r="F1725" s="535"/>
      <c r="G1725" s="535"/>
      <c r="H1725" s="535"/>
      <c r="I1725" s="535"/>
      <c r="J1725" s="535"/>
      <c r="K1725" s="535"/>
      <c r="L1725" s="535"/>
      <c r="M1725" s="535"/>
      <c r="N1725" s="535"/>
      <c r="O1725" s="535"/>
      <c r="P1725" s="536"/>
      <c r="Q1725" s="246"/>
      <c r="R1725" s="246"/>
      <c r="S1725" s="246"/>
      <c r="T1725" s="246"/>
      <c r="U1725" s="246"/>
      <c r="V1725" s="246"/>
      <c r="W1725" s="246"/>
      <c r="X1725" s="246"/>
      <c r="Y1725" s="246"/>
      <c r="Z1725" s="246"/>
      <c r="AA1725" s="246"/>
      <c r="AB1725" s="246"/>
      <c r="AC1725" s="246"/>
      <c r="AD1725" s="246"/>
      <c r="AE1725" s="1"/>
      <c r="AG1725" s="245">
        <f t="shared" si="102"/>
        <v>0</v>
      </c>
      <c r="AH1725" s="244">
        <f t="shared" si="103"/>
        <v>0</v>
      </c>
    </row>
    <row r="1726" spans="1:34" ht="15" customHeight="1">
      <c r="A1726" s="44"/>
      <c r="B1726" s="11"/>
      <c r="C1726" s="60" t="s">
        <v>114</v>
      </c>
      <c r="D1726" s="534" t="str">
        <f t="shared" si="101"/>
        <v/>
      </c>
      <c r="E1726" s="535"/>
      <c r="F1726" s="535"/>
      <c r="G1726" s="535"/>
      <c r="H1726" s="535"/>
      <c r="I1726" s="535"/>
      <c r="J1726" s="535"/>
      <c r="K1726" s="535"/>
      <c r="L1726" s="535"/>
      <c r="M1726" s="535"/>
      <c r="N1726" s="535"/>
      <c r="O1726" s="535"/>
      <c r="P1726" s="536"/>
      <c r="Q1726" s="246"/>
      <c r="R1726" s="246"/>
      <c r="S1726" s="246"/>
      <c r="T1726" s="246"/>
      <c r="U1726" s="246"/>
      <c r="V1726" s="246"/>
      <c r="W1726" s="246"/>
      <c r="X1726" s="246"/>
      <c r="Y1726" s="246"/>
      <c r="Z1726" s="246"/>
      <c r="AA1726" s="246"/>
      <c r="AB1726" s="246"/>
      <c r="AC1726" s="246"/>
      <c r="AD1726" s="246"/>
      <c r="AE1726" s="1"/>
      <c r="AG1726" s="245">
        <f t="shared" si="102"/>
        <v>0</v>
      </c>
      <c r="AH1726" s="244">
        <f t="shared" si="103"/>
        <v>0</v>
      </c>
    </row>
    <row r="1727" spans="1:34" ht="15" customHeight="1">
      <c r="A1727" s="44"/>
      <c r="B1727" s="11"/>
      <c r="C1727" s="60" t="s">
        <v>115</v>
      </c>
      <c r="D1727" s="534" t="str">
        <f t="shared" si="101"/>
        <v/>
      </c>
      <c r="E1727" s="535"/>
      <c r="F1727" s="535"/>
      <c r="G1727" s="535"/>
      <c r="H1727" s="535"/>
      <c r="I1727" s="535"/>
      <c r="J1727" s="535"/>
      <c r="K1727" s="535"/>
      <c r="L1727" s="535"/>
      <c r="M1727" s="535"/>
      <c r="N1727" s="535"/>
      <c r="O1727" s="535"/>
      <c r="P1727" s="536"/>
      <c r="Q1727" s="246"/>
      <c r="R1727" s="246"/>
      <c r="S1727" s="246"/>
      <c r="T1727" s="246"/>
      <c r="U1727" s="246"/>
      <c r="V1727" s="246"/>
      <c r="W1727" s="246"/>
      <c r="X1727" s="246"/>
      <c r="Y1727" s="246"/>
      <c r="Z1727" s="246"/>
      <c r="AA1727" s="246"/>
      <c r="AB1727" s="246"/>
      <c r="AC1727" s="246"/>
      <c r="AD1727" s="246"/>
      <c r="AE1727" s="1"/>
      <c r="AG1727" s="245">
        <f t="shared" si="102"/>
        <v>0</v>
      </c>
      <c r="AH1727" s="244">
        <f t="shared" si="103"/>
        <v>0</v>
      </c>
    </row>
    <row r="1728" spans="1:34" ht="15" customHeight="1">
      <c r="A1728" s="44"/>
      <c r="B1728" s="11"/>
      <c r="C1728" s="60" t="s">
        <v>116</v>
      </c>
      <c r="D1728" s="534" t="str">
        <f t="shared" si="101"/>
        <v/>
      </c>
      <c r="E1728" s="535"/>
      <c r="F1728" s="535"/>
      <c r="G1728" s="535"/>
      <c r="H1728" s="535"/>
      <c r="I1728" s="535"/>
      <c r="J1728" s="535"/>
      <c r="K1728" s="535"/>
      <c r="L1728" s="535"/>
      <c r="M1728" s="535"/>
      <c r="N1728" s="535"/>
      <c r="O1728" s="535"/>
      <c r="P1728" s="536"/>
      <c r="Q1728" s="246"/>
      <c r="R1728" s="246"/>
      <c r="S1728" s="246"/>
      <c r="T1728" s="246"/>
      <c r="U1728" s="246"/>
      <c r="V1728" s="246"/>
      <c r="W1728" s="246"/>
      <c r="X1728" s="246"/>
      <c r="Y1728" s="246"/>
      <c r="Z1728" s="246"/>
      <c r="AA1728" s="246"/>
      <c r="AB1728" s="246"/>
      <c r="AC1728" s="246"/>
      <c r="AD1728" s="246"/>
      <c r="AE1728" s="1"/>
      <c r="AG1728" s="245">
        <f t="shared" si="102"/>
        <v>0</v>
      </c>
      <c r="AH1728" s="244">
        <f t="shared" si="103"/>
        <v>0</v>
      </c>
    </row>
    <row r="1729" spans="1:34" ht="15" customHeight="1">
      <c r="A1729" s="44"/>
      <c r="B1729" s="11"/>
      <c r="C1729" s="60" t="s">
        <v>117</v>
      </c>
      <c r="D1729" s="534" t="str">
        <f t="shared" si="101"/>
        <v/>
      </c>
      <c r="E1729" s="535"/>
      <c r="F1729" s="535"/>
      <c r="G1729" s="535"/>
      <c r="H1729" s="535"/>
      <c r="I1729" s="535"/>
      <c r="J1729" s="535"/>
      <c r="K1729" s="535"/>
      <c r="L1729" s="535"/>
      <c r="M1729" s="535"/>
      <c r="N1729" s="535"/>
      <c r="O1729" s="535"/>
      <c r="P1729" s="536"/>
      <c r="Q1729" s="246"/>
      <c r="R1729" s="246"/>
      <c r="S1729" s="246"/>
      <c r="T1729" s="246"/>
      <c r="U1729" s="246"/>
      <c r="V1729" s="246"/>
      <c r="W1729" s="246"/>
      <c r="X1729" s="246"/>
      <c r="Y1729" s="246"/>
      <c r="Z1729" s="246"/>
      <c r="AA1729" s="246"/>
      <c r="AB1729" s="246"/>
      <c r="AC1729" s="246"/>
      <c r="AD1729" s="246"/>
      <c r="AE1729" s="1"/>
      <c r="AG1729" s="245">
        <f t="shared" si="102"/>
        <v>0</v>
      </c>
      <c r="AH1729" s="244">
        <f t="shared" si="103"/>
        <v>0</v>
      </c>
    </row>
    <row r="1730" spans="1:34" ht="15" customHeight="1">
      <c r="A1730" s="44"/>
      <c r="B1730" s="11"/>
      <c r="C1730" s="60" t="s">
        <v>118</v>
      </c>
      <c r="D1730" s="534" t="str">
        <f t="shared" si="101"/>
        <v/>
      </c>
      <c r="E1730" s="535"/>
      <c r="F1730" s="535"/>
      <c r="G1730" s="535"/>
      <c r="H1730" s="535"/>
      <c r="I1730" s="535"/>
      <c r="J1730" s="535"/>
      <c r="K1730" s="535"/>
      <c r="L1730" s="535"/>
      <c r="M1730" s="535"/>
      <c r="N1730" s="535"/>
      <c r="O1730" s="535"/>
      <c r="P1730" s="536"/>
      <c r="Q1730" s="246"/>
      <c r="R1730" s="246"/>
      <c r="S1730" s="246"/>
      <c r="T1730" s="246"/>
      <c r="U1730" s="246"/>
      <c r="V1730" s="246"/>
      <c r="W1730" s="246"/>
      <c r="X1730" s="246"/>
      <c r="Y1730" s="246"/>
      <c r="Z1730" s="246"/>
      <c r="AA1730" s="246"/>
      <c r="AB1730" s="246"/>
      <c r="AC1730" s="246"/>
      <c r="AD1730" s="246"/>
      <c r="AE1730" s="1"/>
      <c r="AG1730" s="245">
        <f t="shared" si="102"/>
        <v>0</v>
      </c>
      <c r="AH1730" s="244">
        <f t="shared" si="103"/>
        <v>0</v>
      </c>
    </row>
    <row r="1731" spans="1:34" ht="15" customHeight="1">
      <c r="A1731" s="44"/>
      <c r="B1731" s="11"/>
      <c r="C1731" s="60" t="s">
        <v>119</v>
      </c>
      <c r="D1731" s="534" t="str">
        <f t="shared" si="101"/>
        <v/>
      </c>
      <c r="E1731" s="535"/>
      <c r="F1731" s="535"/>
      <c r="G1731" s="535"/>
      <c r="H1731" s="535"/>
      <c r="I1731" s="535"/>
      <c r="J1731" s="535"/>
      <c r="K1731" s="535"/>
      <c r="L1731" s="535"/>
      <c r="M1731" s="535"/>
      <c r="N1731" s="535"/>
      <c r="O1731" s="535"/>
      <c r="P1731" s="536"/>
      <c r="Q1731" s="246"/>
      <c r="R1731" s="246"/>
      <c r="S1731" s="246"/>
      <c r="T1731" s="246"/>
      <c r="U1731" s="246"/>
      <c r="V1731" s="246"/>
      <c r="W1731" s="246"/>
      <c r="X1731" s="246"/>
      <c r="Y1731" s="246"/>
      <c r="Z1731" s="246"/>
      <c r="AA1731" s="246"/>
      <c r="AB1731" s="246"/>
      <c r="AC1731" s="246"/>
      <c r="AD1731" s="246"/>
      <c r="AE1731" s="1"/>
      <c r="AG1731" s="245">
        <f t="shared" si="102"/>
        <v>0</v>
      </c>
      <c r="AH1731" s="244">
        <f t="shared" si="103"/>
        <v>0</v>
      </c>
    </row>
    <row r="1732" spans="1:34" ht="15" customHeight="1">
      <c r="A1732" s="44"/>
      <c r="B1732" s="11"/>
      <c r="C1732" s="60" t="s">
        <v>120</v>
      </c>
      <c r="D1732" s="534" t="str">
        <f t="shared" si="101"/>
        <v/>
      </c>
      <c r="E1732" s="535"/>
      <c r="F1732" s="535"/>
      <c r="G1732" s="535"/>
      <c r="H1732" s="535"/>
      <c r="I1732" s="535"/>
      <c r="J1732" s="535"/>
      <c r="K1732" s="535"/>
      <c r="L1732" s="535"/>
      <c r="M1732" s="535"/>
      <c r="N1732" s="535"/>
      <c r="O1732" s="535"/>
      <c r="P1732" s="536"/>
      <c r="Q1732" s="246"/>
      <c r="R1732" s="246"/>
      <c r="S1732" s="246"/>
      <c r="T1732" s="246"/>
      <c r="U1732" s="246"/>
      <c r="V1732" s="246"/>
      <c r="W1732" s="246"/>
      <c r="X1732" s="246"/>
      <c r="Y1732" s="246"/>
      <c r="Z1732" s="246"/>
      <c r="AA1732" s="246"/>
      <c r="AB1732" s="246"/>
      <c r="AC1732" s="246"/>
      <c r="AD1732" s="246"/>
      <c r="AE1732" s="1"/>
      <c r="AG1732" s="245">
        <f t="shared" si="102"/>
        <v>0</v>
      </c>
      <c r="AH1732" s="244">
        <f t="shared" si="103"/>
        <v>0</v>
      </c>
    </row>
    <row r="1733" spans="1:34" ht="15" customHeight="1">
      <c r="A1733" s="44"/>
      <c r="B1733" s="11"/>
      <c r="C1733" s="60" t="s">
        <v>121</v>
      </c>
      <c r="D1733" s="534" t="str">
        <f t="shared" si="101"/>
        <v/>
      </c>
      <c r="E1733" s="535"/>
      <c r="F1733" s="535"/>
      <c r="G1733" s="535"/>
      <c r="H1733" s="535"/>
      <c r="I1733" s="535"/>
      <c r="J1733" s="535"/>
      <c r="K1733" s="535"/>
      <c r="L1733" s="535"/>
      <c r="M1733" s="535"/>
      <c r="N1733" s="535"/>
      <c r="O1733" s="535"/>
      <c r="P1733" s="536"/>
      <c r="Q1733" s="246"/>
      <c r="R1733" s="246"/>
      <c r="S1733" s="246"/>
      <c r="T1733" s="246"/>
      <c r="U1733" s="246"/>
      <c r="V1733" s="246"/>
      <c r="W1733" s="246"/>
      <c r="X1733" s="246"/>
      <c r="Y1733" s="246"/>
      <c r="Z1733" s="246"/>
      <c r="AA1733" s="246"/>
      <c r="AB1733" s="246"/>
      <c r="AC1733" s="246"/>
      <c r="AD1733" s="246"/>
      <c r="AE1733" s="1"/>
      <c r="AG1733" s="245">
        <f t="shared" si="102"/>
        <v>0</v>
      </c>
      <c r="AH1733" s="244">
        <f t="shared" si="103"/>
        <v>0</v>
      </c>
    </row>
    <row r="1734" spans="1:34" ht="15" customHeight="1">
      <c r="A1734" s="44"/>
      <c r="B1734" s="11"/>
      <c r="C1734" s="60" t="s">
        <v>122</v>
      </c>
      <c r="D1734" s="534" t="str">
        <f t="shared" si="101"/>
        <v/>
      </c>
      <c r="E1734" s="535"/>
      <c r="F1734" s="535"/>
      <c r="G1734" s="535"/>
      <c r="H1734" s="535"/>
      <c r="I1734" s="535"/>
      <c r="J1734" s="535"/>
      <c r="K1734" s="535"/>
      <c r="L1734" s="535"/>
      <c r="M1734" s="535"/>
      <c r="N1734" s="535"/>
      <c r="O1734" s="535"/>
      <c r="P1734" s="536"/>
      <c r="Q1734" s="246"/>
      <c r="R1734" s="246"/>
      <c r="S1734" s="246"/>
      <c r="T1734" s="246"/>
      <c r="U1734" s="246"/>
      <c r="V1734" s="246"/>
      <c r="W1734" s="246"/>
      <c r="X1734" s="246"/>
      <c r="Y1734" s="246"/>
      <c r="Z1734" s="246"/>
      <c r="AA1734" s="246"/>
      <c r="AB1734" s="246"/>
      <c r="AC1734" s="246"/>
      <c r="AD1734" s="246"/>
      <c r="AE1734" s="1"/>
      <c r="AG1734" s="245">
        <f t="shared" si="102"/>
        <v>0</v>
      </c>
      <c r="AH1734" s="244">
        <f t="shared" si="103"/>
        <v>0</v>
      </c>
    </row>
    <row r="1735" spans="1:34" ht="15" customHeight="1">
      <c r="A1735" s="44"/>
      <c r="B1735" s="11"/>
      <c r="C1735" s="60" t="s">
        <v>123</v>
      </c>
      <c r="D1735" s="534" t="str">
        <f t="shared" si="101"/>
        <v/>
      </c>
      <c r="E1735" s="535"/>
      <c r="F1735" s="535"/>
      <c r="G1735" s="535"/>
      <c r="H1735" s="535"/>
      <c r="I1735" s="535"/>
      <c r="J1735" s="535"/>
      <c r="K1735" s="535"/>
      <c r="L1735" s="535"/>
      <c r="M1735" s="535"/>
      <c r="N1735" s="535"/>
      <c r="O1735" s="535"/>
      <c r="P1735" s="536"/>
      <c r="Q1735" s="246"/>
      <c r="R1735" s="246"/>
      <c r="S1735" s="246"/>
      <c r="T1735" s="246"/>
      <c r="U1735" s="246"/>
      <c r="V1735" s="246"/>
      <c r="W1735" s="246"/>
      <c r="X1735" s="246"/>
      <c r="Y1735" s="246"/>
      <c r="Z1735" s="246"/>
      <c r="AA1735" s="246"/>
      <c r="AB1735" s="246"/>
      <c r="AC1735" s="246"/>
      <c r="AD1735" s="246"/>
      <c r="AE1735" s="1"/>
      <c r="AG1735" s="245">
        <f t="shared" si="102"/>
        <v>0</v>
      </c>
      <c r="AH1735" s="244">
        <f t="shared" si="103"/>
        <v>0</v>
      </c>
    </row>
    <row r="1736" spans="1:34" ht="15" customHeight="1">
      <c r="A1736" s="44"/>
      <c r="B1736" s="11"/>
      <c r="C1736" s="60" t="s">
        <v>124</v>
      </c>
      <c r="D1736" s="534" t="str">
        <f t="shared" si="101"/>
        <v/>
      </c>
      <c r="E1736" s="535"/>
      <c r="F1736" s="535"/>
      <c r="G1736" s="535"/>
      <c r="H1736" s="535"/>
      <c r="I1736" s="535"/>
      <c r="J1736" s="535"/>
      <c r="K1736" s="535"/>
      <c r="L1736" s="535"/>
      <c r="M1736" s="535"/>
      <c r="N1736" s="535"/>
      <c r="O1736" s="535"/>
      <c r="P1736" s="536"/>
      <c r="Q1736" s="246"/>
      <c r="R1736" s="246"/>
      <c r="S1736" s="246"/>
      <c r="T1736" s="246"/>
      <c r="U1736" s="246"/>
      <c r="V1736" s="246"/>
      <c r="W1736" s="246"/>
      <c r="X1736" s="246"/>
      <c r="Y1736" s="246"/>
      <c r="Z1736" s="246"/>
      <c r="AA1736" s="246"/>
      <c r="AB1736" s="246"/>
      <c r="AC1736" s="246"/>
      <c r="AD1736" s="246"/>
      <c r="AE1736" s="1"/>
      <c r="AG1736" s="245">
        <f t="shared" si="102"/>
        <v>0</v>
      </c>
      <c r="AH1736" s="244">
        <f t="shared" si="103"/>
        <v>0</v>
      </c>
    </row>
    <row r="1737" spans="1:34" ht="15" customHeight="1">
      <c r="A1737" s="44"/>
      <c r="B1737" s="11"/>
      <c r="C1737" s="60" t="s">
        <v>125</v>
      </c>
      <c r="D1737" s="534" t="str">
        <f t="shared" si="101"/>
        <v/>
      </c>
      <c r="E1737" s="535"/>
      <c r="F1737" s="535"/>
      <c r="G1737" s="535"/>
      <c r="H1737" s="535"/>
      <c r="I1737" s="535"/>
      <c r="J1737" s="535"/>
      <c r="K1737" s="535"/>
      <c r="L1737" s="535"/>
      <c r="M1737" s="535"/>
      <c r="N1737" s="535"/>
      <c r="O1737" s="535"/>
      <c r="P1737" s="536"/>
      <c r="Q1737" s="246"/>
      <c r="R1737" s="246"/>
      <c r="S1737" s="246"/>
      <c r="T1737" s="246"/>
      <c r="U1737" s="246"/>
      <c r="V1737" s="246"/>
      <c r="W1737" s="246"/>
      <c r="X1737" s="246"/>
      <c r="Y1737" s="246"/>
      <c r="Z1737" s="246"/>
      <c r="AA1737" s="246"/>
      <c r="AB1737" s="246"/>
      <c r="AC1737" s="246"/>
      <c r="AD1737" s="246"/>
      <c r="AE1737" s="1"/>
      <c r="AG1737" s="245">
        <f t="shared" si="102"/>
        <v>0</v>
      </c>
      <c r="AH1737" s="244">
        <f t="shared" si="103"/>
        <v>0</v>
      </c>
    </row>
    <row r="1738" spans="1:34" ht="15" customHeight="1">
      <c r="A1738" s="44"/>
      <c r="B1738" s="11"/>
      <c r="C1738" s="60" t="s">
        <v>126</v>
      </c>
      <c r="D1738" s="534" t="str">
        <f t="shared" si="101"/>
        <v/>
      </c>
      <c r="E1738" s="535"/>
      <c r="F1738" s="535"/>
      <c r="G1738" s="535"/>
      <c r="H1738" s="535"/>
      <c r="I1738" s="535"/>
      <c r="J1738" s="535"/>
      <c r="K1738" s="535"/>
      <c r="L1738" s="535"/>
      <c r="M1738" s="535"/>
      <c r="N1738" s="535"/>
      <c r="O1738" s="535"/>
      <c r="P1738" s="536"/>
      <c r="Q1738" s="246"/>
      <c r="R1738" s="246"/>
      <c r="S1738" s="246"/>
      <c r="T1738" s="246"/>
      <c r="U1738" s="246"/>
      <c r="V1738" s="246"/>
      <c r="W1738" s="246"/>
      <c r="X1738" s="246"/>
      <c r="Y1738" s="246"/>
      <c r="Z1738" s="246"/>
      <c r="AA1738" s="246"/>
      <c r="AB1738" s="246"/>
      <c r="AC1738" s="246"/>
      <c r="AD1738" s="246"/>
      <c r="AE1738" s="1"/>
      <c r="AG1738" s="245">
        <f t="shared" si="102"/>
        <v>0</v>
      </c>
      <c r="AH1738" s="244">
        <f t="shared" si="103"/>
        <v>0</v>
      </c>
    </row>
    <row r="1739" spans="1:34" ht="15" customHeight="1">
      <c r="A1739" s="44"/>
      <c r="B1739" s="11"/>
      <c r="C1739" s="60" t="s">
        <v>127</v>
      </c>
      <c r="D1739" s="534" t="str">
        <f t="shared" si="101"/>
        <v/>
      </c>
      <c r="E1739" s="535"/>
      <c r="F1739" s="535"/>
      <c r="G1739" s="535"/>
      <c r="H1739" s="535"/>
      <c r="I1739" s="535"/>
      <c r="J1739" s="535"/>
      <c r="K1739" s="535"/>
      <c r="L1739" s="535"/>
      <c r="M1739" s="535"/>
      <c r="N1739" s="535"/>
      <c r="O1739" s="535"/>
      <c r="P1739" s="536"/>
      <c r="Q1739" s="246"/>
      <c r="R1739" s="246"/>
      <c r="S1739" s="246"/>
      <c r="T1739" s="246"/>
      <c r="U1739" s="246"/>
      <c r="V1739" s="246"/>
      <c r="W1739" s="246"/>
      <c r="X1739" s="246"/>
      <c r="Y1739" s="246"/>
      <c r="Z1739" s="246"/>
      <c r="AA1739" s="246"/>
      <c r="AB1739" s="246"/>
      <c r="AC1739" s="246"/>
      <c r="AD1739" s="246"/>
      <c r="AE1739" s="1"/>
      <c r="AG1739" s="245">
        <f t="shared" si="102"/>
        <v>0</v>
      </c>
      <c r="AH1739" s="244">
        <f t="shared" si="103"/>
        <v>0</v>
      </c>
    </row>
    <row r="1740" spans="1:34" ht="15" customHeight="1">
      <c r="A1740" s="44"/>
      <c r="B1740" s="11"/>
      <c r="C1740" s="60" t="s">
        <v>128</v>
      </c>
      <c r="D1740" s="534" t="str">
        <f t="shared" si="101"/>
        <v/>
      </c>
      <c r="E1740" s="535"/>
      <c r="F1740" s="535"/>
      <c r="G1740" s="535"/>
      <c r="H1740" s="535"/>
      <c r="I1740" s="535"/>
      <c r="J1740" s="535"/>
      <c r="K1740" s="535"/>
      <c r="L1740" s="535"/>
      <c r="M1740" s="535"/>
      <c r="N1740" s="535"/>
      <c r="O1740" s="535"/>
      <c r="P1740" s="536"/>
      <c r="Q1740" s="246"/>
      <c r="R1740" s="246"/>
      <c r="S1740" s="246"/>
      <c r="T1740" s="246"/>
      <c r="U1740" s="246"/>
      <c r="V1740" s="246"/>
      <c r="W1740" s="246"/>
      <c r="X1740" s="246"/>
      <c r="Y1740" s="246"/>
      <c r="Z1740" s="246"/>
      <c r="AA1740" s="246"/>
      <c r="AB1740" s="246"/>
      <c r="AC1740" s="246"/>
      <c r="AD1740" s="246"/>
      <c r="AE1740" s="1"/>
      <c r="AG1740" s="245">
        <f t="shared" si="102"/>
        <v>0</v>
      </c>
      <c r="AH1740" s="244">
        <f t="shared" si="103"/>
        <v>0</v>
      </c>
    </row>
    <row r="1741" spans="1:34" ht="15" customHeight="1">
      <c r="A1741" s="44"/>
      <c r="B1741" s="11"/>
      <c r="C1741" s="60" t="s">
        <v>129</v>
      </c>
      <c r="D1741" s="534" t="str">
        <f t="shared" si="101"/>
        <v/>
      </c>
      <c r="E1741" s="535"/>
      <c r="F1741" s="535"/>
      <c r="G1741" s="535"/>
      <c r="H1741" s="535"/>
      <c r="I1741" s="535"/>
      <c r="J1741" s="535"/>
      <c r="K1741" s="535"/>
      <c r="L1741" s="535"/>
      <c r="M1741" s="535"/>
      <c r="N1741" s="535"/>
      <c r="O1741" s="535"/>
      <c r="P1741" s="536"/>
      <c r="Q1741" s="246"/>
      <c r="R1741" s="246"/>
      <c r="S1741" s="246"/>
      <c r="T1741" s="246"/>
      <c r="U1741" s="246"/>
      <c r="V1741" s="246"/>
      <c r="W1741" s="246"/>
      <c r="X1741" s="246"/>
      <c r="Y1741" s="246"/>
      <c r="Z1741" s="246"/>
      <c r="AA1741" s="246"/>
      <c r="AB1741" s="246"/>
      <c r="AC1741" s="246"/>
      <c r="AD1741" s="246"/>
      <c r="AE1741" s="1"/>
      <c r="AG1741" s="245">
        <f t="shared" si="102"/>
        <v>0</v>
      </c>
      <c r="AH1741" s="244">
        <f t="shared" si="103"/>
        <v>0</v>
      </c>
    </row>
    <row r="1742" spans="1:34" ht="15" customHeight="1">
      <c r="A1742" s="44"/>
      <c r="B1742" s="11"/>
      <c r="C1742" s="60" t="s">
        <v>130</v>
      </c>
      <c r="D1742" s="534" t="str">
        <f t="shared" si="101"/>
        <v/>
      </c>
      <c r="E1742" s="535"/>
      <c r="F1742" s="535"/>
      <c r="G1742" s="535"/>
      <c r="H1742" s="535"/>
      <c r="I1742" s="535"/>
      <c r="J1742" s="535"/>
      <c r="K1742" s="535"/>
      <c r="L1742" s="535"/>
      <c r="M1742" s="535"/>
      <c r="N1742" s="535"/>
      <c r="O1742" s="535"/>
      <c r="P1742" s="536"/>
      <c r="Q1742" s="246"/>
      <c r="R1742" s="246"/>
      <c r="S1742" s="246"/>
      <c r="T1742" s="246"/>
      <c r="U1742" s="246"/>
      <c r="V1742" s="246"/>
      <c r="W1742" s="246"/>
      <c r="X1742" s="246"/>
      <c r="Y1742" s="246"/>
      <c r="Z1742" s="246"/>
      <c r="AA1742" s="246"/>
      <c r="AB1742" s="246"/>
      <c r="AC1742" s="246"/>
      <c r="AD1742" s="246"/>
      <c r="AE1742" s="1"/>
      <c r="AG1742" s="245">
        <f t="shared" si="102"/>
        <v>0</v>
      </c>
      <c r="AH1742" s="244">
        <f t="shared" si="103"/>
        <v>0</v>
      </c>
    </row>
    <row r="1743" spans="1:34" ht="15" customHeight="1">
      <c r="A1743" s="44"/>
      <c r="B1743" s="11"/>
      <c r="C1743" s="60" t="s">
        <v>131</v>
      </c>
      <c r="D1743" s="534" t="str">
        <f t="shared" si="101"/>
        <v/>
      </c>
      <c r="E1743" s="535"/>
      <c r="F1743" s="535"/>
      <c r="G1743" s="535"/>
      <c r="H1743" s="535"/>
      <c r="I1743" s="535"/>
      <c r="J1743" s="535"/>
      <c r="K1743" s="535"/>
      <c r="L1743" s="535"/>
      <c r="M1743" s="535"/>
      <c r="N1743" s="535"/>
      <c r="O1743" s="535"/>
      <c r="P1743" s="536"/>
      <c r="Q1743" s="246"/>
      <c r="R1743" s="246"/>
      <c r="S1743" s="246"/>
      <c r="T1743" s="246"/>
      <c r="U1743" s="246"/>
      <c r="V1743" s="246"/>
      <c r="W1743" s="246"/>
      <c r="X1743" s="246"/>
      <c r="Y1743" s="246"/>
      <c r="Z1743" s="246"/>
      <c r="AA1743" s="246"/>
      <c r="AB1743" s="246"/>
      <c r="AC1743" s="246"/>
      <c r="AD1743" s="246"/>
      <c r="AE1743" s="1"/>
      <c r="AG1743" s="245">
        <f t="shared" si="102"/>
        <v>0</v>
      </c>
      <c r="AH1743" s="244">
        <f t="shared" si="103"/>
        <v>0</v>
      </c>
    </row>
    <row r="1744" spans="1:34" ht="15" customHeight="1">
      <c r="A1744" s="44"/>
      <c r="B1744" s="11"/>
      <c r="C1744" s="60" t="s">
        <v>132</v>
      </c>
      <c r="D1744" s="534" t="str">
        <f t="shared" si="101"/>
        <v/>
      </c>
      <c r="E1744" s="535"/>
      <c r="F1744" s="535"/>
      <c r="G1744" s="535"/>
      <c r="H1744" s="535"/>
      <c r="I1744" s="535"/>
      <c r="J1744" s="535"/>
      <c r="K1744" s="535"/>
      <c r="L1744" s="535"/>
      <c r="M1744" s="535"/>
      <c r="N1744" s="535"/>
      <c r="O1744" s="535"/>
      <c r="P1744" s="536"/>
      <c r="Q1744" s="246"/>
      <c r="R1744" s="246"/>
      <c r="S1744" s="246"/>
      <c r="T1744" s="246"/>
      <c r="U1744" s="246"/>
      <c r="V1744" s="246"/>
      <c r="W1744" s="246"/>
      <c r="X1744" s="246"/>
      <c r="Y1744" s="246"/>
      <c r="Z1744" s="246"/>
      <c r="AA1744" s="246"/>
      <c r="AB1744" s="246"/>
      <c r="AC1744" s="246"/>
      <c r="AD1744" s="246"/>
      <c r="AE1744" s="1"/>
      <c r="AG1744" s="245">
        <f t="shared" si="102"/>
        <v>0</v>
      </c>
      <c r="AH1744" s="244">
        <f t="shared" si="103"/>
        <v>0</v>
      </c>
    </row>
    <row r="1745" spans="1:34" ht="15" customHeight="1">
      <c r="A1745" s="44"/>
      <c r="B1745" s="11"/>
      <c r="C1745" s="60" t="s">
        <v>133</v>
      </c>
      <c r="D1745" s="534" t="str">
        <f t="shared" ref="D1745:D1799" si="104">IF(D425="","",D425)</f>
        <v/>
      </c>
      <c r="E1745" s="535"/>
      <c r="F1745" s="535"/>
      <c r="G1745" s="535"/>
      <c r="H1745" s="535"/>
      <c r="I1745" s="535"/>
      <c r="J1745" s="535"/>
      <c r="K1745" s="535"/>
      <c r="L1745" s="535"/>
      <c r="M1745" s="535"/>
      <c r="N1745" s="535"/>
      <c r="O1745" s="535"/>
      <c r="P1745" s="536"/>
      <c r="Q1745" s="246"/>
      <c r="R1745" s="246"/>
      <c r="S1745" s="246"/>
      <c r="T1745" s="246"/>
      <c r="U1745" s="246"/>
      <c r="V1745" s="246"/>
      <c r="W1745" s="246"/>
      <c r="X1745" s="246"/>
      <c r="Y1745" s="246"/>
      <c r="Z1745" s="246"/>
      <c r="AA1745" s="246"/>
      <c r="AB1745" s="246"/>
      <c r="AC1745" s="246"/>
      <c r="AD1745" s="246"/>
      <c r="AE1745" s="1"/>
      <c r="AG1745" s="245">
        <f t="shared" ref="AG1745:AG1799" si="105">IF(AND($AJ$1679&gt;0,COUNTA(Q1745:AD1745)=0),0,IF(AND(COUNTBLANK(D1745)=1,COUNTA(Q1745:AD1745)=0),0,IF(AND(COUNTBLANK(D1745)=0,$N1561&lt;&gt;"",$N1561&lt;&gt;1,COUNTA(Q1745:AD1745)=0),0,IF(AND(COUNTBLANK(D1745)=0,N1561&lt;&gt;"",N1561=1,COUNTA(Q1745:AD1745)&gt;0),0,IF(AND(COUNTBLANK(D1745)=1,COUNTA(Q1745:AD1745)&gt;0),0,1)))))</f>
        <v>0</v>
      </c>
      <c r="AH1745" s="244">
        <f t="shared" ref="AH1745:AH1799" si="106">IF(AND($N1561&lt;&gt;"",$N1561&lt;&gt;1,COUNTA(Q1745:AD1745)&gt;0),1,0)</f>
        <v>0</v>
      </c>
    </row>
    <row r="1746" spans="1:34" ht="15" customHeight="1">
      <c r="A1746" s="44"/>
      <c r="B1746" s="11"/>
      <c r="C1746" s="60" t="s">
        <v>134</v>
      </c>
      <c r="D1746" s="534" t="str">
        <f t="shared" si="104"/>
        <v/>
      </c>
      <c r="E1746" s="535"/>
      <c r="F1746" s="535"/>
      <c r="G1746" s="535"/>
      <c r="H1746" s="535"/>
      <c r="I1746" s="535"/>
      <c r="J1746" s="535"/>
      <c r="K1746" s="535"/>
      <c r="L1746" s="535"/>
      <c r="M1746" s="535"/>
      <c r="N1746" s="535"/>
      <c r="O1746" s="535"/>
      <c r="P1746" s="536"/>
      <c r="Q1746" s="246"/>
      <c r="R1746" s="246"/>
      <c r="S1746" s="246"/>
      <c r="T1746" s="246"/>
      <c r="U1746" s="246"/>
      <c r="V1746" s="246"/>
      <c r="W1746" s="246"/>
      <c r="X1746" s="246"/>
      <c r="Y1746" s="246"/>
      <c r="Z1746" s="246"/>
      <c r="AA1746" s="246"/>
      <c r="AB1746" s="246"/>
      <c r="AC1746" s="246"/>
      <c r="AD1746" s="246"/>
      <c r="AE1746" s="1"/>
      <c r="AG1746" s="245">
        <f t="shared" si="105"/>
        <v>0</v>
      </c>
      <c r="AH1746" s="244">
        <f t="shared" si="106"/>
        <v>0</v>
      </c>
    </row>
    <row r="1747" spans="1:34" ht="15" customHeight="1">
      <c r="A1747" s="44"/>
      <c r="B1747" s="11"/>
      <c r="C1747" s="60" t="s">
        <v>135</v>
      </c>
      <c r="D1747" s="534" t="str">
        <f t="shared" si="104"/>
        <v/>
      </c>
      <c r="E1747" s="535"/>
      <c r="F1747" s="535"/>
      <c r="G1747" s="535"/>
      <c r="H1747" s="535"/>
      <c r="I1747" s="535"/>
      <c r="J1747" s="535"/>
      <c r="K1747" s="535"/>
      <c r="L1747" s="535"/>
      <c r="M1747" s="535"/>
      <c r="N1747" s="535"/>
      <c r="O1747" s="535"/>
      <c r="P1747" s="536"/>
      <c r="Q1747" s="246"/>
      <c r="R1747" s="246"/>
      <c r="S1747" s="246"/>
      <c r="T1747" s="246"/>
      <c r="U1747" s="246"/>
      <c r="V1747" s="246"/>
      <c r="W1747" s="246"/>
      <c r="X1747" s="246"/>
      <c r="Y1747" s="246"/>
      <c r="Z1747" s="246"/>
      <c r="AA1747" s="246"/>
      <c r="AB1747" s="246"/>
      <c r="AC1747" s="246"/>
      <c r="AD1747" s="246"/>
      <c r="AE1747" s="1"/>
      <c r="AG1747" s="245">
        <f t="shared" si="105"/>
        <v>0</v>
      </c>
      <c r="AH1747" s="244">
        <f t="shared" si="106"/>
        <v>0</v>
      </c>
    </row>
    <row r="1748" spans="1:34" ht="15" customHeight="1">
      <c r="A1748" s="44"/>
      <c r="B1748" s="11"/>
      <c r="C1748" s="60" t="s">
        <v>136</v>
      </c>
      <c r="D1748" s="534" t="str">
        <f t="shared" si="104"/>
        <v/>
      </c>
      <c r="E1748" s="535"/>
      <c r="F1748" s="535"/>
      <c r="G1748" s="535"/>
      <c r="H1748" s="535"/>
      <c r="I1748" s="535"/>
      <c r="J1748" s="535"/>
      <c r="K1748" s="535"/>
      <c r="L1748" s="535"/>
      <c r="M1748" s="535"/>
      <c r="N1748" s="535"/>
      <c r="O1748" s="535"/>
      <c r="P1748" s="536"/>
      <c r="Q1748" s="246"/>
      <c r="R1748" s="246"/>
      <c r="S1748" s="246"/>
      <c r="T1748" s="246"/>
      <c r="U1748" s="246"/>
      <c r="V1748" s="246"/>
      <c r="W1748" s="246"/>
      <c r="X1748" s="246"/>
      <c r="Y1748" s="246"/>
      <c r="Z1748" s="246"/>
      <c r="AA1748" s="246"/>
      <c r="AB1748" s="246"/>
      <c r="AC1748" s="246"/>
      <c r="AD1748" s="246"/>
      <c r="AE1748" s="1"/>
      <c r="AG1748" s="245">
        <f t="shared" si="105"/>
        <v>0</v>
      </c>
      <c r="AH1748" s="244">
        <f t="shared" si="106"/>
        <v>0</v>
      </c>
    </row>
    <row r="1749" spans="1:34" ht="15" customHeight="1">
      <c r="A1749" s="44"/>
      <c r="B1749" s="11"/>
      <c r="C1749" s="60" t="s">
        <v>137</v>
      </c>
      <c r="D1749" s="534" t="str">
        <f t="shared" si="104"/>
        <v/>
      </c>
      <c r="E1749" s="535"/>
      <c r="F1749" s="535"/>
      <c r="G1749" s="535"/>
      <c r="H1749" s="535"/>
      <c r="I1749" s="535"/>
      <c r="J1749" s="535"/>
      <c r="K1749" s="535"/>
      <c r="L1749" s="535"/>
      <c r="M1749" s="535"/>
      <c r="N1749" s="535"/>
      <c r="O1749" s="535"/>
      <c r="P1749" s="536"/>
      <c r="Q1749" s="246"/>
      <c r="R1749" s="246"/>
      <c r="S1749" s="246"/>
      <c r="T1749" s="246"/>
      <c r="U1749" s="246"/>
      <c r="V1749" s="246"/>
      <c r="W1749" s="246"/>
      <c r="X1749" s="246"/>
      <c r="Y1749" s="246"/>
      <c r="Z1749" s="246"/>
      <c r="AA1749" s="246"/>
      <c r="AB1749" s="246"/>
      <c r="AC1749" s="246"/>
      <c r="AD1749" s="246"/>
      <c r="AE1749" s="1"/>
      <c r="AG1749" s="245">
        <f t="shared" si="105"/>
        <v>0</v>
      </c>
      <c r="AH1749" s="244">
        <f t="shared" si="106"/>
        <v>0</v>
      </c>
    </row>
    <row r="1750" spans="1:34" ht="15" customHeight="1">
      <c r="A1750" s="44"/>
      <c r="B1750" s="11"/>
      <c r="C1750" s="60" t="s">
        <v>138</v>
      </c>
      <c r="D1750" s="534" t="str">
        <f t="shared" si="104"/>
        <v/>
      </c>
      <c r="E1750" s="535"/>
      <c r="F1750" s="535"/>
      <c r="G1750" s="535"/>
      <c r="H1750" s="535"/>
      <c r="I1750" s="535"/>
      <c r="J1750" s="535"/>
      <c r="K1750" s="535"/>
      <c r="L1750" s="535"/>
      <c r="M1750" s="535"/>
      <c r="N1750" s="535"/>
      <c r="O1750" s="535"/>
      <c r="P1750" s="536"/>
      <c r="Q1750" s="246"/>
      <c r="R1750" s="246"/>
      <c r="S1750" s="246"/>
      <c r="T1750" s="246"/>
      <c r="U1750" s="246"/>
      <c r="V1750" s="246"/>
      <c r="W1750" s="246"/>
      <c r="X1750" s="246"/>
      <c r="Y1750" s="246"/>
      <c r="Z1750" s="246"/>
      <c r="AA1750" s="246"/>
      <c r="AB1750" s="246"/>
      <c r="AC1750" s="246"/>
      <c r="AD1750" s="246"/>
      <c r="AE1750" s="1"/>
      <c r="AG1750" s="245">
        <f t="shared" si="105"/>
        <v>0</v>
      </c>
      <c r="AH1750" s="244">
        <f t="shared" si="106"/>
        <v>0</v>
      </c>
    </row>
    <row r="1751" spans="1:34" ht="15" customHeight="1">
      <c r="A1751" s="44"/>
      <c r="B1751" s="11"/>
      <c r="C1751" s="60" t="s">
        <v>139</v>
      </c>
      <c r="D1751" s="534" t="str">
        <f t="shared" si="104"/>
        <v/>
      </c>
      <c r="E1751" s="535"/>
      <c r="F1751" s="535"/>
      <c r="G1751" s="535"/>
      <c r="H1751" s="535"/>
      <c r="I1751" s="535"/>
      <c r="J1751" s="535"/>
      <c r="K1751" s="535"/>
      <c r="L1751" s="535"/>
      <c r="M1751" s="535"/>
      <c r="N1751" s="535"/>
      <c r="O1751" s="535"/>
      <c r="P1751" s="536"/>
      <c r="Q1751" s="246"/>
      <c r="R1751" s="246"/>
      <c r="S1751" s="246"/>
      <c r="T1751" s="246"/>
      <c r="U1751" s="246"/>
      <c r="V1751" s="246"/>
      <c r="W1751" s="246"/>
      <c r="X1751" s="246"/>
      <c r="Y1751" s="246"/>
      <c r="Z1751" s="246"/>
      <c r="AA1751" s="246"/>
      <c r="AB1751" s="246"/>
      <c r="AC1751" s="246"/>
      <c r="AD1751" s="246"/>
      <c r="AE1751" s="1"/>
      <c r="AG1751" s="245">
        <f t="shared" si="105"/>
        <v>0</v>
      </c>
      <c r="AH1751" s="244">
        <f t="shared" si="106"/>
        <v>0</v>
      </c>
    </row>
    <row r="1752" spans="1:34" ht="15" customHeight="1">
      <c r="A1752" s="44"/>
      <c r="B1752" s="11"/>
      <c r="C1752" s="60" t="s">
        <v>140</v>
      </c>
      <c r="D1752" s="534" t="str">
        <f t="shared" si="104"/>
        <v/>
      </c>
      <c r="E1752" s="535"/>
      <c r="F1752" s="535"/>
      <c r="G1752" s="535"/>
      <c r="H1752" s="535"/>
      <c r="I1752" s="535"/>
      <c r="J1752" s="535"/>
      <c r="K1752" s="535"/>
      <c r="L1752" s="535"/>
      <c r="M1752" s="535"/>
      <c r="N1752" s="535"/>
      <c r="O1752" s="535"/>
      <c r="P1752" s="536"/>
      <c r="Q1752" s="246"/>
      <c r="R1752" s="246"/>
      <c r="S1752" s="246"/>
      <c r="T1752" s="246"/>
      <c r="U1752" s="246"/>
      <c r="V1752" s="246"/>
      <c r="W1752" s="246"/>
      <c r="X1752" s="246"/>
      <c r="Y1752" s="246"/>
      <c r="Z1752" s="246"/>
      <c r="AA1752" s="246"/>
      <c r="AB1752" s="246"/>
      <c r="AC1752" s="246"/>
      <c r="AD1752" s="246"/>
      <c r="AE1752" s="1"/>
      <c r="AG1752" s="245">
        <f t="shared" si="105"/>
        <v>0</v>
      </c>
      <c r="AH1752" s="244">
        <f t="shared" si="106"/>
        <v>0</v>
      </c>
    </row>
    <row r="1753" spans="1:34" ht="15" customHeight="1">
      <c r="A1753" s="44"/>
      <c r="B1753" s="11"/>
      <c r="C1753" s="60" t="s">
        <v>141</v>
      </c>
      <c r="D1753" s="534" t="str">
        <f t="shared" si="104"/>
        <v/>
      </c>
      <c r="E1753" s="535"/>
      <c r="F1753" s="535"/>
      <c r="G1753" s="535"/>
      <c r="H1753" s="535"/>
      <c r="I1753" s="535"/>
      <c r="J1753" s="535"/>
      <c r="K1753" s="535"/>
      <c r="L1753" s="535"/>
      <c r="M1753" s="535"/>
      <c r="N1753" s="535"/>
      <c r="O1753" s="535"/>
      <c r="P1753" s="536"/>
      <c r="Q1753" s="246"/>
      <c r="R1753" s="246"/>
      <c r="S1753" s="246"/>
      <c r="T1753" s="246"/>
      <c r="U1753" s="246"/>
      <c r="V1753" s="246"/>
      <c r="W1753" s="246"/>
      <c r="X1753" s="246"/>
      <c r="Y1753" s="246"/>
      <c r="Z1753" s="246"/>
      <c r="AA1753" s="246"/>
      <c r="AB1753" s="246"/>
      <c r="AC1753" s="246"/>
      <c r="AD1753" s="246"/>
      <c r="AE1753" s="1"/>
      <c r="AG1753" s="245">
        <f t="shared" si="105"/>
        <v>0</v>
      </c>
      <c r="AH1753" s="244">
        <f t="shared" si="106"/>
        <v>0</v>
      </c>
    </row>
    <row r="1754" spans="1:34" ht="15" customHeight="1">
      <c r="A1754" s="44"/>
      <c r="B1754" s="11"/>
      <c r="C1754" s="60" t="s">
        <v>142</v>
      </c>
      <c r="D1754" s="534" t="str">
        <f t="shared" si="104"/>
        <v/>
      </c>
      <c r="E1754" s="535"/>
      <c r="F1754" s="535"/>
      <c r="G1754" s="535"/>
      <c r="H1754" s="535"/>
      <c r="I1754" s="535"/>
      <c r="J1754" s="535"/>
      <c r="K1754" s="535"/>
      <c r="L1754" s="535"/>
      <c r="M1754" s="535"/>
      <c r="N1754" s="535"/>
      <c r="O1754" s="535"/>
      <c r="P1754" s="536"/>
      <c r="Q1754" s="246"/>
      <c r="R1754" s="246"/>
      <c r="S1754" s="246"/>
      <c r="T1754" s="246"/>
      <c r="U1754" s="246"/>
      <c r="V1754" s="246"/>
      <c r="W1754" s="246"/>
      <c r="X1754" s="246"/>
      <c r="Y1754" s="246"/>
      <c r="Z1754" s="246"/>
      <c r="AA1754" s="246"/>
      <c r="AB1754" s="246"/>
      <c r="AC1754" s="246"/>
      <c r="AD1754" s="246"/>
      <c r="AE1754" s="1"/>
      <c r="AG1754" s="245">
        <f t="shared" si="105"/>
        <v>0</v>
      </c>
      <c r="AH1754" s="244">
        <f t="shared" si="106"/>
        <v>0</v>
      </c>
    </row>
    <row r="1755" spans="1:34" ht="15" customHeight="1">
      <c r="A1755" s="44"/>
      <c r="B1755" s="11"/>
      <c r="C1755" s="60" t="s">
        <v>143</v>
      </c>
      <c r="D1755" s="534" t="str">
        <f t="shared" si="104"/>
        <v/>
      </c>
      <c r="E1755" s="535"/>
      <c r="F1755" s="535"/>
      <c r="G1755" s="535"/>
      <c r="H1755" s="535"/>
      <c r="I1755" s="535"/>
      <c r="J1755" s="535"/>
      <c r="K1755" s="535"/>
      <c r="L1755" s="535"/>
      <c r="M1755" s="535"/>
      <c r="N1755" s="535"/>
      <c r="O1755" s="535"/>
      <c r="P1755" s="536"/>
      <c r="Q1755" s="246"/>
      <c r="R1755" s="246"/>
      <c r="S1755" s="246"/>
      <c r="T1755" s="246"/>
      <c r="U1755" s="246"/>
      <c r="V1755" s="246"/>
      <c r="W1755" s="246"/>
      <c r="X1755" s="246"/>
      <c r="Y1755" s="246"/>
      <c r="Z1755" s="246"/>
      <c r="AA1755" s="246"/>
      <c r="AB1755" s="246"/>
      <c r="AC1755" s="246"/>
      <c r="AD1755" s="246"/>
      <c r="AE1755" s="1"/>
      <c r="AG1755" s="245">
        <f t="shared" si="105"/>
        <v>0</v>
      </c>
      <c r="AH1755" s="244">
        <f t="shared" si="106"/>
        <v>0</v>
      </c>
    </row>
    <row r="1756" spans="1:34" ht="15" customHeight="1">
      <c r="A1756" s="44"/>
      <c r="B1756" s="11"/>
      <c r="C1756" s="60" t="s">
        <v>144</v>
      </c>
      <c r="D1756" s="534" t="str">
        <f t="shared" si="104"/>
        <v/>
      </c>
      <c r="E1756" s="535"/>
      <c r="F1756" s="535"/>
      <c r="G1756" s="535"/>
      <c r="H1756" s="535"/>
      <c r="I1756" s="535"/>
      <c r="J1756" s="535"/>
      <c r="K1756" s="535"/>
      <c r="L1756" s="535"/>
      <c r="M1756" s="535"/>
      <c r="N1756" s="535"/>
      <c r="O1756" s="535"/>
      <c r="P1756" s="536"/>
      <c r="Q1756" s="246"/>
      <c r="R1756" s="246"/>
      <c r="S1756" s="246"/>
      <c r="T1756" s="246"/>
      <c r="U1756" s="246"/>
      <c r="V1756" s="246"/>
      <c r="W1756" s="246"/>
      <c r="X1756" s="246"/>
      <c r="Y1756" s="246"/>
      <c r="Z1756" s="246"/>
      <c r="AA1756" s="246"/>
      <c r="AB1756" s="246"/>
      <c r="AC1756" s="246"/>
      <c r="AD1756" s="246"/>
      <c r="AE1756" s="1"/>
      <c r="AG1756" s="245">
        <f t="shared" si="105"/>
        <v>0</v>
      </c>
      <c r="AH1756" s="244">
        <f t="shared" si="106"/>
        <v>0</v>
      </c>
    </row>
    <row r="1757" spans="1:34" ht="15" customHeight="1">
      <c r="A1757" s="44"/>
      <c r="B1757" s="11"/>
      <c r="C1757" s="60" t="s">
        <v>145</v>
      </c>
      <c r="D1757" s="534" t="str">
        <f t="shared" si="104"/>
        <v/>
      </c>
      <c r="E1757" s="535"/>
      <c r="F1757" s="535"/>
      <c r="G1757" s="535"/>
      <c r="H1757" s="535"/>
      <c r="I1757" s="535"/>
      <c r="J1757" s="535"/>
      <c r="K1757" s="535"/>
      <c r="L1757" s="535"/>
      <c r="M1757" s="535"/>
      <c r="N1757" s="535"/>
      <c r="O1757" s="535"/>
      <c r="P1757" s="536"/>
      <c r="Q1757" s="246"/>
      <c r="R1757" s="246"/>
      <c r="S1757" s="246"/>
      <c r="T1757" s="246"/>
      <c r="U1757" s="246"/>
      <c r="V1757" s="246"/>
      <c r="W1757" s="246"/>
      <c r="X1757" s="246"/>
      <c r="Y1757" s="246"/>
      <c r="Z1757" s="246"/>
      <c r="AA1757" s="246"/>
      <c r="AB1757" s="246"/>
      <c r="AC1757" s="246"/>
      <c r="AD1757" s="246"/>
      <c r="AE1757" s="1"/>
      <c r="AG1757" s="245">
        <f t="shared" si="105"/>
        <v>0</v>
      </c>
      <c r="AH1757" s="244">
        <f t="shared" si="106"/>
        <v>0</v>
      </c>
    </row>
    <row r="1758" spans="1:34" ht="15" customHeight="1">
      <c r="A1758" s="44"/>
      <c r="B1758" s="11"/>
      <c r="C1758" s="61" t="s">
        <v>146</v>
      </c>
      <c r="D1758" s="534" t="str">
        <f t="shared" si="104"/>
        <v/>
      </c>
      <c r="E1758" s="535"/>
      <c r="F1758" s="535"/>
      <c r="G1758" s="535"/>
      <c r="H1758" s="535"/>
      <c r="I1758" s="535"/>
      <c r="J1758" s="535"/>
      <c r="K1758" s="535"/>
      <c r="L1758" s="535"/>
      <c r="M1758" s="535"/>
      <c r="N1758" s="535"/>
      <c r="O1758" s="535"/>
      <c r="P1758" s="536"/>
      <c r="Q1758" s="246"/>
      <c r="R1758" s="246"/>
      <c r="S1758" s="246"/>
      <c r="T1758" s="246"/>
      <c r="U1758" s="246"/>
      <c r="V1758" s="246"/>
      <c r="W1758" s="246"/>
      <c r="X1758" s="246"/>
      <c r="Y1758" s="246"/>
      <c r="Z1758" s="246"/>
      <c r="AA1758" s="246"/>
      <c r="AB1758" s="246"/>
      <c r="AC1758" s="246"/>
      <c r="AD1758" s="246"/>
      <c r="AE1758" s="1"/>
      <c r="AG1758" s="245">
        <f t="shared" si="105"/>
        <v>0</v>
      </c>
      <c r="AH1758" s="244">
        <f t="shared" si="106"/>
        <v>0</v>
      </c>
    </row>
    <row r="1759" spans="1:34" ht="15" customHeight="1">
      <c r="A1759" s="44"/>
      <c r="B1759" s="11"/>
      <c r="C1759" s="60" t="s">
        <v>147</v>
      </c>
      <c r="D1759" s="534" t="str">
        <f t="shared" si="104"/>
        <v/>
      </c>
      <c r="E1759" s="535"/>
      <c r="F1759" s="535"/>
      <c r="G1759" s="535"/>
      <c r="H1759" s="535"/>
      <c r="I1759" s="535"/>
      <c r="J1759" s="535"/>
      <c r="K1759" s="535"/>
      <c r="L1759" s="535"/>
      <c r="M1759" s="535"/>
      <c r="N1759" s="535"/>
      <c r="O1759" s="535"/>
      <c r="P1759" s="536"/>
      <c r="Q1759" s="246"/>
      <c r="R1759" s="246"/>
      <c r="S1759" s="246"/>
      <c r="T1759" s="246"/>
      <c r="U1759" s="246"/>
      <c r="V1759" s="246"/>
      <c r="W1759" s="246"/>
      <c r="X1759" s="246"/>
      <c r="Y1759" s="246"/>
      <c r="Z1759" s="246"/>
      <c r="AA1759" s="246"/>
      <c r="AB1759" s="246"/>
      <c r="AC1759" s="246"/>
      <c r="AD1759" s="246"/>
      <c r="AE1759" s="1"/>
      <c r="AG1759" s="245">
        <f t="shared" si="105"/>
        <v>0</v>
      </c>
      <c r="AH1759" s="244">
        <f t="shared" si="106"/>
        <v>0</v>
      </c>
    </row>
    <row r="1760" spans="1:34" ht="15" customHeight="1">
      <c r="A1760" s="44"/>
      <c r="B1760" s="11"/>
      <c r="C1760" s="60" t="s">
        <v>148</v>
      </c>
      <c r="D1760" s="534" t="str">
        <f t="shared" si="104"/>
        <v/>
      </c>
      <c r="E1760" s="535"/>
      <c r="F1760" s="535"/>
      <c r="G1760" s="535"/>
      <c r="H1760" s="535"/>
      <c r="I1760" s="535"/>
      <c r="J1760" s="535"/>
      <c r="K1760" s="535"/>
      <c r="L1760" s="535"/>
      <c r="M1760" s="535"/>
      <c r="N1760" s="535"/>
      <c r="O1760" s="535"/>
      <c r="P1760" s="536"/>
      <c r="Q1760" s="246"/>
      <c r="R1760" s="246"/>
      <c r="S1760" s="246"/>
      <c r="T1760" s="246"/>
      <c r="U1760" s="246"/>
      <c r="V1760" s="246"/>
      <c r="W1760" s="246"/>
      <c r="X1760" s="246"/>
      <c r="Y1760" s="246"/>
      <c r="Z1760" s="246"/>
      <c r="AA1760" s="246"/>
      <c r="AB1760" s="246"/>
      <c r="AC1760" s="246"/>
      <c r="AD1760" s="246"/>
      <c r="AE1760" s="1"/>
      <c r="AG1760" s="245">
        <f t="shared" si="105"/>
        <v>0</v>
      </c>
      <c r="AH1760" s="244">
        <f t="shared" si="106"/>
        <v>0</v>
      </c>
    </row>
    <row r="1761" spans="1:34" ht="15" customHeight="1">
      <c r="A1761" s="44"/>
      <c r="B1761" s="11"/>
      <c r="C1761" s="60" t="s">
        <v>149</v>
      </c>
      <c r="D1761" s="534" t="str">
        <f t="shared" si="104"/>
        <v/>
      </c>
      <c r="E1761" s="535"/>
      <c r="F1761" s="535"/>
      <c r="G1761" s="535"/>
      <c r="H1761" s="535"/>
      <c r="I1761" s="535"/>
      <c r="J1761" s="535"/>
      <c r="K1761" s="535"/>
      <c r="L1761" s="535"/>
      <c r="M1761" s="535"/>
      <c r="N1761" s="535"/>
      <c r="O1761" s="535"/>
      <c r="P1761" s="536"/>
      <c r="Q1761" s="246"/>
      <c r="R1761" s="246"/>
      <c r="S1761" s="246"/>
      <c r="T1761" s="246"/>
      <c r="U1761" s="246"/>
      <c r="V1761" s="246"/>
      <c r="W1761" s="246"/>
      <c r="X1761" s="246"/>
      <c r="Y1761" s="246"/>
      <c r="Z1761" s="246"/>
      <c r="AA1761" s="246"/>
      <c r="AB1761" s="246"/>
      <c r="AC1761" s="246"/>
      <c r="AD1761" s="246"/>
      <c r="AE1761" s="1"/>
      <c r="AG1761" s="245">
        <f t="shared" si="105"/>
        <v>0</v>
      </c>
      <c r="AH1761" s="244">
        <f t="shared" si="106"/>
        <v>0</v>
      </c>
    </row>
    <row r="1762" spans="1:34" ht="15" customHeight="1">
      <c r="A1762" s="44"/>
      <c r="B1762" s="11"/>
      <c r="C1762" s="60" t="s">
        <v>150</v>
      </c>
      <c r="D1762" s="534" t="str">
        <f t="shared" si="104"/>
        <v/>
      </c>
      <c r="E1762" s="535"/>
      <c r="F1762" s="535"/>
      <c r="G1762" s="535"/>
      <c r="H1762" s="535"/>
      <c r="I1762" s="535"/>
      <c r="J1762" s="535"/>
      <c r="K1762" s="535"/>
      <c r="L1762" s="535"/>
      <c r="M1762" s="535"/>
      <c r="N1762" s="535"/>
      <c r="O1762" s="535"/>
      <c r="P1762" s="536"/>
      <c r="Q1762" s="246"/>
      <c r="R1762" s="246"/>
      <c r="S1762" s="246"/>
      <c r="T1762" s="246"/>
      <c r="U1762" s="246"/>
      <c r="V1762" s="246"/>
      <c r="W1762" s="246"/>
      <c r="X1762" s="246"/>
      <c r="Y1762" s="246"/>
      <c r="Z1762" s="246"/>
      <c r="AA1762" s="246"/>
      <c r="AB1762" s="246"/>
      <c r="AC1762" s="246"/>
      <c r="AD1762" s="246"/>
      <c r="AE1762" s="1"/>
      <c r="AG1762" s="245">
        <f t="shared" si="105"/>
        <v>0</v>
      </c>
      <c r="AH1762" s="244">
        <f t="shared" si="106"/>
        <v>0</v>
      </c>
    </row>
    <row r="1763" spans="1:34" ht="15" customHeight="1">
      <c r="A1763" s="44"/>
      <c r="B1763" s="11"/>
      <c r="C1763" s="60" t="s">
        <v>151</v>
      </c>
      <c r="D1763" s="534" t="str">
        <f t="shared" si="104"/>
        <v/>
      </c>
      <c r="E1763" s="535"/>
      <c r="F1763" s="535"/>
      <c r="G1763" s="535"/>
      <c r="H1763" s="535"/>
      <c r="I1763" s="535"/>
      <c r="J1763" s="535"/>
      <c r="K1763" s="535"/>
      <c r="L1763" s="535"/>
      <c r="M1763" s="535"/>
      <c r="N1763" s="535"/>
      <c r="O1763" s="535"/>
      <c r="P1763" s="536"/>
      <c r="Q1763" s="246"/>
      <c r="R1763" s="246"/>
      <c r="S1763" s="246"/>
      <c r="T1763" s="246"/>
      <c r="U1763" s="246"/>
      <c r="V1763" s="246"/>
      <c r="W1763" s="246"/>
      <c r="X1763" s="246"/>
      <c r="Y1763" s="246"/>
      <c r="Z1763" s="246"/>
      <c r="AA1763" s="246"/>
      <c r="AB1763" s="246"/>
      <c r="AC1763" s="246"/>
      <c r="AD1763" s="246"/>
      <c r="AE1763" s="1"/>
      <c r="AG1763" s="245">
        <f t="shared" si="105"/>
        <v>0</v>
      </c>
      <c r="AH1763" s="244">
        <f t="shared" si="106"/>
        <v>0</v>
      </c>
    </row>
    <row r="1764" spans="1:34" ht="15" customHeight="1">
      <c r="A1764" s="44"/>
      <c r="B1764" s="11"/>
      <c r="C1764" s="60" t="s">
        <v>152</v>
      </c>
      <c r="D1764" s="534" t="str">
        <f t="shared" si="104"/>
        <v/>
      </c>
      <c r="E1764" s="535"/>
      <c r="F1764" s="535"/>
      <c r="G1764" s="535"/>
      <c r="H1764" s="535"/>
      <c r="I1764" s="535"/>
      <c r="J1764" s="535"/>
      <c r="K1764" s="535"/>
      <c r="L1764" s="535"/>
      <c r="M1764" s="535"/>
      <c r="N1764" s="535"/>
      <c r="O1764" s="535"/>
      <c r="P1764" s="536"/>
      <c r="Q1764" s="246"/>
      <c r="R1764" s="246"/>
      <c r="S1764" s="246"/>
      <c r="T1764" s="246"/>
      <c r="U1764" s="246"/>
      <c r="V1764" s="246"/>
      <c r="W1764" s="246"/>
      <c r="X1764" s="246"/>
      <c r="Y1764" s="246"/>
      <c r="Z1764" s="246"/>
      <c r="AA1764" s="246"/>
      <c r="AB1764" s="246"/>
      <c r="AC1764" s="246"/>
      <c r="AD1764" s="246"/>
      <c r="AE1764" s="1"/>
      <c r="AG1764" s="245">
        <f t="shared" si="105"/>
        <v>0</v>
      </c>
      <c r="AH1764" s="244">
        <f t="shared" si="106"/>
        <v>0</v>
      </c>
    </row>
    <row r="1765" spans="1:34" ht="15" customHeight="1">
      <c r="A1765" s="44"/>
      <c r="B1765" s="11"/>
      <c r="C1765" s="60" t="s">
        <v>153</v>
      </c>
      <c r="D1765" s="534" t="str">
        <f t="shared" si="104"/>
        <v/>
      </c>
      <c r="E1765" s="535"/>
      <c r="F1765" s="535"/>
      <c r="G1765" s="535"/>
      <c r="H1765" s="535"/>
      <c r="I1765" s="535"/>
      <c r="J1765" s="535"/>
      <c r="K1765" s="535"/>
      <c r="L1765" s="535"/>
      <c r="M1765" s="535"/>
      <c r="N1765" s="535"/>
      <c r="O1765" s="535"/>
      <c r="P1765" s="536"/>
      <c r="Q1765" s="246"/>
      <c r="R1765" s="246"/>
      <c r="S1765" s="246"/>
      <c r="T1765" s="246"/>
      <c r="U1765" s="246"/>
      <c r="V1765" s="246"/>
      <c r="W1765" s="246"/>
      <c r="X1765" s="246"/>
      <c r="Y1765" s="246"/>
      <c r="Z1765" s="246"/>
      <c r="AA1765" s="246"/>
      <c r="AB1765" s="246"/>
      <c r="AC1765" s="246"/>
      <c r="AD1765" s="246"/>
      <c r="AE1765" s="1"/>
      <c r="AG1765" s="245">
        <f t="shared" si="105"/>
        <v>0</v>
      </c>
      <c r="AH1765" s="244">
        <f t="shared" si="106"/>
        <v>0</v>
      </c>
    </row>
    <row r="1766" spans="1:34" ht="15" customHeight="1">
      <c r="A1766" s="44"/>
      <c r="B1766" s="11"/>
      <c r="C1766" s="60" t="s">
        <v>154</v>
      </c>
      <c r="D1766" s="534" t="str">
        <f t="shared" si="104"/>
        <v/>
      </c>
      <c r="E1766" s="535"/>
      <c r="F1766" s="535"/>
      <c r="G1766" s="535"/>
      <c r="H1766" s="535"/>
      <c r="I1766" s="535"/>
      <c r="J1766" s="535"/>
      <c r="K1766" s="535"/>
      <c r="L1766" s="535"/>
      <c r="M1766" s="535"/>
      <c r="N1766" s="535"/>
      <c r="O1766" s="535"/>
      <c r="P1766" s="536"/>
      <c r="Q1766" s="246"/>
      <c r="R1766" s="246"/>
      <c r="S1766" s="246"/>
      <c r="T1766" s="246"/>
      <c r="U1766" s="246"/>
      <c r="V1766" s="246"/>
      <c r="W1766" s="246"/>
      <c r="X1766" s="246"/>
      <c r="Y1766" s="246"/>
      <c r="Z1766" s="246"/>
      <c r="AA1766" s="246"/>
      <c r="AB1766" s="246"/>
      <c r="AC1766" s="246"/>
      <c r="AD1766" s="246"/>
      <c r="AE1766" s="1"/>
      <c r="AG1766" s="245">
        <f t="shared" si="105"/>
        <v>0</v>
      </c>
      <c r="AH1766" s="244">
        <f t="shared" si="106"/>
        <v>0</v>
      </c>
    </row>
    <row r="1767" spans="1:34" ht="15" customHeight="1">
      <c r="A1767" s="44"/>
      <c r="B1767" s="11"/>
      <c r="C1767" s="60" t="s">
        <v>155</v>
      </c>
      <c r="D1767" s="534" t="str">
        <f t="shared" si="104"/>
        <v/>
      </c>
      <c r="E1767" s="535"/>
      <c r="F1767" s="535"/>
      <c r="G1767" s="535"/>
      <c r="H1767" s="535"/>
      <c r="I1767" s="535"/>
      <c r="J1767" s="535"/>
      <c r="K1767" s="535"/>
      <c r="L1767" s="535"/>
      <c r="M1767" s="535"/>
      <c r="N1767" s="535"/>
      <c r="O1767" s="535"/>
      <c r="P1767" s="536"/>
      <c r="Q1767" s="246"/>
      <c r="R1767" s="246"/>
      <c r="S1767" s="246"/>
      <c r="T1767" s="246"/>
      <c r="U1767" s="246"/>
      <c r="V1767" s="246"/>
      <c r="W1767" s="246"/>
      <c r="X1767" s="246"/>
      <c r="Y1767" s="246"/>
      <c r="Z1767" s="246"/>
      <c r="AA1767" s="246"/>
      <c r="AB1767" s="246"/>
      <c r="AC1767" s="246"/>
      <c r="AD1767" s="246"/>
      <c r="AE1767" s="1"/>
      <c r="AG1767" s="245">
        <f t="shared" si="105"/>
        <v>0</v>
      </c>
      <c r="AH1767" s="244">
        <f t="shared" si="106"/>
        <v>0</v>
      </c>
    </row>
    <row r="1768" spans="1:34" ht="15" customHeight="1">
      <c r="A1768" s="44"/>
      <c r="B1768" s="11"/>
      <c r="C1768" s="60" t="s">
        <v>156</v>
      </c>
      <c r="D1768" s="534" t="str">
        <f t="shared" si="104"/>
        <v/>
      </c>
      <c r="E1768" s="535"/>
      <c r="F1768" s="535"/>
      <c r="G1768" s="535"/>
      <c r="H1768" s="535"/>
      <c r="I1768" s="535"/>
      <c r="J1768" s="535"/>
      <c r="K1768" s="535"/>
      <c r="L1768" s="535"/>
      <c r="M1768" s="535"/>
      <c r="N1768" s="535"/>
      <c r="O1768" s="535"/>
      <c r="P1768" s="536"/>
      <c r="Q1768" s="246"/>
      <c r="R1768" s="246"/>
      <c r="S1768" s="246"/>
      <c r="T1768" s="246"/>
      <c r="U1768" s="246"/>
      <c r="V1768" s="246"/>
      <c r="W1768" s="246"/>
      <c r="X1768" s="246"/>
      <c r="Y1768" s="246"/>
      <c r="Z1768" s="246"/>
      <c r="AA1768" s="246"/>
      <c r="AB1768" s="246"/>
      <c r="AC1768" s="246"/>
      <c r="AD1768" s="246"/>
      <c r="AE1768" s="1"/>
      <c r="AG1768" s="245">
        <f t="shared" si="105"/>
        <v>0</v>
      </c>
      <c r="AH1768" s="244">
        <f t="shared" si="106"/>
        <v>0</v>
      </c>
    </row>
    <row r="1769" spans="1:34" ht="15" customHeight="1">
      <c r="A1769" s="44"/>
      <c r="B1769" s="11"/>
      <c r="C1769" s="60" t="s">
        <v>157</v>
      </c>
      <c r="D1769" s="534" t="str">
        <f t="shared" si="104"/>
        <v/>
      </c>
      <c r="E1769" s="535"/>
      <c r="F1769" s="535"/>
      <c r="G1769" s="535"/>
      <c r="H1769" s="535"/>
      <c r="I1769" s="535"/>
      <c r="J1769" s="535"/>
      <c r="K1769" s="535"/>
      <c r="L1769" s="535"/>
      <c r="M1769" s="535"/>
      <c r="N1769" s="535"/>
      <c r="O1769" s="535"/>
      <c r="P1769" s="536"/>
      <c r="Q1769" s="246"/>
      <c r="R1769" s="246"/>
      <c r="S1769" s="246"/>
      <c r="T1769" s="246"/>
      <c r="U1769" s="246"/>
      <c r="V1769" s="246"/>
      <c r="W1769" s="246"/>
      <c r="X1769" s="246"/>
      <c r="Y1769" s="246"/>
      <c r="Z1769" s="246"/>
      <c r="AA1769" s="246"/>
      <c r="AB1769" s="246"/>
      <c r="AC1769" s="246"/>
      <c r="AD1769" s="246"/>
      <c r="AE1769" s="1"/>
      <c r="AG1769" s="245">
        <f t="shared" si="105"/>
        <v>0</v>
      </c>
      <c r="AH1769" s="244">
        <f t="shared" si="106"/>
        <v>0</v>
      </c>
    </row>
    <row r="1770" spans="1:34" ht="15" customHeight="1">
      <c r="A1770" s="44"/>
      <c r="B1770" s="11"/>
      <c r="C1770" s="60" t="s">
        <v>158</v>
      </c>
      <c r="D1770" s="534" t="str">
        <f t="shared" si="104"/>
        <v/>
      </c>
      <c r="E1770" s="535"/>
      <c r="F1770" s="535"/>
      <c r="G1770" s="535"/>
      <c r="H1770" s="535"/>
      <c r="I1770" s="535"/>
      <c r="J1770" s="535"/>
      <c r="K1770" s="535"/>
      <c r="L1770" s="535"/>
      <c r="M1770" s="535"/>
      <c r="N1770" s="535"/>
      <c r="O1770" s="535"/>
      <c r="P1770" s="536"/>
      <c r="Q1770" s="246"/>
      <c r="R1770" s="246"/>
      <c r="S1770" s="246"/>
      <c r="T1770" s="246"/>
      <c r="U1770" s="246"/>
      <c r="V1770" s="246"/>
      <c r="W1770" s="246"/>
      <c r="X1770" s="246"/>
      <c r="Y1770" s="246"/>
      <c r="Z1770" s="246"/>
      <c r="AA1770" s="246"/>
      <c r="AB1770" s="246"/>
      <c r="AC1770" s="246"/>
      <c r="AD1770" s="246"/>
      <c r="AE1770" s="1"/>
      <c r="AG1770" s="245">
        <f t="shared" si="105"/>
        <v>0</v>
      </c>
      <c r="AH1770" s="244">
        <f t="shared" si="106"/>
        <v>0</v>
      </c>
    </row>
    <row r="1771" spans="1:34" ht="15" customHeight="1">
      <c r="A1771" s="44"/>
      <c r="B1771" s="11"/>
      <c r="C1771" s="60" t="s">
        <v>159</v>
      </c>
      <c r="D1771" s="534" t="str">
        <f t="shared" si="104"/>
        <v/>
      </c>
      <c r="E1771" s="535"/>
      <c r="F1771" s="535"/>
      <c r="G1771" s="535"/>
      <c r="H1771" s="535"/>
      <c r="I1771" s="535"/>
      <c r="J1771" s="535"/>
      <c r="K1771" s="535"/>
      <c r="L1771" s="535"/>
      <c r="M1771" s="535"/>
      <c r="N1771" s="535"/>
      <c r="O1771" s="535"/>
      <c r="P1771" s="536"/>
      <c r="Q1771" s="246"/>
      <c r="R1771" s="246"/>
      <c r="S1771" s="246"/>
      <c r="T1771" s="246"/>
      <c r="U1771" s="246"/>
      <c r="V1771" s="246"/>
      <c r="W1771" s="246"/>
      <c r="X1771" s="246"/>
      <c r="Y1771" s="246"/>
      <c r="Z1771" s="246"/>
      <c r="AA1771" s="246"/>
      <c r="AB1771" s="246"/>
      <c r="AC1771" s="246"/>
      <c r="AD1771" s="246"/>
      <c r="AE1771" s="1"/>
      <c r="AG1771" s="245">
        <f t="shared" si="105"/>
        <v>0</v>
      </c>
      <c r="AH1771" s="244">
        <f t="shared" si="106"/>
        <v>0</v>
      </c>
    </row>
    <row r="1772" spans="1:34" ht="15" customHeight="1">
      <c r="A1772" s="44"/>
      <c r="B1772" s="11"/>
      <c r="C1772" s="60" t="s">
        <v>160</v>
      </c>
      <c r="D1772" s="534" t="str">
        <f t="shared" si="104"/>
        <v/>
      </c>
      <c r="E1772" s="535"/>
      <c r="F1772" s="535"/>
      <c r="G1772" s="535"/>
      <c r="H1772" s="535"/>
      <c r="I1772" s="535"/>
      <c r="J1772" s="535"/>
      <c r="K1772" s="535"/>
      <c r="L1772" s="535"/>
      <c r="M1772" s="535"/>
      <c r="N1772" s="535"/>
      <c r="O1772" s="535"/>
      <c r="P1772" s="536"/>
      <c r="Q1772" s="246"/>
      <c r="R1772" s="246"/>
      <c r="S1772" s="246"/>
      <c r="T1772" s="246"/>
      <c r="U1772" s="246"/>
      <c r="V1772" s="246"/>
      <c r="W1772" s="246"/>
      <c r="X1772" s="246"/>
      <c r="Y1772" s="246"/>
      <c r="Z1772" s="246"/>
      <c r="AA1772" s="246"/>
      <c r="AB1772" s="246"/>
      <c r="AC1772" s="246"/>
      <c r="AD1772" s="246"/>
      <c r="AE1772" s="1"/>
      <c r="AG1772" s="245">
        <f t="shared" si="105"/>
        <v>0</v>
      </c>
      <c r="AH1772" s="244">
        <f t="shared" si="106"/>
        <v>0</v>
      </c>
    </row>
    <row r="1773" spans="1:34" ht="15" customHeight="1">
      <c r="A1773" s="44"/>
      <c r="B1773" s="11"/>
      <c r="C1773" s="60" t="s">
        <v>161</v>
      </c>
      <c r="D1773" s="534" t="str">
        <f t="shared" si="104"/>
        <v/>
      </c>
      <c r="E1773" s="535"/>
      <c r="F1773" s="535"/>
      <c r="G1773" s="535"/>
      <c r="H1773" s="535"/>
      <c r="I1773" s="535"/>
      <c r="J1773" s="535"/>
      <c r="K1773" s="535"/>
      <c r="L1773" s="535"/>
      <c r="M1773" s="535"/>
      <c r="N1773" s="535"/>
      <c r="O1773" s="535"/>
      <c r="P1773" s="536"/>
      <c r="Q1773" s="246"/>
      <c r="R1773" s="246"/>
      <c r="S1773" s="246"/>
      <c r="T1773" s="246"/>
      <c r="U1773" s="246"/>
      <c r="V1773" s="246"/>
      <c r="W1773" s="246"/>
      <c r="X1773" s="246"/>
      <c r="Y1773" s="246"/>
      <c r="Z1773" s="246"/>
      <c r="AA1773" s="246"/>
      <c r="AB1773" s="246"/>
      <c r="AC1773" s="246"/>
      <c r="AD1773" s="246"/>
      <c r="AE1773" s="1"/>
      <c r="AG1773" s="245">
        <f t="shared" si="105"/>
        <v>0</v>
      </c>
      <c r="AH1773" s="244">
        <f t="shared" si="106"/>
        <v>0</v>
      </c>
    </row>
    <row r="1774" spans="1:34" ht="15" customHeight="1">
      <c r="A1774" s="44"/>
      <c r="B1774" s="11"/>
      <c r="C1774" s="60" t="s">
        <v>162</v>
      </c>
      <c r="D1774" s="534" t="str">
        <f t="shared" si="104"/>
        <v/>
      </c>
      <c r="E1774" s="535"/>
      <c r="F1774" s="535"/>
      <c r="G1774" s="535"/>
      <c r="H1774" s="535"/>
      <c r="I1774" s="535"/>
      <c r="J1774" s="535"/>
      <c r="K1774" s="535"/>
      <c r="L1774" s="535"/>
      <c r="M1774" s="535"/>
      <c r="N1774" s="535"/>
      <c r="O1774" s="535"/>
      <c r="P1774" s="536"/>
      <c r="Q1774" s="246"/>
      <c r="R1774" s="246"/>
      <c r="S1774" s="246"/>
      <c r="T1774" s="246"/>
      <c r="U1774" s="246"/>
      <c r="V1774" s="246"/>
      <c r="W1774" s="246"/>
      <c r="X1774" s="246"/>
      <c r="Y1774" s="246"/>
      <c r="Z1774" s="246"/>
      <c r="AA1774" s="246"/>
      <c r="AB1774" s="246"/>
      <c r="AC1774" s="246"/>
      <c r="AD1774" s="246"/>
      <c r="AE1774" s="1"/>
      <c r="AG1774" s="245">
        <f t="shared" si="105"/>
        <v>0</v>
      </c>
      <c r="AH1774" s="244">
        <f t="shared" si="106"/>
        <v>0</v>
      </c>
    </row>
    <row r="1775" spans="1:34" ht="15" customHeight="1">
      <c r="A1775" s="44"/>
      <c r="B1775" s="11"/>
      <c r="C1775" s="60" t="s">
        <v>163</v>
      </c>
      <c r="D1775" s="534" t="str">
        <f t="shared" si="104"/>
        <v/>
      </c>
      <c r="E1775" s="535"/>
      <c r="F1775" s="535"/>
      <c r="G1775" s="535"/>
      <c r="H1775" s="535"/>
      <c r="I1775" s="535"/>
      <c r="J1775" s="535"/>
      <c r="K1775" s="535"/>
      <c r="L1775" s="535"/>
      <c r="M1775" s="535"/>
      <c r="N1775" s="535"/>
      <c r="O1775" s="535"/>
      <c r="P1775" s="536"/>
      <c r="Q1775" s="246"/>
      <c r="R1775" s="246"/>
      <c r="S1775" s="246"/>
      <c r="T1775" s="246"/>
      <c r="U1775" s="246"/>
      <c r="V1775" s="246"/>
      <c r="W1775" s="246"/>
      <c r="X1775" s="246"/>
      <c r="Y1775" s="246"/>
      <c r="Z1775" s="246"/>
      <c r="AA1775" s="246"/>
      <c r="AB1775" s="246"/>
      <c r="AC1775" s="246"/>
      <c r="AD1775" s="246"/>
      <c r="AE1775" s="1"/>
      <c r="AG1775" s="245">
        <f t="shared" si="105"/>
        <v>0</v>
      </c>
      <c r="AH1775" s="244">
        <f t="shared" si="106"/>
        <v>0</v>
      </c>
    </row>
    <row r="1776" spans="1:34" ht="15" customHeight="1">
      <c r="A1776" s="44"/>
      <c r="B1776" s="11"/>
      <c r="C1776" s="60" t="s">
        <v>164</v>
      </c>
      <c r="D1776" s="534" t="str">
        <f t="shared" si="104"/>
        <v/>
      </c>
      <c r="E1776" s="535"/>
      <c r="F1776" s="535"/>
      <c r="G1776" s="535"/>
      <c r="H1776" s="535"/>
      <c r="I1776" s="535"/>
      <c r="J1776" s="535"/>
      <c r="K1776" s="535"/>
      <c r="L1776" s="535"/>
      <c r="M1776" s="535"/>
      <c r="N1776" s="535"/>
      <c r="O1776" s="535"/>
      <c r="P1776" s="536"/>
      <c r="Q1776" s="246"/>
      <c r="R1776" s="246"/>
      <c r="S1776" s="246"/>
      <c r="T1776" s="246"/>
      <c r="U1776" s="246"/>
      <c r="V1776" s="246"/>
      <c r="W1776" s="246"/>
      <c r="X1776" s="246"/>
      <c r="Y1776" s="246"/>
      <c r="Z1776" s="246"/>
      <c r="AA1776" s="246"/>
      <c r="AB1776" s="246"/>
      <c r="AC1776" s="246"/>
      <c r="AD1776" s="246"/>
      <c r="AE1776" s="1"/>
      <c r="AG1776" s="245">
        <f t="shared" si="105"/>
        <v>0</v>
      </c>
      <c r="AH1776" s="244">
        <f t="shared" si="106"/>
        <v>0</v>
      </c>
    </row>
    <row r="1777" spans="1:34" ht="15" customHeight="1">
      <c r="A1777" s="44"/>
      <c r="B1777" s="11"/>
      <c r="C1777" s="60" t="s">
        <v>165</v>
      </c>
      <c r="D1777" s="534" t="str">
        <f t="shared" si="104"/>
        <v/>
      </c>
      <c r="E1777" s="535"/>
      <c r="F1777" s="535"/>
      <c r="G1777" s="535"/>
      <c r="H1777" s="535"/>
      <c r="I1777" s="535"/>
      <c r="J1777" s="535"/>
      <c r="K1777" s="535"/>
      <c r="L1777" s="535"/>
      <c r="M1777" s="535"/>
      <c r="N1777" s="535"/>
      <c r="O1777" s="535"/>
      <c r="P1777" s="536"/>
      <c r="Q1777" s="246"/>
      <c r="R1777" s="246"/>
      <c r="S1777" s="246"/>
      <c r="T1777" s="246"/>
      <c r="U1777" s="246"/>
      <c r="V1777" s="246"/>
      <c r="W1777" s="246"/>
      <c r="X1777" s="246"/>
      <c r="Y1777" s="246"/>
      <c r="Z1777" s="246"/>
      <c r="AA1777" s="246"/>
      <c r="AB1777" s="246"/>
      <c r="AC1777" s="246"/>
      <c r="AD1777" s="246"/>
      <c r="AE1777" s="1"/>
      <c r="AG1777" s="245">
        <f t="shared" si="105"/>
        <v>0</v>
      </c>
      <c r="AH1777" s="244">
        <f t="shared" si="106"/>
        <v>0</v>
      </c>
    </row>
    <row r="1778" spans="1:34" ht="15" customHeight="1">
      <c r="A1778" s="44"/>
      <c r="B1778" s="11"/>
      <c r="C1778" s="60" t="s">
        <v>166</v>
      </c>
      <c r="D1778" s="534" t="str">
        <f t="shared" si="104"/>
        <v/>
      </c>
      <c r="E1778" s="535"/>
      <c r="F1778" s="535"/>
      <c r="G1778" s="535"/>
      <c r="H1778" s="535"/>
      <c r="I1778" s="535"/>
      <c r="J1778" s="535"/>
      <c r="K1778" s="535"/>
      <c r="L1778" s="535"/>
      <c r="M1778" s="535"/>
      <c r="N1778" s="535"/>
      <c r="O1778" s="535"/>
      <c r="P1778" s="536"/>
      <c r="Q1778" s="246"/>
      <c r="R1778" s="246"/>
      <c r="S1778" s="246"/>
      <c r="T1778" s="246"/>
      <c r="U1778" s="246"/>
      <c r="V1778" s="246"/>
      <c r="W1778" s="246"/>
      <c r="X1778" s="246"/>
      <c r="Y1778" s="246"/>
      <c r="Z1778" s="246"/>
      <c r="AA1778" s="246"/>
      <c r="AB1778" s="246"/>
      <c r="AC1778" s="246"/>
      <c r="AD1778" s="246"/>
      <c r="AE1778" s="1"/>
      <c r="AG1778" s="245">
        <f t="shared" si="105"/>
        <v>0</v>
      </c>
      <c r="AH1778" s="244">
        <f t="shared" si="106"/>
        <v>0</v>
      </c>
    </row>
    <row r="1779" spans="1:34" ht="15" customHeight="1">
      <c r="A1779" s="44"/>
      <c r="B1779" s="11"/>
      <c r="C1779" s="62" t="s">
        <v>167</v>
      </c>
      <c r="D1779" s="534" t="str">
        <f t="shared" si="104"/>
        <v/>
      </c>
      <c r="E1779" s="535"/>
      <c r="F1779" s="535"/>
      <c r="G1779" s="535"/>
      <c r="H1779" s="535"/>
      <c r="I1779" s="535"/>
      <c r="J1779" s="535"/>
      <c r="K1779" s="535"/>
      <c r="L1779" s="535"/>
      <c r="M1779" s="535"/>
      <c r="N1779" s="535"/>
      <c r="O1779" s="535"/>
      <c r="P1779" s="536"/>
      <c r="Q1779" s="246"/>
      <c r="R1779" s="246"/>
      <c r="S1779" s="246"/>
      <c r="T1779" s="246"/>
      <c r="U1779" s="246"/>
      <c r="V1779" s="246"/>
      <c r="W1779" s="246"/>
      <c r="X1779" s="246"/>
      <c r="Y1779" s="246"/>
      <c r="Z1779" s="246"/>
      <c r="AA1779" s="246"/>
      <c r="AB1779" s="246"/>
      <c r="AC1779" s="246"/>
      <c r="AD1779" s="246"/>
      <c r="AE1779" s="1"/>
      <c r="AG1779" s="245">
        <f t="shared" si="105"/>
        <v>0</v>
      </c>
      <c r="AH1779" s="244">
        <f t="shared" si="106"/>
        <v>0</v>
      </c>
    </row>
    <row r="1780" spans="1:34" ht="15" customHeight="1">
      <c r="A1780" s="44"/>
      <c r="B1780" s="11"/>
      <c r="C1780" s="62" t="s">
        <v>168</v>
      </c>
      <c r="D1780" s="534" t="str">
        <f t="shared" si="104"/>
        <v/>
      </c>
      <c r="E1780" s="535"/>
      <c r="F1780" s="535"/>
      <c r="G1780" s="535"/>
      <c r="H1780" s="535"/>
      <c r="I1780" s="535"/>
      <c r="J1780" s="535"/>
      <c r="K1780" s="535"/>
      <c r="L1780" s="535"/>
      <c r="M1780" s="535"/>
      <c r="N1780" s="535"/>
      <c r="O1780" s="535"/>
      <c r="P1780" s="536"/>
      <c r="Q1780" s="246"/>
      <c r="R1780" s="246"/>
      <c r="S1780" s="246"/>
      <c r="T1780" s="246"/>
      <c r="U1780" s="246"/>
      <c r="V1780" s="246"/>
      <c r="W1780" s="246"/>
      <c r="X1780" s="246"/>
      <c r="Y1780" s="246"/>
      <c r="Z1780" s="246"/>
      <c r="AA1780" s="246"/>
      <c r="AB1780" s="246"/>
      <c r="AC1780" s="246"/>
      <c r="AD1780" s="246"/>
      <c r="AE1780" s="1"/>
      <c r="AG1780" s="245">
        <f t="shared" si="105"/>
        <v>0</v>
      </c>
      <c r="AH1780" s="244">
        <f t="shared" si="106"/>
        <v>0</v>
      </c>
    </row>
    <row r="1781" spans="1:34" ht="15" customHeight="1">
      <c r="A1781" s="44"/>
      <c r="B1781" s="11"/>
      <c r="C1781" s="62" t="s">
        <v>169</v>
      </c>
      <c r="D1781" s="534" t="str">
        <f t="shared" si="104"/>
        <v/>
      </c>
      <c r="E1781" s="535"/>
      <c r="F1781" s="535"/>
      <c r="G1781" s="535"/>
      <c r="H1781" s="535"/>
      <c r="I1781" s="535"/>
      <c r="J1781" s="535"/>
      <c r="K1781" s="535"/>
      <c r="L1781" s="535"/>
      <c r="M1781" s="535"/>
      <c r="N1781" s="535"/>
      <c r="O1781" s="535"/>
      <c r="P1781" s="536"/>
      <c r="Q1781" s="246"/>
      <c r="R1781" s="246"/>
      <c r="S1781" s="246"/>
      <c r="T1781" s="246"/>
      <c r="U1781" s="246"/>
      <c r="V1781" s="246"/>
      <c r="W1781" s="246"/>
      <c r="X1781" s="246"/>
      <c r="Y1781" s="246"/>
      <c r="Z1781" s="246"/>
      <c r="AA1781" s="246"/>
      <c r="AB1781" s="246"/>
      <c r="AC1781" s="246"/>
      <c r="AD1781" s="246"/>
      <c r="AE1781" s="1"/>
      <c r="AG1781" s="245">
        <f t="shared" si="105"/>
        <v>0</v>
      </c>
      <c r="AH1781" s="244">
        <f t="shared" si="106"/>
        <v>0</v>
      </c>
    </row>
    <row r="1782" spans="1:34" ht="15" customHeight="1">
      <c r="A1782" s="44"/>
      <c r="B1782" s="11"/>
      <c r="C1782" s="62" t="s">
        <v>170</v>
      </c>
      <c r="D1782" s="534" t="str">
        <f t="shared" si="104"/>
        <v/>
      </c>
      <c r="E1782" s="535"/>
      <c r="F1782" s="535"/>
      <c r="G1782" s="535"/>
      <c r="H1782" s="535"/>
      <c r="I1782" s="535"/>
      <c r="J1782" s="535"/>
      <c r="K1782" s="535"/>
      <c r="L1782" s="535"/>
      <c r="M1782" s="535"/>
      <c r="N1782" s="535"/>
      <c r="O1782" s="535"/>
      <c r="P1782" s="536"/>
      <c r="Q1782" s="246"/>
      <c r="R1782" s="246"/>
      <c r="S1782" s="246"/>
      <c r="T1782" s="246"/>
      <c r="U1782" s="246"/>
      <c r="V1782" s="246"/>
      <c r="W1782" s="246"/>
      <c r="X1782" s="246"/>
      <c r="Y1782" s="246"/>
      <c r="Z1782" s="246"/>
      <c r="AA1782" s="246"/>
      <c r="AB1782" s="246"/>
      <c r="AC1782" s="246"/>
      <c r="AD1782" s="246"/>
      <c r="AE1782" s="1"/>
      <c r="AG1782" s="245">
        <f t="shared" si="105"/>
        <v>0</v>
      </c>
      <c r="AH1782" s="244">
        <f t="shared" si="106"/>
        <v>0</v>
      </c>
    </row>
    <row r="1783" spans="1:34" ht="15" customHeight="1">
      <c r="A1783" s="44"/>
      <c r="B1783" s="11"/>
      <c r="C1783" s="62" t="s">
        <v>171</v>
      </c>
      <c r="D1783" s="534" t="str">
        <f t="shared" si="104"/>
        <v/>
      </c>
      <c r="E1783" s="535"/>
      <c r="F1783" s="535"/>
      <c r="G1783" s="535"/>
      <c r="H1783" s="535"/>
      <c r="I1783" s="535"/>
      <c r="J1783" s="535"/>
      <c r="K1783" s="535"/>
      <c r="L1783" s="535"/>
      <c r="M1783" s="535"/>
      <c r="N1783" s="535"/>
      <c r="O1783" s="535"/>
      <c r="P1783" s="536"/>
      <c r="Q1783" s="246"/>
      <c r="R1783" s="246"/>
      <c r="S1783" s="246"/>
      <c r="T1783" s="246"/>
      <c r="U1783" s="246"/>
      <c r="V1783" s="246"/>
      <c r="W1783" s="246"/>
      <c r="X1783" s="246"/>
      <c r="Y1783" s="246"/>
      <c r="Z1783" s="246"/>
      <c r="AA1783" s="246"/>
      <c r="AB1783" s="246"/>
      <c r="AC1783" s="246"/>
      <c r="AD1783" s="246"/>
      <c r="AE1783" s="1"/>
      <c r="AG1783" s="245">
        <f t="shared" si="105"/>
        <v>0</v>
      </c>
      <c r="AH1783" s="244">
        <f t="shared" si="106"/>
        <v>0</v>
      </c>
    </row>
    <row r="1784" spans="1:34" ht="15" customHeight="1">
      <c r="A1784" s="44"/>
      <c r="B1784" s="11"/>
      <c r="C1784" s="62" t="s">
        <v>172</v>
      </c>
      <c r="D1784" s="534" t="str">
        <f t="shared" si="104"/>
        <v/>
      </c>
      <c r="E1784" s="535"/>
      <c r="F1784" s="535"/>
      <c r="G1784" s="535"/>
      <c r="H1784" s="535"/>
      <c r="I1784" s="535"/>
      <c r="J1784" s="535"/>
      <c r="K1784" s="535"/>
      <c r="L1784" s="535"/>
      <c r="M1784" s="535"/>
      <c r="N1784" s="535"/>
      <c r="O1784" s="535"/>
      <c r="P1784" s="536"/>
      <c r="Q1784" s="246"/>
      <c r="R1784" s="246"/>
      <c r="S1784" s="246"/>
      <c r="T1784" s="246"/>
      <c r="U1784" s="246"/>
      <c r="V1784" s="246"/>
      <c r="W1784" s="246"/>
      <c r="X1784" s="246"/>
      <c r="Y1784" s="246"/>
      <c r="Z1784" s="246"/>
      <c r="AA1784" s="246"/>
      <c r="AB1784" s="246"/>
      <c r="AC1784" s="246"/>
      <c r="AD1784" s="246"/>
      <c r="AE1784" s="1"/>
      <c r="AG1784" s="245">
        <f t="shared" si="105"/>
        <v>0</v>
      </c>
      <c r="AH1784" s="244">
        <f t="shared" si="106"/>
        <v>0</v>
      </c>
    </row>
    <row r="1785" spans="1:34" ht="15" customHeight="1">
      <c r="A1785" s="44"/>
      <c r="B1785" s="11"/>
      <c r="C1785" s="62" t="s">
        <v>173</v>
      </c>
      <c r="D1785" s="534" t="str">
        <f t="shared" si="104"/>
        <v/>
      </c>
      <c r="E1785" s="535"/>
      <c r="F1785" s="535"/>
      <c r="G1785" s="535"/>
      <c r="H1785" s="535"/>
      <c r="I1785" s="535"/>
      <c r="J1785" s="535"/>
      <c r="K1785" s="535"/>
      <c r="L1785" s="535"/>
      <c r="M1785" s="535"/>
      <c r="N1785" s="535"/>
      <c r="O1785" s="535"/>
      <c r="P1785" s="536"/>
      <c r="Q1785" s="246"/>
      <c r="R1785" s="246"/>
      <c r="S1785" s="246"/>
      <c r="T1785" s="246"/>
      <c r="U1785" s="246"/>
      <c r="V1785" s="246"/>
      <c r="W1785" s="246"/>
      <c r="X1785" s="246"/>
      <c r="Y1785" s="246"/>
      <c r="Z1785" s="246"/>
      <c r="AA1785" s="246"/>
      <c r="AB1785" s="246"/>
      <c r="AC1785" s="246"/>
      <c r="AD1785" s="246"/>
      <c r="AE1785" s="1"/>
      <c r="AG1785" s="245">
        <f t="shared" si="105"/>
        <v>0</v>
      </c>
      <c r="AH1785" s="244">
        <f t="shared" si="106"/>
        <v>0</v>
      </c>
    </row>
    <row r="1786" spans="1:34" ht="15" customHeight="1">
      <c r="A1786" s="44"/>
      <c r="B1786" s="11"/>
      <c r="C1786" s="62" t="s">
        <v>174</v>
      </c>
      <c r="D1786" s="534" t="str">
        <f t="shared" si="104"/>
        <v/>
      </c>
      <c r="E1786" s="535"/>
      <c r="F1786" s="535"/>
      <c r="G1786" s="535"/>
      <c r="H1786" s="535"/>
      <c r="I1786" s="535"/>
      <c r="J1786" s="535"/>
      <c r="K1786" s="535"/>
      <c r="L1786" s="535"/>
      <c r="M1786" s="535"/>
      <c r="N1786" s="535"/>
      <c r="O1786" s="535"/>
      <c r="P1786" s="536"/>
      <c r="Q1786" s="246"/>
      <c r="R1786" s="246"/>
      <c r="S1786" s="246"/>
      <c r="T1786" s="246"/>
      <c r="U1786" s="246"/>
      <c r="V1786" s="246"/>
      <c r="W1786" s="246"/>
      <c r="X1786" s="246"/>
      <c r="Y1786" s="246"/>
      <c r="Z1786" s="246"/>
      <c r="AA1786" s="246"/>
      <c r="AB1786" s="246"/>
      <c r="AC1786" s="246"/>
      <c r="AD1786" s="246"/>
      <c r="AE1786" s="1"/>
      <c r="AG1786" s="245">
        <f t="shared" si="105"/>
        <v>0</v>
      </c>
      <c r="AH1786" s="244">
        <f t="shared" si="106"/>
        <v>0</v>
      </c>
    </row>
    <row r="1787" spans="1:34" ht="15" customHeight="1">
      <c r="A1787" s="44"/>
      <c r="B1787" s="11"/>
      <c r="C1787" s="62" t="s">
        <v>175</v>
      </c>
      <c r="D1787" s="534" t="str">
        <f t="shared" si="104"/>
        <v/>
      </c>
      <c r="E1787" s="535"/>
      <c r="F1787" s="535"/>
      <c r="G1787" s="535"/>
      <c r="H1787" s="535"/>
      <c r="I1787" s="535"/>
      <c r="J1787" s="535"/>
      <c r="K1787" s="535"/>
      <c r="L1787" s="535"/>
      <c r="M1787" s="535"/>
      <c r="N1787" s="535"/>
      <c r="O1787" s="535"/>
      <c r="P1787" s="536"/>
      <c r="Q1787" s="246"/>
      <c r="R1787" s="246"/>
      <c r="S1787" s="246"/>
      <c r="T1787" s="246"/>
      <c r="U1787" s="246"/>
      <c r="V1787" s="246"/>
      <c r="W1787" s="246"/>
      <c r="X1787" s="246"/>
      <c r="Y1787" s="246"/>
      <c r="Z1787" s="246"/>
      <c r="AA1787" s="246"/>
      <c r="AB1787" s="246"/>
      <c r="AC1787" s="246"/>
      <c r="AD1787" s="246"/>
      <c r="AE1787" s="1"/>
      <c r="AG1787" s="245">
        <f t="shared" si="105"/>
        <v>0</v>
      </c>
      <c r="AH1787" s="244">
        <f t="shared" si="106"/>
        <v>0</v>
      </c>
    </row>
    <row r="1788" spans="1:34" ht="15" customHeight="1">
      <c r="A1788" s="44"/>
      <c r="B1788" s="11"/>
      <c r="C1788" s="62" t="s">
        <v>176</v>
      </c>
      <c r="D1788" s="534" t="str">
        <f t="shared" si="104"/>
        <v/>
      </c>
      <c r="E1788" s="535"/>
      <c r="F1788" s="535"/>
      <c r="G1788" s="535"/>
      <c r="H1788" s="535"/>
      <c r="I1788" s="535"/>
      <c r="J1788" s="535"/>
      <c r="K1788" s="535"/>
      <c r="L1788" s="535"/>
      <c r="M1788" s="535"/>
      <c r="N1788" s="535"/>
      <c r="O1788" s="535"/>
      <c r="P1788" s="536"/>
      <c r="Q1788" s="246"/>
      <c r="R1788" s="246"/>
      <c r="S1788" s="246"/>
      <c r="T1788" s="246"/>
      <c r="U1788" s="246"/>
      <c r="V1788" s="246"/>
      <c r="W1788" s="246"/>
      <c r="X1788" s="246"/>
      <c r="Y1788" s="246"/>
      <c r="Z1788" s="246"/>
      <c r="AA1788" s="246"/>
      <c r="AB1788" s="246"/>
      <c r="AC1788" s="246"/>
      <c r="AD1788" s="246"/>
      <c r="AE1788" s="1"/>
      <c r="AG1788" s="245">
        <f t="shared" si="105"/>
        <v>0</v>
      </c>
      <c r="AH1788" s="244">
        <f t="shared" si="106"/>
        <v>0</v>
      </c>
    </row>
    <row r="1789" spans="1:34" ht="15" customHeight="1">
      <c r="A1789" s="44"/>
      <c r="B1789" s="11"/>
      <c r="C1789" s="62" t="s">
        <v>177</v>
      </c>
      <c r="D1789" s="534" t="str">
        <f t="shared" si="104"/>
        <v/>
      </c>
      <c r="E1789" s="535"/>
      <c r="F1789" s="535"/>
      <c r="G1789" s="535"/>
      <c r="H1789" s="535"/>
      <c r="I1789" s="535"/>
      <c r="J1789" s="535"/>
      <c r="K1789" s="535"/>
      <c r="L1789" s="535"/>
      <c r="M1789" s="535"/>
      <c r="N1789" s="535"/>
      <c r="O1789" s="535"/>
      <c r="P1789" s="536"/>
      <c r="Q1789" s="246"/>
      <c r="R1789" s="246"/>
      <c r="S1789" s="246"/>
      <c r="T1789" s="246"/>
      <c r="U1789" s="246"/>
      <c r="V1789" s="246"/>
      <c r="W1789" s="246"/>
      <c r="X1789" s="246"/>
      <c r="Y1789" s="246"/>
      <c r="Z1789" s="246"/>
      <c r="AA1789" s="246"/>
      <c r="AB1789" s="246"/>
      <c r="AC1789" s="246"/>
      <c r="AD1789" s="246"/>
      <c r="AE1789" s="1"/>
      <c r="AG1789" s="245">
        <f t="shared" si="105"/>
        <v>0</v>
      </c>
      <c r="AH1789" s="244">
        <f t="shared" si="106"/>
        <v>0</v>
      </c>
    </row>
    <row r="1790" spans="1:34" ht="15" customHeight="1">
      <c r="A1790" s="44"/>
      <c r="B1790" s="11"/>
      <c r="C1790" s="62" t="s">
        <v>178</v>
      </c>
      <c r="D1790" s="534" t="str">
        <f t="shared" si="104"/>
        <v/>
      </c>
      <c r="E1790" s="535"/>
      <c r="F1790" s="535"/>
      <c r="G1790" s="535"/>
      <c r="H1790" s="535"/>
      <c r="I1790" s="535"/>
      <c r="J1790" s="535"/>
      <c r="K1790" s="535"/>
      <c r="L1790" s="535"/>
      <c r="M1790" s="535"/>
      <c r="N1790" s="535"/>
      <c r="O1790" s="535"/>
      <c r="P1790" s="536"/>
      <c r="Q1790" s="246"/>
      <c r="R1790" s="246"/>
      <c r="S1790" s="246"/>
      <c r="T1790" s="246"/>
      <c r="U1790" s="246"/>
      <c r="V1790" s="246"/>
      <c r="W1790" s="246"/>
      <c r="X1790" s="246"/>
      <c r="Y1790" s="246"/>
      <c r="Z1790" s="246"/>
      <c r="AA1790" s="246"/>
      <c r="AB1790" s="246"/>
      <c r="AC1790" s="246"/>
      <c r="AD1790" s="246"/>
      <c r="AE1790" s="1"/>
      <c r="AG1790" s="245">
        <f t="shared" si="105"/>
        <v>0</v>
      </c>
      <c r="AH1790" s="244">
        <f t="shared" si="106"/>
        <v>0</v>
      </c>
    </row>
    <row r="1791" spans="1:34" ht="15" customHeight="1">
      <c r="A1791" s="44"/>
      <c r="B1791" s="11"/>
      <c r="C1791" s="62" t="s">
        <v>179</v>
      </c>
      <c r="D1791" s="534" t="str">
        <f t="shared" si="104"/>
        <v/>
      </c>
      <c r="E1791" s="535"/>
      <c r="F1791" s="535"/>
      <c r="G1791" s="535"/>
      <c r="H1791" s="535"/>
      <c r="I1791" s="535"/>
      <c r="J1791" s="535"/>
      <c r="K1791" s="535"/>
      <c r="L1791" s="535"/>
      <c r="M1791" s="535"/>
      <c r="N1791" s="535"/>
      <c r="O1791" s="535"/>
      <c r="P1791" s="536"/>
      <c r="Q1791" s="246"/>
      <c r="R1791" s="246"/>
      <c r="S1791" s="246"/>
      <c r="T1791" s="246"/>
      <c r="U1791" s="246"/>
      <c r="V1791" s="246"/>
      <c r="W1791" s="246"/>
      <c r="X1791" s="246"/>
      <c r="Y1791" s="246"/>
      <c r="Z1791" s="246"/>
      <c r="AA1791" s="246"/>
      <c r="AB1791" s="246"/>
      <c r="AC1791" s="246"/>
      <c r="AD1791" s="246"/>
      <c r="AE1791" s="1"/>
      <c r="AG1791" s="245">
        <f t="shared" si="105"/>
        <v>0</v>
      </c>
      <c r="AH1791" s="244">
        <f t="shared" si="106"/>
        <v>0</v>
      </c>
    </row>
    <row r="1792" spans="1:34" ht="15" customHeight="1">
      <c r="A1792" s="44"/>
      <c r="B1792" s="11"/>
      <c r="C1792" s="62" t="s">
        <v>180</v>
      </c>
      <c r="D1792" s="534" t="str">
        <f t="shared" si="104"/>
        <v/>
      </c>
      <c r="E1792" s="535"/>
      <c r="F1792" s="535"/>
      <c r="G1792" s="535"/>
      <c r="H1792" s="535"/>
      <c r="I1792" s="535"/>
      <c r="J1792" s="535"/>
      <c r="K1792" s="535"/>
      <c r="L1792" s="535"/>
      <c r="M1792" s="535"/>
      <c r="N1792" s="535"/>
      <c r="O1792" s="535"/>
      <c r="P1792" s="536"/>
      <c r="Q1792" s="246"/>
      <c r="R1792" s="246"/>
      <c r="S1792" s="246"/>
      <c r="T1792" s="246"/>
      <c r="U1792" s="246"/>
      <c r="V1792" s="246"/>
      <c r="W1792" s="246"/>
      <c r="X1792" s="246"/>
      <c r="Y1792" s="246"/>
      <c r="Z1792" s="246"/>
      <c r="AA1792" s="246"/>
      <c r="AB1792" s="246"/>
      <c r="AC1792" s="246"/>
      <c r="AD1792" s="246"/>
      <c r="AE1792" s="1"/>
      <c r="AG1792" s="245">
        <f t="shared" si="105"/>
        <v>0</v>
      </c>
      <c r="AH1792" s="244">
        <f t="shared" si="106"/>
        <v>0</v>
      </c>
    </row>
    <row r="1793" spans="1:34" ht="15" customHeight="1">
      <c r="A1793" s="44"/>
      <c r="B1793" s="11"/>
      <c r="C1793" s="62" t="s">
        <v>181</v>
      </c>
      <c r="D1793" s="534" t="str">
        <f t="shared" si="104"/>
        <v/>
      </c>
      <c r="E1793" s="535"/>
      <c r="F1793" s="535"/>
      <c r="G1793" s="535"/>
      <c r="H1793" s="535"/>
      <c r="I1793" s="535"/>
      <c r="J1793" s="535"/>
      <c r="K1793" s="535"/>
      <c r="L1793" s="535"/>
      <c r="M1793" s="535"/>
      <c r="N1793" s="535"/>
      <c r="O1793" s="535"/>
      <c r="P1793" s="536"/>
      <c r="Q1793" s="246"/>
      <c r="R1793" s="246"/>
      <c r="S1793" s="246"/>
      <c r="T1793" s="246"/>
      <c r="U1793" s="246"/>
      <c r="V1793" s="246"/>
      <c r="W1793" s="246"/>
      <c r="X1793" s="246"/>
      <c r="Y1793" s="246"/>
      <c r="Z1793" s="246"/>
      <c r="AA1793" s="246"/>
      <c r="AB1793" s="246"/>
      <c r="AC1793" s="246"/>
      <c r="AD1793" s="246"/>
      <c r="AE1793" s="1"/>
      <c r="AG1793" s="245">
        <f t="shared" si="105"/>
        <v>0</v>
      </c>
      <c r="AH1793" s="244">
        <f t="shared" si="106"/>
        <v>0</v>
      </c>
    </row>
    <row r="1794" spans="1:34" ht="15" customHeight="1">
      <c r="A1794" s="44"/>
      <c r="B1794" s="11"/>
      <c r="C1794" s="62" t="s">
        <v>182</v>
      </c>
      <c r="D1794" s="534" t="str">
        <f t="shared" si="104"/>
        <v/>
      </c>
      <c r="E1794" s="535"/>
      <c r="F1794" s="535"/>
      <c r="G1794" s="535"/>
      <c r="H1794" s="535"/>
      <c r="I1794" s="535"/>
      <c r="J1794" s="535"/>
      <c r="K1794" s="535"/>
      <c r="L1794" s="535"/>
      <c r="M1794" s="535"/>
      <c r="N1794" s="535"/>
      <c r="O1794" s="535"/>
      <c r="P1794" s="536"/>
      <c r="Q1794" s="246"/>
      <c r="R1794" s="246"/>
      <c r="S1794" s="246"/>
      <c r="T1794" s="246"/>
      <c r="U1794" s="246"/>
      <c r="V1794" s="246"/>
      <c r="W1794" s="246"/>
      <c r="X1794" s="246"/>
      <c r="Y1794" s="246"/>
      <c r="Z1794" s="246"/>
      <c r="AA1794" s="246"/>
      <c r="AB1794" s="246"/>
      <c r="AC1794" s="246"/>
      <c r="AD1794" s="246"/>
      <c r="AE1794" s="1"/>
      <c r="AG1794" s="245">
        <f t="shared" si="105"/>
        <v>0</v>
      </c>
      <c r="AH1794" s="244">
        <f t="shared" si="106"/>
        <v>0</v>
      </c>
    </row>
    <row r="1795" spans="1:34" ht="15" customHeight="1">
      <c r="A1795" s="44"/>
      <c r="B1795" s="11"/>
      <c r="C1795" s="62" t="s">
        <v>183</v>
      </c>
      <c r="D1795" s="534" t="str">
        <f t="shared" si="104"/>
        <v/>
      </c>
      <c r="E1795" s="535"/>
      <c r="F1795" s="535"/>
      <c r="G1795" s="535"/>
      <c r="H1795" s="535"/>
      <c r="I1795" s="535"/>
      <c r="J1795" s="535"/>
      <c r="K1795" s="535"/>
      <c r="L1795" s="535"/>
      <c r="M1795" s="535"/>
      <c r="N1795" s="535"/>
      <c r="O1795" s="535"/>
      <c r="P1795" s="536"/>
      <c r="Q1795" s="246"/>
      <c r="R1795" s="246"/>
      <c r="S1795" s="246"/>
      <c r="T1795" s="246"/>
      <c r="U1795" s="246"/>
      <c r="V1795" s="246"/>
      <c r="W1795" s="246"/>
      <c r="X1795" s="246"/>
      <c r="Y1795" s="246"/>
      <c r="Z1795" s="246"/>
      <c r="AA1795" s="246"/>
      <c r="AB1795" s="246"/>
      <c r="AC1795" s="246"/>
      <c r="AD1795" s="246"/>
      <c r="AE1795" s="1"/>
      <c r="AG1795" s="245">
        <f t="shared" si="105"/>
        <v>0</v>
      </c>
      <c r="AH1795" s="244">
        <f t="shared" si="106"/>
        <v>0</v>
      </c>
    </row>
    <row r="1796" spans="1:34" ht="15" customHeight="1">
      <c r="A1796" s="44"/>
      <c r="B1796" s="11"/>
      <c r="C1796" s="62" t="s">
        <v>184</v>
      </c>
      <c r="D1796" s="534" t="str">
        <f t="shared" si="104"/>
        <v/>
      </c>
      <c r="E1796" s="535"/>
      <c r="F1796" s="535"/>
      <c r="G1796" s="535"/>
      <c r="H1796" s="535"/>
      <c r="I1796" s="535"/>
      <c r="J1796" s="535"/>
      <c r="K1796" s="535"/>
      <c r="L1796" s="535"/>
      <c r="M1796" s="535"/>
      <c r="N1796" s="535"/>
      <c r="O1796" s="535"/>
      <c r="P1796" s="536"/>
      <c r="Q1796" s="246"/>
      <c r="R1796" s="246"/>
      <c r="S1796" s="246"/>
      <c r="T1796" s="246"/>
      <c r="U1796" s="246"/>
      <c r="V1796" s="246"/>
      <c r="W1796" s="246"/>
      <c r="X1796" s="246"/>
      <c r="Y1796" s="246"/>
      <c r="Z1796" s="246"/>
      <c r="AA1796" s="246"/>
      <c r="AB1796" s="246"/>
      <c r="AC1796" s="246"/>
      <c r="AD1796" s="246"/>
      <c r="AE1796" s="1"/>
      <c r="AG1796" s="245">
        <f t="shared" si="105"/>
        <v>0</v>
      </c>
      <c r="AH1796" s="244">
        <f t="shared" si="106"/>
        <v>0</v>
      </c>
    </row>
    <row r="1797" spans="1:34" ht="15" customHeight="1">
      <c r="A1797" s="44"/>
      <c r="B1797" s="11"/>
      <c r="C1797" s="62" t="s">
        <v>185</v>
      </c>
      <c r="D1797" s="534" t="str">
        <f t="shared" si="104"/>
        <v/>
      </c>
      <c r="E1797" s="535"/>
      <c r="F1797" s="535"/>
      <c r="G1797" s="535"/>
      <c r="H1797" s="535"/>
      <c r="I1797" s="535"/>
      <c r="J1797" s="535"/>
      <c r="K1797" s="535"/>
      <c r="L1797" s="535"/>
      <c r="M1797" s="535"/>
      <c r="N1797" s="535"/>
      <c r="O1797" s="535"/>
      <c r="P1797" s="536"/>
      <c r="Q1797" s="246"/>
      <c r="R1797" s="246"/>
      <c r="S1797" s="246"/>
      <c r="T1797" s="246"/>
      <c r="U1797" s="246"/>
      <c r="V1797" s="246"/>
      <c r="W1797" s="246"/>
      <c r="X1797" s="246"/>
      <c r="Y1797" s="246"/>
      <c r="Z1797" s="246"/>
      <c r="AA1797" s="246"/>
      <c r="AB1797" s="246"/>
      <c r="AC1797" s="246"/>
      <c r="AD1797" s="246"/>
      <c r="AE1797" s="1"/>
      <c r="AG1797" s="245">
        <f t="shared" si="105"/>
        <v>0</v>
      </c>
      <c r="AH1797" s="244">
        <f t="shared" si="106"/>
        <v>0</v>
      </c>
    </row>
    <row r="1798" spans="1:34" ht="15" customHeight="1">
      <c r="A1798" s="44"/>
      <c r="B1798" s="11"/>
      <c r="C1798" s="62" t="s">
        <v>186</v>
      </c>
      <c r="D1798" s="534" t="str">
        <f t="shared" si="104"/>
        <v/>
      </c>
      <c r="E1798" s="535"/>
      <c r="F1798" s="535"/>
      <c r="G1798" s="535"/>
      <c r="H1798" s="535"/>
      <c r="I1798" s="535"/>
      <c r="J1798" s="535"/>
      <c r="K1798" s="535"/>
      <c r="L1798" s="535"/>
      <c r="M1798" s="535"/>
      <c r="N1798" s="535"/>
      <c r="O1798" s="535"/>
      <c r="P1798" s="536"/>
      <c r="Q1798" s="246"/>
      <c r="R1798" s="246"/>
      <c r="S1798" s="246"/>
      <c r="T1798" s="246"/>
      <c r="U1798" s="246"/>
      <c r="V1798" s="246"/>
      <c r="W1798" s="246"/>
      <c r="X1798" s="246"/>
      <c r="Y1798" s="246"/>
      <c r="Z1798" s="246"/>
      <c r="AA1798" s="246"/>
      <c r="AB1798" s="246"/>
      <c r="AC1798" s="246"/>
      <c r="AD1798" s="246"/>
      <c r="AE1798" s="1"/>
      <c r="AG1798" s="245">
        <f t="shared" si="105"/>
        <v>0</v>
      </c>
      <c r="AH1798" s="244">
        <f t="shared" si="106"/>
        <v>0</v>
      </c>
    </row>
    <row r="1799" spans="1:34" ht="15" customHeight="1">
      <c r="A1799" s="44"/>
      <c r="B1799" s="11"/>
      <c r="C1799" s="62" t="s">
        <v>187</v>
      </c>
      <c r="D1799" s="534" t="str">
        <f t="shared" si="104"/>
        <v/>
      </c>
      <c r="E1799" s="535"/>
      <c r="F1799" s="535"/>
      <c r="G1799" s="535"/>
      <c r="H1799" s="535"/>
      <c r="I1799" s="535"/>
      <c r="J1799" s="535"/>
      <c r="K1799" s="535"/>
      <c r="L1799" s="535"/>
      <c r="M1799" s="535"/>
      <c r="N1799" s="535"/>
      <c r="O1799" s="535"/>
      <c r="P1799" s="536"/>
      <c r="Q1799" s="246"/>
      <c r="R1799" s="246"/>
      <c r="S1799" s="246"/>
      <c r="T1799" s="246"/>
      <c r="U1799" s="246"/>
      <c r="V1799" s="246"/>
      <c r="W1799" s="246"/>
      <c r="X1799" s="246"/>
      <c r="Y1799" s="246"/>
      <c r="Z1799" s="246"/>
      <c r="AA1799" s="246"/>
      <c r="AB1799" s="246"/>
      <c r="AC1799" s="246"/>
      <c r="AD1799" s="246"/>
      <c r="AE1799" s="1"/>
      <c r="AG1799" s="245">
        <f t="shared" si="105"/>
        <v>0</v>
      </c>
      <c r="AH1799" s="244">
        <f t="shared" si="106"/>
        <v>0</v>
      </c>
    </row>
    <row r="1800" spans="1:34" ht="15" customHeight="1">
      <c r="A1800" s="44"/>
      <c r="AE1800" s="1"/>
      <c r="AG1800" s="317">
        <f>SUM(AG1680:AG1799)</f>
        <v>0</v>
      </c>
      <c r="AH1800" s="421">
        <f>SUM(AH1680:AH1799)</f>
        <v>0</v>
      </c>
    </row>
    <row r="1801" spans="1:34" ht="45" customHeight="1">
      <c r="A1801" s="96"/>
      <c r="B1801" s="24"/>
      <c r="C1801" s="528" t="s">
        <v>384</v>
      </c>
      <c r="D1801" s="528"/>
      <c r="E1801" s="528"/>
      <c r="F1801" s="529"/>
      <c r="G1801" s="444"/>
      <c r="H1801" s="440"/>
      <c r="I1801" s="440"/>
      <c r="J1801" s="440"/>
      <c r="K1801" s="440"/>
      <c r="L1801" s="440"/>
      <c r="M1801" s="440"/>
      <c r="N1801" s="440"/>
      <c r="O1801" s="440"/>
      <c r="P1801" s="440"/>
      <c r="Q1801" s="440"/>
      <c r="R1801" s="440"/>
      <c r="S1801" s="440"/>
      <c r="T1801" s="440"/>
      <c r="U1801" s="440"/>
      <c r="V1801" s="440"/>
      <c r="W1801" s="440"/>
      <c r="X1801" s="440"/>
      <c r="Y1801" s="440"/>
      <c r="Z1801" s="440"/>
      <c r="AA1801" s="440"/>
      <c r="AB1801" s="440"/>
      <c r="AC1801" s="440"/>
      <c r="AD1801" s="445"/>
      <c r="AE1801" s="1"/>
    </row>
    <row r="1802" spans="1:34" ht="15" customHeight="1">
      <c r="A1802" s="96"/>
      <c r="B1802" s="512" t="str">
        <f>IF(AND(AI1679&gt;0,G1801=""),"Debido a que seleccionó el código 1.4, debe anotar el nombre de dicha(s) medida(s) de seguridad","")</f>
        <v/>
      </c>
      <c r="C1802" s="512"/>
      <c r="D1802" s="512"/>
      <c r="E1802" s="512"/>
      <c r="F1802" s="512"/>
      <c r="G1802" s="512"/>
      <c r="H1802" s="512"/>
      <c r="I1802" s="512"/>
      <c r="J1802" s="512"/>
      <c r="K1802" s="512"/>
      <c r="L1802" s="512"/>
      <c r="M1802" s="512"/>
      <c r="N1802" s="512"/>
      <c r="O1802" s="512"/>
      <c r="P1802" s="512"/>
      <c r="Q1802" s="512"/>
      <c r="R1802" s="512"/>
      <c r="S1802" s="512"/>
      <c r="T1802" s="512"/>
      <c r="U1802" s="512"/>
      <c r="V1802" s="512"/>
      <c r="W1802" s="512"/>
      <c r="X1802" s="512"/>
      <c r="Y1802" s="512"/>
      <c r="Z1802" s="512"/>
      <c r="AA1802" s="512"/>
      <c r="AB1802" s="512"/>
      <c r="AC1802" s="512"/>
      <c r="AD1802" s="512"/>
      <c r="AE1802" s="512"/>
    </row>
    <row r="1803" spans="1:34" ht="45" customHeight="1">
      <c r="A1803" s="96"/>
      <c r="B1803" s="24"/>
      <c r="C1803" s="528" t="s">
        <v>385</v>
      </c>
      <c r="D1803" s="528"/>
      <c r="E1803" s="528"/>
      <c r="F1803" s="529"/>
      <c r="G1803" s="444"/>
      <c r="H1803" s="440"/>
      <c r="I1803" s="440"/>
      <c r="J1803" s="440"/>
      <c r="K1803" s="440"/>
      <c r="L1803" s="440"/>
      <c r="M1803" s="440"/>
      <c r="N1803" s="440"/>
      <c r="O1803" s="440"/>
      <c r="P1803" s="440"/>
      <c r="Q1803" s="440"/>
      <c r="R1803" s="440"/>
      <c r="S1803" s="440"/>
      <c r="T1803" s="440"/>
      <c r="U1803" s="440"/>
      <c r="V1803" s="440"/>
      <c r="W1803" s="440"/>
      <c r="X1803" s="440"/>
      <c r="Y1803" s="440"/>
      <c r="Z1803" s="440"/>
      <c r="AA1803" s="440"/>
      <c r="AB1803" s="440"/>
      <c r="AC1803" s="440"/>
      <c r="AD1803" s="445"/>
      <c r="AE1803" s="1"/>
    </row>
    <row r="1804" spans="1:34" ht="15" customHeight="1">
      <c r="A1804" s="96"/>
      <c r="B1804" s="512" t="str">
        <f>IF(AND(AI1681&gt;0,G1803=""),"Debido a que seleccionó el código 2.5, debe anotar el nombre de dicha(s) medida(s) de seguridad","")</f>
        <v/>
      </c>
      <c r="C1804" s="512"/>
      <c r="D1804" s="512"/>
      <c r="E1804" s="512"/>
      <c r="F1804" s="512"/>
      <c r="G1804" s="512"/>
      <c r="H1804" s="512"/>
      <c r="I1804" s="512"/>
      <c r="J1804" s="512"/>
      <c r="K1804" s="512"/>
      <c r="L1804" s="512"/>
      <c r="M1804" s="512"/>
      <c r="N1804" s="512"/>
      <c r="O1804" s="512"/>
      <c r="P1804" s="512"/>
      <c r="Q1804" s="512"/>
      <c r="R1804" s="512"/>
      <c r="S1804" s="512"/>
      <c r="T1804" s="512"/>
      <c r="U1804" s="512"/>
      <c r="V1804" s="512"/>
      <c r="W1804" s="512"/>
      <c r="X1804" s="512"/>
      <c r="Y1804" s="512"/>
      <c r="Z1804" s="512"/>
      <c r="AA1804" s="512"/>
      <c r="AB1804" s="512"/>
      <c r="AC1804" s="512"/>
      <c r="AD1804" s="512"/>
      <c r="AE1804" s="512"/>
    </row>
    <row r="1805" spans="1:34" ht="45" customHeight="1">
      <c r="A1805" s="96"/>
      <c r="B1805" s="24"/>
      <c r="C1805" s="528" t="s">
        <v>386</v>
      </c>
      <c r="D1805" s="528"/>
      <c r="E1805" s="528"/>
      <c r="F1805" s="529"/>
      <c r="G1805" s="444"/>
      <c r="H1805" s="440"/>
      <c r="I1805" s="440"/>
      <c r="J1805" s="440"/>
      <c r="K1805" s="440"/>
      <c r="L1805" s="440"/>
      <c r="M1805" s="440"/>
      <c r="N1805" s="440"/>
      <c r="O1805" s="440"/>
      <c r="P1805" s="440"/>
      <c r="Q1805" s="440"/>
      <c r="R1805" s="440"/>
      <c r="S1805" s="440"/>
      <c r="T1805" s="440"/>
      <c r="U1805" s="440"/>
      <c r="V1805" s="440"/>
      <c r="W1805" s="440"/>
      <c r="X1805" s="440"/>
      <c r="Y1805" s="440"/>
      <c r="Z1805" s="440"/>
      <c r="AA1805" s="440"/>
      <c r="AB1805" s="440"/>
      <c r="AC1805" s="440"/>
      <c r="AD1805" s="445"/>
      <c r="AE1805" s="1"/>
    </row>
    <row r="1806" spans="1:34" ht="15" customHeight="1">
      <c r="A1806" s="96"/>
      <c r="B1806" s="512" t="str">
        <f>IF(AND(AI1683&gt;0,G1805=""),"Debido a que seleccionó el código 3.5, debe anotar el nombre de dicha(s) medida(s) de seguridad","")</f>
        <v/>
      </c>
      <c r="C1806" s="512"/>
      <c r="D1806" s="512"/>
      <c r="E1806" s="512"/>
      <c r="F1806" s="512"/>
      <c r="G1806" s="512"/>
      <c r="H1806" s="512"/>
      <c r="I1806" s="512"/>
      <c r="J1806" s="512"/>
      <c r="K1806" s="512"/>
      <c r="L1806" s="512"/>
      <c r="M1806" s="512"/>
      <c r="N1806" s="512"/>
      <c r="O1806" s="512"/>
      <c r="P1806" s="512"/>
      <c r="Q1806" s="512"/>
      <c r="R1806" s="512"/>
      <c r="S1806" s="512"/>
      <c r="T1806" s="512"/>
      <c r="U1806" s="512"/>
      <c r="V1806" s="512"/>
      <c r="W1806" s="512"/>
      <c r="X1806" s="512"/>
      <c r="Y1806" s="512"/>
      <c r="Z1806" s="512"/>
      <c r="AA1806" s="512"/>
      <c r="AB1806" s="512"/>
      <c r="AC1806" s="512"/>
      <c r="AD1806" s="512"/>
      <c r="AE1806" s="512"/>
    </row>
    <row r="1807" spans="1:34" ht="15" customHeight="1">
      <c r="A1807" s="96"/>
      <c r="B1807" s="24"/>
      <c r="C1807" s="525" t="s">
        <v>364</v>
      </c>
      <c r="D1807" s="526"/>
      <c r="E1807" s="526"/>
      <c r="F1807" s="526"/>
      <c r="G1807" s="526"/>
      <c r="H1807" s="526"/>
      <c r="I1807" s="526"/>
      <c r="J1807" s="526"/>
      <c r="K1807" s="526"/>
      <c r="L1807" s="526"/>
      <c r="M1807" s="526"/>
      <c r="N1807" s="526"/>
      <c r="O1807" s="526"/>
      <c r="P1807" s="526"/>
      <c r="Q1807" s="526"/>
      <c r="R1807" s="526"/>
      <c r="S1807" s="526"/>
      <c r="T1807" s="526"/>
      <c r="U1807" s="526"/>
      <c r="V1807" s="526"/>
      <c r="W1807" s="526"/>
      <c r="X1807" s="526"/>
      <c r="Y1807" s="526"/>
      <c r="Z1807" s="526"/>
      <c r="AA1807" s="526"/>
      <c r="AB1807" s="526"/>
      <c r="AC1807" s="526"/>
      <c r="AD1807" s="527"/>
      <c r="AE1807" s="1"/>
    </row>
    <row r="1808" spans="1:34" ht="20.100000000000001" customHeight="1">
      <c r="A1808" s="96"/>
      <c r="B1808" s="24"/>
      <c r="C1808" s="569" t="s">
        <v>365</v>
      </c>
      <c r="D1808" s="569"/>
      <c r="E1808" s="72" t="s">
        <v>323</v>
      </c>
      <c r="F1808" s="522" t="s">
        <v>366</v>
      </c>
      <c r="G1808" s="523"/>
      <c r="H1808" s="523"/>
      <c r="I1808" s="523"/>
      <c r="J1808" s="523"/>
      <c r="K1808" s="523"/>
      <c r="L1808" s="523"/>
      <c r="M1808" s="523"/>
      <c r="N1808" s="523"/>
      <c r="O1808" s="523"/>
      <c r="P1808" s="523"/>
      <c r="Q1808" s="523"/>
      <c r="R1808" s="523"/>
      <c r="S1808" s="523"/>
      <c r="T1808" s="523"/>
      <c r="U1808" s="523"/>
      <c r="V1808" s="523"/>
      <c r="W1808" s="523"/>
      <c r="X1808" s="523"/>
      <c r="Y1808" s="523"/>
      <c r="Z1808" s="523"/>
      <c r="AA1808" s="523"/>
      <c r="AB1808" s="523"/>
      <c r="AC1808" s="523"/>
      <c r="AD1808" s="524"/>
      <c r="AE1808" s="1"/>
    </row>
    <row r="1809" spans="1:31" ht="20.100000000000001" customHeight="1">
      <c r="A1809" s="96"/>
      <c r="B1809" s="24"/>
      <c r="C1809" s="569"/>
      <c r="D1809" s="569"/>
      <c r="E1809" s="72" t="s">
        <v>324</v>
      </c>
      <c r="F1809" s="522" t="s">
        <v>367</v>
      </c>
      <c r="G1809" s="523"/>
      <c r="H1809" s="523"/>
      <c r="I1809" s="523"/>
      <c r="J1809" s="523"/>
      <c r="K1809" s="523"/>
      <c r="L1809" s="523"/>
      <c r="M1809" s="523"/>
      <c r="N1809" s="523"/>
      <c r="O1809" s="523"/>
      <c r="P1809" s="523"/>
      <c r="Q1809" s="523"/>
      <c r="R1809" s="523"/>
      <c r="S1809" s="523"/>
      <c r="T1809" s="523"/>
      <c r="U1809" s="523"/>
      <c r="V1809" s="523"/>
      <c r="W1809" s="523"/>
      <c r="X1809" s="523"/>
      <c r="Y1809" s="523"/>
      <c r="Z1809" s="523"/>
      <c r="AA1809" s="523"/>
      <c r="AB1809" s="523"/>
      <c r="AC1809" s="523"/>
      <c r="AD1809" s="524"/>
      <c r="AE1809" s="1"/>
    </row>
    <row r="1810" spans="1:31" ht="20.100000000000001" customHeight="1">
      <c r="A1810" s="96"/>
      <c r="B1810" s="24"/>
      <c r="C1810" s="569"/>
      <c r="D1810" s="569"/>
      <c r="E1810" s="72" t="s">
        <v>325</v>
      </c>
      <c r="F1810" s="522" t="s">
        <v>368</v>
      </c>
      <c r="G1810" s="523"/>
      <c r="H1810" s="523"/>
      <c r="I1810" s="523"/>
      <c r="J1810" s="523"/>
      <c r="K1810" s="523"/>
      <c r="L1810" s="523"/>
      <c r="M1810" s="523"/>
      <c r="N1810" s="523"/>
      <c r="O1810" s="523"/>
      <c r="P1810" s="523"/>
      <c r="Q1810" s="523"/>
      <c r="R1810" s="523"/>
      <c r="S1810" s="523"/>
      <c r="T1810" s="523"/>
      <c r="U1810" s="523"/>
      <c r="V1810" s="523"/>
      <c r="W1810" s="523"/>
      <c r="X1810" s="523"/>
      <c r="Y1810" s="523"/>
      <c r="Z1810" s="523"/>
      <c r="AA1810" s="523"/>
      <c r="AB1810" s="523"/>
      <c r="AC1810" s="523"/>
      <c r="AD1810" s="524"/>
      <c r="AE1810" s="1"/>
    </row>
    <row r="1811" spans="1:31" ht="20.100000000000001" customHeight="1">
      <c r="A1811" s="96"/>
      <c r="B1811" s="24"/>
      <c r="C1811" s="569"/>
      <c r="D1811" s="569"/>
      <c r="E1811" s="72" t="s">
        <v>326</v>
      </c>
      <c r="F1811" s="522" t="s">
        <v>369</v>
      </c>
      <c r="G1811" s="523"/>
      <c r="H1811" s="523"/>
      <c r="I1811" s="523"/>
      <c r="J1811" s="523"/>
      <c r="K1811" s="523"/>
      <c r="L1811" s="523"/>
      <c r="M1811" s="523"/>
      <c r="N1811" s="523"/>
      <c r="O1811" s="523"/>
      <c r="P1811" s="523"/>
      <c r="Q1811" s="523"/>
      <c r="R1811" s="523"/>
      <c r="S1811" s="523"/>
      <c r="T1811" s="523"/>
      <c r="U1811" s="523"/>
      <c r="V1811" s="523"/>
      <c r="W1811" s="523"/>
      <c r="X1811" s="523"/>
      <c r="Y1811" s="523"/>
      <c r="Z1811" s="523"/>
      <c r="AA1811" s="523"/>
      <c r="AB1811" s="523"/>
      <c r="AC1811" s="523"/>
      <c r="AD1811" s="524"/>
      <c r="AE1811" s="1"/>
    </row>
    <row r="1812" spans="1:31" ht="24" customHeight="1">
      <c r="A1812" s="96"/>
      <c r="B1812" s="24"/>
      <c r="C1812" s="569" t="s">
        <v>370</v>
      </c>
      <c r="D1812" s="569"/>
      <c r="E1812" s="72" t="s">
        <v>199</v>
      </c>
      <c r="F1812" s="522" t="s">
        <v>371</v>
      </c>
      <c r="G1812" s="523"/>
      <c r="H1812" s="523"/>
      <c r="I1812" s="523"/>
      <c r="J1812" s="523"/>
      <c r="K1812" s="523"/>
      <c r="L1812" s="523"/>
      <c r="M1812" s="523"/>
      <c r="N1812" s="523"/>
      <c r="O1812" s="523"/>
      <c r="P1812" s="523"/>
      <c r="Q1812" s="523"/>
      <c r="R1812" s="523"/>
      <c r="S1812" s="523"/>
      <c r="T1812" s="523"/>
      <c r="U1812" s="523"/>
      <c r="V1812" s="523"/>
      <c r="W1812" s="523"/>
      <c r="X1812" s="523"/>
      <c r="Y1812" s="523"/>
      <c r="Z1812" s="523"/>
      <c r="AA1812" s="523"/>
      <c r="AB1812" s="523"/>
      <c r="AC1812" s="523"/>
      <c r="AD1812" s="524"/>
      <c r="AE1812" s="1"/>
    </row>
    <row r="1813" spans="1:31" ht="15" customHeight="1">
      <c r="A1813" s="96"/>
      <c r="B1813" s="24"/>
      <c r="C1813" s="569"/>
      <c r="D1813" s="569"/>
      <c r="E1813" s="72" t="s">
        <v>201</v>
      </c>
      <c r="F1813" s="522" t="s">
        <v>372</v>
      </c>
      <c r="G1813" s="523"/>
      <c r="H1813" s="523"/>
      <c r="I1813" s="523"/>
      <c r="J1813" s="523"/>
      <c r="K1813" s="523"/>
      <c r="L1813" s="523"/>
      <c r="M1813" s="523"/>
      <c r="N1813" s="523"/>
      <c r="O1813" s="523"/>
      <c r="P1813" s="523"/>
      <c r="Q1813" s="523"/>
      <c r="R1813" s="523"/>
      <c r="S1813" s="523"/>
      <c r="T1813" s="523"/>
      <c r="U1813" s="523"/>
      <c r="V1813" s="523"/>
      <c r="W1813" s="523"/>
      <c r="X1813" s="523"/>
      <c r="Y1813" s="523"/>
      <c r="Z1813" s="523"/>
      <c r="AA1813" s="523"/>
      <c r="AB1813" s="523"/>
      <c r="AC1813" s="523"/>
      <c r="AD1813" s="524"/>
      <c r="AE1813" s="1"/>
    </row>
    <row r="1814" spans="1:31" ht="15" customHeight="1">
      <c r="A1814" s="96"/>
      <c r="B1814" s="24"/>
      <c r="C1814" s="569"/>
      <c r="D1814" s="569"/>
      <c r="E1814" s="72" t="s">
        <v>373</v>
      </c>
      <c r="F1814" s="522" t="s">
        <v>374</v>
      </c>
      <c r="G1814" s="523"/>
      <c r="H1814" s="523"/>
      <c r="I1814" s="523"/>
      <c r="J1814" s="523"/>
      <c r="K1814" s="523"/>
      <c r="L1814" s="523"/>
      <c r="M1814" s="523"/>
      <c r="N1814" s="523"/>
      <c r="O1814" s="523"/>
      <c r="P1814" s="523"/>
      <c r="Q1814" s="523"/>
      <c r="R1814" s="523"/>
      <c r="S1814" s="523"/>
      <c r="T1814" s="523"/>
      <c r="U1814" s="523"/>
      <c r="V1814" s="523"/>
      <c r="W1814" s="523"/>
      <c r="X1814" s="523"/>
      <c r="Y1814" s="523"/>
      <c r="Z1814" s="523"/>
      <c r="AA1814" s="523"/>
      <c r="AB1814" s="523"/>
      <c r="AC1814" s="523"/>
      <c r="AD1814" s="524"/>
      <c r="AE1814" s="1"/>
    </row>
    <row r="1815" spans="1:31" ht="24" customHeight="1">
      <c r="A1815" s="96"/>
      <c r="B1815" s="24"/>
      <c r="C1815" s="569"/>
      <c r="D1815" s="569"/>
      <c r="E1815" s="72" t="s">
        <v>375</v>
      </c>
      <c r="F1815" s="522" t="s">
        <v>552</v>
      </c>
      <c r="G1815" s="523"/>
      <c r="H1815" s="523"/>
      <c r="I1815" s="523"/>
      <c r="J1815" s="523"/>
      <c r="K1815" s="523"/>
      <c r="L1815" s="523"/>
      <c r="M1815" s="523"/>
      <c r="N1815" s="523"/>
      <c r="O1815" s="523"/>
      <c r="P1815" s="523"/>
      <c r="Q1815" s="523"/>
      <c r="R1815" s="523"/>
      <c r="S1815" s="523"/>
      <c r="T1815" s="523"/>
      <c r="U1815" s="523"/>
      <c r="V1815" s="523"/>
      <c r="W1815" s="523"/>
      <c r="X1815" s="523"/>
      <c r="Y1815" s="523"/>
      <c r="Z1815" s="523"/>
      <c r="AA1815" s="523"/>
      <c r="AB1815" s="523"/>
      <c r="AC1815" s="523"/>
      <c r="AD1815" s="524"/>
      <c r="AE1815" s="1"/>
    </row>
    <row r="1816" spans="1:31" ht="15" customHeight="1">
      <c r="A1816" s="96"/>
      <c r="B1816" s="24"/>
      <c r="C1816" s="569"/>
      <c r="D1816" s="569"/>
      <c r="E1816" s="72" t="s">
        <v>376</v>
      </c>
      <c r="F1816" s="522" t="s">
        <v>377</v>
      </c>
      <c r="G1816" s="523"/>
      <c r="H1816" s="523"/>
      <c r="I1816" s="523"/>
      <c r="J1816" s="523"/>
      <c r="K1816" s="523"/>
      <c r="L1816" s="523"/>
      <c r="M1816" s="523"/>
      <c r="N1816" s="523"/>
      <c r="O1816" s="523"/>
      <c r="P1816" s="523"/>
      <c r="Q1816" s="523"/>
      <c r="R1816" s="523"/>
      <c r="S1816" s="523"/>
      <c r="T1816" s="523"/>
      <c r="U1816" s="523"/>
      <c r="V1816" s="523"/>
      <c r="W1816" s="523"/>
      <c r="X1816" s="523"/>
      <c r="Y1816" s="523"/>
      <c r="Z1816" s="523"/>
      <c r="AA1816" s="523"/>
      <c r="AB1816" s="523"/>
      <c r="AC1816" s="523"/>
      <c r="AD1816" s="524"/>
      <c r="AE1816" s="1"/>
    </row>
    <row r="1817" spans="1:31" ht="24" customHeight="1">
      <c r="A1817" s="96"/>
      <c r="B1817" s="24"/>
      <c r="C1817" s="569" t="s">
        <v>378</v>
      </c>
      <c r="D1817" s="569"/>
      <c r="E1817" s="72" t="s">
        <v>262</v>
      </c>
      <c r="F1817" s="522" t="s">
        <v>521</v>
      </c>
      <c r="G1817" s="523"/>
      <c r="H1817" s="523"/>
      <c r="I1817" s="523"/>
      <c r="J1817" s="523"/>
      <c r="K1817" s="523"/>
      <c r="L1817" s="523"/>
      <c r="M1817" s="523"/>
      <c r="N1817" s="523"/>
      <c r="O1817" s="523"/>
      <c r="P1817" s="523"/>
      <c r="Q1817" s="523"/>
      <c r="R1817" s="523"/>
      <c r="S1817" s="523"/>
      <c r="T1817" s="523"/>
      <c r="U1817" s="523"/>
      <c r="V1817" s="523"/>
      <c r="W1817" s="523"/>
      <c r="X1817" s="523"/>
      <c r="Y1817" s="523"/>
      <c r="Z1817" s="523"/>
      <c r="AA1817" s="523"/>
      <c r="AB1817" s="523"/>
      <c r="AC1817" s="523"/>
      <c r="AD1817" s="524"/>
      <c r="AE1817" s="1"/>
    </row>
    <row r="1818" spans="1:31" ht="24" customHeight="1">
      <c r="A1818" s="96"/>
      <c r="B1818" s="24"/>
      <c r="C1818" s="569"/>
      <c r="D1818" s="569"/>
      <c r="E1818" s="72" t="s">
        <v>263</v>
      </c>
      <c r="F1818" s="522" t="s">
        <v>379</v>
      </c>
      <c r="G1818" s="523"/>
      <c r="H1818" s="523"/>
      <c r="I1818" s="523"/>
      <c r="J1818" s="523"/>
      <c r="K1818" s="523"/>
      <c r="L1818" s="523"/>
      <c r="M1818" s="523"/>
      <c r="N1818" s="523"/>
      <c r="O1818" s="523"/>
      <c r="P1818" s="523"/>
      <c r="Q1818" s="523"/>
      <c r="R1818" s="523"/>
      <c r="S1818" s="523"/>
      <c r="T1818" s="523"/>
      <c r="U1818" s="523"/>
      <c r="V1818" s="523"/>
      <c r="W1818" s="523"/>
      <c r="X1818" s="523"/>
      <c r="Y1818" s="523"/>
      <c r="Z1818" s="523"/>
      <c r="AA1818" s="523"/>
      <c r="AB1818" s="523"/>
      <c r="AC1818" s="523"/>
      <c r="AD1818" s="524"/>
      <c r="AE1818" s="1"/>
    </row>
    <row r="1819" spans="1:31" ht="24" customHeight="1">
      <c r="A1819" s="96"/>
      <c r="B1819" s="24"/>
      <c r="C1819" s="569"/>
      <c r="D1819" s="569"/>
      <c r="E1819" s="72" t="s">
        <v>264</v>
      </c>
      <c r="F1819" s="522" t="s">
        <v>553</v>
      </c>
      <c r="G1819" s="523"/>
      <c r="H1819" s="523"/>
      <c r="I1819" s="523"/>
      <c r="J1819" s="523"/>
      <c r="K1819" s="523"/>
      <c r="L1819" s="523"/>
      <c r="M1819" s="523"/>
      <c r="N1819" s="523"/>
      <c r="O1819" s="523"/>
      <c r="P1819" s="523"/>
      <c r="Q1819" s="523"/>
      <c r="R1819" s="523"/>
      <c r="S1819" s="523"/>
      <c r="T1819" s="523"/>
      <c r="U1819" s="523"/>
      <c r="V1819" s="523"/>
      <c r="W1819" s="523"/>
      <c r="X1819" s="523"/>
      <c r="Y1819" s="523"/>
      <c r="Z1819" s="523"/>
      <c r="AA1819" s="523"/>
      <c r="AB1819" s="523"/>
      <c r="AC1819" s="523"/>
      <c r="AD1819" s="524"/>
      <c r="AE1819" s="1"/>
    </row>
    <row r="1820" spans="1:31" ht="24" customHeight="1">
      <c r="A1820" s="96"/>
      <c r="B1820" s="24"/>
      <c r="C1820" s="569"/>
      <c r="D1820" s="569"/>
      <c r="E1820" s="72" t="s">
        <v>380</v>
      </c>
      <c r="F1820" s="522" t="s">
        <v>381</v>
      </c>
      <c r="G1820" s="523"/>
      <c r="H1820" s="523"/>
      <c r="I1820" s="523"/>
      <c r="J1820" s="523"/>
      <c r="K1820" s="523"/>
      <c r="L1820" s="523"/>
      <c r="M1820" s="523"/>
      <c r="N1820" s="523"/>
      <c r="O1820" s="523"/>
      <c r="P1820" s="523"/>
      <c r="Q1820" s="523"/>
      <c r="R1820" s="523"/>
      <c r="S1820" s="523"/>
      <c r="T1820" s="523"/>
      <c r="U1820" s="523"/>
      <c r="V1820" s="523"/>
      <c r="W1820" s="523"/>
      <c r="X1820" s="523"/>
      <c r="Y1820" s="523"/>
      <c r="Z1820" s="523"/>
      <c r="AA1820" s="523"/>
      <c r="AB1820" s="523"/>
      <c r="AC1820" s="523"/>
      <c r="AD1820" s="524"/>
      <c r="AE1820" s="1"/>
    </row>
    <row r="1821" spans="1:31" ht="15" customHeight="1">
      <c r="A1821" s="96"/>
      <c r="B1821" s="24"/>
      <c r="C1821" s="569"/>
      <c r="D1821" s="569"/>
      <c r="E1821" s="72" t="s">
        <v>382</v>
      </c>
      <c r="F1821" s="522" t="s">
        <v>383</v>
      </c>
      <c r="G1821" s="523"/>
      <c r="H1821" s="523"/>
      <c r="I1821" s="523"/>
      <c r="J1821" s="523"/>
      <c r="K1821" s="523"/>
      <c r="L1821" s="523"/>
      <c r="M1821" s="523"/>
      <c r="N1821" s="523"/>
      <c r="O1821" s="523"/>
      <c r="P1821" s="523"/>
      <c r="Q1821" s="523"/>
      <c r="R1821" s="523"/>
      <c r="S1821" s="523"/>
      <c r="T1821" s="523"/>
      <c r="U1821" s="523"/>
      <c r="V1821" s="523"/>
      <c r="W1821" s="523"/>
      <c r="X1821" s="523"/>
      <c r="Y1821" s="523"/>
      <c r="Z1821" s="523"/>
      <c r="AA1821" s="523"/>
      <c r="AB1821" s="523"/>
      <c r="AC1821" s="523"/>
      <c r="AD1821" s="524"/>
      <c r="AE1821" s="1"/>
    </row>
    <row r="1822" spans="1:31" ht="15" customHeight="1">
      <c r="A1822" s="96"/>
      <c r="B1822" s="80"/>
      <c r="C1822" s="80"/>
      <c r="D1822" s="80"/>
      <c r="E1822" s="80"/>
      <c r="F1822" s="80"/>
      <c r="G1822" s="80"/>
      <c r="H1822" s="80"/>
      <c r="I1822" s="80"/>
      <c r="J1822" s="80"/>
      <c r="K1822" s="80"/>
      <c r="L1822" s="80"/>
      <c r="M1822" s="80"/>
      <c r="N1822" s="80"/>
      <c r="O1822" s="80"/>
      <c r="P1822" s="80"/>
      <c r="Q1822" s="80"/>
      <c r="R1822" s="80"/>
      <c r="S1822" s="80"/>
      <c r="T1822" s="80"/>
      <c r="U1822" s="80"/>
      <c r="V1822" s="80"/>
      <c r="W1822" s="80"/>
      <c r="X1822" s="80"/>
      <c r="Y1822" s="80"/>
      <c r="Z1822" s="80"/>
      <c r="AA1822" s="80"/>
      <c r="AB1822" s="80"/>
      <c r="AC1822" s="80"/>
      <c r="AD1822" s="80"/>
      <c r="AE1822" s="80"/>
    </row>
    <row r="1823" spans="1:31" ht="24" customHeight="1">
      <c r="A1823" s="96"/>
      <c r="B1823" s="24"/>
      <c r="C1823" s="532" t="s">
        <v>189</v>
      </c>
      <c r="D1823" s="532"/>
      <c r="E1823" s="532"/>
      <c r="F1823" s="532"/>
      <c r="G1823" s="532"/>
      <c r="H1823" s="532"/>
      <c r="I1823" s="532"/>
      <c r="J1823" s="532"/>
      <c r="K1823" s="532"/>
      <c r="L1823" s="532"/>
      <c r="M1823" s="532"/>
      <c r="N1823" s="532"/>
      <c r="O1823" s="532"/>
      <c r="P1823" s="532"/>
      <c r="Q1823" s="532"/>
      <c r="R1823" s="532"/>
      <c r="S1823" s="532"/>
      <c r="T1823" s="532"/>
      <c r="U1823" s="532"/>
      <c r="V1823" s="532"/>
      <c r="W1823" s="532"/>
      <c r="X1823" s="532"/>
      <c r="Y1823" s="532"/>
      <c r="Z1823" s="532"/>
      <c r="AA1823" s="532"/>
      <c r="AB1823" s="532"/>
      <c r="AC1823" s="532"/>
      <c r="AD1823" s="532"/>
      <c r="AE1823" s="1"/>
    </row>
    <row r="1824" spans="1:31" ht="60" customHeight="1">
      <c r="A1824" s="99"/>
      <c r="B1824" s="24"/>
      <c r="C1824" s="519"/>
      <c r="D1824" s="520"/>
      <c r="E1824" s="520"/>
      <c r="F1824" s="520"/>
      <c r="G1824" s="520"/>
      <c r="H1824" s="520"/>
      <c r="I1824" s="520"/>
      <c r="J1824" s="520"/>
      <c r="K1824" s="520"/>
      <c r="L1824" s="520"/>
      <c r="M1824" s="520"/>
      <c r="N1824" s="520"/>
      <c r="O1824" s="520"/>
      <c r="P1824" s="520"/>
      <c r="Q1824" s="520"/>
      <c r="R1824" s="520"/>
      <c r="S1824" s="520"/>
      <c r="T1824" s="520"/>
      <c r="U1824" s="520"/>
      <c r="V1824" s="520"/>
      <c r="W1824" s="520"/>
      <c r="X1824" s="520"/>
      <c r="Y1824" s="520"/>
      <c r="Z1824" s="520"/>
      <c r="AA1824" s="520"/>
      <c r="AB1824" s="520"/>
      <c r="AC1824" s="520"/>
      <c r="AD1824" s="521"/>
      <c r="AE1824" s="1"/>
    </row>
    <row r="1825" spans="2:31" ht="15" customHeight="1">
      <c r="B1825" s="512" t="str">
        <f>IF(AG1800&gt;0,"Favor de ingresar toda la información requerida en la pregunta y/o verifique que no tenga información en celdas sombreadas","")</f>
        <v/>
      </c>
      <c r="C1825" s="512"/>
      <c r="D1825" s="512"/>
      <c r="E1825" s="512"/>
      <c r="F1825" s="512"/>
      <c r="G1825" s="512"/>
      <c r="H1825" s="512"/>
      <c r="I1825" s="512"/>
      <c r="J1825" s="512"/>
      <c r="K1825" s="512"/>
      <c r="L1825" s="512"/>
      <c r="M1825" s="512"/>
      <c r="N1825" s="512"/>
      <c r="O1825" s="512"/>
      <c r="P1825" s="512"/>
      <c r="Q1825" s="512"/>
      <c r="R1825" s="512"/>
      <c r="S1825" s="512"/>
      <c r="T1825" s="512"/>
      <c r="U1825" s="512"/>
      <c r="V1825" s="512"/>
      <c r="W1825" s="512"/>
      <c r="X1825" s="512"/>
      <c r="Y1825" s="512"/>
      <c r="Z1825" s="512"/>
      <c r="AA1825" s="512"/>
      <c r="AB1825" s="512"/>
      <c r="AC1825" s="512"/>
      <c r="AD1825" s="512"/>
      <c r="AE1825" s="512"/>
    </row>
    <row r="1826" spans="2:31" ht="15" customHeight="1"/>
    <row r="1827" spans="2:31" ht="15" customHeight="1"/>
    <row r="1828" spans="2:31" ht="15" customHeight="1"/>
    <row r="1829" spans="2:31" ht="15" customHeight="1"/>
    <row r="1830" spans="2:31" ht="15" customHeight="1"/>
  </sheetData>
  <sheetProtection algorithmName="SHA-512" hashValue="3DKplmmOO/dxtNkbuJfHa8399NVMVTNWioXETzupAc+8ACm+mFZUwMSpXhPj9411tQf2U3d8jxypXGziiNtTVQ==" saltValue="oJwhG2njy58efGk4U/dWIw==" spinCount="100000" sheet="1" objects="1" scenarios="1"/>
  <mergeCells count="4336">
    <mergeCell ref="AN187:AN188"/>
    <mergeCell ref="AN220:AN221"/>
    <mergeCell ref="AN239:AN240"/>
    <mergeCell ref="AL516:AL517"/>
    <mergeCell ref="AM739:AM740"/>
    <mergeCell ref="AM761:AM762"/>
    <mergeCell ref="AT792:AT793"/>
    <mergeCell ref="D1265:R1265"/>
    <mergeCell ref="S1265:X1265"/>
    <mergeCell ref="Y1265:AD1265"/>
    <mergeCell ref="D1274:R1274"/>
    <mergeCell ref="S1274:X1274"/>
    <mergeCell ref="Y1274:AD1274"/>
    <mergeCell ref="D1266:R1266"/>
    <mergeCell ref="S1266:X1266"/>
    <mergeCell ref="Y1266:AD1266"/>
    <mergeCell ref="D1267:R1267"/>
    <mergeCell ref="S1267:X1267"/>
    <mergeCell ref="Y1267:AD1267"/>
    <mergeCell ref="D1268:R1268"/>
    <mergeCell ref="S1268:X1268"/>
    <mergeCell ref="Y1268:AD1268"/>
    <mergeCell ref="D1269:R1269"/>
    <mergeCell ref="S1269:X1269"/>
    <mergeCell ref="Y1269:AD1269"/>
    <mergeCell ref="D1270:R1270"/>
    <mergeCell ref="S1270:X1270"/>
    <mergeCell ref="Y1270:AD1270"/>
    <mergeCell ref="D1271:R1271"/>
    <mergeCell ref="S1271:X1271"/>
    <mergeCell ref="Y1271:AD1271"/>
    <mergeCell ref="D1272:R1272"/>
    <mergeCell ref="S1272:X1272"/>
    <mergeCell ref="Y1272:AD1272"/>
    <mergeCell ref="D1273:R1273"/>
    <mergeCell ref="S1273:X1273"/>
    <mergeCell ref="Y1273:AD1273"/>
    <mergeCell ref="Y1259:AD1259"/>
    <mergeCell ref="D1260:R1260"/>
    <mergeCell ref="S1260:X1260"/>
    <mergeCell ref="Y1260:AD1260"/>
    <mergeCell ref="D1261:R1261"/>
    <mergeCell ref="S1261:X1261"/>
    <mergeCell ref="Y1261:AD1261"/>
    <mergeCell ref="D1262:R1262"/>
    <mergeCell ref="S1262:X1262"/>
    <mergeCell ref="Y1262:AD1262"/>
    <mergeCell ref="D1263:R1263"/>
    <mergeCell ref="S1263:X1263"/>
    <mergeCell ref="Y1263:AD1263"/>
    <mergeCell ref="D1264:R1264"/>
    <mergeCell ref="S1264:X1264"/>
    <mergeCell ref="Y1264:AD1264"/>
    <mergeCell ref="D1254:R1254"/>
    <mergeCell ref="S1254:X1254"/>
    <mergeCell ref="Y1254:AD1254"/>
    <mergeCell ref="D1256:R1256"/>
    <mergeCell ref="S1256:X1256"/>
    <mergeCell ref="Y1256:AD1256"/>
    <mergeCell ref="D1257:R1257"/>
    <mergeCell ref="S1257:X1257"/>
    <mergeCell ref="Y1257:AD1257"/>
    <mergeCell ref="D1258:R1258"/>
    <mergeCell ref="S1258:X1258"/>
    <mergeCell ref="Y1258:AD1258"/>
    <mergeCell ref="D1259:R1259"/>
    <mergeCell ref="S1259:X1259"/>
    <mergeCell ref="D1251:R1251"/>
    <mergeCell ref="S1251:X1251"/>
    <mergeCell ref="Y1251:AD1251"/>
    <mergeCell ref="S1244:X1244"/>
    <mergeCell ref="Y1244:AD1244"/>
    <mergeCell ref="D1245:R1245"/>
    <mergeCell ref="S1245:X1245"/>
    <mergeCell ref="Y1245:AD1245"/>
    <mergeCell ref="D1246:R1246"/>
    <mergeCell ref="S1246:X1246"/>
    <mergeCell ref="Y1246:AD1246"/>
    <mergeCell ref="D1247:R1247"/>
    <mergeCell ref="S1247:X1247"/>
    <mergeCell ref="Y1247:AD1247"/>
    <mergeCell ref="D1253:R1253"/>
    <mergeCell ref="S1253:X1253"/>
    <mergeCell ref="Y1253:AD1253"/>
    <mergeCell ref="D1244:R1244"/>
    <mergeCell ref="D1250:R1250"/>
    <mergeCell ref="S1250:X1250"/>
    <mergeCell ref="Y1250:AD1250"/>
    <mergeCell ref="D1238:R1238"/>
    <mergeCell ref="S1238:X1238"/>
    <mergeCell ref="Y1238:AD1238"/>
    <mergeCell ref="D1239:R1239"/>
    <mergeCell ref="S1239:X1239"/>
    <mergeCell ref="Y1239:AD1239"/>
    <mergeCell ref="D1240:R1240"/>
    <mergeCell ref="S1240:X1240"/>
    <mergeCell ref="Y1240:AD1240"/>
    <mergeCell ref="D1241:R1241"/>
    <mergeCell ref="S1241:X1241"/>
    <mergeCell ref="Y1241:AD1241"/>
    <mergeCell ref="D1236:R1236"/>
    <mergeCell ref="S1236:X1236"/>
    <mergeCell ref="Y1233:AD1233"/>
    <mergeCell ref="D1234:R1234"/>
    <mergeCell ref="S1234:X1234"/>
    <mergeCell ref="Y1234:AD1234"/>
    <mergeCell ref="D1235:R1235"/>
    <mergeCell ref="S1235:X1235"/>
    <mergeCell ref="Y1235:AD1235"/>
    <mergeCell ref="D1242:R1242"/>
    <mergeCell ref="S1242:X1242"/>
    <mergeCell ref="Y1242:AD1242"/>
    <mergeCell ref="D1243:R1243"/>
    <mergeCell ref="S1243:X1243"/>
    <mergeCell ref="Y1243:AD1243"/>
    <mergeCell ref="D1248:R1248"/>
    <mergeCell ref="S1248:X1248"/>
    <mergeCell ref="Y1248:AD1248"/>
    <mergeCell ref="D1249:R1249"/>
    <mergeCell ref="S1249:X1249"/>
    <mergeCell ref="Y1249:AD1249"/>
    <mergeCell ref="D1228:R1228"/>
    <mergeCell ref="S1228:X1228"/>
    <mergeCell ref="Y1228:AD1228"/>
    <mergeCell ref="D1223:R1223"/>
    <mergeCell ref="S1223:X1223"/>
    <mergeCell ref="Y1223:AD1223"/>
    <mergeCell ref="D1224:R1224"/>
    <mergeCell ref="S1224:X1224"/>
    <mergeCell ref="Y1224:AD1224"/>
    <mergeCell ref="D1225:R1225"/>
    <mergeCell ref="S1225:X1225"/>
    <mergeCell ref="Y1225:AD1225"/>
    <mergeCell ref="D1226:R1226"/>
    <mergeCell ref="S1226:X1226"/>
    <mergeCell ref="Y1236:AD1236"/>
    <mergeCell ref="D1237:R1237"/>
    <mergeCell ref="S1237:X1237"/>
    <mergeCell ref="Y1237:AD1237"/>
    <mergeCell ref="D1229:R1229"/>
    <mergeCell ref="S1229:X1229"/>
    <mergeCell ref="Y1229:AD1229"/>
    <mergeCell ref="D1230:R1230"/>
    <mergeCell ref="S1230:X1230"/>
    <mergeCell ref="Y1230:AD1230"/>
    <mergeCell ref="D1231:R1231"/>
    <mergeCell ref="S1231:X1231"/>
    <mergeCell ref="Y1231:AD1231"/>
    <mergeCell ref="D1232:R1232"/>
    <mergeCell ref="S1232:X1232"/>
    <mergeCell ref="Y1232:AD1232"/>
    <mergeCell ref="D1233:R1233"/>
    <mergeCell ref="S1233:X1233"/>
    <mergeCell ref="S1214:X1214"/>
    <mergeCell ref="Y1214:AD1214"/>
    <mergeCell ref="D1215:R1215"/>
    <mergeCell ref="S1215:X1215"/>
    <mergeCell ref="Y1215:AD1215"/>
    <mergeCell ref="D1216:R1216"/>
    <mergeCell ref="S1216:X1216"/>
    <mergeCell ref="Y1216:AD1216"/>
    <mergeCell ref="D1217:R1217"/>
    <mergeCell ref="S1217:X1217"/>
    <mergeCell ref="Y1217:AD1217"/>
    <mergeCell ref="D1218:R1218"/>
    <mergeCell ref="S1218:X1218"/>
    <mergeCell ref="Y1218:AD1218"/>
    <mergeCell ref="S1221:X1221"/>
    <mergeCell ref="Y1221:AD1221"/>
    <mergeCell ref="D1222:R1222"/>
    <mergeCell ref="S1222:X1222"/>
    <mergeCell ref="Y1222:AD1222"/>
    <mergeCell ref="D1213:R1213"/>
    <mergeCell ref="Y1226:AD1226"/>
    <mergeCell ref="D1227:R1227"/>
    <mergeCell ref="S1227:X1227"/>
    <mergeCell ref="Y1227:AD1227"/>
    <mergeCell ref="D1194:R1194"/>
    <mergeCell ref="S1194:X1194"/>
    <mergeCell ref="Y1194:AD1194"/>
    <mergeCell ref="D1195:R1195"/>
    <mergeCell ref="S1195:X1195"/>
    <mergeCell ref="Y1195:AD1195"/>
    <mergeCell ref="D1201:R1201"/>
    <mergeCell ref="S1201:X1201"/>
    <mergeCell ref="Y1201:AD1201"/>
    <mergeCell ref="D1202:R1202"/>
    <mergeCell ref="S1202:X1202"/>
    <mergeCell ref="Y1202:AD1202"/>
    <mergeCell ref="D1203:R1203"/>
    <mergeCell ref="S1203:X1203"/>
    <mergeCell ref="Y1203:AD1203"/>
    <mergeCell ref="D1204:R1204"/>
    <mergeCell ref="S1204:X1204"/>
    <mergeCell ref="Y1204:AD1204"/>
    <mergeCell ref="D1197:R1197"/>
    <mergeCell ref="S1197:X1197"/>
    <mergeCell ref="Y1197:AD1197"/>
    <mergeCell ref="D1198:R1198"/>
    <mergeCell ref="S1198:X1198"/>
    <mergeCell ref="Y1198:AD1198"/>
    <mergeCell ref="D1199:R1199"/>
    <mergeCell ref="S1199:X1199"/>
    <mergeCell ref="Y1199:AD1199"/>
    <mergeCell ref="D1200:R1200"/>
    <mergeCell ref="S1200:X1200"/>
    <mergeCell ref="Y1200:AD1200"/>
    <mergeCell ref="D1196:R1196"/>
    <mergeCell ref="S1196:X1196"/>
    <mergeCell ref="Y1184:AD1184"/>
    <mergeCell ref="D1185:R1185"/>
    <mergeCell ref="S1185:X1185"/>
    <mergeCell ref="Y1185:AD1185"/>
    <mergeCell ref="D1186:R1186"/>
    <mergeCell ref="S1186:X1186"/>
    <mergeCell ref="Y1186:AD1186"/>
    <mergeCell ref="Y1190:AD1190"/>
    <mergeCell ref="D1191:R1191"/>
    <mergeCell ref="S1191:X1191"/>
    <mergeCell ref="Y1191:AD1191"/>
    <mergeCell ref="D1192:R1192"/>
    <mergeCell ref="S1192:X1192"/>
    <mergeCell ref="Y1192:AD1192"/>
    <mergeCell ref="D1193:R1193"/>
    <mergeCell ref="S1193:X1193"/>
    <mergeCell ref="Y1193:AD1193"/>
    <mergeCell ref="Y1187:AD1187"/>
    <mergeCell ref="D1188:R1188"/>
    <mergeCell ref="S1188:X1188"/>
    <mergeCell ref="Y1188:AD1188"/>
    <mergeCell ref="D1190:R1190"/>
    <mergeCell ref="S1190:X1190"/>
    <mergeCell ref="S1184:X1184"/>
    <mergeCell ref="Y1164:AD1164"/>
    <mergeCell ref="D1165:R1165"/>
    <mergeCell ref="S1165:X1165"/>
    <mergeCell ref="Y1165:AD1165"/>
    <mergeCell ref="D1166:R1166"/>
    <mergeCell ref="S1166:X1166"/>
    <mergeCell ref="Y1166:AD1166"/>
    <mergeCell ref="D1167:R1167"/>
    <mergeCell ref="S1167:X1167"/>
    <mergeCell ref="Y1167:AD1167"/>
    <mergeCell ref="D1168:R1168"/>
    <mergeCell ref="S1168:X1168"/>
    <mergeCell ref="Y1168:AD1168"/>
    <mergeCell ref="D1169:R1169"/>
    <mergeCell ref="S1169:X1169"/>
    <mergeCell ref="Y1169:AD1169"/>
    <mergeCell ref="D1170:R1170"/>
    <mergeCell ref="S1170:X1170"/>
    <mergeCell ref="Y1170:AD1170"/>
    <mergeCell ref="D1164:R1164"/>
    <mergeCell ref="S1164:X1164"/>
    <mergeCell ref="S1158:X1158"/>
    <mergeCell ref="Y1158:AD1158"/>
    <mergeCell ref="D1159:R1159"/>
    <mergeCell ref="S1159:X1159"/>
    <mergeCell ref="Y1159:AD1159"/>
    <mergeCell ref="D1160:R1160"/>
    <mergeCell ref="S1160:X1160"/>
    <mergeCell ref="Y1160:AD1160"/>
    <mergeCell ref="D1161:R1161"/>
    <mergeCell ref="S1161:X1161"/>
    <mergeCell ref="Y1161:AD1161"/>
    <mergeCell ref="D1162:R1162"/>
    <mergeCell ref="S1162:X1162"/>
    <mergeCell ref="Y1162:AD1162"/>
    <mergeCell ref="D1163:R1163"/>
    <mergeCell ref="S1163:X1163"/>
    <mergeCell ref="Y1163:AD1163"/>
    <mergeCell ref="D1158:R1158"/>
    <mergeCell ref="C1433:AD1433"/>
    <mergeCell ref="C1434:AD1434"/>
    <mergeCell ref="Y1311:AD1311"/>
    <mergeCell ref="S1311:X1311"/>
    <mergeCell ref="C1311:R1311"/>
    <mergeCell ref="D1312:R1312"/>
    <mergeCell ref="S1312:X1312"/>
    <mergeCell ref="Y1312:AD1312"/>
    <mergeCell ref="D1313:R1313"/>
    <mergeCell ref="S1313:X1313"/>
    <mergeCell ref="Y1313:AD1313"/>
    <mergeCell ref="D1314:R1314"/>
    <mergeCell ref="S1314:X1314"/>
    <mergeCell ref="Y1314:AD1314"/>
    <mergeCell ref="D1315:R1315"/>
    <mergeCell ref="S1315:X1315"/>
    <mergeCell ref="Y1315:AD1315"/>
    <mergeCell ref="D1316:R1316"/>
    <mergeCell ref="S1316:X1316"/>
    <mergeCell ref="Y1316:AD1316"/>
    <mergeCell ref="D1317:R1317"/>
    <mergeCell ref="S1317:X1317"/>
    <mergeCell ref="Y1317:AD1317"/>
    <mergeCell ref="D1318:R1318"/>
    <mergeCell ref="S1318:X1318"/>
    <mergeCell ref="Y1318:AD1318"/>
    <mergeCell ref="D1319:R1319"/>
    <mergeCell ref="S1319:X1319"/>
    <mergeCell ref="Y1319:AD1319"/>
    <mergeCell ref="D1320:R1320"/>
    <mergeCell ref="S1320:X1320"/>
    <mergeCell ref="Y1320:AD1320"/>
    <mergeCell ref="D1428:R1428"/>
    <mergeCell ref="S1428:X1428"/>
    <mergeCell ref="Y1428:AD1428"/>
    <mergeCell ref="D1429:R1429"/>
    <mergeCell ref="S1429:X1429"/>
    <mergeCell ref="Y1429:AD1429"/>
    <mergeCell ref="D1430:R1430"/>
    <mergeCell ref="S1430:X1430"/>
    <mergeCell ref="Y1430:AD1430"/>
    <mergeCell ref="D1431:R1431"/>
    <mergeCell ref="S1431:X1431"/>
    <mergeCell ref="Y1431:AD1431"/>
    <mergeCell ref="D1424:R1424"/>
    <mergeCell ref="S1424:X1424"/>
    <mergeCell ref="Y1424:AD1424"/>
    <mergeCell ref="D1425:R1425"/>
    <mergeCell ref="S1425:X1425"/>
    <mergeCell ref="Y1425:AD1425"/>
    <mergeCell ref="D1426:R1426"/>
    <mergeCell ref="S1426:X1426"/>
    <mergeCell ref="Y1426:AD1426"/>
    <mergeCell ref="D1427:R1427"/>
    <mergeCell ref="S1427:X1427"/>
    <mergeCell ref="Y1427:AD1427"/>
    <mergeCell ref="D1420:R1420"/>
    <mergeCell ref="S1420:X1420"/>
    <mergeCell ref="Y1420:AD1420"/>
    <mergeCell ref="D1421:R1421"/>
    <mergeCell ref="S1421:X1421"/>
    <mergeCell ref="Y1421:AD1421"/>
    <mergeCell ref="D1422:R1422"/>
    <mergeCell ref="S1422:X1422"/>
    <mergeCell ref="Y1422:AD1422"/>
    <mergeCell ref="D1423:R1423"/>
    <mergeCell ref="S1423:X1423"/>
    <mergeCell ref="Y1423:AD1423"/>
    <mergeCell ref="D1416:R1416"/>
    <mergeCell ref="S1416:X1416"/>
    <mergeCell ref="Y1416:AD1416"/>
    <mergeCell ref="D1417:R1417"/>
    <mergeCell ref="S1417:X1417"/>
    <mergeCell ref="Y1417:AD1417"/>
    <mergeCell ref="D1418:R1418"/>
    <mergeCell ref="S1418:X1418"/>
    <mergeCell ref="Y1418:AD1418"/>
    <mergeCell ref="D1419:R1419"/>
    <mergeCell ref="S1419:X1419"/>
    <mergeCell ref="Y1419:AD1419"/>
    <mergeCell ref="D1412:R1412"/>
    <mergeCell ref="S1412:X1412"/>
    <mergeCell ref="Y1412:AD1412"/>
    <mergeCell ref="D1413:R1413"/>
    <mergeCell ref="S1413:X1413"/>
    <mergeCell ref="Y1413:AD1413"/>
    <mergeCell ref="D1414:R1414"/>
    <mergeCell ref="S1414:X1414"/>
    <mergeCell ref="Y1414:AD1414"/>
    <mergeCell ref="D1415:R1415"/>
    <mergeCell ref="S1415:X1415"/>
    <mergeCell ref="Y1415:AD1415"/>
    <mergeCell ref="D1408:R1408"/>
    <mergeCell ref="S1408:X1408"/>
    <mergeCell ref="Y1408:AD1408"/>
    <mergeCell ref="D1409:R1409"/>
    <mergeCell ref="S1409:X1409"/>
    <mergeCell ref="Y1409:AD1409"/>
    <mergeCell ref="D1410:R1410"/>
    <mergeCell ref="S1410:X1410"/>
    <mergeCell ref="Y1410:AD1410"/>
    <mergeCell ref="D1411:R1411"/>
    <mergeCell ref="S1411:X1411"/>
    <mergeCell ref="Y1411:AD1411"/>
    <mergeCell ref="D1404:R1404"/>
    <mergeCell ref="S1404:X1404"/>
    <mergeCell ref="Y1404:AD1404"/>
    <mergeCell ref="D1405:R1405"/>
    <mergeCell ref="S1405:X1405"/>
    <mergeCell ref="Y1405:AD1405"/>
    <mergeCell ref="D1406:R1406"/>
    <mergeCell ref="S1406:X1406"/>
    <mergeCell ref="Y1406:AD1406"/>
    <mergeCell ref="D1407:R1407"/>
    <mergeCell ref="S1407:X1407"/>
    <mergeCell ref="Y1407:AD1407"/>
    <mergeCell ref="D1400:R1400"/>
    <mergeCell ref="S1400:X1400"/>
    <mergeCell ref="Y1400:AD1400"/>
    <mergeCell ref="D1401:R1401"/>
    <mergeCell ref="S1401:X1401"/>
    <mergeCell ref="Y1401:AD1401"/>
    <mergeCell ref="D1402:R1402"/>
    <mergeCell ref="S1402:X1402"/>
    <mergeCell ref="Y1402:AD1402"/>
    <mergeCell ref="D1403:R1403"/>
    <mergeCell ref="S1403:X1403"/>
    <mergeCell ref="Y1403:AD1403"/>
    <mergeCell ref="D1396:R1396"/>
    <mergeCell ref="S1396:X1396"/>
    <mergeCell ref="Y1396:AD1396"/>
    <mergeCell ref="D1397:R1397"/>
    <mergeCell ref="S1397:X1397"/>
    <mergeCell ref="Y1397:AD1397"/>
    <mergeCell ref="D1398:R1398"/>
    <mergeCell ref="S1398:X1398"/>
    <mergeCell ref="Y1398:AD1398"/>
    <mergeCell ref="D1399:R1399"/>
    <mergeCell ref="S1399:X1399"/>
    <mergeCell ref="Y1399:AD1399"/>
    <mergeCell ref="D1392:R1392"/>
    <mergeCell ref="S1392:X1392"/>
    <mergeCell ref="Y1392:AD1392"/>
    <mergeCell ref="D1393:R1393"/>
    <mergeCell ref="S1393:X1393"/>
    <mergeCell ref="Y1393:AD1393"/>
    <mergeCell ref="D1394:R1394"/>
    <mergeCell ref="S1394:X1394"/>
    <mergeCell ref="Y1394:AD1394"/>
    <mergeCell ref="D1395:R1395"/>
    <mergeCell ref="S1395:X1395"/>
    <mergeCell ref="Y1395:AD1395"/>
    <mergeCell ref="D1388:R1388"/>
    <mergeCell ref="S1388:X1388"/>
    <mergeCell ref="Y1388:AD1388"/>
    <mergeCell ref="D1389:R1389"/>
    <mergeCell ref="S1389:X1389"/>
    <mergeCell ref="Y1389:AD1389"/>
    <mergeCell ref="D1390:R1390"/>
    <mergeCell ref="S1390:X1390"/>
    <mergeCell ref="Y1390:AD1390"/>
    <mergeCell ref="D1391:R1391"/>
    <mergeCell ref="S1391:X1391"/>
    <mergeCell ref="Y1391:AD1391"/>
    <mergeCell ref="D1384:R1384"/>
    <mergeCell ref="S1384:X1384"/>
    <mergeCell ref="Y1384:AD1384"/>
    <mergeCell ref="D1385:R1385"/>
    <mergeCell ref="S1385:X1385"/>
    <mergeCell ref="Y1385:AD1385"/>
    <mergeCell ref="D1386:R1386"/>
    <mergeCell ref="S1386:X1386"/>
    <mergeCell ref="Y1386:AD1386"/>
    <mergeCell ref="D1387:R1387"/>
    <mergeCell ref="S1387:X1387"/>
    <mergeCell ref="Y1387:AD1387"/>
    <mergeCell ref="D1380:R1380"/>
    <mergeCell ref="S1380:X1380"/>
    <mergeCell ref="Y1380:AD1380"/>
    <mergeCell ref="D1381:R1381"/>
    <mergeCell ref="S1381:X1381"/>
    <mergeCell ref="Y1381:AD1381"/>
    <mergeCell ref="D1382:R1382"/>
    <mergeCell ref="S1382:X1382"/>
    <mergeCell ref="Y1382:AD1382"/>
    <mergeCell ref="D1383:R1383"/>
    <mergeCell ref="S1383:X1383"/>
    <mergeCell ref="Y1383:AD1383"/>
    <mergeCell ref="D1376:R1376"/>
    <mergeCell ref="S1376:X1376"/>
    <mergeCell ref="Y1376:AD1376"/>
    <mergeCell ref="D1377:R1377"/>
    <mergeCell ref="S1377:X1377"/>
    <mergeCell ref="Y1377:AD1377"/>
    <mergeCell ref="D1378:R1378"/>
    <mergeCell ref="S1378:X1378"/>
    <mergeCell ref="Y1378:AD1378"/>
    <mergeCell ref="D1379:R1379"/>
    <mergeCell ref="S1379:X1379"/>
    <mergeCell ref="Y1379:AD1379"/>
    <mergeCell ref="D1372:R1372"/>
    <mergeCell ref="S1372:X1372"/>
    <mergeCell ref="Y1372:AD1372"/>
    <mergeCell ref="D1373:R1373"/>
    <mergeCell ref="S1373:X1373"/>
    <mergeCell ref="Y1373:AD1373"/>
    <mergeCell ref="D1374:R1374"/>
    <mergeCell ref="S1374:X1374"/>
    <mergeCell ref="Y1374:AD1374"/>
    <mergeCell ref="D1375:R1375"/>
    <mergeCell ref="S1375:X1375"/>
    <mergeCell ref="Y1375:AD1375"/>
    <mergeCell ref="D1368:R1368"/>
    <mergeCell ref="S1368:X1368"/>
    <mergeCell ref="Y1368:AD1368"/>
    <mergeCell ref="D1369:R1369"/>
    <mergeCell ref="S1369:X1369"/>
    <mergeCell ref="Y1369:AD1369"/>
    <mergeCell ref="D1370:R1370"/>
    <mergeCell ref="S1370:X1370"/>
    <mergeCell ref="Y1370:AD1370"/>
    <mergeCell ref="D1371:R1371"/>
    <mergeCell ref="S1371:X1371"/>
    <mergeCell ref="Y1371:AD1371"/>
    <mergeCell ref="D1364:R1364"/>
    <mergeCell ref="S1364:X1364"/>
    <mergeCell ref="Y1364:AD1364"/>
    <mergeCell ref="D1365:R1365"/>
    <mergeCell ref="S1365:X1365"/>
    <mergeCell ref="Y1365:AD1365"/>
    <mergeCell ref="D1366:R1366"/>
    <mergeCell ref="S1366:X1366"/>
    <mergeCell ref="Y1366:AD1366"/>
    <mergeCell ref="D1367:R1367"/>
    <mergeCell ref="S1367:X1367"/>
    <mergeCell ref="Y1367:AD1367"/>
    <mergeCell ref="D1360:R1360"/>
    <mergeCell ref="S1360:X1360"/>
    <mergeCell ref="Y1360:AD1360"/>
    <mergeCell ref="D1361:R1361"/>
    <mergeCell ref="S1361:X1361"/>
    <mergeCell ref="Y1361:AD1361"/>
    <mergeCell ref="D1362:R1362"/>
    <mergeCell ref="S1362:X1362"/>
    <mergeCell ref="Y1362:AD1362"/>
    <mergeCell ref="D1363:R1363"/>
    <mergeCell ref="S1363:X1363"/>
    <mergeCell ref="Y1363:AD1363"/>
    <mergeCell ref="D1356:R1356"/>
    <mergeCell ref="S1356:X1356"/>
    <mergeCell ref="Y1356:AD1356"/>
    <mergeCell ref="D1357:R1357"/>
    <mergeCell ref="S1357:X1357"/>
    <mergeCell ref="Y1357:AD1357"/>
    <mergeCell ref="D1358:R1358"/>
    <mergeCell ref="S1358:X1358"/>
    <mergeCell ref="Y1358:AD1358"/>
    <mergeCell ref="D1359:R1359"/>
    <mergeCell ref="S1359:X1359"/>
    <mergeCell ref="Y1359:AD1359"/>
    <mergeCell ref="D1352:R1352"/>
    <mergeCell ref="S1352:X1352"/>
    <mergeCell ref="Y1352:AD1352"/>
    <mergeCell ref="D1353:R1353"/>
    <mergeCell ref="S1353:X1353"/>
    <mergeCell ref="Y1353:AD1353"/>
    <mergeCell ref="D1354:R1354"/>
    <mergeCell ref="S1354:X1354"/>
    <mergeCell ref="Y1354:AD1354"/>
    <mergeCell ref="D1355:R1355"/>
    <mergeCell ref="S1355:X1355"/>
    <mergeCell ref="Y1355:AD1355"/>
    <mergeCell ref="D1348:R1348"/>
    <mergeCell ref="S1348:X1348"/>
    <mergeCell ref="Y1348:AD1348"/>
    <mergeCell ref="D1349:R1349"/>
    <mergeCell ref="S1349:X1349"/>
    <mergeCell ref="Y1349:AD1349"/>
    <mergeCell ref="D1350:R1350"/>
    <mergeCell ref="S1350:X1350"/>
    <mergeCell ref="Y1350:AD1350"/>
    <mergeCell ref="D1351:R1351"/>
    <mergeCell ref="S1351:X1351"/>
    <mergeCell ref="Y1351:AD1351"/>
    <mergeCell ref="D1344:R1344"/>
    <mergeCell ref="S1344:X1344"/>
    <mergeCell ref="Y1344:AD1344"/>
    <mergeCell ref="D1345:R1345"/>
    <mergeCell ref="S1345:X1345"/>
    <mergeCell ref="Y1345:AD1345"/>
    <mergeCell ref="D1346:R1346"/>
    <mergeCell ref="S1346:X1346"/>
    <mergeCell ref="Y1346:AD1346"/>
    <mergeCell ref="D1347:R1347"/>
    <mergeCell ref="S1347:X1347"/>
    <mergeCell ref="Y1347:AD1347"/>
    <mergeCell ref="D1341:R1341"/>
    <mergeCell ref="S1341:X1341"/>
    <mergeCell ref="Y1341:AD1341"/>
    <mergeCell ref="D1342:R1342"/>
    <mergeCell ref="S1342:X1342"/>
    <mergeCell ref="Y1342:AD1342"/>
    <mergeCell ref="D1343:R1343"/>
    <mergeCell ref="S1343:X1343"/>
    <mergeCell ref="Y1343:AD1343"/>
    <mergeCell ref="D1336:R1336"/>
    <mergeCell ref="S1336:X1336"/>
    <mergeCell ref="Y1336:AD1336"/>
    <mergeCell ref="D1337:R1337"/>
    <mergeCell ref="S1337:X1337"/>
    <mergeCell ref="Y1337:AD1337"/>
    <mergeCell ref="D1338:R1338"/>
    <mergeCell ref="S1338:X1338"/>
    <mergeCell ref="Y1338:AD1338"/>
    <mergeCell ref="D1339:R1339"/>
    <mergeCell ref="S1339:X1339"/>
    <mergeCell ref="Y1339:AD1339"/>
    <mergeCell ref="D1335:R1335"/>
    <mergeCell ref="S1335:X1335"/>
    <mergeCell ref="Y1335:AD1335"/>
    <mergeCell ref="D1328:R1328"/>
    <mergeCell ref="S1328:X1328"/>
    <mergeCell ref="Y1328:AD1328"/>
    <mergeCell ref="D1329:R1329"/>
    <mergeCell ref="S1329:X1329"/>
    <mergeCell ref="Y1329:AD1329"/>
    <mergeCell ref="D1330:R1330"/>
    <mergeCell ref="S1330:X1330"/>
    <mergeCell ref="Y1330:AD1330"/>
    <mergeCell ref="D1331:R1331"/>
    <mergeCell ref="S1331:X1331"/>
    <mergeCell ref="Y1331:AD1331"/>
    <mergeCell ref="D1340:R1340"/>
    <mergeCell ref="S1340:X1340"/>
    <mergeCell ref="Y1340:AD1340"/>
    <mergeCell ref="D1321:R1321"/>
    <mergeCell ref="S1321:X1321"/>
    <mergeCell ref="Y1321:AD1321"/>
    <mergeCell ref="D1322:R1322"/>
    <mergeCell ref="S1322:X1322"/>
    <mergeCell ref="Y1322:AD1322"/>
    <mergeCell ref="D1323:R1323"/>
    <mergeCell ref="S1323:X1323"/>
    <mergeCell ref="Y1323:AD1323"/>
    <mergeCell ref="D1332:R1332"/>
    <mergeCell ref="S1332:X1332"/>
    <mergeCell ref="Y1332:AD1332"/>
    <mergeCell ref="D1333:R1333"/>
    <mergeCell ref="S1333:X1333"/>
    <mergeCell ref="Y1333:AD1333"/>
    <mergeCell ref="D1334:R1334"/>
    <mergeCell ref="S1334:X1334"/>
    <mergeCell ref="Y1334:AD1334"/>
    <mergeCell ref="D1786:P1786"/>
    <mergeCell ref="D1787:P1787"/>
    <mergeCell ref="D1788:P1788"/>
    <mergeCell ref="D1789:P1789"/>
    <mergeCell ref="D1790:P1790"/>
    <mergeCell ref="D1791:P1791"/>
    <mergeCell ref="D1792:P1792"/>
    <mergeCell ref="D1793:P1793"/>
    <mergeCell ref="D1794:P1794"/>
    <mergeCell ref="D1795:P1795"/>
    <mergeCell ref="D1776:P1776"/>
    <mergeCell ref="D1777:P1777"/>
    <mergeCell ref="D1778:P1778"/>
    <mergeCell ref="D1745:P1745"/>
    <mergeCell ref="D1746:P1746"/>
    <mergeCell ref="D1747:P1747"/>
    <mergeCell ref="D1748:P1748"/>
    <mergeCell ref="D1749:P1749"/>
    <mergeCell ref="D1750:P1750"/>
    <mergeCell ref="D1751:P1751"/>
    <mergeCell ref="D1752:P1752"/>
    <mergeCell ref="D1753:P1753"/>
    <mergeCell ref="D1754:P1754"/>
    <mergeCell ref="D1755:P1755"/>
    <mergeCell ref="D1756:P1756"/>
    <mergeCell ref="D1784:P1784"/>
    <mergeCell ref="D1785:P1785"/>
    <mergeCell ref="D1779:P1779"/>
    <mergeCell ref="D1780:P1780"/>
    <mergeCell ref="D1781:P1781"/>
    <mergeCell ref="D1782:P1782"/>
    <mergeCell ref="D1783:P1783"/>
    <mergeCell ref="D1796:P1796"/>
    <mergeCell ref="D1797:P1797"/>
    <mergeCell ref="D1798:P1798"/>
    <mergeCell ref="D1799:P1799"/>
    <mergeCell ref="D1133:AD1133"/>
    <mergeCell ref="D1134:AD1134"/>
    <mergeCell ref="D1136:AD1136"/>
    <mergeCell ref="C1140:E1140"/>
    <mergeCell ref="F1140:AD1140"/>
    <mergeCell ref="B1284:AD1284"/>
    <mergeCell ref="C1285:AD1285"/>
    <mergeCell ref="C1286:AD1286"/>
    <mergeCell ref="C1287:AD1287"/>
    <mergeCell ref="D1289:AD1289"/>
    <mergeCell ref="D1290:AD1290"/>
    <mergeCell ref="D1292:AD1292"/>
    <mergeCell ref="C1296:E1296"/>
    <mergeCell ref="F1296:AD1296"/>
    <mergeCell ref="D1762:P1762"/>
    <mergeCell ref="D1763:P1763"/>
    <mergeCell ref="D1764:P1764"/>
    <mergeCell ref="D1765:P1765"/>
    <mergeCell ref="D1766:P1766"/>
    <mergeCell ref="D1767:P1767"/>
    <mergeCell ref="D1768:P1768"/>
    <mergeCell ref="D1769:P1769"/>
    <mergeCell ref="D1770:P1770"/>
    <mergeCell ref="D1771:P1771"/>
    <mergeCell ref="D1772:P1772"/>
    <mergeCell ref="D1773:P1773"/>
    <mergeCell ref="D1774:P1774"/>
    <mergeCell ref="D1775:P1775"/>
    <mergeCell ref="D1724:P1724"/>
    <mergeCell ref="D1725:P1725"/>
    <mergeCell ref="D1726:P1726"/>
    <mergeCell ref="D1727:P1727"/>
    <mergeCell ref="D1757:P1757"/>
    <mergeCell ref="D1758:P1758"/>
    <mergeCell ref="D1759:P1759"/>
    <mergeCell ref="D1760:P1760"/>
    <mergeCell ref="D1761:P1761"/>
    <mergeCell ref="D1728:P1728"/>
    <mergeCell ref="D1729:P1729"/>
    <mergeCell ref="D1730:P1730"/>
    <mergeCell ref="D1731:P1731"/>
    <mergeCell ref="D1732:P1732"/>
    <mergeCell ref="D1733:P1733"/>
    <mergeCell ref="D1734:P1734"/>
    <mergeCell ref="D1735:P1735"/>
    <mergeCell ref="D1736:P1736"/>
    <mergeCell ref="D1737:P1737"/>
    <mergeCell ref="D1738:P1738"/>
    <mergeCell ref="D1739:P1739"/>
    <mergeCell ref="D1740:P1740"/>
    <mergeCell ref="D1741:P1741"/>
    <mergeCell ref="D1742:P1742"/>
    <mergeCell ref="D1743:P1743"/>
    <mergeCell ref="D1744:P1744"/>
    <mergeCell ref="D1707:P1707"/>
    <mergeCell ref="D1708:P1708"/>
    <mergeCell ref="D1709:P1709"/>
    <mergeCell ref="D1710:P1710"/>
    <mergeCell ref="D1711:P1711"/>
    <mergeCell ref="D1712:P1712"/>
    <mergeCell ref="D1713:P1713"/>
    <mergeCell ref="D1714:P1714"/>
    <mergeCell ref="D1715:P1715"/>
    <mergeCell ref="D1716:P1716"/>
    <mergeCell ref="D1717:P1717"/>
    <mergeCell ref="D1718:P1718"/>
    <mergeCell ref="D1719:P1719"/>
    <mergeCell ref="D1720:P1720"/>
    <mergeCell ref="D1721:P1721"/>
    <mergeCell ref="D1722:P1722"/>
    <mergeCell ref="D1723:P1723"/>
    <mergeCell ref="C1658:F1658"/>
    <mergeCell ref="G1658:AD1658"/>
    <mergeCell ref="Y1650:AD1650"/>
    <mergeCell ref="F1651:X1651"/>
    <mergeCell ref="D1694:P1694"/>
    <mergeCell ref="D1695:P1695"/>
    <mergeCell ref="D1696:P1696"/>
    <mergeCell ref="D1697:P1697"/>
    <mergeCell ref="D1698:P1698"/>
    <mergeCell ref="D1699:P1699"/>
    <mergeCell ref="D1700:P1700"/>
    <mergeCell ref="D1701:P1701"/>
    <mergeCell ref="D1702:P1702"/>
    <mergeCell ref="D1703:P1703"/>
    <mergeCell ref="D1704:P1704"/>
    <mergeCell ref="D1705:P1705"/>
    <mergeCell ref="D1706:P1706"/>
    <mergeCell ref="D1680:P1680"/>
    <mergeCell ref="D1681:P1681"/>
    <mergeCell ref="D1682:P1682"/>
    <mergeCell ref="D1683:P1683"/>
    <mergeCell ref="D1684:P1684"/>
    <mergeCell ref="D1685:P1685"/>
    <mergeCell ref="D1686:P1686"/>
    <mergeCell ref="D1687:P1687"/>
    <mergeCell ref="D1688:P1688"/>
    <mergeCell ref="D1689:P1689"/>
    <mergeCell ref="D1690:P1690"/>
    <mergeCell ref="D1691:P1691"/>
    <mergeCell ref="D1692:P1692"/>
    <mergeCell ref="D1693:P1693"/>
    <mergeCell ref="Q1677:AD1677"/>
    <mergeCell ref="B1441:AD1441"/>
    <mergeCell ref="C1442:AD1442"/>
    <mergeCell ref="C1443:AD1443"/>
    <mergeCell ref="C1444:AD1444"/>
    <mergeCell ref="C1445:AD1445"/>
    <mergeCell ref="D1448:AD1448"/>
    <mergeCell ref="D1450:AD1450"/>
    <mergeCell ref="C1454:E1454"/>
    <mergeCell ref="F1454:AD1454"/>
    <mergeCell ref="C1456:AD1456"/>
    <mergeCell ref="C1457:AD1457"/>
    <mergeCell ref="K1475:AD1475"/>
    <mergeCell ref="C1488:AD1488"/>
    <mergeCell ref="C1298:AD1298"/>
    <mergeCell ref="C1299:AD1299"/>
    <mergeCell ref="D1293:AD1293"/>
    <mergeCell ref="B1306:AD1306"/>
    <mergeCell ref="C1307:AD1307"/>
    <mergeCell ref="C1308:AD1308"/>
    <mergeCell ref="C1309:AD1309"/>
    <mergeCell ref="D1324:R1324"/>
    <mergeCell ref="S1324:X1324"/>
    <mergeCell ref="Y1324:AD1324"/>
    <mergeCell ref="D1325:R1325"/>
    <mergeCell ref="S1325:X1325"/>
    <mergeCell ref="Y1325:AD1325"/>
    <mergeCell ref="D1326:R1326"/>
    <mergeCell ref="S1326:X1326"/>
    <mergeCell ref="Y1326:AD1326"/>
    <mergeCell ref="D1327:R1327"/>
    <mergeCell ref="S1327:X1327"/>
    <mergeCell ref="Y1327:AD1327"/>
    <mergeCell ref="D1108:R1108"/>
    <mergeCell ref="S1108:X1108"/>
    <mergeCell ref="Y1108:AD1108"/>
    <mergeCell ref="C1110:AD1110"/>
    <mergeCell ref="C1111:AD1111"/>
    <mergeCell ref="Y1098:AD1098"/>
    <mergeCell ref="D1099:R1099"/>
    <mergeCell ref="S1099:X1099"/>
    <mergeCell ref="Y1099:AD1099"/>
    <mergeCell ref="D1100:R1100"/>
    <mergeCell ref="S1100:X1100"/>
    <mergeCell ref="Y1100:AD1100"/>
    <mergeCell ref="D1101:R1101"/>
    <mergeCell ref="S1101:X1101"/>
    <mergeCell ref="Y1101:AD1101"/>
    <mergeCell ref="D1102:R1102"/>
    <mergeCell ref="S1102:X1102"/>
    <mergeCell ref="Y1102:AD1102"/>
    <mergeCell ref="D1103:R1103"/>
    <mergeCell ref="S1103:X1103"/>
    <mergeCell ref="Y1103:AD1103"/>
    <mergeCell ref="D1104:R1104"/>
    <mergeCell ref="S1104:X1104"/>
    <mergeCell ref="Y1104:AD1104"/>
    <mergeCell ref="D1105:R1105"/>
    <mergeCell ref="S1105:X1105"/>
    <mergeCell ref="D1072:R1072"/>
    <mergeCell ref="S1072:X1072"/>
    <mergeCell ref="Y1072:AD1072"/>
    <mergeCell ref="D1073:R1073"/>
    <mergeCell ref="S1073:X1073"/>
    <mergeCell ref="D1106:R1106"/>
    <mergeCell ref="S1106:X1106"/>
    <mergeCell ref="Y1106:AD1106"/>
    <mergeCell ref="D1107:R1107"/>
    <mergeCell ref="S1107:X1107"/>
    <mergeCell ref="Y1107:AD1107"/>
    <mergeCell ref="Y1105:AD1105"/>
    <mergeCell ref="D1094:R1094"/>
    <mergeCell ref="S1094:X1094"/>
    <mergeCell ref="Y1094:AD1094"/>
    <mergeCell ref="D1095:R1095"/>
    <mergeCell ref="S1095:X1095"/>
    <mergeCell ref="Y1095:AD1095"/>
    <mergeCell ref="D1096:R1096"/>
    <mergeCell ref="S1096:X1096"/>
    <mergeCell ref="Y1096:AD1096"/>
    <mergeCell ref="D1097:R1097"/>
    <mergeCell ref="S1097:X1097"/>
    <mergeCell ref="Y1097:AD1097"/>
    <mergeCell ref="D1098:R1098"/>
    <mergeCell ref="S1098:X1098"/>
    <mergeCell ref="D1078:R1078"/>
    <mergeCell ref="S1078:X1078"/>
    <mergeCell ref="Y1078:AD1078"/>
    <mergeCell ref="D1091:R1091"/>
    <mergeCell ref="S1091:X1091"/>
    <mergeCell ref="Y1091:AD1091"/>
    <mergeCell ref="D1054:R1054"/>
    <mergeCell ref="S1054:X1054"/>
    <mergeCell ref="Y1054:AD1054"/>
    <mergeCell ref="D1043:R1043"/>
    <mergeCell ref="S1043:X1043"/>
    <mergeCell ref="Y1067:AD1067"/>
    <mergeCell ref="D1068:R1068"/>
    <mergeCell ref="S1068:X1068"/>
    <mergeCell ref="Y1068:AD1068"/>
    <mergeCell ref="Y1074:AD1074"/>
    <mergeCell ref="D1075:R1075"/>
    <mergeCell ref="S1075:X1075"/>
    <mergeCell ref="Y1075:AD1075"/>
    <mergeCell ref="D1076:R1076"/>
    <mergeCell ref="S1076:X1076"/>
    <mergeCell ref="Y1076:AD1076"/>
    <mergeCell ref="D1077:R1077"/>
    <mergeCell ref="S1077:X1077"/>
    <mergeCell ref="Y1077:AD1077"/>
    <mergeCell ref="Y1058:AD1058"/>
    <mergeCell ref="D1059:R1059"/>
    <mergeCell ref="S1059:X1059"/>
    <mergeCell ref="Y1059:AD1059"/>
    <mergeCell ref="D1060:R1060"/>
    <mergeCell ref="S1060:X1060"/>
    <mergeCell ref="Y1060:AD1060"/>
    <mergeCell ref="D1061:R1061"/>
    <mergeCell ref="S1061:X1061"/>
    <mergeCell ref="Y1061:AD1061"/>
    <mergeCell ref="D1062:R1062"/>
    <mergeCell ref="S1062:X1062"/>
    <mergeCell ref="Y1062:AD1062"/>
    <mergeCell ref="Y1026:AD1026"/>
    <mergeCell ref="D1027:R1027"/>
    <mergeCell ref="S1027:X1027"/>
    <mergeCell ref="Y1027:AD1027"/>
    <mergeCell ref="Y1043:AD1043"/>
    <mergeCell ref="D1044:R1044"/>
    <mergeCell ref="S1044:X1044"/>
    <mergeCell ref="Y1044:AD1044"/>
    <mergeCell ref="Y1050:AD1050"/>
    <mergeCell ref="D1051:R1051"/>
    <mergeCell ref="S1051:X1051"/>
    <mergeCell ref="Y1051:AD1051"/>
    <mergeCell ref="D1052:R1052"/>
    <mergeCell ref="S1052:X1052"/>
    <mergeCell ref="Y1052:AD1052"/>
    <mergeCell ref="D1053:R1053"/>
    <mergeCell ref="S1053:X1053"/>
    <mergeCell ref="Y1053:AD1053"/>
    <mergeCell ref="D1042:R1042"/>
    <mergeCell ref="S1042:X1042"/>
    <mergeCell ref="Y1042:AD1042"/>
    <mergeCell ref="D1032:R1032"/>
    <mergeCell ref="S1032:X1032"/>
    <mergeCell ref="Y1032:AD1032"/>
    <mergeCell ref="D1045:R1045"/>
    <mergeCell ref="S1045:X1045"/>
    <mergeCell ref="Y1045:AD1045"/>
    <mergeCell ref="D1034:R1034"/>
    <mergeCell ref="S1034:X1034"/>
    <mergeCell ref="Y1034:AD1034"/>
    <mergeCell ref="D1035:R1035"/>
    <mergeCell ref="S1035:X1035"/>
    <mergeCell ref="D1008:R1008"/>
    <mergeCell ref="S1008:X1008"/>
    <mergeCell ref="Y1008:AD1008"/>
    <mergeCell ref="Y1014:AD1014"/>
    <mergeCell ref="D1015:R1015"/>
    <mergeCell ref="S1015:X1015"/>
    <mergeCell ref="Y1015:AD1015"/>
    <mergeCell ref="D1016:R1016"/>
    <mergeCell ref="S1016:X1016"/>
    <mergeCell ref="Y1016:AD1016"/>
    <mergeCell ref="D1017:R1017"/>
    <mergeCell ref="S1017:X1017"/>
    <mergeCell ref="Y1017:AD1017"/>
    <mergeCell ref="D1018:R1018"/>
    <mergeCell ref="S1018:X1018"/>
    <mergeCell ref="Y1018:AD1018"/>
    <mergeCell ref="D1019:R1019"/>
    <mergeCell ref="S1019:X1019"/>
    <mergeCell ref="Y1019:AD1019"/>
    <mergeCell ref="D1014:R1014"/>
    <mergeCell ref="S1014:X1014"/>
    <mergeCell ref="C988:R988"/>
    <mergeCell ref="S988:X988"/>
    <mergeCell ref="Y988:AD988"/>
    <mergeCell ref="D989:R989"/>
    <mergeCell ref="S989:X989"/>
    <mergeCell ref="Y989:AD989"/>
    <mergeCell ref="D990:R990"/>
    <mergeCell ref="S990:X990"/>
    <mergeCell ref="Y990:AD990"/>
    <mergeCell ref="D991:R991"/>
    <mergeCell ref="S991:X991"/>
    <mergeCell ref="Y991:AD991"/>
    <mergeCell ref="D992:R992"/>
    <mergeCell ref="S992:X992"/>
    <mergeCell ref="Y992:AD992"/>
    <mergeCell ref="D993:R993"/>
    <mergeCell ref="S993:X993"/>
    <mergeCell ref="Y993:AD993"/>
    <mergeCell ref="D1004:R1004"/>
    <mergeCell ref="S1004:X1004"/>
    <mergeCell ref="Y1004:AD1004"/>
    <mergeCell ref="D1005:R1005"/>
    <mergeCell ref="S1005:X1005"/>
    <mergeCell ref="Y1005:AD1005"/>
    <mergeCell ref="D1006:R1006"/>
    <mergeCell ref="S1006:X1006"/>
    <mergeCell ref="Y1006:AD1006"/>
    <mergeCell ref="D1007:R1007"/>
    <mergeCell ref="S1007:X1007"/>
    <mergeCell ref="Y1007:AD1007"/>
    <mergeCell ref="Y1080:AD1080"/>
    <mergeCell ref="Y1086:AD1086"/>
    <mergeCell ref="D994:R994"/>
    <mergeCell ref="S994:X994"/>
    <mergeCell ref="Y994:AD994"/>
    <mergeCell ref="D995:R995"/>
    <mergeCell ref="S995:X995"/>
    <mergeCell ref="Y1073:AD1073"/>
    <mergeCell ref="D1074:R1074"/>
    <mergeCell ref="S1074:X1074"/>
    <mergeCell ref="D1079:R1079"/>
    <mergeCell ref="S1079:X1079"/>
    <mergeCell ref="Y1079:AD1079"/>
    <mergeCell ref="D1080:R1080"/>
    <mergeCell ref="S1080:X1080"/>
    <mergeCell ref="S1055:X1055"/>
    <mergeCell ref="Y1055:AD1055"/>
    <mergeCell ref="D1056:R1056"/>
    <mergeCell ref="D1058:R1058"/>
    <mergeCell ref="S1058:X1058"/>
    <mergeCell ref="D1092:R1092"/>
    <mergeCell ref="S1092:X1092"/>
    <mergeCell ref="Y1092:AD1092"/>
    <mergeCell ref="D1087:R1087"/>
    <mergeCell ref="S1087:X1087"/>
    <mergeCell ref="Y1087:AD1087"/>
    <mergeCell ref="D1088:R1088"/>
    <mergeCell ref="S1088:X1088"/>
    <mergeCell ref="Y1088:AD1088"/>
    <mergeCell ref="D1089:R1089"/>
    <mergeCell ref="S1089:X1089"/>
    <mergeCell ref="Y1089:AD1089"/>
    <mergeCell ref="D1090:R1090"/>
    <mergeCell ref="S1090:X1090"/>
    <mergeCell ref="Y1090:AD1090"/>
    <mergeCell ref="Y1083:AD1083"/>
    <mergeCell ref="D1084:R1084"/>
    <mergeCell ref="S1056:X1056"/>
    <mergeCell ref="Y1056:AD1056"/>
    <mergeCell ref="D1093:R1093"/>
    <mergeCell ref="S1093:X1093"/>
    <mergeCell ref="Y1093:AD1093"/>
    <mergeCell ref="D1082:R1082"/>
    <mergeCell ref="S1082:X1082"/>
    <mergeCell ref="Y1082:AD1082"/>
    <mergeCell ref="D1083:R1083"/>
    <mergeCell ref="S1083:X1083"/>
    <mergeCell ref="D1063:R1063"/>
    <mergeCell ref="S1063:X1063"/>
    <mergeCell ref="Y1063:AD1063"/>
    <mergeCell ref="S1084:X1084"/>
    <mergeCell ref="Y1084:AD1084"/>
    <mergeCell ref="D1085:R1085"/>
    <mergeCell ref="S1085:X1085"/>
    <mergeCell ref="Y1085:AD1085"/>
    <mergeCell ref="D1086:R1086"/>
    <mergeCell ref="S1086:X1086"/>
    <mergeCell ref="D1081:R1081"/>
    <mergeCell ref="S1081:X1081"/>
    <mergeCell ref="Y1081:AD1081"/>
    <mergeCell ref="D1070:R1070"/>
    <mergeCell ref="S1070:X1070"/>
    <mergeCell ref="Y1070:AD1070"/>
    <mergeCell ref="D1071:R1071"/>
    <mergeCell ref="S1071:X1071"/>
    <mergeCell ref="Y1071:AD1071"/>
    <mergeCell ref="D1069:R1069"/>
    <mergeCell ref="S1069:X1069"/>
    <mergeCell ref="Y1069:AD1069"/>
    <mergeCell ref="D1041:R1041"/>
    <mergeCell ref="S1041:X1041"/>
    <mergeCell ref="Y1041:AD1041"/>
    <mergeCell ref="D1064:R1064"/>
    <mergeCell ref="S1064:X1064"/>
    <mergeCell ref="Y1064:AD1064"/>
    <mergeCell ref="D1065:R1065"/>
    <mergeCell ref="S1065:X1065"/>
    <mergeCell ref="Y1065:AD1065"/>
    <mergeCell ref="D1066:R1066"/>
    <mergeCell ref="S1066:X1066"/>
    <mergeCell ref="Y1066:AD1066"/>
    <mergeCell ref="D1067:R1067"/>
    <mergeCell ref="S1067:X1067"/>
    <mergeCell ref="D1057:R1057"/>
    <mergeCell ref="S1057:X1057"/>
    <mergeCell ref="Y1057:AD1057"/>
    <mergeCell ref="D1046:R1046"/>
    <mergeCell ref="S1046:X1046"/>
    <mergeCell ref="Y1046:AD1046"/>
    <mergeCell ref="D1047:R1047"/>
    <mergeCell ref="S1047:X1047"/>
    <mergeCell ref="Y1047:AD1047"/>
    <mergeCell ref="D1048:R1048"/>
    <mergeCell ref="S1048:X1048"/>
    <mergeCell ref="Y1048:AD1048"/>
    <mergeCell ref="D1049:R1049"/>
    <mergeCell ref="S1049:X1049"/>
    <mergeCell ref="Y1049:AD1049"/>
    <mergeCell ref="D1050:R1050"/>
    <mergeCell ref="S1050:X1050"/>
    <mergeCell ref="D1055:R1055"/>
    <mergeCell ref="D1031:R1031"/>
    <mergeCell ref="S1031:X1031"/>
    <mergeCell ref="Y1031:AD1031"/>
    <mergeCell ref="Y1035:AD1035"/>
    <mergeCell ref="D1036:R1036"/>
    <mergeCell ref="S1036:X1036"/>
    <mergeCell ref="Y1036:AD1036"/>
    <mergeCell ref="D1037:R1037"/>
    <mergeCell ref="S1037:X1037"/>
    <mergeCell ref="Y1037:AD1037"/>
    <mergeCell ref="D1038:R1038"/>
    <mergeCell ref="S1038:X1038"/>
    <mergeCell ref="Y1038:AD1038"/>
    <mergeCell ref="D1039:R1039"/>
    <mergeCell ref="S1039:X1039"/>
    <mergeCell ref="Y1039:AD1039"/>
    <mergeCell ref="D1040:R1040"/>
    <mergeCell ref="S1040:X1040"/>
    <mergeCell ref="Y1040:AD1040"/>
    <mergeCell ref="D1020:R1020"/>
    <mergeCell ref="S1020:X1020"/>
    <mergeCell ref="Y1020:AD1020"/>
    <mergeCell ref="D1003:R1003"/>
    <mergeCell ref="S1003:X1003"/>
    <mergeCell ref="Y1003:AD1003"/>
    <mergeCell ref="D1033:R1033"/>
    <mergeCell ref="S1033:X1033"/>
    <mergeCell ref="Y1033:AD1033"/>
    <mergeCell ref="D1022:R1022"/>
    <mergeCell ref="S1022:X1022"/>
    <mergeCell ref="Y1022:AD1022"/>
    <mergeCell ref="D1023:R1023"/>
    <mergeCell ref="S1023:X1023"/>
    <mergeCell ref="Y1023:AD1023"/>
    <mergeCell ref="D1024:R1024"/>
    <mergeCell ref="S1024:X1024"/>
    <mergeCell ref="Y1024:AD1024"/>
    <mergeCell ref="D1025:R1025"/>
    <mergeCell ref="S1025:X1025"/>
    <mergeCell ref="Y1025:AD1025"/>
    <mergeCell ref="D1026:R1026"/>
    <mergeCell ref="S1026:X1026"/>
    <mergeCell ref="D1028:R1028"/>
    <mergeCell ref="S1028:X1028"/>
    <mergeCell ref="Y1028:AD1028"/>
    <mergeCell ref="D1029:R1029"/>
    <mergeCell ref="S1029:X1029"/>
    <mergeCell ref="Y1029:AD1029"/>
    <mergeCell ref="D1030:R1030"/>
    <mergeCell ref="S1030:X1030"/>
    <mergeCell ref="Y1030:AD1030"/>
    <mergeCell ref="Y326:AD326"/>
    <mergeCell ref="B962:AD962"/>
    <mergeCell ref="C963:AD963"/>
    <mergeCell ref="C964:AD964"/>
    <mergeCell ref="C966:AD966"/>
    <mergeCell ref="D968:AD968"/>
    <mergeCell ref="D969:AD969"/>
    <mergeCell ref="D972:AD972"/>
    <mergeCell ref="C977:AD977"/>
    <mergeCell ref="D971:AD971"/>
    <mergeCell ref="S948:X948"/>
    <mergeCell ref="Y948:AD948"/>
    <mergeCell ref="C950:AD950"/>
    <mergeCell ref="C951:AD951"/>
    <mergeCell ref="B958:AD958"/>
    <mergeCell ref="B959:AD959"/>
    <mergeCell ref="D946:R946"/>
    <mergeCell ref="C975:E975"/>
    <mergeCell ref="F975:AD975"/>
    <mergeCell ref="C965:AD965"/>
    <mergeCell ref="C960:AD960"/>
    <mergeCell ref="D944:R944"/>
    <mergeCell ref="S944:X944"/>
    <mergeCell ref="Y944:AD944"/>
    <mergeCell ref="D945:R945"/>
    <mergeCell ref="S945:X945"/>
    <mergeCell ref="Y945:AD945"/>
    <mergeCell ref="D942:R942"/>
    <mergeCell ref="S942:X942"/>
    <mergeCell ref="Y942:AD942"/>
    <mergeCell ref="D943:R943"/>
    <mergeCell ref="S943:X943"/>
    <mergeCell ref="W169:X169"/>
    <mergeCell ref="D170:V170"/>
    <mergeCell ref="W170:X170"/>
    <mergeCell ref="C174:AD174"/>
    <mergeCell ref="Y171:AD171"/>
    <mergeCell ref="Y163:AD163"/>
    <mergeCell ref="Y164:AD164"/>
    <mergeCell ref="Y165:AD165"/>
    <mergeCell ref="Y167:AD167"/>
    <mergeCell ref="Y168:AD168"/>
    <mergeCell ref="Y169:AD169"/>
    <mergeCell ref="Y170:AD170"/>
    <mergeCell ref="Y329:AD329"/>
    <mergeCell ref="C331:F331"/>
    <mergeCell ref="G331:AD331"/>
    <mergeCell ref="C333:F333"/>
    <mergeCell ref="G333:AD333"/>
    <mergeCell ref="D169:V169"/>
    <mergeCell ref="D327:X327"/>
    <mergeCell ref="Y327:AD327"/>
    <mergeCell ref="D328:X328"/>
    <mergeCell ref="Y328:AD328"/>
    <mergeCell ref="C323:X323"/>
    <mergeCell ref="Y323:AD323"/>
    <mergeCell ref="D324:X324"/>
    <mergeCell ref="Y324:AD324"/>
    <mergeCell ref="D325:X325"/>
    <mergeCell ref="Y325:AD325"/>
    <mergeCell ref="C309:AD309"/>
    <mergeCell ref="C310:AD310"/>
    <mergeCell ref="B317:AD317"/>
    <mergeCell ref="B319:AD319"/>
    <mergeCell ref="W158:X158"/>
    <mergeCell ref="D159:V159"/>
    <mergeCell ref="W159:X159"/>
    <mergeCell ref="D160:V160"/>
    <mergeCell ref="W160:X160"/>
    <mergeCell ref="D161:V161"/>
    <mergeCell ref="W161:X161"/>
    <mergeCell ref="D154:V154"/>
    <mergeCell ref="D165:V165"/>
    <mergeCell ref="W165:X165"/>
    <mergeCell ref="D166:V166"/>
    <mergeCell ref="W166:X166"/>
    <mergeCell ref="D167:V167"/>
    <mergeCell ref="W167:X167"/>
    <mergeCell ref="D168:V168"/>
    <mergeCell ref="W168:X168"/>
    <mergeCell ref="D162:V162"/>
    <mergeCell ref="W162:X162"/>
    <mergeCell ref="D163:V163"/>
    <mergeCell ref="W163:X163"/>
    <mergeCell ref="D164:V164"/>
    <mergeCell ref="W164:X164"/>
    <mergeCell ref="D142:V142"/>
    <mergeCell ref="W142:X142"/>
    <mergeCell ref="D143:V143"/>
    <mergeCell ref="W143:X143"/>
    <mergeCell ref="D144:V144"/>
    <mergeCell ref="W144:X144"/>
    <mergeCell ref="D145:V145"/>
    <mergeCell ref="W145:X145"/>
    <mergeCell ref="D153:V153"/>
    <mergeCell ref="W153:X153"/>
    <mergeCell ref="W154:X154"/>
    <mergeCell ref="D155:V155"/>
    <mergeCell ref="W155:X155"/>
    <mergeCell ref="D156:V156"/>
    <mergeCell ref="W156:X156"/>
    <mergeCell ref="D157:V157"/>
    <mergeCell ref="W157:X157"/>
    <mergeCell ref="W146:X146"/>
    <mergeCell ref="D147:V147"/>
    <mergeCell ref="W147:X147"/>
    <mergeCell ref="C65:V65"/>
    <mergeCell ref="D66:V66"/>
    <mergeCell ref="W65:X65"/>
    <mergeCell ref="W66:X66"/>
    <mergeCell ref="D67:V67"/>
    <mergeCell ref="W67:X67"/>
    <mergeCell ref="D68:V68"/>
    <mergeCell ref="W68:X68"/>
    <mergeCell ref="D69:V69"/>
    <mergeCell ref="W69:X69"/>
    <mergeCell ref="D70:V70"/>
    <mergeCell ref="W70:X70"/>
    <mergeCell ref="D71:V71"/>
    <mergeCell ref="W71:X71"/>
    <mergeCell ref="D72:V72"/>
    <mergeCell ref="W72:X72"/>
    <mergeCell ref="D73:V73"/>
    <mergeCell ref="D82:V82"/>
    <mergeCell ref="W82:X82"/>
    <mergeCell ref="D83:V83"/>
    <mergeCell ref="W83:X83"/>
    <mergeCell ref="D84:V84"/>
    <mergeCell ref="W84:X84"/>
    <mergeCell ref="D85:V85"/>
    <mergeCell ref="W85:X85"/>
    <mergeCell ref="W73:X73"/>
    <mergeCell ref="D74:V74"/>
    <mergeCell ref="W74:X74"/>
    <mergeCell ref="D88:V88"/>
    <mergeCell ref="W88:X88"/>
    <mergeCell ref="D89:V89"/>
    <mergeCell ref="W89:X89"/>
    <mergeCell ref="D90:V90"/>
    <mergeCell ref="W90:X90"/>
    <mergeCell ref="D91:V91"/>
    <mergeCell ref="W91:X91"/>
    <mergeCell ref="D92:V92"/>
    <mergeCell ref="W92:X92"/>
    <mergeCell ref="D93:V93"/>
    <mergeCell ref="W93:X93"/>
    <mergeCell ref="D94:V94"/>
    <mergeCell ref="W94:X94"/>
    <mergeCell ref="C61:AD61"/>
    <mergeCell ref="AA63:AD63"/>
    <mergeCell ref="Y166:AD166"/>
    <mergeCell ref="D75:V75"/>
    <mergeCell ref="W75:X75"/>
    <mergeCell ref="D76:V76"/>
    <mergeCell ref="W76:X76"/>
    <mergeCell ref="D77:V77"/>
    <mergeCell ref="W77:X77"/>
    <mergeCell ref="D78:V78"/>
    <mergeCell ref="W78:X78"/>
    <mergeCell ref="D79:V79"/>
    <mergeCell ref="W79:X79"/>
    <mergeCell ref="D80:V80"/>
    <mergeCell ref="W80:X80"/>
    <mergeCell ref="D81:V81"/>
    <mergeCell ref="W81:X81"/>
    <mergeCell ref="D125:V125"/>
    <mergeCell ref="Y156:AD156"/>
    <mergeCell ref="Y157:AD157"/>
    <mergeCell ref="Y158:AD158"/>
    <mergeCell ref="Y135:AD135"/>
    <mergeCell ref="Y136:AD136"/>
    <mergeCell ref="Y137:AD137"/>
    <mergeCell ref="Y138:AD138"/>
    <mergeCell ref="Y139:AD139"/>
    <mergeCell ref="Y140:AD140"/>
    <mergeCell ref="Y141:AD141"/>
    <mergeCell ref="Y128:AD128"/>
    <mergeCell ref="Y129:AD129"/>
    <mergeCell ref="Y130:AD130"/>
    <mergeCell ref="Y131:AD131"/>
    <mergeCell ref="Y132:AD132"/>
    <mergeCell ref="Y133:AD133"/>
    <mergeCell ref="Y134:AD134"/>
    <mergeCell ref="Y150:AD150"/>
    <mergeCell ref="Y151:AD151"/>
    <mergeCell ref="Y152:AD152"/>
    <mergeCell ref="Y153:AD153"/>
    <mergeCell ref="Y154:AD154"/>
    <mergeCell ref="Y155:AD155"/>
    <mergeCell ref="Y142:AD142"/>
    <mergeCell ref="Y143:AD143"/>
    <mergeCell ref="Y144:AD144"/>
    <mergeCell ref="Y145:AD145"/>
    <mergeCell ref="Y146:AD146"/>
    <mergeCell ref="Y147:AD147"/>
    <mergeCell ref="Y148:AD148"/>
    <mergeCell ref="C40:AD40"/>
    <mergeCell ref="C42:AD42"/>
    <mergeCell ref="C43:I44"/>
    <mergeCell ref="J43:AD43"/>
    <mergeCell ref="J44:P44"/>
    <mergeCell ref="Q44:W44"/>
    <mergeCell ref="X44:AD44"/>
    <mergeCell ref="C45:I45"/>
    <mergeCell ref="J45:P45"/>
    <mergeCell ref="Q45:W45"/>
    <mergeCell ref="X45:AD45"/>
    <mergeCell ref="C47:E47"/>
    <mergeCell ref="F47:AD47"/>
    <mergeCell ref="B57:AD57"/>
    <mergeCell ref="Y121:AD121"/>
    <mergeCell ref="D86:V86"/>
    <mergeCell ref="W86:X86"/>
    <mergeCell ref="D87:V87"/>
    <mergeCell ref="W87:X87"/>
    <mergeCell ref="D103:V103"/>
    <mergeCell ref="W103:X103"/>
    <mergeCell ref="D104:V104"/>
    <mergeCell ref="W104:X104"/>
    <mergeCell ref="D105:V105"/>
    <mergeCell ref="W105:X105"/>
    <mergeCell ref="D106:V106"/>
    <mergeCell ref="W106:X106"/>
    <mergeCell ref="D107:V107"/>
    <mergeCell ref="W107:X107"/>
    <mergeCell ref="D108:V108"/>
    <mergeCell ref="W108:X108"/>
    <mergeCell ref="D109:V109"/>
    <mergeCell ref="Y124:AD124"/>
    <mergeCell ref="Y125:AD125"/>
    <mergeCell ref="Y126:AD126"/>
    <mergeCell ref="Y127:AD127"/>
    <mergeCell ref="Y114:AD114"/>
    <mergeCell ref="Y115:AD115"/>
    <mergeCell ref="Y116:AD116"/>
    <mergeCell ref="Y117:AD117"/>
    <mergeCell ref="Y118:AD118"/>
    <mergeCell ref="Y119:AD119"/>
    <mergeCell ref="Y120:AD120"/>
    <mergeCell ref="Y107:AD107"/>
    <mergeCell ref="Y108:AD108"/>
    <mergeCell ref="Y109:AD109"/>
    <mergeCell ref="Y110:AD110"/>
    <mergeCell ref="Y111:AD111"/>
    <mergeCell ref="Y112:AD112"/>
    <mergeCell ref="Y113:AD113"/>
    <mergeCell ref="Y122:AD122"/>
    <mergeCell ref="Y123:AD123"/>
    <mergeCell ref="W141:X141"/>
    <mergeCell ref="D136:V136"/>
    <mergeCell ref="W136:X136"/>
    <mergeCell ref="D137:V137"/>
    <mergeCell ref="D120:V120"/>
    <mergeCell ref="W120:X120"/>
    <mergeCell ref="D121:V121"/>
    <mergeCell ref="W121:X121"/>
    <mergeCell ref="D122:V122"/>
    <mergeCell ref="W122:X122"/>
    <mergeCell ref="D123:V123"/>
    <mergeCell ref="W123:X123"/>
    <mergeCell ref="D124:V124"/>
    <mergeCell ref="W124:X124"/>
    <mergeCell ref="D128:V128"/>
    <mergeCell ref="D132:V132"/>
    <mergeCell ref="D133:V133"/>
    <mergeCell ref="D138:V138"/>
    <mergeCell ref="D139:V139"/>
    <mergeCell ref="D140:V140"/>
    <mergeCell ref="D141:V141"/>
    <mergeCell ref="W128:X128"/>
    <mergeCell ref="D129:V129"/>
    <mergeCell ref="W129:X129"/>
    <mergeCell ref="D130:V130"/>
    <mergeCell ref="W130:X130"/>
    <mergeCell ref="D131:V131"/>
    <mergeCell ref="W131:X131"/>
    <mergeCell ref="D96:V96"/>
    <mergeCell ref="W96:X96"/>
    <mergeCell ref="D97:V97"/>
    <mergeCell ref="W97:X97"/>
    <mergeCell ref="D98:V98"/>
    <mergeCell ref="W98:X98"/>
    <mergeCell ref="D99:V99"/>
    <mergeCell ref="W99:X99"/>
    <mergeCell ref="D100:V100"/>
    <mergeCell ref="W100:X100"/>
    <mergeCell ref="D101:V101"/>
    <mergeCell ref="W101:X101"/>
    <mergeCell ref="W125:X125"/>
    <mergeCell ref="D126:V126"/>
    <mergeCell ref="W126:X126"/>
    <mergeCell ref="D127:V127"/>
    <mergeCell ref="W127:X127"/>
    <mergeCell ref="D112:V112"/>
    <mergeCell ref="D113:V113"/>
    <mergeCell ref="W109:X109"/>
    <mergeCell ref="D110:V110"/>
    <mergeCell ref="W110:X110"/>
    <mergeCell ref="D111:V111"/>
    <mergeCell ref="W111:X111"/>
    <mergeCell ref="C1642:X1642"/>
    <mergeCell ref="Y1642:AD1642"/>
    <mergeCell ref="C1643:D1646"/>
    <mergeCell ref="F1643:X1643"/>
    <mergeCell ref="Y1643:AD1643"/>
    <mergeCell ref="F1644:X1644"/>
    <mergeCell ref="Y1644:AD1644"/>
    <mergeCell ref="F1645:X1645"/>
    <mergeCell ref="Y1645:AD1645"/>
    <mergeCell ref="D1510:M1510"/>
    <mergeCell ref="N1510:Q1510"/>
    <mergeCell ref="D1516:M1516"/>
    <mergeCell ref="N1516:Q1516"/>
    <mergeCell ref="R1516:U1516"/>
    <mergeCell ref="D1517:M1517"/>
    <mergeCell ref="N1517:Q1517"/>
    <mergeCell ref="R1517:U1517"/>
    <mergeCell ref="D1518:M1518"/>
    <mergeCell ref="N1518:Q1518"/>
    <mergeCell ref="R1518:U1518"/>
    <mergeCell ref="D1519:M1519"/>
    <mergeCell ref="N1519:Q1519"/>
    <mergeCell ref="B1638:AD1638"/>
    <mergeCell ref="C1639:AD1639"/>
    <mergeCell ref="F1646:X1646"/>
    <mergeCell ref="Y1646:AD1646"/>
    <mergeCell ref="D1512:M1512"/>
    <mergeCell ref="N1512:Q1512"/>
    <mergeCell ref="R1512:U1512"/>
    <mergeCell ref="D1525:M1525"/>
    <mergeCell ref="N1525:Q1525"/>
    <mergeCell ref="R1525:U1525"/>
    <mergeCell ref="B1486:AD1486"/>
    <mergeCell ref="C1487:AD1487"/>
    <mergeCell ref="C1489:AD1489"/>
    <mergeCell ref="C1490:AD1490"/>
    <mergeCell ref="C1491:AD1491"/>
    <mergeCell ref="C1492:AD1492"/>
    <mergeCell ref="D1508:M1508"/>
    <mergeCell ref="N1508:Q1508"/>
    <mergeCell ref="R1508:U1508"/>
    <mergeCell ref="D1509:M1509"/>
    <mergeCell ref="N1509:Q1509"/>
    <mergeCell ref="R1509:U1509"/>
    <mergeCell ref="C355:AD355"/>
    <mergeCell ref="D1021:R1021"/>
    <mergeCell ref="S1021:X1021"/>
    <mergeCell ref="Y1021:AD1021"/>
    <mergeCell ref="D1010:R1010"/>
    <mergeCell ref="S1010:X1010"/>
    <mergeCell ref="Y1010:AD1010"/>
    <mergeCell ref="D1011:R1011"/>
    <mergeCell ref="S1011:X1011"/>
    <mergeCell ref="Y1011:AD1011"/>
    <mergeCell ref="D1012:R1012"/>
    <mergeCell ref="S1012:X1012"/>
    <mergeCell ref="Y1012:AD1012"/>
    <mergeCell ref="D1013:R1013"/>
    <mergeCell ref="S1013:X1013"/>
    <mergeCell ref="Y1013:AD1013"/>
    <mergeCell ref="D1125:AD1125"/>
    <mergeCell ref="D1255:R1255"/>
    <mergeCell ref="S1255:X1255"/>
    <mergeCell ref="Y1255:AD1255"/>
    <mergeCell ref="Z1678:AD1678"/>
    <mergeCell ref="U1678:Y1678"/>
    <mergeCell ref="Q1678:T1678"/>
    <mergeCell ref="C1677:P1679"/>
    <mergeCell ref="C1660:F1660"/>
    <mergeCell ref="G1660:AD1660"/>
    <mergeCell ref="C1662:F1662"/>
    <mergeCell ref="G1662:AD1662"/>
    <mergeCell ref="C1664:AD1664"/>
    <mergeCell ref="C1665:AD1665"/>
    <mergeCell ref="F1655:X1655"/>
    <mergeCell ref="Y1655:AD1655"/>
    <mergeCell ref="F1656:X1656"/>
    <mergeCell ref="Y1656:AD1656"/>
    <mergeCell ref="C1478:AD1478"/>
    <mergeCell ref="C1479:AD1479"/>
    <mergeCell ref="B1118:AD1118"/>
    <mergeCell ref="B1119:AD1119"/>
    <mergeCell ref="B1150:AD1150"/>
    <mergeCell ref="C1154:R1154"/>
    <mergeCell ref="S1154:X1154"/>
    <mergeCell ref="Y1154:AD1154"/>
    <mergeCell ref="D1155:R1155"/>
    <mergeCell ref="S1155:X1155"/>
    <mergeCell ref="Y1155:AD1155"/>
    <mergeCell ref="D1156:R1156"/>
    <mergeCell ref="S1156:X1156"/>
    <mergeCell ref="Y1156:AD1156"/>
    <mergeCell ref="D1157:R1157"/>
    <mergeCell ref="S1157:X1157"/>
    <mergeCell ref="Y1157:AD1157"/>
    <mergeCell ref="S1187:X1187"/>
    <mergeCell ref="B985:AD985"/>
    <mergeCell ref="R1519:U1519"/>
    <mergeCell ref="C1466:AD1466"/>
    <mergeCell ref="C1142:AD1142"/>
    <mergeCell ref="C1143:AD1143"/>
    <mergeCell ref="B1464:AD1464"/>
    <mergeCell ref="C1465:AD1465"/>
    <mergeCell ref="B1127:AD1127"/>
    <mergeCell ref="C1128:AD1128"/>
    <mergeCell ref="C1129:AD1129"/>
    <mergeCell ref="C1130:AD1130"/>
    <mergeCell ref="C1131:AD1131"/>
    <mergeCell ref="C1120:AD1120"/>
    <mergeCell ref="C1121:AD1121"/>
    <mergeCell ref="C1122:AD1122"/>
    <mergeCell ref="D1123:AD1123"/>
    <mergeCell ref="D1124:AD1124"/>
    <mergeCell ref="D1252:R1252"/>
    <mergeCell ref="S1252:X1252"/>
    <mergeCell ref="Y1252:AD1252"/>
    <mergeCell ref="D1171:R1171"/>
    <mergeCell ref="S1171:X1171"/>
    <mergeCell ref="Y1171:AD1171"/>
    <mergeCell ref="D1172:R1172"/>
    <mergeCell ref="S1172:X1172"/>
    <mergeCell ref="Y1172:AD1172"/>
    <mergeCell ref="D1173:R1173"/>
    <mergeCell ref="S1173:X1173"/>
    <mergeCell ref="Y1173:AD1173"/>
    <mergeCell ref="D1174:R1174"/>
    <mergeCell ref="S1174:X1174"/>
    <mergeCell ref="D1187:R1187"/>
    <mergeCell ref="C978:AD978"/>
    <mergeCell ref="Y995:AD995"/>
    <mergeCell ref="D996:R996"/>
    <mergeCell ref="S996:X996"/>
    <mergeCell ref="Y996:AD996"/>
    <mergeCell ref="D997:R997"/>
    <mergeCell ref="S997:X997"/>
    <mergeCell ref="Y997:AD997"/>
    <mergeCell ref="D1009:R1009"/>
    <mergeCell ref="S1009:X1009"/>
    <mergeCell ref="Y1009:AD1009"/>
    <mergeCell ref="D998:R998"/>
    <mergeCell ref="S998:X998"/>
    <mergeCell ref="Y998:AD998"/>
    <mergeCell ref="S946:X946"/>
    <mergeCell ref="Y946:AD946"/>
    <mergeCell ref="D947:R947"/>
    <mergeCell ref="S947:X947"/>
    <mergeCell ref="Y947:AD947"/>
    <mergeCell ref="D999:R999"/>
    <mergeCell ref="S999:X999"/>
    <mergeCell ref="Y999:AD999"/>
    <mergeCell ref="D1000:R1000"/>
    <mergeCell ref="S1000:X1000"/>
    <mergeCell ref="Y1000:AD1000"/>
    <mergeCell ref="D1001:R1001"/>
    <mergeCell ref="S1001:X1001"/>
    <mergeCell ref="Y1001:AD1001"/>
    <mergeCell ref="D1002:R1002"/>
    <mergeCell ref="S1002:X1002"/>
    <mergeCell ref="Y1002:AD1002"/>
    <mergeCell ref="C986:AD986"/>
    <mergeCell ref="Y943:AD943"/>
    <mergeCell ref="D940:R940"/>
    <mergeCell ref="S940:X940"/>
    <mergeCell ref="Y940:AD940"/>
    <mergeCell ref="D941:R941"/>
    <mergeCell ref="S941:X941"/>
    <mergeCell ref="Y941:AD941"/>
    <mergeCell ref="D938:R938"/>
    <mergeCell ref="S938:X938"/>
    <mergeCell ref="Y938:AD938"/>
    <mergeCell ref="D939:R939"/>
    <mergeCell ref="S939:X939"/>
    <mergeCell ref="Y939:AD939"/>
    <mergeCell ref="D936:R936"/>
    <mergeCell ref="S936:X936"/>
    <mergeCell ref="Y936:AD936"/>
    <mergeCell ref="D937:R937"/>
    <mergeCell ref="S937:X937"/>
    <mergeCell ref="Y937:AD937"/>
    <mergeCell ref="D934:R934"/>
    <mergeCell ref="S934:X934"/>
    <mergeCell ref="Y934:AD934"/>
    <mergeCell ref="D935:R935"/>
    <mergeCell ref="S935:X935"/>
    <mergeCell ref="Y935:AD935"/>
    <mergeCell ref="D932:R932"/>
    <mergeCell ref="S932:X932"/>
    <mergeCell ref="Y932:AD932"/>
    <mergeCell ref="D933:R933"/>
    <mergeCell ref="S933:X933"/>
    <mergeCell ref="Y933:AD933"/>
    <mergeCell ref="D930:R930"/>
    <mergeCell ref="S930:X930"/>
    <mergeCell ref="Y930:AD930"/>
    <mergeCell ref="D931:R931"/>
    <mergeCell ref="S931:X931"/>
    <mergeCell ref="Y931:AD931"/>
    <mergeCell ref="D928:R928"/>
    <mergeCell ref="S928:X928"/>
    <mergeCell ref="Y928:AD928"/>
    <mergeCell ref="D929:R929"/>
    <mergeCell ref="S929:X929"/>
    <mergeCell ref="Y929:AD929"/>
    <mergeCell ref="D926:R926"/>
    <mergeCell ref="S926:X926"/>
    <mergeCell ref="Y926:AD926"/>
    <mergeCell ref="D927:R927"/>
    <mergeCell ref="S927:X927"/>
    <mergeCell ref="Y927:AD927"/>
    <mergeCell ref="D924:R924"/>
    <mergeCell ref="S924:X924"/>
    <mergeCell ref="Y924:AD924"/>
    <mergeCell ref="D925:R925"/>
    <mergeCell ref="S925:X925"/>
    <mergeCell ref="Y925:AD925"/>
    <mergeCell ref="D922:R922"/>
    <mergeCell ref="S922:X922"/>
    <mergeCell ref="Y922:AD922"/>
    <mergeCell ref="D923:R923"/>
    <mergeCell ref="S923:X923"/>
    <mergeCell ref="Y923:AD923"/>
    <mergeCell ref="D920:R920"/>
    <mergeCell ref="S920:X920"/>
    <mergeCell ref="Y920:AD920"/>
    <mergeCell ref="D921:R921"/>
    <mergeCell ref="S921:X921"/>
    <mergeCell ref="Y921:AD921"/>
    <mergeCell ref="D918:R918"/>
    <mergeCell ref="S918:X918"/>
    <mergeCell ref="Y918:AD918"/>
    <mergeCell ref="D919:R919"/>
    <mergeCell ref="S919:X919"/>
    <mergeCell ref="Y919:AD919"/>
    <mergeCell ref="D916:R916"/>
    <mergeCell ref="S916:X916"/>
    <mergeCell ref="Y916:AD916"/>
    <mergeCell ref="D917:R917"/>
    <mergeCell ref="S917:X917"/>
    <mergeCell ref="Y917:AD917"/>
    <mergeCell ref="D914:R914"/>
    <mergeCell ref="S914:X914"/>
    <mergeCell ref="Y914:AD914"/>
    <mergeCell ref="D915:R915"/>
    <mergeCell ref="S915:X915"/>
    <mergeCell ref="Y915:AD915"/>
    <mergeCell ref="D912:R912"/>
    <mergeCell ref="S912:X912"/>
    <mergeCell ref="Y912:AD912"/>
    <mergeCell ref="D913:R913"/>
    <mergeCell ref="S913:X913"/>
    <mergeCell ref="Y913:AD913"/>
    <mergeCell ref="D910:R910"/>
    <mergeCell ref="S910:X910"/>
    <mergeCell ref="Y910:AD910"/>
    <mergeCell ref="D911:R911"/>
    <mergeCell ref="S911:X911"/>
    <mergeCell ref="Y911:AD911"/>
    <mergeCell ref="D908:R908"/>
    <mergeCell ref="S908:X908"/>
    <mergeCell ref="Y908:AD908"/>
    <mergeCell ref="D909:R909"/>
    <mergeCell ref="S909:X909"/>
    <mergeCell ref="Y909:AD909"/>
    <mergeCell ref="D906:R906"/>
    <mergeCell ref="S906:X906"/>
    <mergeCell ref="Y906:AD906"/>
    <mergeCell ref="D907:R907"/>
    <mergeCell ref="S907:X907"/>
    <mergeCell ref="Y907:AD907"/>
    <mergeCell ref="D904:R904"/>
    <mergeCell ref="S904:X904"/>
    <mergeCell ref="Y904:AD904"/>
    <mergeCell ref="D905:R905"/>
    <mergeCell ref="S905:X905"/>
    <mergeCell ref="Y905:AD905"/>
    <mergeCell ref="D902:R902"/>
    <mergeCell ref="S902:X902"/>
    <mergeCell ref="Y902:AD902"/>
    <mergeCell ref="D903:R903"/>
    <mergeCell ref="S903:X903"/>
    <mergeCell ref="Y903:AD903"/>
    <mergeCell ref="D900:R900"/>
    <mergeCell ref="S900:X900"/>
    <mergeCell ref="Y900:AD900"/>
    <mergeCell ref="D901:R901"/>
    <mergeCell ref="S901:X901"/>
    <mergeCell ref="Y901:AD901"/>
    <mergeCell ref="D898:R898"/>
    <mergeCell ref="S898:X898"/>
    <mergeCell ref="Y898:AD898"/>
    <mergeCell ref="D899:R899"/>
    <mergeCell ref="S899:X899"/>
    <mergeCell ref="Y899:AD899"/>
    <mergeCell ref="D896:R896"/>
    <mergeCell ref="S896:X896"/>
    <mergeCell ref="Y896:AD896"/>
    <mergeCell ref="D897:R897"/>
    <mergeCell ref="S897:X897"/>
    <mergeCell ref="Y897:AD897"/>
    <mergeCell ref="D894:R894"/>
    <mergeCell ref="S894:X894"/>
    <mergeCell ref="Y894:AD894"/>
    <mergeCell ref="D895:R895"/>
    <mergeCell ref="S895:X895"/>
    <mergeCell ref="Y895:AD895"/>
    <mergeCell ref="D892:R892"/>
    <mergeCell ref="S892:X892"/>
    <mergeCell ref="Y892:AD892"/>
    <mergeCell ref="D893:R893"/>
    <mergeCell ref="S893:X893"/>
    <mergeCell ref="Y893:AD893"/>
    <mergeCell ref="D890:R890"/>
    <mergeCell ref="S890:X890"/>
    <mergeCell ref="Y890:AD890"/>
    <mergeCell ref="D891:R891"/>
    <mergeCell ref="S891:X891"/>
    <mergeCell ref="Y891:AD891"/>
    <mergeCell ref="D888:R888"/>
    <mergeCell ref="S888:X888"/>
    <mergeCell ref="Y888:AD888"/>
    <mergeCell ref="D889:R889"/>
    <mergeCell ref="S889:X889"/>
    <mergeCell ref="Y889:AD889"/>
    <mergeCell ref="D886:R886"/>
    <mergeCell ref="S886:X886"/>
    <mergeCell ref="Y886:AD886"/>
    <mergeCell ref="D887:R887"/>
    <mergeCell ref="S887:X887"/>
    <mergeCell ref="Y887:AD887"/>
    <mergeCell ref="D884:R884"/>
    <mergeCell ref="S884:X884"/>
    <mergeCell ref="Y884:AD884"/>
    <mergeCell ref="D885:R885"/>
    <mergeCell ref="S885:X885"/>
    <mergeCell ref="Y885:AD885"/>
    <mergeCell ref="D882:R882"/>
    <mergeCell ref="S882:X882"/>
    <mergeCell ref="Y882:AD882"/>
    <mergeCell ref="D883:R883"/>
    <mergeCell ref="S883:X883"/>
    <mergeCell ref="Y883:AD883"/>
    <mergeCell ref="D880:R880"/>
    <mergeCell ref="S880:X880"/>
    <mergeCell ref="Y880:AD880"/>
    <mergeCell ref="D881:R881"/>
    <mergeCell ref="S881:X881"/>
    <mergeCell ref="Y881:AD881"/>
    <mergeCell ref="D878:R878"/>
    <mergeCell ref="S878:X878"/>
    <mergeCell ref="Y878:AD878"/>
    <mergeCell ref="D879:R879"/>
    <mergeCell ref="S879:X879"/>
    <mergeCell ref="Y879:AD879"/>
    <mergeCell ref="D876:R876"/>
    <mergeCell ref="S876:X876"/>
    <mergeCell ref="Y876:AD876"/>
    <mergeCell ref="D877:R877"/>
    <mergeCell ref="S877:X877"/>
    <mergeCell ref="Y877:AD877"/>
    <mergeCell ref="D874:R874"/>
    <mergeCell ref="S874:X874"/>
    <mergeCell ref="Y874:AD874"/>
    <mergeCell ref="D875:R875"/>
    <mergeCell ref="S875:X875"/>
    <mergeCell ref="Y875:AD875"/>
    <mergeCell ref="D872:R872"/>
    <mergeCell ref="S872:X872"/>
    <mergeCell ref="Y872:AD872"/>
    <mergeCell ref="D873:R873"/>
    <mergeCell ref="S873:X873"/>
    <mergeCell ref="Y873:AD873"/>
    <mergeCell ref="D870:R870"/>
    <mergeCell ref="S870:X870"/>
    <mergeCell ref="Y870:AD870"/>
    <mergeCell ref="D871:R871"/>
    <mergeCell ref="S871:X871"/>
    <mergeCell ref="Y871:AD871"/>
    <mergeCell ref="D868:R868"/>
    <mergeCell ref="S868:X868"/>
    <mergeCell ref="Y868:AD868"/>
    <mergeCell ref="D869:R869"/>
    <mergeCell ref="S869:X869"/>
    <mergeCell ref="Y869:AD869"/>
    <mergeCell ref="D866:R866"/>
    <mergeCell ref="S866:X866"/>
    <mergeCell ref="Y866:AD866"/>
    <mergeCell ref="D867:R867"/>
    <mergeCell ref="S867:X867"/>
    <mergeCell ref="Y867:AD867"/>
    <mergeCell ref="D864:R864"/>
    <mergeCell ref="S864:X864"/>
    <mergeCell ref="Y864:AD864"/>
    <mergeCell ref="D865:R865"/>
    <mergeCell ref="S865:X865"/>
    <mergeCell ref="Y865:AD865"/>
    <mergeCell ref="D862:R862"/>
    <mergeCell ref="S862:X862"/>
    <mergeCell ref="Y862:AD862"/>
    <mergeCell ref="D863:R863"/>
    <mergeCell ref="S863:X863"/>
    <mergeCell ref="Y863:AD863"/>
    <mergeCell ref="D860:R860"/>
    <mergeCell ref="S860:X860"/>
    <mergeCell ref="Y860:AD860"/>
    <mergeCell ref="D861:R861"/>
    <mergeCell ref="S861:X861"/>
    <mergeCell ref="Y861:AD861"/>
    <mergeCell ref="D858:R858"/>
    <mergeCell ref="S858:X858"/>
    <mergeCell ref="Y858:AD858"/>
    <mergeCell ref="D859:R859"/>
    <mergeCell ref="S859:X859"/>
    <mergeCell ref="Y859:AD859"/>
    <mergeCell ref="D856:R856"/>
    <mergeCell ref="S856:X856"/>
    <mergeCell ref="Y856:AD856"/>
    <mergeCell ref="D857:R857"/>
    <mergeCell ref="S857:X857"/>
    <mergeCell ref="Y857:AD857"/>
    <mergeCell ref="D854:R854"/>
    <mergeCell ref="S854:X854"/>
    <mergeCell ref="Y854:AD854"/>
    <mergeCell ref="D855:R855"/>
    <mergeCell ref="S855:X855"/>
    <mergeCell ref="Y855:AD855"/>
    <mergeCell ref="D852:R852"/>
    <mergeCell ref="S852:X852"/>
    <mergeCell ref="Y852:AD852"/>
    <mergeCell ref="D853:R853"/>
    <mergeCell ref="S853:X853"/>
    <mergeCell ref="Y853:AD853"/>
    <mergeCell ref="D850:R850"/>
    <mergeCell ref="S850:X850"/>
    <mergeCell ref="Y850:AD850"/>
    <mergeCell ref="D851:R851"/>
    <mergeCell ref="S851:X851"/>
    <mergeCell ref="Y851:AD851"/>
    <mergeCell ref="D848:R848"/>
    <mergeCell ref="S848:X848"/>
    <mergeCell ref="Y848:AD848"/>
    <mergeCell ref="D849:R849"/>
    <mergeCell ref="S849:X849"/>
    <mergeCell ref="Y849:AD849"/>
    <mergeCell ref="D846:R846"/>
    <mergeCell ref="S846:X846"/>
    <mergeCell ref="Y846:AD846"/>
    <mergeCell ref="D847:R847"/>
    <mergeCell ref="S847:X847"/>
    <mergeCell ref="Y847:AD847"/>
    <mergeCell ref="D844:R844"/>
    <mergeCell ref="S844:X844"/>
    <mergeCell ref="Y844:AD844"/>
    <mergeCell ref="D845:R845"/>
    <mergeCell ref="S845:X845"/>
    <mergeCell ref="Y845:AD845"/>
    <mergeCell ref="D842:R842"/>
    <mergeCell ref="S842:X842"/>
    <mergeCell ref="Y842:AD842"/>
    <mergeCell ref="D843:R843"/>
    <mergeCell ref="S843:X843"/>
    <mergeCell ref="Y843:AD843"/>
    <mergeCell ref="D840:R840"/>
    <mergeCell ref="S840:X840"/>
    <mergeCell ref="Y840:AD840"/>
    <mergeCell ref="D841:R841"/>
    <mergeCell ref="S841:X841"/>
    <mergeCell ref="Y841:AD841"/>
    <mergeCell ref="D838:R838"/>
    <mergeCell ref="S838:X838"/>
    <mergeCell ref="Y838:AD838"/>
    <mergeCell ref="D839:R839"/>
    <mergeCell ref="S839:X839"/>
    <mergeCell ref="Y839:AD839"/>
    <mergeCell ref="D836:R836"/>
    <mergeCell ref="S836:X836"/>
    <mergeCell ref="Y836:AD836"/>
    <mergeCell ref="D837:R837"/>
    <mergeCell ref="S837:X837"/>
    <mergeCell ref="Y837:AD837"/>
    <mergeCell ref="D834:R834"/>
    <mergeCell ref="S834:X834"/>
    <mergeCell ref="Y834:AD834"/>
    <mergeCell ref="D835:R835"/>
    <mergeCell ref="S835:X835"/>
    <mergeCell ref="Y835:AD835"/>
    <mergeCell ref="D832:R832"/>
    <mergeCell ref="S832:X832"/>
    <mergeCell ref="Y832:AD832"/>
    <mergeCell ref="D833:R833"/>
    <mergeCell ref="S833:X833"/>
    <mergeCell ref="Y833:AD833"/>
    <mergeCell ref="D830:R830"/>
    <mergeCell ref="S830:X830"/>
    <mergeCell ref="Y830:AD830"/>
    <mergeCell ref="D831:R831"/>
    <mergeCell ref="S831:X831"/>
    <mergeCell ref="Y831:AD831"/>
    <mergeCell ref="D828:R828"/>
    <mergeCell ref="S828:X828"/>
    <mergeCell ref="Y828:AD828"/>
    <mergeCell ref="D829:R829"/>
    <mergeCell ref="S829:X829"/>
    <mergeCell ref="Y829:AD829"/>
    <mergeCell ref="B822:AD822"/>
    <mergeCell ref="C823:AD823"/>
    <mergeCell ref="B825:AD825"/>
    <mergeCell ref="C827:R827"/>
    <mergeCell ref="S827:X827"/>
    <mergeCell ref="Y827:AD827"/>
    <mergeCell ref="D811:R811"/>
    <mergeCell ref="S811:X811"/>
    <mergeCell ref="Y811:AD811"/>
    <mergeCell ref="C813:AD813"/>
    <mergeCell ref="C814:AD814"/>
    <mergeCell ref="B821:AD821"/>
    <mergeCell ref="C809:R809"/>
    <mergeCell ref="S809:X809"/>
    <mergeCell ref="Y809:AD809"/>
    <mergeCell ref="D810:R810"/>
    <mergeCell ref="S810:X810"/>
    <mergeCell ref="Y810:AD810"/>
    <mergeCell ref="C796:AD796"/>
    <mergeCell ref="C797:AD797"/>
    <mergeCell ref="B804:AD804"/>
    <mergeCell ref="C805:AD805"/>
    <mergeCell ref="C806:AD806"/>
    <mergeCell ref="C807:AD807"/>
    <mergeCell ref="C792:J792"/>
    <mergeCell ref="C794:E794"/>
    <mergeCell ref="F794:AD794"/>
    <mergeCell ref="C785:AD785"/>
    <mergeCell ref="C786:AD786"/>
    <mergeCell ref="C788:AD788"/>
    <mergeCell ref="C790:AD790"/>
    <mergeCell ref="C791:J791"/>
    <mergeCell ref="AA792:AD792"/>
    <mergeCell ref="Y772:AD772"/>
    <mergeCell ref="C774:E774"/>
    <mergeCell ref="F774:AD774"/>
    <mergeCell ref="C776:AD776"/>
    <mergeCell ref="C777:AD777"/>
    <mergeCell ref="B784:AD784"/>
    <mergeCell ref="C787:AD787"/>
    <mergeCell ref="K791:N791"/>
    <mergeCell ref="O791:R791"/>
    <mergeCell ref="S791:V791"/>
    <mergeCell ref="W791:Z791"/>
    <mergeCell ref="AA791:AD791"/>
    <mergeCell ref="K792:N792"/>
    <mergeCell ref="O792:R792"/>
    <mergeCell ref="S792:V792"/>
    <mergeCell ref="W792:Z792"/>
    <mergeCell ref="B775:AE775"/>
    <mergeCell ref="C770:E770"/>
    <mergeCell ref="F770:X770"/>
    <mergeCell ref="Y770:AD770"/>
    <mergeCell ref="C771:E771"/>
    <mergeCell ref="F771:X771"/>
    <mergeCell ref="Y771:AD771"/>
    <mergeCell ref="C768:E768"/>
    <mergeCell ref="F768:X768"/>
    <mergeCell ref="Y768:AD768"/>
    <mergeCell ref="C769:E769"/>
    <mergeCell ref="F769:X769"/>
    <mergeCell ref="Y769:AD769"/>
    <mergeCell ref="Y763:AD763"/>
    <mergeCell ref="F764:X764"/>
    <mergeCell ref="Y764:AD764"/>
    <mergeCell ref="F765:X765"/>
    <mergeCell ref="Y765:AD765"/>
    <mergeCell ref="C767:E767"/>
    <mergeCell ref="F767:X767"/>
    <mergeCell ref="Y767:AD767"/>
    <mergeCell ref="C761:D766"/>
    <mergeCell ref="F766:X766"/>
    <mergeCell ref="Y766:AD766"/>
    <mergeCell ref="C750:AD750"/>
    <mergeCell ref="C751:AD751"/>
    <mergeCell ref="C760:X760"/>
    <mergeCell ref="Y760:AD760"/>
    <mergeCell ref="F761:X761"/>
    <mergeCell ref="Y761:AD761"/>
    <mergeCell ref="F762:X762"/>
    <mergeCell ref="Y762:AD762"/>
    <mergeCell ref="F763:X763"/>
    <mergeCell ref="C745:E745"/>
    <mergeCell ref="F745:X745"/>
    <mergeCell ref="Y745:AD745"/>
    <mergeCell ref="Y746:AD746"/>
    <mergeCell ref="C748:E748"/>
    <mergeCell ref="F748:AD748"/>
    <mergeCell ref="C743:E743"/>
    <mergeCell ref="F743:X743"/>
    <mergeCell ref="Y743:AD743"/>
    <mergeCell ref="C744:E744"/>
    <mergeCell ref="F744:X744"/>
    <mergeCell ref="Y744:AD744"/>
    <mergeCell ref="C740:D741"/>
    <mergeCell ref="F740:X740"/>
    <mergeCell ref="Y740:AD740"/>
    <mergeCell ref="F741:X741"/>
    <mergeCell ref="Y741:AD741"/>
    <mergeCell ref="C742:E742"/>
    <mergeCell ref="F742:X742"/>
    <mergeCell ref="Y742:AD742"/>
    <mergeCell ref="C732:AD732"/>
    <mergeCell ref="C733:AD733"/>
    <mergeCell ref="C734:AD734"/>
    <mergeCell ref="C738:X738"/>
    <mergeCell ref="Y738:AD738"/>
    <mergeCell ref="C739:E739"/>
    <mergeCell ref="F739:X739"/>
    <mergeCell ref="Y739:AD739"/>
    <mergeCell ref="C720:AD720"/>
    <mergeCell ref="C721:AD721"/>
    <mergeCell ref="B728:AD728"/>
    <mergeCell ref="C729:AD729"/>
    <mergeCell ref="C730:AD730"/>
    <mergeCell ref="C731:AD731"/>
    <mergeCell ref="AC717:AD717"/>
    <mergeCell ref="O718:P718"/>
    <mergeCell ref="Q718:R718"/>
    <mergeCell ref="S718:T718"/>
    <mergeCell ref="U718:V718"/>
    <mergeCell ref="W718:X718"/>
    <mergeCell ref="Y718:Z718"/>
    <mergeCell ref="AA718:AB718"/>
    <mergeCell ref="AC718:AD718"/>
    <mergeCell ref="AA716:AB716"/>
    <mergeCell ref="AC716:AD716"/>
    <mergeCell ref="D717:N717"/>
    <mergeCell ref="O717:P717"/>
    <mergeCell ref="Q717:R717"/>
    <mergeCell ref="S717:T717"/>
    <mergeCell ref="U717:V717"/>
    <mergeCell ref="W717:X717"/>
    <mergeCell ref="Y717:Z717"/>
    <mergeCell ref="AA717:AB717"/>
    <mergeCell ref="Y715:Z715"/>
    <mergeCell ref="AA715:AB715"/>
    <mergeCell ref="AC715:AD715"/>
    <mergeCell ref="D716:N716"/>
    <mergeCell ref="O716:P716"/>
    <mergeCell ref="Q716:R716"/>
    <mergeCell ref="S716:T716"/>
    <mergeCell ref="U716:V716"/>
    <mergeCell ref="W716:X716"/>
    <mergeCell ref="Y716:Z716"/>
    <mergeCell ref="D715:N715"/>
    <mergeCell ref="O715:P715"/>
    <mergeCell ref="Q715:R715"/>
    <mergeCell ref="S715:T715"/>
    <mergeCell ref="U715:V715"/>
    <mergeCell ref="W715:X715"/>
    <mergeCell ref="AC713:AD713"/>
    <mergeCell ref="D714:N714"/>
    <mergeCell ref="O714:P714"/>
    <mergeCell ref="Q714:R714"/>
    <mergeCell ref="S714:T714"/>
    <mergeCell ref="U714:V714"/>
    <mergeCell ref="W714:X714"/>
    <mergeCell ref="Y714:Z714"/>
    <mergeCell ref="AA714:AB714"/>
    <mergeCell ref="AC714:AD714"/>
    <mergeCell ref="AA712:AB712"/>
    <mergeCell ref="AC712:AD712"/>
    <mergeCell ref="D713:N713"/>
    <mergeCell ref="O713:P713"/>
    <mergeCell ref="Q713:R713"/>
    <mergeCell ref="S713:T713"/>
    <mergeCell ref="U713:V713"/>
    <mergeCell ref="W713:X713"/>
    <mergeCell ref="Y713:Z713"/>
    <mergeCell ref="AA713:AB713"/>
    <mergeCell ref="Y711:Z711"/>
    <mergeCell ref="AA711:AB711"/>
    <mergeCell ref="AC711:AD711"/>
    <mergeCell ref="D712:N712"/>
    <mergeCell ref="O712:P712"/>
    <mergeCell ref="Q712:R712"/>
    <mergeCell ref="S712:T712"/>
    <mergeCell ref="U712:V712"/>
    <mergeCell ref="W712:X712"/>
    <mergeCell ref="Y712:Z712"/>
    <mergeCell ref="D711:N711"/>
    <mergeCell ref="O711:P711"/>
    <mergeCell ref="Q711:R711"/>
    <mergeCell ref="S711:T711"/>
    <mergeCell ref="U711:V711"/>
    <mergeCell ref="W711:X711"/>
    <mergeCell ref="AC709:AD709"/>
    <mergeCell ref="D710:N710"/>
    <mergeCell ref="O710:P710"/>
    <mergeCell ref="Q710:R710"/>
    <mergeCell ref="S710:T710"/>
    <mergeCell ref="U710:V710"/>
    <mergeCell ref="W710:X710"/>
    <mergeCell ref="Y710:Z710"/>
    <mergeCell ref="AA710:AB710"/>
    <mergeCell ref="AC710:AD710"/>
    <mergeCell ref="AA708:AB708"/>
    <mergeCell ref="AC708:AD708"/>
    <mergeCell ref="D709:N709"/>
    <mergeCell ref="O709:P709"/>
    <mergeCell ref="Q709:R709"/>
    <mergeCell ref="S709:T709"/>
    <mergeCell ref="U709:V709"/>
    <mergeCell ref="W709:X709"/>
    <mergeCell ref="Y709:Z709"/>
    <mergeCell ref="AA709:AB709"/>
    <mergeCell ref="Y707:Z707"/>
    <mergeCell ref="AA707:AB707"/>
    <mergeCell ref="AC707:AD707"/>
    <mergeCell ref="D708:N708"/>
    <mergeCell ref="O708:P708"/>
    <mergeCell ref="Q708:R708"/>
    <mergeCell ref="S708:T708"/>
    <mergeCell ref="U708:V708"/>
    <mergeCell ref="W708:X708"/>
    <mergeCell ref="Y708:Z708"/>
    <mergeCell ref="D707:N707"/>
    <mergeCell ref="O707:P707"/>
    <mergeCell ref="Q707:R707"/>
    <mergeCell ref="S707:T707"/>
    <mergeCell ref="U707:V707"/>
    <mergeCell ref="W707:X707"/>
    <mergeCell ref="AC705:AD705"/>
    <mergeCell ref="D706:N706"/>
    <mergeCell ref="O706:P706"/>
    <mergeCell ref="Q706:R706"/>
    <mergeCell ref="S706:T706"/>
    <mergeCell ref="U706:V706"/>
    <mergeCell ref="W706:X706"/>
    <mergeCell ref="Y706:Z706"/>
    <mergeCell ref="AA706:AB706"/>
    <mergeCell ref="AC706:AD706"/>
    <mergeCell ref="AA704:AB704"/>
    <mergeCell ref="AC704:AD704"/>
    <mergeCell ref="D705:N705"/>
    <mergeCell ref="O705:P705"/>
    <mergeCell ref="Q705:R705"/>
    <mergeCell ref="S705:T705"/>
    <mergeCell ref="U705:V705"/>
    <mergeCell ref="W705:X705"/>
    <mergeCell ref="Y705:Z705"/>
    <mergeCell ref="AA705:AB705"/>
    <mergeCell ref="Y703:Z703"/>
    <mergeCell ref="AA703:AB703"/>
    <mergeCell ref="AC703:AD703"/>
    <mergeCell ref="D704:N704"/>
    <mergeCell ref="O704:P704"/>
    <mergeCell ref="Q704:R704"/>
    <mergeCell ref="S704:T704"/>
    <mergeCell ref="U704:V704"/>
    <mergeCell ref="W704:X704"/>
    <mergeCell ref="Y704:Z704"/>
    <mergeCell ref="D703:N703"/>
    <mergeCell ref="O703:P703"/>
    <mergeCell ref="Q703:R703"/>
    <mergeCell ref="S703:T703"/>
    <mergeCell ref="U703:V703"/>
    <mergeCell ref="W703:X703"/>
    <mergeCell ref="AC701:AD701"/>
    <mergeCell ref="D702:N702"/>
    <mergeCell ref="O702:P702"/>
    <mergeCell ref="Q702:R702"/>
    <mergeCell ref="S702:T702"/>
    <mergeCell ref="U702:V702"/>
    <mergeCell ref="W702:X702"/>
    <mergeCell ref="Y702:Z702"/>
    <mergeCell ref="AA702:AB702"/>
    <mergeCell ref="AC702:AD702"/>
    <mergeCell ref="AA700:AB700"/>
    <mergeCell ref="AC700:AD700"/>
    <mergeCell ref="D701:N701"/>
    <mergeCell ref="O701:P701"/>
    <mergeCell ref="Q701:R701"/>
    <mergeCell ref="S701:T701"/>
    <mergeCell ref="U701:V701"/>
    <mergeCell ref="W701:X701"/>
    <mergeCell ref="Y701:Z701"/>
    <mergeCell ref="AA701:AB701"/>
    <mergeCell ref="Y699:Z699"/>
    <mergeCell ref="AA699:AB699"/>
    <mergeCell ref="AC699:AD699"/>
    <mergeCell ref="D700:N700"/>
    <mergeCell ref="O700:P700"/>
    <mergeCell ref="Q700:R700"/>
    <mergeCell ref="S700:T700"/>
    <mergeCell ref="U700:V700"/>
    <mergeCell ref="W700:X700"/>
    <mergeCell ref="Y700:Z700"/>
    <mergeCell ref="D699:N699"/>
    <mergeCell ref="O699:P699"/>
    <mergeCell ref="Q699:R699"/>
    <mergeCell ref="S699:T699"/>
    <mergeCell ref="U699:V699"/>
    <mergeCell ref="W699:X699"/>
    <mergeCell ref="AC697:AD697"/>
    <mergeCell ref="D698:N698"/>
    <mergeCell ref="O698:P698"/>
    <mergeCell ref="Q698:R698"/>
    <mergeCell ref="S698:T698"/>
    <mergeCell ref="U698:V698"/>
    <mergeCell ref="W698:X698"/>
    <mergeCell ref="Y698:Z698"/>
    <mergeCell ref="AA698:AB698"/>
    <mergeCell ref="AC698:AD698"/>
    <mergeCell ref="AA696:AB696"/>
    <mergeCell ref="AC696:AD696"/>
    <mergeCell ref="D697:N697"/>
    <mergeCell ref="O697:P697"/>
    <mergeCell ref="Q697:R697"/>
    <mergeCell ref="S697:T697"/>
    <mergeCell ref="U697:V697"/>
    <mergeCell ref="W697:X697"/>
    <mergeCell ref="Y697:Z697"/>
    <mergeCell ref="AA697:AB697"/>
    <mergeCell ref="Y695:Z695"/>
    <mergeCell ref="AA695:AB695"/>
    <mergeCell ref="AC695:AD695"/>
    <mergeCell ref="D696:N696"/>
    <mergeCell ref="O696:P696"/>
    <mergeCell ref="Q696:R696"/>
    <mergeCell ref="S696:T696"/>
    <mergeCell ref="U696:V696"/>
    <mergeCell ref="W696:X696"/>
    <mergeCell ref="Y696:Z696"/>
    <mergeCell ref="D695:N695"/>
    <mergeCell ref="O695:P695"/>
    <mergeCell ref="Q695:R695"/>
    <mergeCell ref="S695:T695"/>
    <mergeCell ref="U695:V695"/>
    <mergeCell ref="W695:X695"/>
    <mergeCell ref="AC693:AD693"/>
    <mergeCell ref="D694:N694"/>
    <mergeCell ref="O694:P694"/>
    <mergeCell ref="Q694:R694"/>
    <mergeCell ref="S694:T694"/>
    <mergeCell ref="U694:V694"/>
    <mergeCell ref="W694:X694"/>
    <mergeCell ref="Y694:Z694"/>
    <mergeCell ref="AA694:AB694"/>
    <mergeCell ref="AC694:AD694"/>
    <mergeCell ref="AA692:AB692"/>
    <mergeCell ref="AC692:AD692"/>
    <mergeCell ref="D693:N693"/>
    <mergeCell ref="O693:P693"/>
    <mergeCell ref="Q693:R693"/>
    <mergeCell ref="S693:T693"/>
    <mergeCell ref="U693:V693"/>
    <mergeCell ref="W693:X693"/>
    <mergeCell ref="Y693:Z693"/>
    <mergeCell ref="AA693:AB693"/>
    <mergeCell ref="Y691:Z691"/>
    <mergeCell ref="AA691:AB691"/>
    <mergeCell ref="AC691:AD691"/>
    <mergeCell ref="D692:N692"/>
    <mergeCell ref="O692:P692"/>
    <mergeCell ref="Q692:R692"/>
    <mergeCell ref="S692:T692"/>
    <mergeCell ref="U692:V692"/>
    <mergeCell ref="W692:X692"/>
    <mergeCell ref="Y692:Z692"/>
    <mergeCell ref="D691:N691"/>
    <mergeCell ref="O691:P691"/>
    <mergeCell ref="Q691:R691"/>
    <mergeCell ref="S691:T691"/>
    <mergeCell ref="U691:V691"/>
    <mergeCell ref="W691:X691"/>
    <mergeCell ref="AC689:AD689"/>
    <mergeCell ref="D690:N690"/>
    <mergeCell ref="O690:P690"/>
    <mergeCell ref="Q690:R690"/>
    <mergeCell ref="S690:T690"/>
    <mergeCell ref="U690:V690"/>
    <mergeCell ref="W690:X690"/>
    <mergeCell ref="Y690:Z690"/>
    <mergeCell ref="AA690:AB690"/>
    <mergeCell ref="AC690:AD690"/>
    <mergeCell ref="AA688:AB688"/>
    <mergeCell ref="AC688:AD688"/>
    <mergeCell ref="D689:N689"/>
    <mergeCell ref="O689:P689"/>
    <mergeCell ref="Q689:R689"/>
    <mergeCell ref="S689:T689"/>
    <mergeCell ref="U689:V689"/>
    <mergeCell ref="W689:X689"/>
    <mergeCell ref="Y689:Z689"/>
    <mergeCell ref="AA689:AB689"/>
    <mergeCell ref="Y687:Z687"/>
    <mergeCell ref="AA687:AB687"/>
    <mergeCell ref="AC687:AD687"/>
    <mergeCell ref="D688:N688"/>
    <mergeCell ref="O688:P688"/>
    <mergeCell ref="Q688:R688"/>
    <mergeCell ref="S688:T688"/>
    <mergeCell ref="U688:V688"/>
    <mergeCell ref="W688:X688"/>
    <mergeCell ref="Y688:Z688"/>
    <mergeCell ref="D687:N687"/>
    <mergeCell ref="O687:P687"/>
    <mergeCell ref="Q687:R687"/>
    <mergeCell ref="S687:T687"/>
    <mergeCell ref="U687:V687"/>
    <mergeCell ref="W687:X687"/>
    <mergeCell ref="AC685:AD685"/>
    <mergeCell ref="D686:N686"/>
    <mergeCell ref="O686:P686"/>
    <mergeCell ref="Q686:R686"/>
    <mergeCell ref="S686:T686"/>
    <mergeCell ref="U686:V686"/>
    <mergeCell ref="W686:X686"/>
    <mergeCell ref="Y686:Z686"/>
    <mergeCell ref="AA686:AB686"/>
    <mergeCell ref="AC686:AD686"/>
    <mergeCell ref="AA684:AB684"/>
    <mergeCell ref="AC684:AD684"/>
    <mergeCell ref="D685:N685"/>
    <mergeCell ref="O685:P685"/>
    <mergeCell ref="Q685:R685"/>
    <mergeCell ref="S685:T685"/>
    <mergeCell ref="U685:V685"/>
    <mergeCell ref="W685:X685"/>
    <mergeCell ref="Y685:Z685"/>
    <mergeCell ref="AA685:AB685"/>
    <mergeCell ref="Y683:Z683"/>
    <mergeCell ref="AA683:AB683"/>
    <mergeCell ref="AC683:AD683"/>
    <mergeCell ref="D684:N684"/>
    <mergeCell ref="O684:P684"/>
    <mergeCell ref="Q684:R684"/>
    <mergeCell ref="S684:T684"/>
    <mergeCell ref="U684:V684"/>
    <mergeCell ref="W684:X684"/>
    <mergeCell ref="Y684:Z684"/>
    <mergeCell ref="D683:N683"/>
    <mergeCell ref="O683:P683"/>
    <mergeCell ref="Q683:R683"/>
    <mergeCell ref="S683:T683"/>
    <mergeCell ref="U683:V683"/>
    <mergeCell ref="W683:X683"/>
    <mergeCell ref="AC681:AD681"/>
    <mergeCell ref="D682:N682"/>
    <mergeCell ref="O682:P682"/>
    <mergeCell ref="Q682:R682"/>
    <mergeCell ref="S682:T682"/>
    <mergeCell ref="U682:V682"/>
    <mergeCell ref="W682:X682"/>
    <mergeCell ref="Y682:Z682"/>
    <mergeCell ref="AA682:AB682"/>
    <mergeCell ref="AC682:AD682"/>
    <mergeCell ref="AA680:AB680"/>
    <mergeCell ref="AC680:AD680"/>
    <mergeCell ref="D681:N681"/>
    <mergeCell ref="O681:P681"/>
    <mergeCell ref="Q681:R681"/>
    <mergeCell ref="S681:T681"/>
    <mergeCell ref="U681:V681"/>
    <mergeCell ref="W681:X681"/>
    <mergeCell ref="Y681:Z681"/>
    <mergeCell ref="AA681:AB681"/>
    <mergeCell ref="Y679:Z679"/>
    <mergeCell ref="AA679:AB679"/>
    <mergeCell ref="AC679:AD679"/>
    <mergeCell ref="D680:N680"/>
    <mergeCell ref="O680:P680"/>
    <mergeCell ref="Q680:R680"/>
    <mergeCell ref="S680:T680"/>
    <mergeCell ref="U680:V680"/>
    <mergeCell ref="W680:X680"/>
    <mergeCell ref="Y680:Z680"/>
    <mergeCell ref="D679:N679"/>
    <mergeCell ref="O679:P679"/>
    <mergeCell ref="Q679:R679"/>
    <mergeCell ref="S679:T679"/>
    <mergeCell ref="U679:V679"/>
    <mergeCell ref="W679:X679"/>
    <mergeCell ref="AC677:AD677"/>
    <mergeCell ref="D678:N678"/>
    <mergeCell ref="O678:P678"/>
    <mergeCell ref="Q678:R678"/>
    <mergeCell ref="S678:T678"/>
    <mergeCell ref="U678:V678"/>
    <mergeCell ref="W678:X678"/>
    <mergeCell ref="Y678:Z678"/>
    <mergeCell ref="AA678:AB678"/>
    <mergeCell ref="AC678:AD678"/>
    <mergeCell ref="AA676:AB676"/>
    <mergeCell ref="AC676:AD676"/>
    <mergeCell ref="D677:N677"/>
    <mergeCell ref="O677:P677"/>
    <mergeCell ref="Q677:R677"/>
    <mergeCell ref="S677:T677"/>
    <mergeCell ref="U677:V677"/>
    <mergeCell ref="W677:X677"/>
    <mergeCell ref="Y677:Z677"/>
    <mergeCell ref="AA677:AB677"/>
    <mergeCell ref="Y675:Z675"/>
    <mergeCell ref="AA675:AB675"/>
    <mergeCell ref="AC675:AD675"/>
    <mergeCell ref="D676:N676"/>
    <mergeCell ref="O676:P676"/>
    <mergeCell ref="Q676:R676"/>
    <mergeCell ref="S676:T676"/>
    <mergeCell ref="U676:V676"/>
    <mergeCell ref="W676:X676"/>
    <mergeCell ref="Y676:Z676"/>
    <mergeCell ref="D675:N675"/>
    <mergeCell ref="O675:P675"/>
    <mergeCell ref="Q675:R675"/>
    <mergeCell ref="S675:T675"/>
    <mergeCell ref="U675:V675"/>
    <mergeCell ref="W675:X675"/>
    <mergeCell ref="AC673:AD673"/>
    <mergeCell ref="D674:N674"/>
    <mergeCell ref="O674:P674"/>
    <mergeCell ref="Q674:R674"/>
    <mergeCell ref="S674:T674"/>
    <mergeCell ref="U674:V674"/>
    <mergeCell ref="W674:X674"/>
    <mergeCell ref="Y674:Z674"/>
    <mergeCell ref="AA674:AB674"/>
    <mergeCell ref="AC674:AD674"/>
    <mergeCell ref="AA672:AB672"/>
    <mergeCell ref="AC672:AD672"/>
    <mergeCell ref="D673:N673"/>
    <mergeCell ref="O673:P673"/>
    <mergeCell ref="Q673:R673"/>
    <mergeCell ref="S673:T673"/>
    <mergeCell ref="U673:V673"/>
    <mergeCell ref="W673:X673"/>
    <mergeCell ref="Y673:Z673"/>
    <mergeCell ref="AA673:AB673"/>
    <mergeCell ref="Y671:Z671"/>
    <mergeCell ref="AA671:AB671"/>
    <mergeCell ref="AC671:AD671"/>
    <mergeCell ref="D672:N672"/>
    <mergeCell ref="O672:P672"/>
    <mergeCell ref="Q672:R672"/>
    <mergeCell ref="S672:T672"/>
    <mergeCell ref="U672:V672"/>
    <mergeCell ref="W672:X672"/>
    <mergeCell ref="Y672:Z672"/>
    <mergeCell ref="D671:N671"/>
    <mergeCell ref="O671:P671"/>
    <mergeCell ref="Q671:R671"/>
    <mergeCell ref="S671:T671"/>
    <mergeCell ref="U671:V671"/>
    <mergeCell ref="W671:X671"/>
    <mergeCell ref="AC669:AD669"/>
    <mergeCell ref="D670:N670"/>
    <mergeCell ref="O670:P670"/>
    <mergeCell ref="Q670:R670"/>
    <mergeCell ref="S670:T670"/>
    <mergeCell ref="U670:V670"/>
    <mergeCell ref="W670:X670"/>
    <mergeCell ref="Y670:Z670"/>
    <mergeCell ref="AA670:AB670"/>
    <mergeCell ref="AC670:AD670"/>
    <mergeCell ref="AA668:AB668"/>
    <mergeCell ref="AC668:AD668"/>
    <mergeCell ref="D669:N669"/>
    <mergeCell ref="O669:P669"/>
    <mergeCell ref="Q669:R669"/>
    <mergeCell ref="S669:T669"/>
    <mergeCell ref="U669:V669"/>
    <mergeCell ref="W669:X669"/>
    <mergeCell ref="Y669:Z669"/>
    <mergeCell ref="AA669:AB669"/>
    <mergeCell ref="Y667:Z667"/>
    <mergeCell ref="AA667:AB667"/>
    <mergeCell ref="AC667:AD667"/>
    <mergeCell ref="D668:N668"/>
    <mergeCell ref="O668:P668"/>
    <mergeCell ref="Q668:R668"/>
    <mergeCell ref="S668:T668"/>
    <mergeCell ref="U668:V668"/>
    <mergeCell ref="W668:X668"/>
    <mergeCell ref="Y668:Z668"/>
    <mergeCell ref="D667:N667"/>
    <mergeCell ref="O667:P667"/>
    <mergeCell ref="Q667:R667"/>
    <mergeCell ref="S667:T667"/>
    <mergeCell ref="U667:V667"/>
    <mergeCell ref="W667:X667"/>
    <mergeCell ref="AC665:AD665"/>
    <mergeCell ref="D666:N666"/>
    <mergeCell ref="O666:P666"/>
    <mergeCell ref="Q666:R666"/>
    <mergeCell ref="S666:T666"/>
    <mergeCell ref="U666:V666"/>
    <mergeCell ref="W666:X666"/>
    <mergeCell ref="Y666:Z666"/>
    <mergeCell ref="AA666:AB666"/>
    <mergeCell ref="AC666:AD666"/>
    <mergeCell ref="AA664:AB664"/>
    <mergeCell ref="AC664:AD664"/>
    <mergeCell ref="D665:N665"/>
    <mergeCell ref="O665:P665"/>
    <mergeCell ref="Q665:R665"/>
    <mergeCell ref="S665:T665"/>
    <mergeCell ref="U665:V665"/>
    <mergeCell ref="W665:X665"/>
    <mergeCell ref="Y665:Z665"/>
    <mergeCell ref="AA665:AB665"/>
    <mergeCell ref="Y663:Z663"/>
    <mergeCell ref="AA663:AB663"/>
    <mergeCell ref="AC663:AD663"/>
    <mergeCell ref="D664:N664"/>
    <mergeCell ref="O664:P664"/>
    <mergeCell ref="Q664:R664"/>
    <mergeCell ref="S664:T664"/>
    <mergeCell ref="U664:V664"/>
    <mergeCell ref="W664:X664"/>
    <mergeCell ref="Y664:Z664"/>
    <mergeCell ref="D663:N663"/>
    <mergeCell ref="O663:P663"/>
    <mergeCell ref="Q663:R663"/>
    <mergeCell ref="S663:T663"/>
    <mergeCell ref="U663:V663"/>
    <mergeCell ref="W663:X663"/>
    <mergeCell ref="AC661:AD661"/>
    <mergeCell ref="D662:N662"/>
    <mergeCell ref="O662:P662"/>
    <mergeCell ref="Q662:R662"/>
    <mergeCell ref="S662:T662"/>
    <mergeCell ref="U662:V662"/>
    <mergeCell ref="W662:X662"/>
    <mergeCell ref="Y662:Z662"/>
    <mergeCell ref="AA662:AB662"/>
    <mergeCell ref="AC662:AD662"/>
    <mergeCell ref="AA660:AB660"/>
    <mergeCell ref="AC660:AD660"/>
    <mergeCell ref="D661:N661"/>
    <mergeCell ref="O661:P661"/>
    <mergeCell ref="Q661:R661"/>
    <mergeCell ref="S661:T661"/>
    <mergeCell ref="U661:V661"/>
    <mergeCell ref="W661:X661"/>
    <mergeCell ref="Y661:Z661"/>
    <mergeCell ref="AA661:AB661"/>
    <mergeCell ref="Y659:Z659"/>
    <mergeCell ref="AA659:AB659"/>
    <mergeCell ref="AC659:AD659"/>
    <mergeCell ref="D660:N660"/>
    <mergeCell ref="O660:P660"/>
    <mergeCell ref="Q660:R660"/>
    <mergeCell ref="S660:T660"/>
    <mergeCell ref="U660:V660"/>
    <mergeCell ref="W660:X660"/>
    <mergeCell ref="Y660:Z660"/>
    <mergeCell ref="D659:N659"/>
    <mergeCell ref="O659:P659"/>
    <mergeCell ref="Q659:R659"/>
    <mergeCell ref="S659:T659"/>
    <mergeCell ref="U659:V659"/>
    <mergeCell ref="W659:X659"/>
    <mergeCell ref="AC657:AD657"/>
    <mergeCell ref="D658:N658"/>
    <mergeCell ref="O658:P658"/>
    <mergeCell ref="Q658:R658"/>
    <mergeCell ref="S658:T658"/>
    <mergeCell ref="U658:V658"/>
    <mergeCell ref="W658:X658"/>
    <mergeCell ref="Y658:Z658"/>
    <mergeCell ref="AA658:AB658"/>
    <mergeCell ref="AC658:AD658"/>
    <mergeCell ref="AA656:AB656"/>
    <mergeCell ref="AC656:AD656"/>
    <mergeCell ref="D657:N657"/>
    <mergeCell ref="O657:P657"/>
    <mergeCell ref="Q657:R657"/>
    <mergeCell ref="S657:T657"/>
    <mergeCell ref="U657:V657"/>
    <mergeCell ref="W657:X657"/>
    <mergeCell ref="Y657:Z657"/>
    <mergeCell ref="AA657:AB657"/>
    <mergeCell ref="Y655:Z655"/>
    <mergeCell ref="AA655:AB655"/>
    <mergeCell ref="AC655:AD655"/>
    <mergeCell ref="D656:N656"/>
    <mergeCell ref="O656:P656"/>
    <mergeCell ref="Q656:R656"/>
    <mergeCell ref="S656:T656"/>
    <mergeCell ref="U656:V656"/>
    <mergeCell ref="W656:X656"/>
    <mergeCell ref="Y656:Z656"/>
    <mergeCell ref="D655:N655"/>
    <mergeCell ref="O655:P655"/>
    <mergeCell ref="Q655:R655"/>
    <mergeCell ref="S655:T655"/>
    <mergeCell ref="U655:V655"/>
    <mergeCell ref="W655:X655"/>
    <mergeCell ref="AC653:AD653"/>
    <mergeCell ref="D654:N654"/>
    <mergeCell ref="O654:P654"/>
    <mergeCell ref="Q654:R654"/>
    <mergeCell ref="S654:T654"/>
    <mergeCell ref="U654:V654"/>
    <mergeCell ref="W654:X654"/>
    <mergeCell ref="Y654:Z654"/>
    <mergeCell ref="AA654:AB654"/>
    <mergeCell ref="AC654:AD654"/>
    <mergeCell ref="AA652:AB652"/>
    <mergeCell ref="AC652:AD652"/>
    <mergeCell ref="D653:N653"/>
    <mergeCell ref="O653:P653"/>
    <mergeCell ref="Q653:R653"/>
    <mergeCell ref="S653:T653"/>
    <mergeCell ref="U653:V653"/>
    <mergeCell ref="W653:X653"/>
    <mergeCell ref="Y653:Z653"/>
    <mergeCell ref="AA653:AB653"/>
    <mergeCell ref="Y651:Z651"/>
    <mergeCell ref="AA651:AB651"/>
    <mergeCell ref="AC651:AD651"/>
    <mergeCell ref="D652:N652"/>
    <mergeCell ref="O652:P652"/>
    <mergeCell ref="Q652:R652"/>
    <mergeCell ref="S652:T652"/>
    <mergeCell ref="U652:V652"/>
    <mergeCell ref="W652:X652"/>
    <mergeCell ref="Y652:Z652"/>
    <mergeCell ref="D651:N651"/>
    <mergeCell ref="O651:P651"/>
    <mergeCell ref="Q651:R651"/>
    <mergeCell ref="S651:T651"/>
    <mergeCell ref="U651:V651"/>
    <mergeCell ref="W651:X651"/>
    <mergeCell ref="AC649:AD649"/>
    <mergeCell ref="D650:N650"/>
    <mergeCell ref="O650:P650"/>
    <mergeCell ref="Q650:R650"/>
    <mergeCell ref="S650:T650"/>
    <mergeCell ref="U650:V650"/>
    <mergeCell ref="W650:X650"/>
    <mergeCell ref="Y650:Z650"/>
    <mergeCell ref="AA650:AB650"/>
    <mergeCell ref="AC650:AD650"/>
    <mergeCell ref="AA648:AB648"/>
    <mergeCell ref="AC648:AD648"/>
    <mergeCell ref="D649:N649"/>
    <mergeCell ref="O649:P649"/>
    <mergeCell ref="Q649:R649"/>
    <mergeCell ref="S649:T649"/>
    <mergeCell ref="U649:V649"/>
    <mergeCell ref="W649:X649"/>
    <mergeCell ref="Y649:Z649"/>
    <mergeCell ref="AA649:AB649"/>
    <mergeCell ref="Y647:Z647"/>
    <mergeCell ref="AA647:AB647"/>
    <mergeCell ref="AC647:AD647"/>
    <mergeCell ref="D648:N648"/>
    <mergeCell ref="O648:P648"/>
    <mergeCell ref="Q648:R648"/>
    <mergeCell ref="S648:T648"/>
    <mergeCell ref="U648:V648"/>
    <mergeCell ref="W648:X648"/>
    <mergeCell ref="Y648:Z648"/>
    <mergeCell ref="D647:N647"/>
    <mergeCell ref="O647:P647"/>
    <mergeCell ref="Q647:R647"/>
    <mergeCell ref="S647:T647"/>
    <mergeCell ref="U647:V647"/>
    <mergeCell ref="W647:X647"/>
    <mergeCell ref="AC645:AD645"/>
    <mergeCell ref="D646:N646"/>
    <mergeCell ref="O646:P646"/>
    <mergeCell ref="Q646:R646"/>
    <mergeCell ref="S646:T646"/>
    <mergeCell ref="U646:V646"/>
    <mergeCell ref="W646:X646"/>
    <mergeCell ref="Y646:Z646"/>
    <mergeCell ref="AA646:AB646"/>
    <mergeCell ref="AC646:AD646"/>
    <mergeCell ref="AA644:AB644"/>
    <mergeCell ref="AC644:AD644"/>
    <mergeCell ref="D645:N645"/>
    <mergeCell ref="O645:P645"/>
    <mergeCell ref="Q645:R645"/>
    <mergeCell ref="S645:T645"/>
    <mergeCell ref="U645:V645"/>
    <mergeCell ref="W645:X645"/>
    <mergeCell ref="Y645:Z645"/>
    <mergeCell ref="AA645:AB645"/>
    <mergeCell ref="Y643:Z643"/>
    <mergeCell ref="AA643:AB643"/>
    <mergeCell ref="AC643:AD643"/>
    <mergeCell ref="D644:N644"/>
    <mergeCell ref="O644:P644"/>
    <mergeCell ref="Q644:R644"/>
    <mergeCell ref="S644:T644"/>
    <mergeCell ref="U644:V644"/>
    <mergeCell ref="W644:X644"/>
    <mergeCell ref="Y644:Z644"/>
    <mergeCell ref="D643:N643"/>
    <mergeCell ref="O643:P643"/>
    <mergeCell ref="Q643:R643"/>
    <mergeCell ref="S643:T643"/>
    <mergeCell ref="U643:V643"/>
    <mergeCell ref="W643:X643"/>
    <mergeCell ref="AC641:AD641"/>
    <mergeCell ref="D642:N642"/>
    <mergeCell ref="O642:P642"/>
    <mergeCell ref="Q642:R642"/>
    <mergeCell ref="S642:T642"/>
    <mergeCell ref="U642:V642"/>
    <mergeCell ref="W642:X642"/>
    <mergeCell ref="Y642:Z642"/>
    <mergeCell ref="AA642:AB642"/>
    <mergeCell ref="AC642:AD642"/>
    <mergeCell ref="AA640:AB640"/>
    <mergeCell ref="AC640:AD640"/>
    <mergeCell ref="D641:N641"/>
    <mergeCell ref="O641:P641"/>
    <mergeCell ref="Q641:R641"/>
    <mergeCell ref="S641:T641"/>
    <mergeCell ref="U641:V641"/>
    <mergeCell ref="W641:X641"/>
    <mergeCell ref="Y641:Z641"/>
    <mergeCell ref="AA641:AB641"/>
    <mergeCell ref="Y639:Z639"/>
    <mergeCell ref="AA639:AB639"/>
    <mergeCell ref="AC639:AD639"/>
    <mergeCell ref="D640:N640"/>
    <mergeCell ref="O640:P640"/>
    <mergeCell ref="Q640:R640"/>
    <mergeCell ref="S640:T640"/>
    <mergeCell ref="U640:V640"/>
    <mergeCell ref="W640:X640"/>
    <mergeCell ref="Y640:Z640"/>
    <mergeCell ref="D639:N639"/>
    <mergeCell ref="O639:P639"/>
    <mergeCell ref="Q639:R639"/>
    <mergeCell ref="S639:T639"/>
    <mergeCell ref="U639:V639"/>
    <mergeCell ref="W639:X639"/>
    <mergeCell ref="AC637:AD637"/>
    <mergeCell ref="D638:N638"/>
    <mergeCell ref="O638:P638"/>
    <mergeCell ref="Q638:R638"/>
    <mergeCell ref="S638:T638"/>
    <mergeCell ref="U638:V638"/>
    <mergeCell ref="W638:X638"/>
    <mergeCell ref="Y638:Z638"/>
    <mergeCell ref="AA638:AB638"/>
    <mergeCell ref="AC638:AD638"/>
    <mergeCell ref="AA636:AB636"/>
    <mergeCell ref="AC636:AD636"/>
    <mergeCell ref="D637:N637"/>
    <mergeCell ref="O637:P637"/>
    <mergeCell ref="Q637:R637"/>
    <mergeCell ref="S637:T637"/>
    <mergeCell ref="U637:V637"/>
    <mergeCell ref="W637:X637"/>
    <mergeCell ref="Y637:Z637"/>
    <mergeCell ref="AA637:AB637"/>
    <mergeCell ref="Y635:Z635"/>
    <mergeCell ref="AA635:AB635"/>
    <mergeCell ref="AC635:AD635"/>
    <mergeCell ref="D636:N636"/>
    <mergeCell ref="O636:P636"/>
    <mergeCell ref="Q636:R636"/>
    <mergeCell ref="S636:T636"/>
    <mergeCell ref="U636:V636"/>
    <mergeCell ref="W636:X636"/>
    <mergeCell ref="Y636:Z636"/>
    <mergeCell ref="D635:N635"/>
    <mergeCell ref="O635:P635"/>
    <mergeCell ref="Q635:R635"/>
    <mergeCell ref="S635:T635"/>
    <mergeCell ref="U635:V635"/>
    <mergeCell ref="W635:X635"/>
    <mergeCell ref="AC633:AD633"/>
    <mergeCell ref="D634:N634"/>
    <mergeCell ref="O634:P634"/>
    <mergeCell ref="Q634:R634"/>
    <mergeCell ref="S634:T634"/>
    <mergeCell ref="U634:V634"/>
    <mergeCell ref="W634:X634"/>
    <mergeCell ref="Y634:Z634"/>
    <mergeCell ref="AA634:AB634"/>
    <mergeCell ref="AC634:AD634"/>
    <mergeCell ref="AA632:AB632"/>
    <mergeCell ref="AC632:AD632"/>
    <mergeCell ref="D633:N633"/>
    <mergeCell ref="O633:P633"/>
    <mergeCell ref="Q633:R633"/>
    <mergeCell ref="S633:T633"/>
    <mergeCell ref="U633:V633"/>
    <mergeCell ref="W633:X633"/>
    <mergeCell ref="Y633:Z633"/>
    <mergeCell ref="AA633:AB633"/>
    <mergeCell ref="Y631:Z631"/>
    <mergeCell ref="AA631:AB631"/>
    <mergeCell ref="AC631:AD631"/>
    <mergeCell ref="D632:N632"/>
    <mergeCell ref="O632:P632"/>
    <mergeCell ref="Q632:R632"/>
    <mergeCell ref="S632:T632"/>
    <mergeCell ref="U632:V632"/>
    <mergeCell ref="W632:X632"/>
    <mergeCell ref="Y632:Z632"/>
    <mergeCell ref="D631:N631"/>
    <mergeCell ref="O631:P631"/>
    <mergeCell ref="Q631:R631"/>
    <mergeCell ref="S631:T631"/>
    <mergeCell ref="U631:V631"/>
    <mergeCell ref="W631:X631"/>
    <mergeCell ref="AC629:AD629"/>
    <mergeCell ref="D630:N630"/>
    <mergeCell ref="O630:P630"/>
    <mergeCell ref="Q630:R630"/>
    <mergeCell ref="S630:T630"/>
    <mergeCell ref="U630:V630"/>
    <mergeCell ref="W630:X630"/>
    <mergeCell ref="Y630:Z630"/>
    <mergeCell ref="AA630:AB630"/>
    <mergeCell ref="AC630:AD630"/>
    <mergeCell ref="AA628:AB628"/>
    <mergeCell ref="AC628:AD628"/>
    <mergeCell ref="D629:N629"/>
    <mergeCell ref="O629:P629"/>
    <mergeCell ref="Q629:R629"/>
    <mergeCell ref="S629:T629"/>
    <mergeCell ref="U629:V629"/>
    <mergeCell ref="W629:X629"/>
    <mergeCell ref="Y629:Z629"/>
    <mergeCell ref="AA629:AB629"/>
    <mergeCell ref="Y627:Z627"/>
    <mergeCell ref="AA627:AB627"/>
    <mergeCell ref="AC627:AD627"/>
    <mergeCell ref="D628:N628"/>
    <mergeCell ref="O628:P628"/>
    <mergeCell ref="Q628:R628"/>
    <mergeCell ref="S628:T628"/>
    <mergeCell ref="U628:V628"/>
    <mergeCell ref="W628:X628"/>
    <mergeCell ref="Y628:Z628"/>
    <mergeCell ref="D627:N627"/>
    <mergeCell ref="O627:P627"/>
    <mergeCell ref="Q627:R627"/>
    <mergeCell ref="S627:T627"/>
    <mergeCell ref="U627:V627"/>
    <mergeCell ref="W627:X627"/>
    <mergeCell ref="AC625:AD625"/>
    <mergeCell ref="D626:N626"/>
    <mergeCell ref="O626:P626"/>
    <mergeCell ref="Q626:R626"/>
    <mergeCell ref="S626:T626"/>
    <mergeCell ref="U626:V626"/>
    <mergeCell ref="W626:X626"/>
    <mergeCell ref="Y626:Z626"/>
    <mergeCell ref="AA626:AB626"/>
    <mergeCell ref="AC626:AD626"/>
    <mergeCell ref="AA624:AB624"/>
    <mergeCell ref="AC624:AD624"/>
    <mergeCell ref="D625:N625"/>
    <mergeCell ref="O625:P625"/>
    <mergeCell ref="Q625:R625"/>
    <mergeCell ref="S625:T625"/>
    <mergeCell ref="U625:V625"/>
    <mergeCell ref="W625:X625"/>
    <mergeCell ref="Y625:Z625"/>
    <mergeCell ref="AA625:AB625"/>
    <mergeCell ref="Y623:Z623"/>
    <mergeCell ref="AA623:AB623"/>
    <mergeCell ref="AC623:AD623"/>
    <mergeCell ref="D624:N624"/>
    <mergeCell ref="O624:P624"/>
    <mergeCell ref="Q624:R624"/>
    <mergeCell ref="S624:T624"/>
    <mergeCell ref="U624:V624"/>
    <mergeCell ref="W624:X624"/>
    <mergeCell ref="Y624:Z624"/>
    <mergeCell ref="D623:N623"/>
    <mergeCell ref="O623:P623"/>
    <mergeCell ref="Q623:R623"/>
    <mergeCell ref="S623:T623"/>
    <mergeCell ref="U623:V623"/>
    <mergeCell ref="W623:X623"/>
    <mergeCell ref="AC621:AD621"/>
    <mergeCell ref="D622:N622"/>
    <mergeCell ref="O622:P622"/>
    <mergeCell ref="Q622:R622"/>
    <mergeCell ref="S622:T622"/>
    <mergeCell ref="U622:V622"/>
    <mergeCell ref="W622:X622"/>
    <mergeCell ref="Y622:Z622"/>
    <mergeCell ref="AA622:AB622"/>
    <mergeCell ref="AC622:AD622"/>
    <mergeCell ref="AA620:AB620"/>
    <mergeCell ref="AC620:AD620"/>
    <mergeCell ref="D621:N621"/>
    <mergeCell ref="O621:P621"/>
    <mergeCell ref="Q621:R621"/>
    <mergeCell ref="S621:T621"/>
    <mergeCell ref="U621:V621"/>
    <mergeCell ref="W621:X621"/>
    <mergeCell ref="Y621:Z621"/>
    <mergeCell ref="AA621:AB621"/>
    <mergeCell ref="Y619:Z619"/>
    <mergeCell ref="AA619:AB619"/>
    <mergeCell ref="AC619:AD619"/>
    <mergeCell ref="D620:N620"/>
    <mergeCell ref="O620:P620"/>
    <mergeCell ref="Q620:R620"/>
    <mergeCell ref="S620:T620"/>
    <mergeCell ref="U620:V620"/>
    <mergeCell ref="W620:X620"/>
    <mergeCell ref="Y620:Z620"/>
    <mergeCell ref="D619:N619"/>
    <mergeCell ref="O619:P619"/>
    <mergeCell ref="Q619:R619"/>
    <mergeCell ref="S619:T619"/>
    <mergeCell ref="U619:V619"/>
    <mergeCell ref="W619:X619"/>
    <mergeCell ref="AC617:AD617"/>
    <mergeCell ref="D618:N618"/>
    <mergeCell ref="O618:P618"/>
    <mergeCell ref="Q618:R618"/>
    <mergeCell ref="S618:T618"/>
    <mergeCell ref="U618:V618"/>
    <mergeCell ref="W618:X618"/>
    <mergeCell ref="Y618:Z618"/>
    <mergeCell ref="AA618:AB618"/>
    <mergeCell ref="AC618:AD618"/>
    <mergeCell ref="AA616:AB616"/>
    <mergeCell ref="AC616:AD616"/>
    <mergeCell ref="D617:N617"/>
    <mergeCell ref="O617:P617"/>
    <mergeCell ref="Q617:R617"/>
    <mergeCell ref="S617:T617"/>
    <mergeCell ref="U617:V617"/>
    <mergeCell ref="W617:X617"/>
    <mergeCell ref="Y617:Z617"/>
    <mergeCell ref="AA617:AB617"/>
    <mergeCell ref="Y615:Z615"/>
    <mergeCell ref="AA615:AB615"/>
    <mergeCell ref="AC615:AD615"/>
    <mergeCell ref="D616:N616"/>
    <mergeCell ref="O616:P616"/>
    <mergeCell ref="Q616:R616"/>
    <mergeCell ref="S616:T616"/>
    <mergeCell ref="U616:V616"/>
    <mergeCell ref="W616:X616"/>
    <mergeCell ref="Y616:Z616"/>
    <mergeCell ref="D615:N615"/>
    <mergeCell ref="O615:P615"/>
    <mergeCell ref="Q615:R615"/>
    <mergeCell ref="S615:T615"/>
    <mergeCell ref="U615:V615"/>
    <mergeCell ref="W615:X615"/>
    <mergeCell ref="AC613:AD613"/>
    <mergeCell ref="D614:N614"/>
    <mergeCell ref="O614:P614"/>
    <mergeCell ref="Q614:R614"/>
    <mergeCell ref="S614:T614"/>
    <mergeCell ref="U614:V614"/>
    <mergeCell ref="W614:X614"/>
    <mergeCell ref="Y614:Z614"/>
    <mergeCell ref="AA614:AB614"/>
    <mergeCell ref="AC614:AD614"/>
    <mergeCell ref="AA612:AB612"/>
    <mergeCell ref="AC612:AD612"/>
    <mergeCell ref="D613:N613"/>
    <mergeCell ref="O613:P613"/>
    <mergeCell ref="Q613:R613"/>
    <mergeCell ref="S613:T613"/>
    <mergeCell ref="U613:V613"/>
    <mergeCell ref="W613:X613"/>
    <mergeCell ref="Y613:Z613"/>
    <mergeCell ref="AA613:AB613"/>
    <mergeCell ref="Y611:Z611"/>
    <mergeCell ref="AA611:AB611"/>
    <mergeCell ref="AC611:AD611"/>
    <mergeCell ref="D612:N612"/>
    <mergeCell ref="O612:P612"/>
    <mergeCell ref="Q612:R612"/>
    <mergeCell ref="S612:T612"/>
    <mergeCell ref="U612:V612"/>
    <mergeCell ref="W612:X612"/>
    <mergeCell ref="Y612:Z612"/>
    <mergeCell ref="D611:N611"/>
    <mergeCell ref="O611:P611"/>
    <mergeCell ref="Q611:R611"/>
    <mergeCell ref="S611:T611"/>
    <mergeCell ref="U611:V611"/>
    <mergeCell ref="W611:X611"/>
    <mergeCell ref="AC609:AD609"/>
    <mergeCell ref="D610:N610"/>
    <mergeCell ref="O610:P610"/>
    <mergeCell ref="Q610:R610"/>
    <mergeCell ref="S610:T610"/>
    <mergeCell ref="U610:V610"/>
    <mergeCell ref="W610:X610"/>
    <mergeCell ref="Y610:Z610"/>
    <mergeCell ref="AA610:AB610"/>
    <mergeCell ref="AC610:AD610"/>
    <mergeCell ref="AA608:AB608"/>
    <mergeCell ref="AC608:AD608"/>
    <mergeCell ref="D609:N609"/>
    <mergeCell ref="O609:P609"/>
    <mergeCell ref="Q609:R609"/>
    <mergeCell ref="S609:T609"/>
    <mergeCell ref="U609:V609"/>
    <mergeCell ref="W609:X609"/>
    <mergeCell ref="Y609:Z609"/>
    <mergeCell ref="AA609:AB609"/>
    <mergeCell ref="Y607:Z607"/>
    <mergeCell ref="AA607:AB607"/>
    <mergeCell ref="AC607:AD607"/>
    <mergeCell ref="D608:N608"/>
    <mergeCell ref="O608:P608"/>
    <mergeCell ref="Q608:R608"/>
    <mergeCell ref="S608:T608"/>
    <mergeCell ref="U608:V608"/>
    <mergeCell ref="W608:X608"/>
    <mergeCell ref="Y608:Z608"/>
    <mergeCell ref="D607:N607"/>
    <mergeCell ref="O607:P607"/>
    <mergeCell ref="Q607:R607"/>
    <mergeCell ref="S607:T607"/>
    <mergeCell ref="U607:V607"/>
    <mergeCell ref="W607:X607"/>
    <mergeCell ref="AC605:AD605"/>
    <mergeCell ref="D606:N606"/>
    <mergeCell ref="O606:P606"/>
    <mergeCell ref="Q606:R606"/>
    <mergeCell ref="S606:T606"/>
    <mergeCell ref="U606:V606"/>
    <mergeCell ref="W606:X606"/>
    <mergeCell ref="Y606:Z606"/>
    <mergeCell ref="AA606:AB606"/>
    <mergeCell ref="AC606:AD606"/>
    <mergeCell ref="AA604:AB604"/>
    <mergeCell ref="AC604:AD604"/>
    <mergeCell ref="D605:N605"/>
    <mergeCell ref="O605:P605"/>
    <mergeCell ref="Q605:R605"/>
    <mergeCell ref="S605:T605"/>
    <mergeCell ref="U605:V605"/>
    <mergeCell ref="W605:X605"/>
    <mergeCell ref="Y605:Z605"/>
    <mergeCell ref="AA605:AB605"/>
    <mergeCell ref="Y603:Z603"/>
    <mergeCell ref="AA603:AB603"/>
    <mergeCell ref="AC603:AD603"/>
    <mergeCell ref="D604:N604"/>
    <mergeCell ref="O604:P604"/>
    <mergeCell ref="Q604:R604"/>
    <mergeCell ref="S604:T604"/>
    <mergeCell ref="U604:V604"/>
    <mergeCell ref="W604:X604"/>
    <mergeCell ref="Y604:Z604"/>
    <mergeCell ref="D603:N603"/>
    <mergeCell ref="O603:P603"/>
    <mergeCell ref="Q603:R603"/>
    <mergeCell ref="S603:T603"/>
    <mergeCell ref="U603:V603"/>
    <mergeCell ref="W603:X603"/>
    <mergeCell ref="AC601:AD601"/>
    <mergeCell ref="D602:N602"/>
    <mergeCell ref="O602:P602"/>
    <mergeCell ref="Q602:R602"/>
    <mergeCell ref="S602:T602"/>
    <mergeCell ref="U602:V602"/>
    <mergeCell ref="W602:X602"/>
    <mergeCell ref="Y602:Z602"/>
    <mergeCell ref="AA602:AB602"/>
    <mergeCell ref="AC602:AD602"/>
    <mergeCell ref="AA600:AB600"/>
    <mergeCell ref="AC600:AD600"/>
    <mergeCell ref="D601:N601"/>
    <mergeCell ref="O601:P601"/>
    <mergeCell ref="Q601:R601"/>
    <mergeCell ref="S601:T601"/>
    <mergeCell ref="U601:V601"/>
    <mergeCell ref="W601:X601"/>
    <mergeCell ref="Y601:Z601"/>
    <mergeCell ref="AA601:AB601"/>
    <mergeCell ref="Y599:Z599"/>
    <mergeCell ref="AA599:AB599"/>
    <mergeCell ref="AC599:AD599"/>
    <mergeCell ref="D600:N600"/>
    <mergeCell ref="O600:P600"/>
    <mergeCell ref="Q600:R600"/>
    <mergeCell ref="S600:T600"/>
    <mergeCell ref="U600:V600"/>
    <mergeCell ref="W600:X600"/>
    <mergeCell ref="Y600:Z600"/>
    <mergeCell ref="W598:X598"/>
    <mergeCell ref="Y598:Z598"/>
    <mergeCell ref="AA598:AB598"/>
    <mergeCell ref="AC598:AD598"/>
    <mergeCell ref="D599:N599"/>
    <mergeCell ref="O599:P599"/>
    <mergeCell ref="Q599:R599"/>
    <mergeCell ref="S599:T599"/>
    <mergeCell ref="U599:V599"/>
    <mergeCell ref="W599:X599"/>
    <mergeCell ref="U597:V597"/>
    <mergeCell ref="W597:X597"/>
    <mergeCell ref="Y597:Z597"/>
    <mergeCell ref="AA597:AB597"/>
    <mergeCell ref="AC597:AD597"/>
    <mergeCell ref="D598:N598"/>
    <mergeCell ref="O598:P598"/>
    <mergeCell ref="Q598:R598"/>
    <mergeCell ref="S598:T598"/>
    <mergeCell ref="U598:V598"/>
    <mergeCell ref="C590:AD590"/>
    <mergeCell ref="C591:AD591"/>
    <mergeCell ref="C592:AD592"/>
    <mergeCell ref="B594:AD594"/>
    <mergeCell ref="C596:N597"/>
    <mergeCell ref="O596:V596"/>
    <mergeCell ref="W596:AD596"/>
    <mergeCell ref="O597:P597"/>
    <mergeCell ref="Q597:R597"/>
    <mergeCell ref="S597:T597"/>
    <mergeCell ref="C578:AD578"/>
    <mergeCell ref="C579:AD579"/>
    <mergeCell ref="B586:AD586"/>
    <mergeCell ref="B587:AD587"/>
    <mergeCell ref="C588:AD588"/>
    <mergeCell ref="C589:AD589"/>
    <mergeCell ref="AB575:AD575"/>
    <mergeCell ref="D576:L576"/>
    <mergeCell ref="M576:O576"/>
    <mergeCell ref="P576:R576"/>
    <mergeCell ref="S576:U576"/>
    <mergeCell ref="V576:X576"/>
    <mergeCell ref="Y576:AA576"/>
    <mergeCell ref="AB576:AD576"/>
    <mergeCell ref="D575:L575"/>
    <mergeCell ref="M575:O575"/>
    <mergeCell ref="P575:R575"/>
    <mergeCell ref="S575:U575"/>
    <mergeCell ref="V575:X575"/>
    <mergeCell ref="Y575:AA575"/>
    <mergeCell ref="M573:U573"/>
    <mergeCell ref="V573:AD573"/>
    <mergeCell ref="M574:O574"/>
    <mergeCell ref="P574:R574"/>
    <mergeCell ref="S574:U574"/>
    <mergeCell ref="V574:X574"/>
    <mergeCell ref="Y574:AA574"/>
    <mergeCell ref="AB574:AD574"/>
    <mergeCell ref="B564:AD564"/>
    <mergeCell ref="B565:AD565"/>
    <mergeCell ref="C566:AD566"/>
    <mergeCell ref="B568:AD568"/>
    <mergeCell ref="C569:AD569"/>
    <mergeCell ref="C570:AD570"/>
    <mergeCell ref="C554:I554"/>
    <mergeCell ref="J554:P554"/>
    <mergeCell ref="Q554:W554"/>
    <mergeCell ref="X554:AD554"/>
    <mergeCell ref="C556:AD556"/>
    <mergeCell ref="C557:AD557"/>
    <mergeCell ref="B560:AD560"/>
    <mergeCell ref="B561:AD561"/>
    <mergeCell ref="C543:AD543"/>
    <mergeCell ref="C552:AD552"/>
    <mergeCell ref="C553:I553"/>
    <mergeCell ref="J553:P553"/>
    <mergeCell ref="Q553:W553"/>
    <mergeCell ref="X553:AD553"/>
    <mergeCell ref="C540:H540"/>
    <mergeCell ref="I540:M540"/>
    <mergeCell ref="N540:R540"/>
    <mergeCell ref="S540:X540"/>
    <mergeCell ref="Y540:AD540"/>
    <mergeCell ref="C542:AD542"/>
    <mergeCell ref="C525:AD525"/>
    <mergeCell ref="B532:AD532"/>
    <mergeCell ref="C533:AD533"/>
    <mergeCell ref="C534:AD534"/>
    <mergeCell ref="C538:AD538"/>
    <mergeCell ref="C539:H539"/>
    <mergeCell ref="I539:M539"/>
    <mergeCell ref="N539:R539"/>
    <mergeCell ref="S539:X539"/>
    <mergeCell ref="Y539:AD539"/>
    <mergeCell ref="F496:AD496"/>
    <mergeCell ref="C497:E497"/>
    <mergeCell ref="F497:AD497"/>
    <mergeCell ref="C492:E492"/>
    <mergeCell ref="F492:AD492"/>
    <mergeCell ref="C493:E493"/>
    <mergeCell ref="F493:AD493"/>
    <mergeCell ref="C494:E494"/>
    <mergeCell ref="F494:AD494"/>
    <mergeCell ref="D519:X519"/>
    <mergeCell ref="Y519:AD519"/>
    <mergeCell ref="D520:X520"/>
    <mergeCell ref="Y520:AD520"/>
    <mergeCell ref="Y522:AD522"/>
    <mergeCell ref="C524:AD524"/>
    <mergeCell ref="D516:X516"/>
    <mergeCell ref="Y516:AD516"/>
    <mergeCell ref="D517:X517"/>
    <mergeCell ref="Y517:AD517"/>
    <mergeCell ref="D518:X518"/>
    <mergeCell ref="Y518:AD518"/>
    <mergeCell ref="B509:AD509"/>
    <mergeCell ref="C510:AD510"/>
    <mergeCell ref="C511:AD511"/>
    <mergeCell ref="C512:AD512"/>
    <mergeCell ref="C513:AD513"/>
    <mergeCell ref="C515:X515"/>
    <mergeCell ref="Y515:AD515"/>
    <mergeCell ref="D521:X521"/>
    <mergeCell ref="Y521:AD521"/>
    <mergeCell ref="C482:E482"/>
    <mergeCell ref="F482:AD482"/>
    <mergeCell ref="C484:E484"/>
    <mergeCell ref="F484:AD484"/>
    <mergeCell ref="C486:AD486"/>
    <mergeCell ref="C487:E487"/>
    <mergeCell ref="F487:AD487"/>
    <mergeCell ref="Y358:Y359"/>
    <mergeCell ref="Z358:Z359"/>
    <mergeCell ref="AA358:AA359"/>
    <mergeCell ref="AB358:AB359"/>
    <mergeCell ref="AC358:AC359"/>
    <mergeCell ref="AD358:AD359"/>
    <mergeCell ref="Q358:Q359"/>
    <mergeCell ref="R358:R359"/>
    <mergeCell ref="S358:S359"/>
    <mergeCell ref="T358:V358"/>
    <mergeCell ref="W358:W359"/>
    <mergeCell ref="X358:X359"/>
    <mergeCell ref="K358:K359"/>
    <mergeCell ref="L358:L359"/>
    <mergeCell ref="M358:M359"/>
    <mergeCell ref="N358:N359"/>
    <mergeCell ref="O358:O359"/>
    <mergeCell ref="P358:P359"/>
    <mergeCell ref="C357:D359"/>
    <mergeCell ref="E357:Q357"/>
    <mergeCell ref="R357:AD357"/>
    <mergeCell ref="E358:E359"/>
    <mergeCell ref="F358:F359"/>
    <mergeCell ref="G358:I358"/>
    <mergeCell ref="J358:J359"/>
    <mergeCell ref="C354:AD354"/>
    <mergeCell ref="B349:AD349"/>
    <mergeCell ref="C350:AD350"/>
    <mergeCell ref="B352:AD352"/>
    <mergeCell ref="C353:AD353"/>
    <mergeCell ref="C336:AD336"/>
    <mergeCell ref="B343:AD343"/>
    <mergeCell ref="B344:AD344"/>
    <mergeCell ref="C345:AD345"/>
    <mergeCell ref="C346:AD346"/>
    <mergeCell ref="B348:AD348"/>
    <mergeCell ref="B337:AD337"/>
    <mergeCell ref="B338:AD338"/>
    <mergeCell ref="C320:AD320"/>
    <mergeCell ref="C321:AD321"/>
    <mergeCell ref="AA306:AB306"/>
    <mergeCell ref="AC306:AD306"/>
    <mergeCell ref="Q307:R307"/>
    <mergeCell ref="S307:T307"/>
    <mergeCell ref="U307:V307"/>
    <mergeCell ref="W307:X307"/>
    <mergeCell ref="Y307:Z307"/>
    <mergeCell ref="AA307:AB307"/>
    <mergeCell ref="AC307:AD307"/>
    <mergeCell ref="Q306:R306"/>
    <mergeCell ref="S306:T306"/>
    <mergeCell ref="U306:V306"/>
    <mergeCell ref="W306:X306"/>
    <mergeCell ref="Y306:Z306"/>
    <mergeCell ref="O307:P307"/>
    <mergeCell ref="C335:AD335"/>
    <mergeCell ref="D326:X326"/>
    <mergeCell ref="W298:X298"/>
    <mergeCell ref="Y298:Z298"/>
    <mergeCell ref="AA304:AB304"/>
    <mergeCell ref="AC304:AD304"/>
    <mergeCell ref="Q305:R305"/>
    <mergeCell ref="S305:T305"/>
    <mergeCell ref="U305:V305"/>
    <mergeCell ref="W305:X305"/>
    <mergeCell ref="Y305:Z305"/>
    <mergeCell ref="AA305:AB305"/>
    <mergeCell ref="AC305:AD305"/>
    <mergeCell ref="Q304:R304"/>
    <mergeCell ref="S304:T304"/>
    <mergeCell ref="U304:V304"/>
    <mergeCell ref="W304:X304"/>
    <mergeCell ref="Y304:Z304"/>
    <mergeCell ref="AA302:AB302"/>
    <mergeCell ref="AC302:AD302"/>
    <mergeCell ref="Q303:R303"/>
    <mergeCell ref="S303:T303"/>
    <mergeCell ref="U303:V303"/>
    <mergeCell ref="W303:X303"/>
    <mergeCell ref="Y303:Z303"/>
    <mergeCell ref="AA303:AB303"/>
    <mergeCell ref="AC303:AD303"/>
    <mergeCell ref="Q302:R302"/>
    <mergeCell ref="S302:T302"/>
    <mergeCell ref="U302:V302"/>
    <mergeCell ref="W302:X302"/>
    <mergeCell ref="Y302:Z302"/>
    <mergeCell ref="D295:N295"/>
    <mergeCell ref="O295:P295"/>
    <mergeCell ref="D296:N296"/>
    <mergeCell ref="O296:P296"/>
    <mergeCell ref="D297:N297"/>
    <mergeCell ref="O297:P297"/>
    <mergeCell ref="AA300:AB300"/>
    <mergeCell ref="AC300:AD300"/>
    <mergeCell ref="Q301:R301"/>
    <mergeCell ref="S301:T301"/>
    <mergeCell ref="U301:V301"/>
    <mergeCell ref="W301:X301"/>
    <mergeCell ref="Y301:Z301"/>
    <mergeCell ref="AA301:AB301"/>
    <mergeCell ref="AC301:AD301"/>
    <mergeCell ref="Q300:R300"/>
    <mergeCell ref="S300:T300"/>
    <mergeCell ref="U300:V300"/>
    <mergeCell ref="W300:X300"/>
    <mergeCell ref="Y300:Z300"/>
    <mergeCell ref="AA298:AB298"/>
    <mergeCell ref="AC298:AD298"/>
    <mergeCell ref="Q299:R299"/>
    <mergeCell ref="S299:T299"/>
    <mergeCell ref="U299:V299"/>
    <mergeCell ref="W299:X299"/>
    <mergeCell ref="Y299:Z299"/>
    <mergeCell ref="AA299:AB299"/>
    <mergeCell ref="AC299:AD299"/>
    <mergeCell ref="Q298:R298"/>
    <mergeCell ref="S298:T298"/>
    <mergeCell ref="U298:V298"/>
    <mergeCell ref="AA296:AB296"/>
    <mergeCell ref="AC296:AD296"/>
    <mergeCell ref="Q297:R297"/>
    <mergeCell ref="S297:T297"/>
    <mergeCell ref="U297:V297"/>
    <mergeCell ref="W297:X297"/>
    <mergeCell ref="Y297:Z297"/>
    <mergeCell ref="AA297:AB297"/>
    <mergeCell ref="AC297:AD297"/>
    <mergeCell ref="Q296:R296"/>
    <mergeCell ref="S296:T296"/>
    <mergeCell ref="U296:V296"/>
    <mergeCell ref="W296:X296"/>
    <mergeCell ref="Y296:Z296"/>
    <mergeCell ref="AA294:AB294"/>
    <mergeCell ref="AC294:AD294"/>
    <mergeCell ref="Q295:R295"/>
    <mergeCell ref="S295:T295"/>
    <mergeCell ref="U295:V295"/>
    <mergeCell ref="W295:X295"/>
    <mergeCell ref="Y295:Z295"/>
    <mergeCell ref="AA295:AB295"/>
    <mergeCell ref="AC295:AD295"/>
    <mergeCell ref="W293:X293"/>
    <mergeCell ref="Y293:Z293"/>
    <mergeCell ref="AA293:AB293"/>
    <mergeCell ref="AC293:AD293"/>
    <mergeCell ref="Q294:R294"/>
    <mergeCell ref="S294:T294"/>
    <mergeCell ref="U294:V294"/>
    <mergeCell ref="W294:X294"/>
    <mergeCell ref="Y294:Z294"/>
    <mergeCell ref="C280:AD280"/>
    <mergeCell ref="B287:AD287"/>
    <mergeCell ref="C288:AD288"/>
    <mergeCell ref="C289:AD289"/>
    <mergeCell ref="C290:AD290"/>
    <mergeCell ref="Q293:R293"/>
    <mergeCell ref="S293:T293"/>
    <mergeCell ref="U293:V293"/>
    <mergeCell ref="C292:N293"/>
    <mergeCell ref="O292:AD292"/>
    <mergeCell ref="O293:P293"/>
    <mergeCell ref="D294:N294"/>
    <mergeCell ref="O294:P294"/>
    <mergeCell ref="D274:X274"/>
    <mergeCell ref="Y274:AD274"/>
    <mergeCell ref="D275:X275"/>
    <mergeCell ref="Y275:AD275"/>
    <mergeCell ref="Y277:AD277"/>
    <mergeCell ref="C279:AD279"/>
    <mergeCell ref="D271:X271"/>
    <mergeCell ref="Y271:AD271"/>
    <mergeCell ref="D272:X272"/>
    <mergeCell ref="Y272:AD272"/>
    <mergeCell ref="D273:X273"/>
    <mergeCell ref="Y273:AD273"/>
    <mergeCell ref="C265:AD265"/>
    <mergeCell ref="C266:AD266"/>
    <mergeCell ref="C267:AD267"/>
    <mergeCell ref="C269:X269"/>
    <mergeCell ref="Y269:AD269"/>
    <mergeCell ref="D270:X270"/>
    <mergeCell ref="Y270:AD270"/>
    <mergeCell ref="D276:X276"/>
    <mergeCell ref="Y276:AD276"/>
    <mergeCell ref="Y252:AD252"/>
    <mergeCell ref="C254:E254"/>
    <mergeCell ref="F254:AD254"/>
    <mergeCell ref="C256:AD256"/>
    <mergeCell ref="C257:AD257"/>
    <mergeCell ref="B264:AD264"/>
    <mergeCell ref="D249:X249"/>
    <mergeCell ref="Y249:AD249"/>
    <mergeCell ref="D250:X250"/>
    <mergeCell ref="Y250:AD250"/>
    <mergeCell ref="D251:X251"/>
    <mergeCell ref="Y251:AD251"/>
    <mergeCell ref="D246:X246"/>
    <mergeCell ref="Y246:AD246"/>
    <mergeCell ref="D247:X247"/>
    <mergeCell ref="Y247:AD247"/>
    <mergeCell ref="D248:X248"/>
    <mergeCell ref="Y248:AD248"/>
    <mergeCell ref="B261:AE261"/>
    <mergeCell ref="B260:AD260"/>
    <mergeCell ref="D243:X243"/>
    <mergeCell ref="Y243:AD243"/>
    <mergeCell ref="D244:X244"/>
    <mergeCell ref="Y244:AD244"/>
    <mergeCell ref="D245:X245"/>
    <mergeCell ref="Y245:AD245"/>
    <mergeCell ref="D240:X240"/>
    <mergeCell ref="Y240:AD240"/>
    <mergeCell ref="D241:X241"/>
    <mergeCell ref="Y241:AD241"/>
    <mergeCell ref="D242:X242"/>
    <mergeCell ref="Y242:AD242"/>
    <mergeCell ref="C228:AD228"/>
    <mergeCell ref="C229:AD229"/>
    <mergeCell ref="C238:X238"/>
    <mergeCell ref="Y238:AD238"/>
    <mergeCell ref="D239:X239"/>
    <mergeCell ref="Y239:AD239"/>
    <mergeCell ref="C201:E201"/>
    <mergeCell ref="F201:AD201"/>
    <mergeCell ref="D222:X222"/>
    <mergeCell ref="Y222:AD222"/>
    <mergeCell ref="D223:X223"/>
    <mergeCell ref="Y223:AD223"/>
    <mergeCell ref="Y224:AD224"/>
    <mergeCell ref="C226:E226"/>
    <mergeCell ref="F226:AD226"/>
    <mergeCell ref="C215:AD215"/>
    <mergeCell ref="C219:X219"/>
    <mergeCell ref="Y219:AD219"/>
    <mergeCell ref="D220:X220"/>
    <mergeCell ref="Y220:AD220"/>
    <mergeCell ref="D221:X221"/>
    <mergeCell ref="Y221:AD221"/>
    <mergeCell ref="C203:AD203"/>
    <mergeCell ref="C204:AD204"/>
    <mergeCell ref="B211:AD211"/>
    <mergeCell ref="C212:AD212"/>
    <mergeCell ref="C213:AD213"/>
    <mergeCell ref="C214:AD214"/>
    <mergeCell ref="B207:AD207"/>
    <mergeCell ref="B208:AD208"/>
    <mergeCell ref="B209:AE209"/>
    <mergeCell ref="O199:R199"/>
    <mergeCell ref="S199:V199"/>
    <mergeCell ref="W199:Z199"/>
    <mergeCell ref="AA199:AD199"/>
    <mergeCell ref="C198:E198"/>
    <mergeCell ref="F198:N198"/>
    <mergeCell ref="O198:R198"/>
    <mergeCell ref="S198:V198"/>
    <mergeCell ref="W198:Z198"/>
    <mergeCell ref="AA198:AD198"/>
    <mergeCell ref="C196:E196"/>
    <mergeCell ref="F196:N196"/>
    <mergeCell ref="O196:R196"/>
    <mergeCell ref="S196:V196"/>
    <mergeCell ref="W196:Z196"/>
    <mergeCell ref="AA196:AD196"/>
    <mergeCell ref="C197:E197"/>
    <mergeCell ref="F197:N197"/>
    <mergeCell ref="O197:R197"/>
    <mergeCell ref="S197:V197"/>
    <mergeCell ref="W197:Z197"/>
    <mergeCell ref="AA197:AD197"/>
    <mergeCell ref="C195:E195"/>
    <mergeCell ref="F195:N195"/>
    <mergeCell ref="O195:R195"/>
    <mergeCell ref="S195:V195"/>
    <mergeCell ref="W195:Z195"/>
    <mergeCell ref="AA195:AD195"/>
    <mergeCell ref="C194:E194"/>
    <mergeCell ref="F194:N194"/>
    <mergeCell ref="O194:R194"/>
    <mergeCell ref="S194:V194"/>
    <mergeCell ref="W194:Z194"/>
    <mergeCell ref="AA194:AD194"/>
    <mergeCell ref="C193:E193"/>
    <mergeCell ref="F193:N193"/>
    <mergeCell ref="O193:R193"/>
    <mergeCell ref="S193:V193"/>
    <mergeCell ref="W193:Z193"/>
    <mergeCell ref="AA193:AD193"/>
    <mergeCell ref="C192:E192"/>
    <mergeCell ref="F192:N192"/>
    <mergeCell ref="O192:R192"/>
    <mergeCell ref="S192:V192"/>
    <mergeCell ref="W192:Z192"/>
    <mergeCell ref="AA192:AD192"/>
    <mergeCell ref="AA190:AD190"/>
    <mergeCell ref="C191:E191"/>
    <mergeCell ref="F191:N191"/>
    <mergeCell ref="O191:R191"/>
    <mergeCell ref="S191:V191"/>
    <mergeCell ref="W191:Z191"/>
    <mergeCell ref="AA191:AD191"/>
    <mergeCell ref="C189:D190"/>
    <mergeCell ref="F189:N189"/>
    <mergeCell ref="O189:R189"/>
    <mergeCell ref="S189:V189"/>
    <mergeCell ref="W189:Z189"/>
    <mergeCell ref="AA189:AD189"/>
    <mergeCell ref="F190:N190"/>
    <mergeCell ref="O190:R190"/>
    <mergeCell ref="S190:V190"/>
    <mergeCell ref="W190:Z190"/>
    <mergeCell ref="C49:AD49"/>
    <mergeCell ref="C50:AD50"/>
    <mergeCell ref="B181:AD181"/>
    <mergeCell ref="Y86:AD86"/>
    <mergeCell ref="Y87:AD87"/>
    <mergeCell ref="Y88:AD88"/>
    <mergeCell ref="Y89:AD89"/>
    <mergeCell ref="Y90:AD90"/>
    <mergeCell ref="Y91:AD91"/>
    <mergeCell ref="Y92:AD92"/>
    <mergeCell ref="Y66:AD66"/>
    <mergeCell ref="Y67:AD67"/>
    <mergeCell ref="Y68:AD68"/>
    <mergeCell ref="Y69:AD69"/>
    <mergeCell ref="Y70:AD70"/>
    <mergeCell ref="Y71:AD71"/>
    <mergeCell ref="C60:AD60"/>
    <mergeCell ref="C58:AD58"/>
    <mergeCell ref="W134:X134"/>
    <mergeCell ref="D135:V135"/>
    <mergeCell ref="W135:X135"/>
    <mergeCell ref="Y104:AD104"/>
    <mergeCell ref="D95:V95"/>
    <mergeCell ref="W95:X95"/>
    <mergeCell ref="W112:X112"/>
    <mergeCell ref="W113:X113"/>
    <mergeCell ref="W132:X132"/>
    <mergeCell ref="W133:X133"/>
    <mergeCell ref="W137:X137"/>
    <mergeCell ref="W138:X138"/>
    <mergeCell ref="W139:X139"/>
    <mergeCell ref="W140:X140"/>
    <mergeCell ref="F188:N188"/>
    <mergeCell ref="O188:R188"/>
    <mergeCell ref="S188:V188"/>
    <mergeCell ref="C173:AD173"/>
    <mergeCell ref="D148:V148"/>
    <mergeCell ref="W148:X148"/>
    <mergeCell ref="D149:V149"/>
    <mergeCell ref="W149:X149"/>
    <mergeCell ref="D150:V150"/>
    <mergeCell ref="W150:X150"/>
    <mergeCell ref="D151:V151"/>
    <mergeCell ref="W151:X151"/>
    <mergeCell ref="D152:V152"/>
    <mergeCell ref="W152:X152"/>
    <mergeCell ref="D146:V146"/>
    <mergeCell ref="W188:Z188"/>
    <mergeCell ref="AA188:AD188"/>
    <mergeCell ref="C182:AD182"/>
    <mergeCell ref="C183:AD183"/>
    <mergeCell ref="C184:AD184"/>
    <mergeCell ref="C186:N187"/>
    <mergeCell ref="O186:AD186"/>
    <mergeCell ref="O187:R187"/>
    <mergeCell ref="S187:V187"/>
    <mergeCell ref="W187:Z187"/>
    <mergeCell ref="AA187:AD187"/>
    <mergeCell ref="Y159:AD159"/>
    <mergeCell ref="Y160:AD160"/>
    <mergeCell ref="Y161:AD161"/>
    <mergeCell ref="Y162:AD162"/>
    <mergeCell ref="Y149:AD149"/>
    <mergeCell ref="D158:V158"/>
    <mergeCell ref="C11:AD11"/>
    <mergeCell ref="C12:AD12"/>
    <mergeCell ref="C13:AD13"/>
    <mergeCell ref="C14:AD14"/>
    <mergeCell ref="C15:AD15"/>
    <mergeCell ref="D114:V114"/>
    <mergeCell ref="W114:X114"/>
    <mergeCell ref="D115:V115"/>
    <mergeCell ref="W115:X115"/>
    <mergeCell ref="D116:V116"/>
    <mergeCell ref="W116:X116"/>
    <mergeCell ref="D117:V117"/>
    <mergeCell ref="W117:X117"/>
    <mergeCell ref="D118:V118"/>
    <mergeCell ref="W118:X118"/>
    <mergeCell ref="D119:V119"/>
    <mergeCell ref="W119:X119"/>
    <mergeCell ref="B37:AD37"/>
    <mergeCell ref="C38:AD38"/>
    <mergeCell ref="C39:AD39"/>
    <mergeCell ref="C29:AD29"/>
    <mergeCell ref="C30:AD30"/>
    <mergeCell ref="C31:AD31"/>
    <mergeCell ref="C32:AD32"/>
    <mergeCell ref="C33:AD33"/>
    <mergeCell ref="C35:AD35"/>
    <mergeCell ref="C59:AD59"/>
    <mergeCell ref="Y99:AD99"/>
    <mergeCell ref="Y100:AD100"/>
    <mergeCell ref="Y101:AD101"/>
    <mergeCell ref="Y102:AD102"/>
    <mergeCell ref="Y103:AD103"/>
    <mergeCell ref="B1:AD1"/>
    <mergeCell ref="B3:AD3"/>
    <mergeCell ref="B5:AD5"/>
    <mergeCell ref="AA7:AD7"/>
    <mergeCell ref="B8:L8"/>
    <mergeCell ref="N8:O8"/>
    <mergeCell ref="D298:N298"/>
    <mergeCell ref="O298:P298"/>
    <mergeCell ref="D299:N299"/>
    <mergeCell ref="O299:P299"/>
    <mergeCell ref="D300:N300"/>
    <mergeCell ref="O300:P300"/>
    <mergeCell ref="D301:N301"/>
    <mergeCell ref="O301:P301"/>
    <mergeCell ref="D302:N302"/>
    <mergeCell ref="O302:P302"/>
    <mergeCell ref="D303:N303"/>
    <mergeCell ref="O303:P303"/>
    <mergeCell ref="C23:AD23"/>
    <mergeCell ref="C24:AD24"/>
    <mergeCell ref="C25:AD25"/>
    <mergeCell ref="C26:AD26"/>
    <mergeCell ref="C27:AD27"/>
    <mergeCell ref="C28:AD28"/>
    <mergeCell ref="C34:AD34"/>
    <mergeCell ref="C16:AD16"/>
    <mergeCell ref="C17:AD17"/>
    <mergeCell ref="B19:AD19"/>
    <mergeCell ref="B20:AD20"/>
    <mergeCell ref="C21:AD21"/>
    <mergeCell ref="B22:AD22"/>
    <mergeCell ref="B10:AD10"/>
    <mergeCell ref="O304:P304"/>
    <mergeCell ref="D305:N305"/>
    <mergeCell ref="O305:P305"/>
    <mergeCell ref="D306:N306"/>
    <mergeCell ref="O306:P306"/>
    <mergeCell ref="Y65:AD65"/>
    <mergeCell ref="Y72:AD72"/>
    <mergeCell ref="Y73:AD73"/>
    <mergeCell ref="Y74:AD74"/>
    <mergeCell ref="Y75:AD75"/>
    <mergeCell ref="Y76:AD76"/>
    <mergeCell ref="Y77:AD77"/>
    <mergeCell ref="Y78:AD78"/>
    <mergeCell ref="Y79:AD79"/>
    <mergeCell ref="Y80:AD80"/>
    <mergeCell ref="Y81:AD81"/>
    <mergeCell ref="Y82:AD82"/>
    <mergeCell ref="Y83:AD83"/>
    <mergeCell ref="Y84:AD84"/>
    <mergeCell ref="Y85:AD85"/>
    <mergeCell ref="Y93:AD93"/>
    <mergeCell ref="Y94:AD94"/>
    <mergeCell ref="Y95:AD95"/>
    <mergeCell ref="Y96:AD96"/>
    <mergeCell ref="Y97:AD97"/>
    <mergeCell ref="Y98:AD98"/>
    <mergeCell ref="D102:V102"/>
    <mergeCell ref="W102:X102"/>
    <mergeCell ref="Y105:AD105"/>
    <mergeCell ref="Y106:AD106"/>
    <mergeCell ref="D134:V134"/>
    <mergeCell ref="C188:E188"/>
    <mergeCell ref="Y1174:AD1174"/>
    <mergeCell ref="D1175:R1175"/>
    <mergeCell ref="S1175:X1175"/>
    <mergeCell ref="Y1175:AD1175"/>
    <mergeCell ref="D1176:R1176"/>
    <mergeCell ref="S1176:X1176"/>
    <mergeCell ref="Y1176:AD1176"/>
    <mergeCell ref="D1177:R1177"/>
    <mergeCell ref="S1177:X1177"/>
    <mergeCell ref="Y1177:AD1177"/>
    <mergeCell ref="D1178:R1178"/>
    <mergeCell ref="S1178:X1178"/>
    <mergeCell ref="Y1178:AD1178"/>
    <mergeCell ref="D1179:R1179"/>
    <mergeCell ref="S1179:X1179"/>
    <mergeCell ref="D1189:R1189"/>
    <mergeCell ref="S1189:X1189"/>
    <mergeCell ref="Y1189:AD1189"/>
    <mergeCell ref="Y1179:AD1179"/>
    <mergeCell ref="D1180:R1180"/>
    <mergeCell ref="S1180:X1180"/>
    <mergeCell ref="Y1180:AD1180"/>
    <mergeCell ref="D1181:R1181"/>
    <mergeCell ref="S1181:X1181"/>
    <mergeCell ref="Y1181:AD1181"/>
    <mergeCell ref="D1182:R1182"/>
    <mergeCell ref="S1182:X1182"/>
    <mergeCell ref="Y1182:AD1182"/>
    <mergeCell ref="D1183:R1183"/>
    <mergeCell ref="S1183:X1183"/>
    <mergeCell ref="Y1183:AD1183"/>
    <mergeCell ref="D1184:R1184"/>
    <mergeCell ref="D1205:R1205"/>
    <mergeCell ref="S1205:X1205"/>
    <mergeCell ref="Y1205:AD1205"/>
    <mergeCell ref="D1206:R1206"/>
    <mergeCell ref="S1206:X1206"/>
    <mergeCell ref="Y1206:AD1206"/>
    <mergeCell ref="D1207:R1207"/>
    <mergeCell ref="S1207:X1207"/>
    <mergeCell ref="Y1207:AD1207"/>
    <mergeCell ref="D1208:R1208"/>
    <mergeCell ref="S1208:X1208"/>
    <mergeCell ref="Y1208:AD1208"/>
    <mergeCell ref="D1209:R1209"/>
    <mergeCell ref="S1209:X1209"/>
    <mergeCell ref="Y1209:AD1209"/>
    <mergeCell ref="D1210:R1210"/>
    <mergeCell ref="S1210:X1210"/>
    <mergeCell ref="Y1210:AD1210"/>
    <mergeCell ref="D1211:R1211"/>
    <mergeCell ref="S1211:X1211"/>
    <mergeCell ref="Y1211:AD1211"/>
    <mergeCell ref="D1212:R1212"/>
    <mergeCell ref="S1212:X1212"/>
    <mergeCell ref="Y1212:AD1212"/>
    <mergeCell ref="S1213:X1213"/>
    <mergeCell ref="Y1213:AD1213"/>
    <mergeCell ref="D1214:R1214"/>
    <mergeCell ref="R1510:U1510"/>
    <mergeCell ref="D1511:M1511"/>
    <mergeCell ref="N1511:Q1511"/>
    <mergeCell ref="R1511:U1511"/>
    <mergeCell ref="N1504:Q1504"/>
    <mergeCell ref="R1504:U1504"/>
    <mergeCell ref="D1505:M1505"/>
    <mergeCell ref="N1505:Q1505"/>
    <mergeCell ref="R1505:U1505"/>
    <mergeCell ref="D1506:M1506"/>
    <mergeCell ref="N1506:Q1506"/>
    <mergeCell ref="R1506:U1506"/>
    <mergeCell ref="D1507:M1507"/>
    <mergeCell ref="N1507:Q1507"/>
    <mergeCell ref="R1507:U1507"/>
    <mergeCell ref="D1504:M1504"/>
    <mergeCell ref="V1494:AD1494"/>
    <mergeCell ref="R1494:U1495"/>
    <mergeCell ref="N1494:Q1495"/>
    <mergeCell ref="C1494:M1495"/>
    <mergeCell ref="D1496:M1496"/>
    <mergeCell ref="N1496:Q1496"/>
    <mergeCell ref="R1496:U1496"/>
    <mergeCell ref="D1497:M1497"/>
    <mergeCell ref="N1497:Q1497"/>
    <mergeCell ref="R1497:U1497"/>
    <mergeCell ref="D1498:M1498"/>
    <mergeCell ref="N1498:Q1498"/>
    <mergeCell ref="D1513:M1513"/>
    <mergeCell ref="N1513:Q1513"/>
    <mergeCell ref="R1513:U1513"/>
    <mergeCell ref="D1514:M1514"/>
    <mergeCell ref="N1514:Q1514"/>
    <mergeCell ref="R1514:U1514"/>
    <mergeCell ref="D1515:M1515"/>
    <mergeCell ref="N1515:Q1515"/>
    <mergeCell ref="R1515:U1515"/>
    <mergeCell ref="D1524:M1524"/>
    <mergeCell ref="N1524:Q1524"/>
    <mergeCell ref="R1524:U1524"/>
    <mergeCell ref="D1526:M1526"/>
    <mergeCell ref="N1526:Q1526"/>
    <mergeCell ref="R1526:U1526"/>
    <mergeCell ref="D1527:M1527"/>
    <mergeCell ref="N1527:Q1527"/>
    <mergeCell ref="R1527:U1527"/>
    <mergeCell ref="D1520:M1520"/>
    <mergeCell ref="N1520:Q1520"/>
    <mergeCell ref="R1520:U1520"/>
    <mergeCell ref="D1521:M1521"/>
    <mergeCell ref="N1521:Q1521"/>
    <mergeCell ref="R1521:U1521"/>
    <mergeCell ref="D1522:M1522"/>
    <mergeCell ref="N1522:Q1522"/>
    <mergeCell ref="R1522:U1522"/>
    <mergeCell ref="D1523:M1523"/>
    <mergeCell ref="N1523:Q1523"/>
    <mergeCell ref="R1523:U1523"/>
    <mergeCell ref="D1532:M1532"/>
    <mergeCell ref="N1532:Q1532"/>
    <mergeCell ref="R1532:U1532"/>
    <mergeCell ref="D1533:M1533"/>
    <mergeCell ref="N1533:Q1533"/>
    <mergeCell ref="R1533:U1533"/>
    <mergeCell ref="D1534:M1534"/>
    <mergeCell ref="N1534:Q1534"/>
    <mergeCell ref="R1534:U1534"/>
    <mergeCell ref="D1535:M1535"/>
    <mergeCell ref="N1535:Q1535"/>
    <mergeCell ref="R1535:U1535"/>
    <mergeCell ref="D1528:M1528"/>
    <mergeCell ref="N1528:Q1528"/>
    <mergeCell ref="R1528:U1528"/>
    <mergeCell ref="D1529:M1529"/>
    <mergeCell ref="N1529:Q1529"/>
    <mergeCell ref="R1529:U1529"/>
    <mergeCell ref="D1530:M1530"/>
    <mergeCell ref="N1530:Q1530"/>
    <mergeCell ref="R1530:U1530"/>
    <mergeCell ref="D1531:M1531"/>
    <mergeCell ref="N1531:Q1531"/>
    <mergeCell ref="R1531:U1531"/>
    <mergeCell ref="D1540:M1540"/>
    <mergeCell ref="N1540:Q1540"/>
    <mergeCell ref="R1540:U1540"/>
    <mergeCell ref="D1541:M1541"/>
    <mergeCell ref="N1541:Q1541"/>
    <mergeCell ref="R1541:U1541"/>
    <mergeCell ref="D1542:M1542"/>
    <mergeCell ref="N1542:Q1542"/>
    <mergeCell ref="R1542:U1542"/>
    <mergeCell ref="D1543:M1543"/>
    <mergeCell ref="N1543:Q1543"/>
    <mergeCell ref="R1543:U1543"/>
    <mergeCell ref="D1536:M1536"/>
    <mergeCell ref="N1536:Q1536"/>
    <mergeCell ref="R1536:U1536"/>
    <mergeCell ref="D1537:M1537"/>
    <mergeCell ref="N1537:Q1537"/>
    <mergeCell ref="R1537:U1537"/>
    <mergeCell ref="D1538:M1538"/>
    <mergeCell ref="N1538:Q1538"/>
    <mergeCell ref="R1538:U1538"/>
    <mergeCell ref="D1539:M1539"/>
    <mergeCell ref="N1539:Q1539"/>
    <mergeCell ref="R1539:U1539"/>
    <mergeCell ref="D1548:M1548"/>
    <mergeCell ref="N1548:Q1548"/>
    <mergeCell ref="R1548:U1548"/>
    <mergeCell ref="D1549:M1549"/>
    <mergeCell ref="N1549:Q1549"/>
    <mergeCell ref="R1549:U1549"/>
    <mergeCell ref="D1550:M1550"/>
    <mergeCell ref="N1550:Q1550"/>
    <mergeCell ref="R1550:U1550"/>
    <mergeCell ref="D1551:M1551"/>
    <mergeCell ref="N1551:Q1551"/>
    <mergeCell ref="R1551:U1551"/>
    <mergeCell ref="D1544:M1544"/>
    <mergeCell ref="N1544:Q1544"/>
    <mergeCell ref="R1544:U1544"/>
    <mergeCell ref="D1545:M1545"/>
    <mergeCell ref="N1545:Q1545"/>
    <mergeCell ref="R1545:U1545"/>
    <mergeCell ref="D1546:M1546"/>
    <mergeCell ref="N1546:Q1546"/>
    <mergeCell ref="R1546:U1546"/>
    <mergeCell ref="D1547:M1547"/>
    <mergeCell ref="N1547:Q1547"/>
    <mergeCell ref="R1547:U1547"/>
    <mergeCell ref="D1556:M1556"/>
    <mergeCell ref="N1556:Q1556"/>
    <mergeCell ref="R1556:U1556"/>
    <mergeCell ref="D1557:M1557"/>
    <mergeCell ref="N1557:Q1557"/>
    <mergeCell ref="R1557:U1557"/>
    <mergeCell ref="D1558:M1558"/>
    <mergeCell ref="N1558:Q1558"/>
    <mergeCell ref="R1558:U1558"/>
    <mergeCell ref="D1559:M1559"/>
    <mergeCell ref="N1559:Q1559"/>
    <mergeCell ref="R1559:U1559"/>
    <mergeCell ref="D1552:M1552"/>
    <mergeCell ref="N1552:Q1552"/>
    <mergeCell ref="R1552:U1552"/>
    <mergeCell ref="D1553:M1553"/>
    <mergeCell ref="N1553:Q1553"/>
    <mergeCell ref="R1553:U1553"/>
    <mergeCell ref="D1554:M1554"/>
    <mergeCell ref="N1554:Q1554"/>
    <mergeCell ref="R1554:U1554"/>
    <mergeCell ref="D1555:M1555"/>
    <mergeCell ref="N1555:Q1555"/>
    <mergeCell ref="R1555:U1555"/>
    <mergeCell ref="D1564:M1564"/>
    <mergeCell ref="N1564:Q1564"/>
    <mergeCell ref="R1564:U1564"/>
    <mergeCell ref="D1565:M1565"/>
    <mergeCell ref="N1565:Q1565"/>
    <mergeCell ref="R1565:U1565"/>
    <mergeCell ref="D1566:M1566"/>
    <mergeCell ref="N1566:Q1566"/>
    <mergeCell ref="R1566:U1566"/>
    <mergeCell ref="D1567:M1567"/>
    <mergeCell ref="N1567:Q1567"/>
    <mergeCell ref="R1567:U1567"/>
    <mergeCell ref="D1560:M1560"/>
    <mergeCell ref="N1560:Q1560"/>
    <mergeCell ref="R1560:U1560"/>
    <mergeCell ref="D1561:M1561"/>
    <mergeCell ref="N1561:Q1561"/>
    <mergeCell ref="R1561:U1561"/>
    <mergeCell ref="D1562:M1562"/>
    <mergeCell ref="N1562:Q1562"/>
    <mergeCell ref="R1562:U1562"/>
    <mergeCell ref="D1563:M1563"/>
    <mergeCell ref="N1563:Q1563"/>
    <mergeCell ref="R1563:U1563"/>
    <mergeCell ref="D1572:M1572"/>
    <mergeCell ref="N1572:Q1572"/>
    <mergeCell ref="R1572:U1572"/>
    <mergeCell ref="D1573:M1573"/>
    <mergeCell ref="N1573:Q1573"/>
    <mergeCell ref="R1573:U1573"/>
    <mergeCell ref="D1574:M1574"/>
    <mergeCell ref="N1574:Q1574"/>
    <mergeCell ref="R1574:U1574"/>
    <mergeCell ref="D1575:M1575"/>
    <mergeCell ref="N1575:Q1575"/>
    <mergeCell ref="R1575:U1575"/>
    <mergeCell ref="D1568:M1568"/>
    <mergeCell ref="N1568:Q1568"/>
    <mergeCell ref="R1568:U1568"/>
    <mergeCell ref="D1569:M1569"/>
    <mergeCell ref="N1569:Q1569"/>
    <mergeCell ref="R1569:U1569"/>
    <mergeCell ref="D1570:M1570"/>
    <mergeCell ref="N1570:Q1570"/>
    <mergeCell ref="R1570:U1570"/>
    <mergeCell ref="D1571:M1571"/>
    <mergeCell ref="N1571:Q1571"/>
    <mergeCell ref="R1571:U1571"/>
    <mergeCell ref="D1580:M1580"/>
    <mergeCell ref="N1580:Q1580"/>
    <mergeCell ref="R1580:U1580"/>
    <mergeCell ref="D1581:M1581"/>
    <mergeCell ref="N1581:Q1581"/>
    <mergeCell ref="R1581:U1581"/>
    <mergeCell ref="D1582:M1582"/>
    <mergeCell ref="N1582:Q1582"/>
    <mergeCell ref="R1582:U1582"/>
    <mergeCell ref="D1583:M1583"/>
    <mergeCell ref="N1583:Q1583"/>
    <mergeCell ref="R1583:U1583"/>
    <mergeCell ref="D1576:M1576"/>
    <mergeCell ref="N1576:Q1576"/>
    <mergeCell ref="R1576:U1576"/>
    <mergeCell ref="D1577:M1577"/>
    <mergeCell ref="N1577:Q1577"/>
    <mergeCell ref="R1577:U1577"/>
    <mergeCell ref="D1578:M1578"/>
    <mergeCell ref="N1578:Q1578"/>
    <mergeCell ref="R1578:U1578"/>
    <mergeCell ref="D1579:M1579"/>
    <mergeCell ref="N1579:Q1579"/>
    <mergeCell ref="R1579:U1579"/>
    <mergeCell ref="D1588:M1588"/>
    <mergeCell ref="N1588:Q1588"/>
    <mergeCell ref="R1588:U1588"/>
    <mergeCell ref="D1589:M1589"/>
    <mergeCell ref="N1589:Q1589"/>
    <mergeCell ref="R1589:U1589"/>
    <mergeCell ref="D1590:M1590"/>
    <mergeCell ref="N1590:Q1590"/>
    <mergeCell ref="R1590:U1590"/>
    <mergeCell ref="D1591:M1591"/>
    <mergeCell ref="N1591:Q1591"/>
    <mergeCell ref="R1591:U1591"/>
    <mergeCell ref="D1584:M1584"/>
    <mergeCell ref="N1584:Q1584"/>
    <mergeCell ref="R1584:U1584"/>
    <mergeCell ref="D1585:M1585"/>
    <mergeCell ref="N1585:Q1585"/>
    <mergeCell ref="R1585:U1585"/>
    <mergeCell ref="D1586:M1586"/>
    <mergeCell ref="N1586:Q1586"/>
    <mergeCell ref="R1586:U1586"/>
    <mergeCell ref="D1587:M1587"/>
    <mergeCell ref="N1587:Q1587"/>
    <mergeCell ref="R1587:U1587"/>
    <mergeCell ref="R1597:U1597"/>
    <mergeCell ref="D1598:M1598"/>
    <mergeCell ref="N1598:Q1598"/>
    <mergeCell ref="R1598:U1598"/>
    <mergeCell ref="D1599:M1599"/>
    <mergeCell ref="N1599:Q1599"/>
    <mergeCell ref="R1599:U1599"/>
    <mergeCell ref="D1592:M1592"/>
    <mergeCell ref="N1592:Q1592"/>
    <mergeCell ref="R1592:U1592"/>
    <mergeCell ref="D1593:M1593"/>
    <mergeCell ref="N1593:Q1593"/>
    <mergeCell ref="R1593:U1593"/>
    <mergeCell ref="D1594:M1594"/>
    <mergeCell ref="N1594:Q1594"/>
    <mergeCell ref="R1594:U1594"/>
    <mergeCell ref="D1595:M1595"/>
    <mergeCell ref="N1595:Q1595"/>
    <mergeCell ref="R1595:U1595"/>
    <mergeCell ref="D1596:M1596"/>
    <mergeCell ref="N1596:Q1596"/>
    <mergeCell ref="R1596:U1596"/>
    <mergeCell ref="D1597:M1597"/>
    <mergeCell ref="N1597:Q1597"/>
    <mergeCell ref="D1615:M1615"/>
    <mergeCell ref="N1615:Q1615"/>
    <mergeCell ref="R1615:U1615"/>
    <mergeCell ref="D1608:M1608"/>
    <mergeCell ref="N1608:Q1608"/>
    <mergeCell ref="R1608:U1608"/>
    <mergeCell ref="D1609:M1609"/>
    <mergeCell ref="N1609:Q1609"/>
    <mergeCell ref="R1609:U1609"/>
    <mergeCell ref="D1610:M1610"/>
    <mergeCell ref="N1610:Q1610"/>
    <mergeCell ref="R1610:U1610"/>
    <mergeCell ref="D1611:M1611"/>
    <mergeCell ref="N1611:Q1611"/>
    <mergeCell ref="R1611:U1611"/>
    <mergeCell ref="D1604:M1604"/>
    <mergeCell ref="N1604:Q1604"/>
    <mergeCell ref="R1604:U1604"/>
    <mergeCell ref="D1605:M1605"/>
    <mergeCell ref="N1605:Q1605"/>
    <mergeCell ref="R1605:U1605"/>
    <mergeCell ref="D1606:M1606"/>
    <mergeCell ref="N1606:Q1606"/>
    <mergeCell ref="R1606:U1606"/>
    <mergeCell ref="D1607:M1607"/>
    <mergeCell ref="N1607:Q1607"/>
    <mergeCell ref="R1607:U1607"/>
    <mergeCell ref="D1612:M1612"/>
    <mergeCell ref="N1612:Q1612"/>
    <mergeCell ref="R1612:U1612"/>
    <mergeCell ref="D1613:M1613"/>
    <mergeCell ref="N1613:Q1613"/>
    <mergeCell ref="R1613:U1613"/>
    <mergeCell ref="D1614:M1614"/>
    <mergeCell ref="N1614:Q1614"/>
    <mergeCell ref="R1614:U1614"/>
    <mergeCell ref="D1600:M1600"/>
    <mergeCell ref="N1600:Q1600"/>
    <mergeCell ref="R1600:U1600"/>
    <mergeCell ref="D1601:M1601"/>
    <mergeCell ref="N1601:Q1601"/>
    <mergeCell ref="R1601:U1601"/>
    <mergeCell ref="D1602:M1602"/>
    <mergeCell ref="N1602:Q1602"/>
    <mergeCell ref="R1602:U1602"/>
    <mergeCell ref="D1603:M1603"/>
    <mergeCell ref="N1603:Q1603"/>
    <mergeCell ref="R1603:U1603"/>
    <mergeCell ref="R1498:U1498"/>
    <mergeCell ref="D1499:M1499"/>
    <mergeCell ref="N1499:Q1499"/>
    <mergeCell ref="R1499:U1499"/>
    <mergeCell ref="D1500:M1500"/>
    <mergeCell ref="N1500:Q1500"/>
    <mergeCell ref="R1500:U1500"/>
    <mergeCell ref="D1501:M1501"/>
    <mergeCell ref="N1501:Q1501"/>
    <mergeCell ref="R1501:U1501"/>
    <mergeCell ref="D1502:M1502"/>
    <mergeCell ref="N1502:Q1502"/>
    <mergeCell ref="R1502:U1502"/>
    <mergeCell ref="D1503:M1503"/>
    <mergeCell ref="N1503:Q1503"/>
    <mergeCell ref="R1503:U1503"/>
    <mergeCell ref="D1620:AD1620"/>
    <mergeCell ref="D1621:AD1621"/>
    <mergeCell ref="D1622:AD1622"/>
    <mergeCell ref="D1623:AD1623"/>
    <mergeCell ref="D1624:AD1624"/>
    <mergeCell ref="D1625:AD1625"/>
    <mergeCell ref="D1626:AD1626"/>
    <mergeCell ref="D1627:AD1627"/>
    <mergeCell ref="D1628:AD1628"/>
    <mergeCell ref="B1672:AD1672"/>
    <mergeCell ref="C1673:AD1673"/>
    <mergeCell ref="C1675:AD1675"/>
    <mergeCell ref="C1674:AD1674"/>
    <mergeCell ref="C1630:AD1630"/>
    <mergeCell ref="C1631:AD1631"/>
    <mergeCell ref="Y1651:AD1651"/>
    <mergeCell ref="C1652:D1656"/>
    <mergeCell ref="F1652:X1652"/>
    <mergeCell ref="Y1652:AD1652"/>
    <mergeCell ref="F1653:X1653"/>
    <mergeCell ref="Y1653:AD1653"/>
    <mergeCell ref="F1654:X1654"/>
    <mergeCell ref="Y1654:AD1654"/>
    <mergeCell ref="C1647:D1651"/>
    <mergeCell ref="F1647:X1647"/>
    <mergeCell ref="Y1647:AD1647"/>
    <mergeCell ref="F1648:X1648"/>
    <mergeCell ref="Y1648:AD1648"/>
    <mergeCell ref="F1649:X1649"/>
    <mergeCell ref="Y1649:AD1649"/>
    <mergeCell ref="F1650:X1650"/>
    <mergeCell ref="C1640:AD1640"/>
    <mergeCell ref="AM43:AO43"/>
    <mergeCell ref="B48:AE48"/>
    <mergeCell ref="B51:AD51"/>
    <mergeCell ref="B52:AD52"/>
    <mergeCell ref="B53:AD53"/>
    <mergeCell ref="B54:AD54"/>
    <mergeCell ref="B55:AE55"/>
    <mergeCell ref="B175:AD175"/>
    <mergeCell ref="B176:AD176"/>
    <mergeCell ref="B177:AD177"/>
    <mergeCell ref="AL187:AL188"/>
    <mergeCell ref="AM187:AM188"/>
    <mergeCell ref="B202:AE202"/>
    <mergeCell ref="B205:AD205"/>
    <mergeCell ref="B206:AD206"/>
    <mergeCell ref="C1823:AD1823"/>
    <mergeCell ref="C1808:D1811"/>
    <mergeCell ref="C1812:D1816"/>
    <mergeCell ref="C1817:D1821"/>
    <mergeCell ref="G1801:AD1801"/>
    <mergeCell ref="C1803:F1803"/>
    <mergeCell ref="G1803:AD1803"/>
    <mergeCell ref="C1805:F1805"/>
    <mergeCell ref="G1805:AD1805"/>
    <mergeCell ref="F1821:AD1821"/>
    <mergeCell ref="F1820:AD1820"/>
    <mergeCell ref="F1819:AD1819"/>
    <mergeCell ref="F1818:AD1818"/>
    <mergeCell ref="F1817:AD1817"/>
    <mergeCell ref="F1816:AD1816"/>
    <mergeCell ref="F1815:AD1815"/>
    <mergeCell ref="AL269:AL270"/>
    <mergeCell ref="AM269:AM270"/>
    <mergeCell ref="B281:AD281"/>
    <mergeCell ref="B282:AD282"/>
    <mergeCell ref="B283:AD283"/>
    <mergeCell ref="B284:AE284"/>
    <mergeCell ref="AR293:AR294"/>
    <mergeCell ref="AS293:AS294"/>
    <mergeCell ref="B311:AD311"/>
    <mergeCell ref="B312:AD312"/>
    <mergeCell ref="B313:AE313"/>
    <mergeCell ref="B314:AE314"/>
    <mergeCell ref="B315:AD315"/>
    <mergeCell ref="AI322:AI323"/>
    <mergeCell ref="B332:AE332"/>
    <mergeCell ref="B334:AE334"/>
    <mergeCell ref="AK218:AK219"/>
    <mergeCell ref="AN218:AN219"/>
    <mergeCell ref="AI219:AJ219"/>
    <mergeCell ref="AI220:AJ220"/>
    <mergeCell ref="B227:AE227"/>
    <mergeCell ref="B230:AD230"/>
    <mergeCell ref="B231:AD231"/>
    <mergeCell ref="B232:AD232"/>
    <mergeCell ref="B233:AE233"/>
    <mergeCell ref="AK237:AK238"/>
    <mergeCell ref="AN237:AN238"/>
    <mergeCell ref="AI238:AJ238"/>
    <mergeCell ref="AI239:AJ239"/>
    <mergeCell ref="B255:AE255"/>
    <mergeCell ref="B258:AD258"/>
    <mergeCell ref="B259:AD259"/>
    <mergeCell ref="D304:N304"/>
    <mergeCell ref="B483:AE483"/>
    <mergeCell ref="B485:AE485"/>
    <mergeCell ref="B503:AD503"/>
    <mergeCell ref="B504:AD504"/>
    <mergeCell ref="AL514:AL515"/>
    <mergeCell ref="B526:AD526"/>
    <mergeCell ref="B527:AD527"/>
    <mergeCell ref="B528:AD528"/>
    <mergeCell ref="B529:AD529"/>
    <mergeCell ref="AM538:AM539"/>
    <mergeCell ref="B544:AD544"/>
    <mergeCell ref="B545:AD545"/>
    <mergeCell ref="B546:AD546"/>
    <mergeCell ref="B547:AD547"/>
    <mergeCell ref="AM552:AM553"/>
    <mergeCell ref="B558:AD558"/>
    <mergeCell ref="B559:AD559"/>
    <mergeCell ref="C488:E488"/>
    <mergeCell ref="F488:AD488"/>
    <mergeCell ref="C489:D491"/>
    <mergeCell ref="F489:AD489"/>
    <mergeCell ref="F490:AD490"/>
    <mergeCell ref="F491:AD491"/>
    <mergeCell ref="C498:E498"/>
    <mergeCell ref="F498:AD498"/>
    <mergeCell ref="C499:E499"/>
    <mergeCell ref="F499:AD499"/>
    <mergeCell ref="C501:AD501"/>
    <mergeCell ref="C502:AD502"/>
    <mergeCell ref="C495:E495"/>
    <mergeCell ref="F495:AD495"/>
    <mergeCell ref="C496:E496"/>
    <mergeCell ref="AN790:AS790"/>
    <mergeCell ref="AT790:AT791"/>
    <mergeCell ref="B798:AD798"/>
    <mergeCell ref="B799:AD799"/>
    <mergeCell ref="B800:AD800"/>
    <mergeCell ref="B801:AD801"/>
    <mergeCell ref="B802:AD802"/>
    <mergeCell ref="AL808:AL809"/>
    <mergeCell ref="B815:AD815"/>
    <mergeCell ref="B816:AD816"/>
    <mergeCell ref="B817:AD817"/>
    <mergeCell ref="B818:AD818"/>
    <mergeCell ref="AR574:AR575"/>
    <mergeCell ref="AS574:AS575"/>
    <mergeCell ref="B580:AD580"/>
    <mergeCell ref="B581:AD581"/>
    <mergeCell ref="B582:AD582"/>
    <mergeCell ref="B583:AD583"/>
    <mergeCell ref="B722:AD722"/>
    <mergeCell ref="B723:AD723"/>
    <mergeCell ref="B724:AD724"/>
    <mergeCell ref="AJ737:AJ738"/>
    <mergeCell ref="AM737:AM738"/>
    <mergeCell ref="B749:AE749"/>
    <mergeCell ref="B752:AD752"/>
    <mergeCell ref="B753:AD753"/>
    <mergeCell ref="B754:AD754"/>
    <mergeCell ref="B755:AD755"/>
    <mergeCell ref="AJ759:AJ760"/>
    <mergeCell ref="AM759:AM760"/>
    <mergeCell ref="C572:L574"/>
    <mergeCell ref="M572:AD572"/>
    <mergeCell ref="B952:AD952"/>
    <mergeCell ref="B953:AD953"/>
    <mergeCell ref="B976:AE976"/>
    <mergeCell ref="B979:AD979"/>
    <mergeCell ref="B980:AE980"/>
    <mergeCell ref="B1112:AD1112"/>
    <mergeCell ref="B1113:AD1113"/>
    <mergeCell ref="B1141:AE1141"/>
    <mergeCell ref="B1144:AD1144"/>
    <mergeCell ref="B1145:AE1145"/>
    <mergeCell ref="B1278:AD1278"/>
    <mergeCell ref="B1279:AD1279"/>
    <mergeCell ref="B1297:AE1297"/>
    <mergeCell ref="B1300:AD1300"/>
    <mergeCell ref="B1301:AD1301"/>
    <mergeCell ref="B778:AD778"/>
    <mergeCell ref="B779:AD779"/>
    <mergeCell ref="B780:AD780"/>
    <mergeCell ref="B781:AD781"/>
    <mergeCell ref="B795:AE795"/>
    <mergeCell ref="C1151:AD1151"/>
    <mergeCell ref="C1152:AD1152"/>
    <mergeCell ref="C1276:AD1276"/>
    <mergeCell ref="C1277:AD1277"/>
    <mergeCell ref="Y1196:AD1196"/>
    <mergeCell ref="D1219:R1219"/>
    <mergeCell ref="S1219:X1219"/>
    <mergeCell ref="Y1219:AD1219"/>
    <mergeCell ref="D1220:R1220"/>
    <mergeCell ref="S1220:X1220"/>
    <mergeCell ref="Y1220:AD1220"/>
    <mergeCell ref="D1221:R1221"/>
    <mergeCell ref="B1825:AE1825"/>
    <mergeCell ref="B1435:AD1435"/>
    <mergeCell ref="B1436:AD1436"/>
    <mergeCell ref="B1455:AE1455"/>
    <mergeCell ref="B1458:AD1458"/>
    <mergeCell ref="B1459:AE1459"/>
    <mergeCell ref="B1480:AD1480"/>
    <mergeCell ref="B1618:AE1618"/>
    <mergeCell ref="B1632:AD1632"/>
    <mergeCell ref="B1633:AD1633"/>
    <mergeCell ref="B1659:AE1659"/>
    <mergeCell ref="B1661:AE1661"/>
    <mergeCell ref="B1663:AE1663"/>
    <mergeCell ref="B1666:AE1666"/>
    <mergeCell ref="AH1678:AH1679"/>
    <mergeCell ref="AG1678:AG1679"/>
    <mergeCell ref="B1802:AE1802"/>
    <mergeCell ref="C1824:AD1824"/>
    <mergeCell ref="F1814:AD1814"/>
    <mergeCell ref="F1813:AD1813"/>
    <mergeCell ref="F1812:AD1812"/>
    <mergeCell ref="F1811:AD1811"/>
    <mergeCell ref="F1810:AD1810"/>
    <mergeCell ref="F1809:AD1809"/>
    <mergeCell ref="F1808:AD1808"/>
    <mergeCell ref="C1807:AD1807"/>
    <mergeCell ref="C1801:F1801"/>
    <mergeCell ref="B1804:AE1804"/>
    <mergeCell ref="B1806:AE1806"/>
    <mergeCell ref="C1617:E1617"/>
    <mergeCell ref="F1617:AD1617"/>
    <mergeCell ref="C1619:AD1619"/>
  </mergeCells>
  <phoneticPr fontId="38" type="noConversion"/>
  <conditionalFormatting sqref="C40">
    <cfRule type="expression" dxfId="217" priority="249">
      <formula>AND(AP45&gt;0,F47="")</formula>
    </cfRule>
  </conditionalFormatting>
  <conditionalFormatting sqref="C968">
    <cfRule type="expression" dxfId="216" priority="113">
      <formula>$C$969="X"</formula>
    </cfRule>
  </conditionalFormatting>
  <conditionalFormatting sqref="C968:C969">
    <cfRule type="expression" dxfId="215" priority="112">
      <formula>$C$970="X"</formula>
    </cfRule>
  </conditionalFormatting>
  <conditionalFormatting sqref="C968:C970">
    <cfRule type="expression" dxfId="214" priority="110">
      <formula>$C$971="X"</formula>
    </cfRule>
  </conditionalFormatting>
  <conditionalFormatting sqref="C968:C971">
    <cfRule type="expression" dxfId="213" priority="108">
      <formula>$C$972="X"</formula>
    </cfRule>
  </conditionalFormatting>
  <conditionalFormatting sqref="C968:C972">
    <cfRule type="expression" dxfId="212" priority="106">
      <formula>$C$973="X"</formula>
    </cfRule>
  </conditionalFormatting>
  <conditionalFormatting sqref="C969:C973">
    <cfRule type="expression" dxfId="211" priority="115">
      <formula>$C$968="X"</formula>
    </cfRule>
  </conditionalFormatting>
  <conditionalFormatting sqref="C970:C973">
    <cfRule type="expression" dxfId="210" priority="114">
      <formula>$C$969="X"</formula>
    </cfRule>
  </conditionalFormatting>
  <conditionalFormatting sqref="C971:C973">
    <cfRule type="expression" dxfId="209" priority="111">
      <formula>$C$970="X"</formula>
    </cfRule>
  </conditionalFormatting>
  <conditionalFormatting sqref="C972:C973">
    <cfRule type="expression" dxfId="208" priority="109">
      <formula>$C$971="X"</formula>
    </cfRule>
  </conditionalFormatting>
  <conditionalFormatting sqref="C973">
    <cfRule type="expression" dxfId="207" priority="107">
      <formula>$C$972="X"</formula>
    </cfRule>
  </conditionalFormatting>
  <conditionalFormatting sqref="C1133">
    <cfRule type="expression" dxfId="206" priority="95">
      <formula>$C$1134="X"</formula>
    </cfRule>
  </conditionalFormatting>
  <conditionalFormatting sqref="C1133:C1134">
    <cfRule type="expression" dxfId="205" priority="92">
      <formula>$C$1135="X"</formula>
    </cfRule>
  </conditionalFormatting>
  <conditionalFormatting sqref="C1133:C1135">
    <cfRule type="expression" dxfId="204" priority="90">
      <formula>$C$1136="X"</formula>
    </cfRule>
  </conditionalFormatting>
  <conditionalFormatting sqref="C1133:C1136">
    <cfRule type="expression" dxfId="203" priority="89">
      <formula>$C$1137="X"</formula>
    </cfRule>
  </conditionalFormatting>
  <conditionalFormatting sqref="C1133:C1137">
    <cfRule type="expression" dxfId="202" priority="87">
      <formula>$C$1138="X"</formula>
    </cfRule>
  </conditionalFormatting>
  <conditionalFormatting sqref="C1134:C1138">
    <cfRule type="expression" dxfId="201" priority="96">
      <formula>$C$1133="X"</formula>
    </cfRule>
  </conditionalFormatting>
  <conditionalFormatting sqref="C1135:C1138">
    <cfRule type="expression" dxfId="200" priority="94">
      <formula>$C$1134="X"</formula>
    </cfRule>
  </conditionalFormatting>
  <conditionalFormatting sqref="C1136:C1138">
    <cfRule type="expression" dxfId="199" priority="93">
      <formula>$C$1135="X"</formula>
    </cfRule>
  </conditionalFormatting>
  <conditionalFormatting sqref="C1137:C1138">
    <cfRule type="expression" dxfId="198" priority="91">
      <formula>$C$1136="X"</formula>
    </cfRule>
  </conditionalFormatting>
  <conditionalFormatting sqref="C1138">
    <cfRule type="expression" dxfId="197" priority="88">
      <formula>$C$1137="X"</formula>
    </cfRule>
  </conditionalFormatting>
  <conditionalFormatting sqref="C1289">
    <cfRule type="expression" dxfId="196" priority="78">
      <formula>$C$1290="X"</formula>
    </cfRule>
  </conditionalFormatting>
  <conditionalFormatting sqref="C1289:C1290">
    <cfRule type="expression" dxfId="195" priority="76">
      <formula>$C$1291="X"</formula>
    </cfRule>
  </conditionalFormatting>
  <conditionalFormatting sqref="C1289:C1291">
    <cfRule type="expression" dxfId="194" priority="73">
      <formula>$C$1292="X"</formula>
    </cfRule>
  </conditionalFormatting>
  <conditionalFormatting sqref="C1289:C1292">
    <cfRule type="expression" dxfId="193" priority="71">
      <formula>$C$1293="X"</formula>
    </cfRule>
  </conditionalFormatting>
  <conditionalFormatting sqref="C1289:C1293">
    <cfRule type="expression" dxfId="192" priority="70">
      <formula>$C$1294="X"</formula>
    </cfRule>
  </conditionalFormatting>
  <conditionalFormatting sqref="C1289:C1294">
    <cfRule type="expression" dxfId="191" priority="63">
      <formula>OR($C$1136="X",$C$1137="X",$C$1138="X")</formula>
    </cfRule>
  </conditionalFormatting>
  <conditionalFormatting sqref="C1290:C1294">
    <cfRule type="expression" dxfId="190" priority="79">
      <formula>$C$1289="X"</formula>
    </cfRule>
  </conditionalFormatting>
  <conditionalFormatting sqref="C1291:C1294">
    <cfRule type="expression" dxfId="189" priority="77">
      <formula>$C$1290="X"</formula>
    </cfRule>
  </conditionalFormatting>
  <conditionalFormatting sqref="C1292:C1294">
    <cfRule type="expression" dxfId="188" priority="75">
      <formula>$C$1291="X"</formula>
    </cfRule>
  </conditionalFormatting>
  <conditionalFormatting sqref="C1293:C1294">
    <cfRule type="expression" dxfId="187" priority="74">
      <formula>$C$1292="X"</formula>
    </cfRule>
  </conditionalFormatting>
  <conditionalFormatting sqref="C1294">
    <cfRule type="expression" dxfId="186" priority="72">
      <formula>$C$1293="X"</formula>
    </cfRule>
  </conditionalFormatting>
  <conditionalFormatting sqref="C1447">
    <cfRule type="expression" dxfId="185" priority="57">
      <formula>$C$1448="X"</formula>
    </cfRule>
  </conditionalFormatting>
  <conditionalFormatting sqref="C1447:C1448">
    <cfRule type="expression" dxfId="184" priority="54">
      <formula>$C$1449="X"</formula>
    </cfRule>
  </conditionalFormatting>
  <conditionalFormatting sqref="C1447:C1449">
    <cfRule type="expression" dxfId="183" priority="52">
      <formula>$C$1450="X"</formula>
    </cfRule>
  </conditionalFormatting>
  <conditionalFormatting sqref="C1447:C1450">
    <cfRule type="expression" dxfId="182" priority="51">
      <formula>$C$1451="X"</formula>
    </cfRule>
  </conditionalFormatting>
  <conditionalFormatting sqref="C1447:C1451">
    <cfRule type="expression" dxfId="181" priority="49">
      <formula>$C$1452="X"</formula>
    </cfRule>
  </conditionalFormatting>
  <conditionalFormatting sqref="C1448:C1452">
    <cfRule type="expression" dxfId="180" priority="58">
      <formula>$C$1447="X"</formula>
    </cfRule>
  </conditionalFormatting>
  <conditionalFormatting sqref="C1449:C1452">
    <cfRule type="expression" dxfId="179" priority="56">
      <formula>$C$1448="X"</formula>
    </cfRule>
  </conditionalFormatting>
  <conditionalFormatting sqref="C1450:C1452">
    <cfRule type="expression" dxfId="178" priority="55">
      <formula>$C$1449="X"</formula>
    </cfRule>
  </conditionalFormatting>
  <conditionalFormatting sqref="C1451:C1452">
    <cfRule type="expression" dxfId="177" priority="53">
      <formula>$C$1450="X"</formula>
    </cfRule>
  </conditionalFormatting>
  <conditionalFormatting sqref="C1452">
    <cfRule type="expression" dxfId="176" priority="50">
      <formula>$C$1451="X"</formula>
    </cfRule>
  </conditionalFormatting>
  <conditionalFormatting sqref="C1468:C1475">
    <cfRule type="expression" dxfId="175" priority="39">
      <formula>$C$1476="X"</formula>
    </cfRule>
  </conditionalFormatting>
  <conditionalFormatting sqref="C1468:C1476">
    <cfRule type="expression" dxfId="174" priority="43">
      <formula>OR($C$1448="X",$C$1450="X",$C$1451="X",$C$1452="X")</formula>
    </cfRule>
  </conditionalFormatting>
  <conditionalFormatting sqref="C184:F184">
    <cfRule type="expression" dxfId="173" priority="224">
      <formula>AND(AL193&gt;0,F201="")</formula>
    </cfRule>
  </conditionalFormatting>
  <conditionalFormatting sqref="C21:AD21">
    <cfRule type="expression" dxfId="172" priority="221">
      <formula>OR($AL$189&gt;0,$AN$220&gt;0,$AN$239&gt;0,$AL$271&gt;0,$AR$295&gt;0)</formula>
    </cfRule>
  </conditionalFormatting>
  <conditionalFormatting sqref="C38:AD38">
    <cfRule type="expression" dxfId="171" priority="247">
      <formula>$AL$45&gt;0</formula>
    </cfRule>
  </conditionalFormatting>
  <conditionalFormatting sqref="C39:AD39">
    <cfRule type="expression" dxfId="170" priority="248">
      <formula>AND($AO$46&gt;0,$C$50="")</formula>
    </cfRule>
  </conditionalFormatting>
  <conditionalFormatting sqref="C182:AD182">
    <cfRule type="expression" dxfId="169" priority="222">
      <formula>$AL$191&gt;0</formula>
    </cfRule>
  </conditionalFormatting>
  <conditionalFormatting sqref="C183:AD183">
    <cfRule type="expression" dxfId="168" priority="223">
      <formula>AND($AN$200&gt;0,$C$204="")</formula>
    </cfRule>
  </conditionalFormatting>
  <conditionalFormatting sqref="C212:AD212">
    <cfRule type="expression" dxfId="167" priority="184">
      <formula>$AK$220&gt;0</formula>
    </cfRule>
    <cfRule type="expression" dxfId="166" priority="180">
      <formula>$AK$239&gt;0</formula>
    </cfRule>
  </conditionalFormatting>
  <conditionalFormatting sqref="C213:AD213">
    <cfRule type="expression" dxfId="165" priority="183">
      <formula>$AI$220&gt;0</formula>
    </cfRule>
    <cfRule type="expression" dxfId="164" priority="179">
      <formula>$AI$239&gt;0</formula>
    </cfRule>
  </conditionalFormatting>
  <conditionalFormatting sqref="C214:AD214">
    <cfRule type="expression" dxfId="163" priority="182">
      <formula>AND($AM$224&gt;0,$C$229="")</formula>
    </cfRule>
    <cfRule type="expression" dxfId="162" priority="178">
      <formula>AND($AM$252&gt;0,$C$257="")</formula>
    </cfRule>
  </conditionalFormatting>
  <conditionalFormatting sqref="C215:AD215">
    <cfRule type="expression" dxfId="161" priority="181">
      <formula>AND(AK222&gt;0,F226="")</formula>
    </cfRule>
    <cfRule type="expression" dxfId="160" priority="175">
      <formula>AND(AK241&gt;0,F254="")</formula>
    </cfRule>
  </conditionalFormatting>
  <conditionalFormatting sqref="C265:AD265">
    <cfRule type="expression" dxfId="159" priority="173">
      <formula>$AM$271&gt;0</formula>
    </cfRule>
  </conditionalFormatting>
  <conditionalFormatting sqref="C266:AD266">
    <cfRule type="expression" dxfId="158" priority="172">
      <formula>$AI$270&gt;0</formula>
    </cfRule>
  </conditionalFormatting>
  <conditionalFormatting sqref="C267:AD267">
    <cfRule type="expression" dxfId="157" priority="171">
      <formula>AND($AK$277&gt;0,$C$280="")</formula>
    </cfRule>
  </conditionalFormatting>
  <conditionalFormatting sqref="C288:AD288">
    <cfRule type="expression" dxfId="156" priority="169">
      <formula>$AS$295&gt;0</formula>
    </cfRule>
  </conditionalFormatting>
  <conditionalFormatting sqref="C289:AD289">
    <cfRule type="expression" dxfId="155" priority="168">
      <formula>AND($AJ$307&gt;0,$C$310="")</formula>
    </cfRule>
  </conditionalFormatting>
  <conditionalFormatting sqref="C290:AD290">
    <cfRule type="expression" dxfId="154" priority="167">
      <formula>AND($AM$301&gt;0,$C$310="")</formula>
    </cfRule>
  </conditionalFormatting>
  <conditionalFormatting sqref="C320:AD320">
    <cfRule type="expression" dxfId="153" priority="161">
      <formula>AND(AJ324&gt;0,G331="")</formula>
    </cfRule>
  </conditionalFormatting>
  <conditionalFormatting sqref="C321:AD321">
    <cfRule type="expression" dxfId="152" priority="160">
      <formula>AND(AK324&gt;0,G333="")</formula>
    </cfRule>
  </conditionalFormatting>
  <conditionalFormatting sqref="C354:AD354">
    <cfRule type="expression" dxfId="151" priority="159">
      <formula>AND(AI360&gt;0,F482="")</formula>
    </cfRule>
  </conditionalFormatting>
  <conditionalFormatting sqref="C355:AD355">
    <cfRule type="expression" dxfId="150" priority="155">
      <formula>AND(AJ360&gt;0,F484="")</formula>
    </cfRule>
  </conditionalFormatting>
  <conditionalFormatting sqref="C510:AD510">
    <cfRule type="expression" dxfId="149" priority="152">
      <formula>$AL$516&gt;0</formula>
    </cfRule>
  </conditionalFormatting>
  <conditionalFormatting sqref="C512:AD512">
    <cfRule type="expression" dxfId="148" priority="151">
      <formula>$AI$516&gt;0</formula>
    </cfRule>
  </conditionalFormatting>
  <conditionalFormatting sqref="C513:AD513">
    <cfRule type="expression" dxfId="147" priority="150">
      <formula>AND($AK$522&gt;0,$C$525="")</formula>
    </cfRule>
  </conditionalFormatting>
  <conditionalFormatting sqref="C533:AD533">
    <cfRule type="expression" dxfId="146" priority="255">
      <formula>OR($AM$540&gt;0,$AM$554&gt;0)</formula>
    </cfRule>
  </conditionalFormatting>
  <conditionalFormatting sqref="C534:AD534">
    <cfRule type="expression" dxfId="145" priority="256">
      <formula>AND($AL$554&gt;0,$C$557="")</formula>
    </cfRule>
    <cfRule type="expression" dxfId="144" priority="257">
      <formula>AND($AL$540&gt;0,$C$543="")</formula>
    </cfRule>
  </conditionalFormatting>
  <conditionalFormatting sqref="C540:AD540">
    <cfRule type="expression" dxfId="143" priority="149">
      <formula>$AH$510=0</formula>
    </cfRule>
  </conditionalFormatting>
  <conditionalFormatting sqref="C554:AD554">
    <cfRule type="expression" dxfId="142" priority="148">
      <formula>$AH$511=0</formula>
    </cfRule>
  </conditionalFormatting>
  <conditionalFormatting sqref="C569:AD569">
    <cfRule type="expression" dxfId="141" priority="262">
      <formula>OR($AR$576&gt;0,$AS$576&gt;0)</formula>
    </cfRule>
  </conditionalFormatting>
  <conditionalFormatting sqref="C570:AD570">
    <cfRule type="expression" dxfId="140" priority="263">
      <formula>$AQ$577&gt;0</formula>
    </cfRule>
  </conditionalFormatting>
  <conditionalFormatting sqref="C729:AD729">
    <cfRule type="expression" dxfId="139" priority="129">
      <formula>$AM$761&gt;0</formula>
    </cfRule>
    <cfRule type="expression" dxfId="138" priority="130">
      <formula>$AM$739&gt;0</formula>
    </cfRule>
  </conditionalFormatting>
  <conditionalFormatting sqref="C732:AD732">
    <cfRule type="expression" dxfId="137" priority="127">
      <formula>$AI$761&gt;0</formula>
    </cfRule>
    <cfRule type="expression" dxfId="136" priority="128">
      <formula>$AI$739&gt;0</formula>
    </cfRule>
  </conditionalFormatting>
  <conditionalFormatting sqref="C733:AD733">
    <cfRule type="expression" dxfId="135" priority="126">
      <formula>AND($AK$746&gt;0,$C$751="")</formula>
    </cfRule>
    <cfRule type="expression" dxfId="134" priority="125">
      <formula>AND($AK$772&gt;0,$C$777="")</formula>
    </cfRule>
  </conditionalFormatting>
  <conditionalFormatting sqref="C734:AD734">
    <cfRule type="expression" dxfId="133" priority="123">
      <formula>AND(AL761&gt;0,F774="")</formula>
    </cfRule>
    <cfRule type="expression" dxfId="132" priority="124">
      <formula>AND(AL739&gt;0,F748="")</formula>
    </cfRule>
  </conditionalFormatting>
  <conditionalFormatting sqref="C785:AD785">
    <cfRule type="expression" dxfId="131" priority="121">
      <formula>$AT$792&gt;0</formula>
    </cfRule>
  </conditionalFormatting>
  <conditionalFormatting sqref="C786:AD786">
    <cfRule type="expression" dxfId="130" priority="120">
      <formula>$AL$792&gt;0</formula>
    </cfRule>
  </conditionalFormatting>
  <conditionalFormatting sqref="C787:AD787">
    <cfRule type="expression" dxfId="129" priority="119">
      <formula>AND($AS$793&gt;0,$C$797="")</formula>
    </cfRule>
  </conditionalFormatting>
  <conditionalFormatting sqref="C788:AD788">
    <cfRule type="expression" dxfId="128" priority="134">
      <formula>AND(AM792&gt;0,F794="")</formula>
    </cfRule>
  </conditionalFormatting>
  <conditionalFormatting sqref="C792:AD792">
    <cfRule type="expression" dxfId="127" priority="132">
      <formula>$AH$785=0</formula>
    </cfRule>
  </conditionalFormatting>
  <conditionalFormatting sqref="C805:AD805">
    <cfRule type="expression" dxfId="126" priority="118">
      <formula>$AL$812&gt;0</formula>
    </cfRule>
  </conditionalFormatting>
  <conditionalFormatting sqref="C806:AD806">
    <cfRule type="expression" dxfId="125" priority="117">
      <formula>$AJ$812&gt;0</formula>
    </cfRule>
  </conditionalFormatting>
  <conditionalFormatting sqref="C807:AD807">
    <cfRule type="expression" dxfId="124" priority="116">
      <formula>$AK$812&gt;0</formula>
    </cfRule>
  </conditionalFormatting>
  <conditionalFormatting sqref="C964:AD964">
    <cfRule type="expression" dxfId="123" priority="105">
      <formula>$AG$968&gt;0</formula>
    </cfRule>
  </conditionalFormatting>
  <conditionalFormatting sqref="C965:AD965">
    <cfRule type="expression" dxfId="122" priority="103">
      <formula>AND(AH968&gt;0,F975="")</formula>
    </cfRule>
  </conditionalFormatting>
  <conditionalFormatting sqref="C966:AD966">
    <cfRule type="expression" dxfId="121" priority="101">
      <formula>AND($AI$968&gt;0,$C$978="")</formula>
    </cfRule>
  </conditionalFormatting>
  <conditionalFormatting sqref="C986:AD986">
    <cfRule type="expression" dxfId="120" priority="97">
      <formula>$AI$1109&gt;0</formula>
    </cfRule>
  </conditionalFormatting>
  <conditionalFormatting sqref="C1129:AD1129">
    <cfRule type="expression" dxfId="119" priority="84">
      <formula>$AG$1133&gt;0</formula>
    </cfRule>
  </conditionalFormatting>
  <conditionalFormatting sqref="C1130:AD1130">
    <cfRule type="expression" dxfId="118" priority="83">
      <formula>AND(AH1133&gt;0,F1140="")</formula>
    </cfRule>
  </conditionalFormatting>
  <conditionalFormatting sqref="C1131:AD1131">
    <cfRule type="expression" dxfId="117" priority="82">
      <formula>AND($AI$1133&gt;0,$C$1143="")</formula>
    </cfRule>
  </conditionalFormatting>
  <conditionalFormatting sqref="C1286:AD1286">
    <cfRule type="expression" dxfId="116" priority="67">
      <formula>$AG$1289&gt;0</formula>
    </cfRule>
  </conditionalFormatting>
  <conditionalFormatting sqref="C1287:AD1287">
    <cfRule type="expression" dxfId="115" priority="66">
      <formula>AND(AH1289&gt;0,F1296="")</formula>
    </cfRule>
  </conditionalFormatting>
  <conditionalFormatting sqref="C1307:AD1307">
    <cfRule type="expression" dxfId="114" priority="60">
      <formula>AND($AK$1432&gt;0,$C$1434="")</formula>
    </cfRule>
  </conditionalFormatting>
  <conditionalFormatting sqref="C1308:AD1308">
    <cfRule type="expression" dxfId="113" priority="59">
      <formula>$AI$1432&gt;0</formula>
    </cfRule>
  </conditionalFormatting>
  <conditionalFormatting sqref="C1443:AD1443">
    <cfRule type="expression" dxfId="112" priority="46">
      <formula>$AG$1447&gt;0</formula>
    </cfRule>
  </conditionalFormatting>
  <conditionalFormatting sqref="C1444:AD1444">
    <cfRule type="expression" dxfId="111" priority="45">
      <formula>AND(AH1447&gt;0,F1454="")</formula>
    </cfRule>
  </conditionalFormatting>
  <conditionalFormatting sqref="C1445:AD1445">
    <cfRule type="expression" dxfId="110" priority="44">
      <formula>AND($AI$1447&gt;0,$C$1457="")</formula>
    </cfRule>
  </conditionalFormatting>
  <conditionalFormatting sqref="C1466:AD1466">
    <cfRule type="expression" dxfId="109" priority="38">
      <formula>$AH$1467&gt;0</formula>
    </cfRule>
  </conditionalFormatting>
  <conditionalFormatting sqref="C1487:AD1487">
    <cfRule type="expression" dxfId="108" priority="33">
      <formula>$AK$1496&gt;0</formula>
    </cfRule>
  </conditionalFormatting>
  <conditionalFormatting sqref="C1488:AD1488">
    <cfRule type="expression" dxfId="107" priority="32">
      <formula>$AI$1616&gt;0</formula>
    </cfRule>
  </conditionalFormatting>
  <conditionalFormatting sqref="C1491:AD1491">
    <cfRule type="expression" dxfId="106" priority="31">
      <formula>$AL$1616&gt;0</formula>
    </cfRule>
  </conditionalFormatting>
  <conditionalFormatting sqref="C1492:AD1492">
    <cfRule type="expression" dxfId="105" priority="28">
      <formula>AND(AM1496&gt;0,F1617="")</formula>
    </cfRule>
  </conditionalFormatting>
  <conditionalFormatting sqref="C1639:AD1639">
    <cfRule type="expression" dxfId="104" priority="19">
      <formula>$AH$1643&gt;0</formula>
    </cfRule>
  </conditionalFormatting>
  <conditionalFormatting sqref="C1640:AD1640">
    <cfRule type="expression" dxfId="103" priority="16">
      <formula>AND(AG1650&gt;0,G1662="")</formula>
    </cfRule>
    <cfRule type="expression" dxfId="102" priority="17">
      <formula>AND(AG1648&gt;0,G1660="")</formula>
    </cfRule>
    <cfRule type="expression" dxfId="101" priority="18">
      <formula>AND(AG1646&gt;0,G1658="")</formula>
    </cfRule>
  </conditionalFormatting>
  <conditionalFormatting sqref="C1673:AD1673">
    <cfRule type="expression" dxfId="100" priority="14">
      <formula>$AH$1800&gt;0</formula>
    </cfRule>
  </conditionalFormatting>
  <conditionalFormatting sqref="C1675:AD1675">
    <cfRule type="expression" dxfId="99" priority="6">
      <formula>AND(AI1683&gt;0,G1805="")</formula>
    </cfRule>
    <cfRule type="expression" dxfId="98" priority="12">
      <formula>AND(AI1679&gt;0,G1801="")</formula>
    </cfRule>
    <cfRule type="expression" dxfId="97" priority="9">
      <formula>AND(AI1681&gt;0,G1803="")</formula>
    </cfRule>
  </conditionalFormatting>
  <conditionalFormatting sqref="D40">
    <cfRule type="expression" dxfId="96" priority="242">
      <formula>AND(#REF!&gt;0,G47="")</formula>
    </cfRule>
  </conditionalFormatting>
  <conditionalFormatting sqref="E40:AD40">
    <cfRule type="expression" dxfId="95" priority="200">
      <formula>AND(AQ45&gt;0,H47="")</formula>
    </cfRule>
  </conditionalFormatting>
  <conditionalFormatting sqref="F47">
    <cfRule type="expression" dxfId="94" priority="250">
      <formula>AND(AP45=0,F47="")</formula>
    </cfRule>
    <cfRule type="expression" dxfId="93" priority="251">
      <formula>AND(AP45&gt;0,F47="")</formula>
    </cfRule>
  </conditionalFormatting>
  <conditionalFormatting sqref="F201:I201">
    <cfRule type="expression" dxfId="92" priority="225">
      <formula>AND(AL193=0,F201="")</formula>
    </cfRule>
    <cfRule type="expression" dxfId="91" priority="226">
      <formula>AND(AL193&gt;0,F201="")</formula>
    </cfRule>
  </conditionalFormatting>
  <conditionalFormatting sqref="F226:AD226">
    <cfRule type="expression" dxfId="90" priority="186">
      <formula>AND(AK222&gt;0,F226="")</formula>
    </cfRule>
    <cfRule type="expression" dxfId="89" priority="185">
      <formula>AND(AK222=0,F226="")</formula>
    </cfRule>
  </conditionalFormatting>
  <conditionalFormatting sqref="F254:AD254">
    <cfRule type="expression" dxfId="88" priority="177">
      <formula>AND(AK241&gt;0,F254="")</formula>
    </cfRule>
    <cfRule type="expression" dxfId="87" priority="176">
      <formula>AND(AK241=0,F254="")</formula>
    </cfRule>
  </conditionalFormatting>
  <conditionalFormatting sqref="F482:AD482">
    <cfRule type="expression" dxfId="86" priority="158">
      <formula>AND(AI360&gt;0,F482="")</formula>
    </cfRule>
    <cfRule type="expression" dxfId="85" priority="157">
      <formula>AND(AI360=0,F482="")</formula>
    </cfRule>
  </conditionalFormatting>
  <conditionalFormatting sqref="F484:AD484">
    <cfRule type="expression" dxfId="84" priority="154">
      <formula>AND(AJ360=0,F484="")</formula>
    </cfRule>
    <cfRule type="expression" dxfId="83" priority="156">
      <formula>AND(AJ360&gt;0,F484="")</formula>
    </cfRule>
  </conditionalFormatting>
  <conditionalFormatting sqref="F748:AD748">
    <cfRule type="expression" dxfId="82" priority="139">
      <formula>AND(AL739=0,F748="")</formula>
    </cfRule>
    <cfRule type="expression" dxfId="81" priority="140">
      <formula>AND(AL739&gt;0,F748="")</formula>
    </cfRule>
  </conditionalFormatting>
  <conditionalFormatting sqref="F774:AD774">
    <cfRule type="expression" dxfId="80" priority="136">
      <formula>AND(AL761=0,F774="")</formula>
    </cfRule>
    <cfRule type="expression" dxfId="79" priority="137">
      <formula>AND(AL761&gt;0,F774="")</formula>
    </cfRule>
  </conditionalFormatting>
  <conditionalFormatting sqref="F794:AD794">
    <cfRule type="expression" dxfId="78" priority="135">
      <formula>AND(AM792&gt;0,F794="")</formula>
    </cfRule>
    <cfRule type="expression" dxfId="77" priority="133">
      <formula>AND(AM792=0,F794="")</formula>
    </cfRule>
  </conditionalFormatting>
  <conditionalFormatting sqref="F975:AD975">
    <cfRule type="expression" dxfId="76" priority="102">
      <formula>AND(AH968=0,F975="")</formula>
    </cfRule>
    <cfRule type="expression" dxfId="75" priority="104">
      <formula>AND(AH968&gt;0,F975="")</formula>
    </cfRule>
  </conditionalFormatting>
  <conditionalFormatting sqref="F1140:AD1140">
    <cfRule type="expression" dxfId="74" priority="85">
      <formula>AND(AH1133=0,F1140="")</formula>
    </cfRule>
    <cfRule type="expression" dxfId="73" priority="86">
      <formula>AND(AH1133&gt;0,F1140="")</formula>
    </cfRule>
  </conditionalFormatting>
  <conditionalFormatting sqref="F1296:AD1296">
    <cfRule type="expression" dxfId="72" priority="68">
      <formula>AND(AH1289=0,F1296="")</formula>
    </cfRule>
    <cfRule type="expression" dxfId="71" priority="69">
      <formula>AND(AH1289&gt;0,F1296="")</formula>
    </cfRule>
  </conditionalFormatting>
  <conditionalFormatting sqref="F1454:AD1454">
    <cfRule type="expression" dxfId="70" priority="48">
      <formula>AND(AH1447&gt;0,F1454="")</formula>
    </cfRule>
    <cfRule type="expression" dxfId="69" priority="47">
      <formula>AND(AH1447=0,F1454="")</formula>
    </cfRule>
  </conditionalFormatting>
  <conditionalFormatting sqref="F1617:AD1617">
    <cfRule type="expression" dxfId="68" priority="27">
      <formula>AND(AM1496=0,F1617="")</formula>
    </cfRule>
    <cfRule type="expression" dxfId="67" priority="29">
      <formula>AND(AM1496&gt;0,F1617="")</formula>
    </cfRule>
  </conditionalFormatting>
  <conditionalFormatting sqref="G47">
    <cfRule type="expression" dxfId="66" priority="246">
      <formula>AND(#REF!&gt;0,G47="")</formula>
    </cfRule>
    <cfRule type="expression" dxfId="65" priority="245">
      <formula>AND(#REF!=0,G47="")</formula>
    </cfRule>
  </conditionalFormatting>
  <conditionalFormatting sqref="G184:K184">
    <cfRule type="expression" dxfId="64" priority="209">
      <formula>AND(#REF!&gt;0,J201="")</formula>
    </cfRule>
  </conditionalFormatting>
  <conditionalFormatting sqref="G331:AD331">
    <cfRule type="expression" dxfId="63" priority="164">
      <formula>AND(AJ324=0,G331="")</formula>
    </cfRule>
    <cfRule type="expression" dxfId="62" priority="165">
      <formula>AND(AJ324&gt;0,G331="")</formula>
    </cfRule>
  </conditionalFormatting>
  <conditionalFormatting sqref="G333:AD333">
    <cfRule type="expression" dxfId="61" priority="162">
      <formula>AND(AK324=0,G333="")</formula>
    </cfRule>
    <cfRule type="expression" dxfId="60" priority="163">
      <formula>AND(AK324&gt;0,G333="")</formula>
    </cfRule>
  </conditionalFormatting>
  <conditionalFormatting sqref="G1658:AD1658">
    <cfRule type="expression" dxfId="59" priority="26">
      <formula>AND(AG1646&gt;0,G1658="")</formula>
    </cfRule>
    <cfRule type="expression" dxfId="58" priority="25">
      <formula>AND(AG1646=0,G1658="")</formula>
    </cfRule>
  </conditionalFormatting>
  <conditionalFormatting sqref="G1660:AD1660">
    <cfRule type="expression" dxfId="57" priority="23">
      <formula>AND(AG1648=0,G1660="")</formula>
    </cfRule>
    <cfRule type="expression" dxfId="56" priority="24">
      <formula>AND(AG1648&gt;0,G1660="")</formula>
    </cfRule>
  </conditionalFormatting>
  <conditionalFormatting sqref="G1662:AD1662">
    <cfRule type="expression" dxfId="55" priority="21">
      <formula>AND(AG1650=0,G1662="")</formula>
    </cfRule>
    <cfRule type="expression" dxfId="54" priority="22">
      <formula>AND(AG1650&gt;0,G1662="")</formula>
    </cfRule>
  </conditionalFormatting>
  <conditionalFormatting sqref="G1801:AD1801">
    <cfRule type="expression" dxfId="53" priority="11">
      <formula>AND(AI1679=0,G1801="")</formula>
    </cfRule>
    <cfRule type="expression" dxfId="52" priority="13">
      <formula>AND(AI1679&gt;0,G1801="")</formula>
    </cfRule>
  </conditionalFormatting>
  <conditionalFormatting sqref="G1803:AD1803">
    <cfRule type="expression" dxfId="51" priority="10">
      <formula>AND(AI1681&gt;0,G1803="")</formula>
    </cfRule>
    <cfRule type="expression" dxfId="50" priority="8">
      <formula>AND(AI1681=0,G1803="")</formula>
    </cfRule>
  </conditionalFormatting>
  <conditionalFormatting sqref="G1805:AD1805">
    <cfRule type="expression" dxfId="49" priority="5">
      <formula>AND(AI1683=0,G1805="")</formula>
    </cfRule>
    <cfRule type="expression" dxfId="48" priority="7">
      <formula>AND(AI1683&gt;0,G1805="")</formula>
    </cfRule>
  </conditionalFormatting>
  <conditionalFormatting sqref="H47:AD47">
    <cfRule type="expression" dxfId="47" priority="199">
      <formula>AND(AQ45=0,H47="")</formula>
    </cfRule>
    <cfRule type="expression" dxfId="46" priority="201">
      <formula>AND(AQ45&gt;0,H47="")</formula>
    </cfRule>
  </conditionalFormatting>
  <conditionalFormatting sqref="J201:N201">
    <cfRule type="expression" dxfId="45" priority="215">
      <formula>AND(#REF!=0,J201="")</formula>
    </cfRule>
    <cfRule type="expression" dxfId="44" priority="216">
      <formula>AND(#REF!&gt;0,J201="")</formula>
    </cfRule>
  </conditionalFormatting>
  <conditionalFormatting sqref="K1475:AD1475">
    <cfRule type="expression" dxfId="43" priority="37">
      <formula>AND(C1475="X",K1475="")</formula>
    </cfRule>
    <cfRule type="expression" dxfId="42" priority="36">
      <formula>AND(C1475="",K1475="")</formula>
    </cfRule>
  </conditionalFormatting>
  <conditionalFormatting sqref="L184:AD184">
    <cfRule type="expression" dxfId="41" priority="192">
      <formula>AND(AT192&gt;0,O201="")</formula>
    </cfRule>
  </conditionalFormatting>
  <conditionalFormatting sqref="M575:U575">
    <cfRule type="expression" dxfId="40" priority="144">
      <formula>$AH$567=0</formula>
    </cfRule>
  </conditionalFormatting>
  <conditionalFormatting sqref="M576:U576">
    <cfRule type="expression" dxfId="39" priority="143">
      <formula>$AH$568=0</formula>
    </cfRule>
  </conditionalFormatting>
  <conditionalFormatting sqref="N1496:AD1615">
    <cfRule type="expression" dxfId="38" priority="35">
      <formula>$AJ$1496&gt;0</formula>
    </cfRule>
    <cfRule type="expression" dxfId="37" priority="42">
      <formula>OR($C$1450="X",$C$1451="X",$C$1452="X")</formula>
    </cfRule>
    <cfRule type="expression" dxfId="36" priority="34">
      <formula>AND($C$1448="",$C$1449="")</formula>
    </cfRule>
  </conditionalFormatting>
  <conditionalFormatting sqref="O188:AD198">
    <cfRule type="expression" dxfId="35" priority="198">
      <formula>SUM($Y$171)=0</formula>
    </cfRule>
  </conditionalFormatting>
  <conditionalFormatting sqref="O201:AD201">
    <cfRule type="expression" dxfId="34" priority="193">
      <formula>AND(AT192&gt;0,O201="")</formula>
    </cfRule>
    <cfRule type="expression" dxfId="33" priority="189">
      <formula>AND(AT192=0,O201="")</formula>
    </cfRule>
  </conditionalFormatting>
  <conditionalFormatting sqref="O294:AD306">
    <cfRule type="expression" dxfId="32" priority="194">
      <formula>SUM($Y$171)=0</formula>
    </cfRule>
    <cfRule type="expression" dxfId="31" priority="170">
      <formula>$AG$214=1</formula>
    </cfRule>
  </conditionalFormatting>
  <conditionalFormatting sqref="Q1680:AD1799">
    <cfRule type="expression" dxfId="30" priority="40">
      <formula>OR($C$1450="X",$C$1451="X",$C$1452="X")</formula>
    </cfRule>
    <cfRule type="expression" dxfId="29" priority="2">
      <formula>$AJ$1679&gt;0</formula>
    </cfRule>
    <cfRule type="expression" dxfId="28" priority="15">
      <formula>AND($N1496&lt;&gt;"",$N1496&lt;&gt;1)</formula>
    </cfRule>
  </conditionalFormatting>
  <conditionalFormatting sqref="R1496:AD1615">
    <cfRule type="expression" dxfId="27" priority="1">
      <formula>AND($N1496&lt;&gt;"",$N1496&lt;&gt;1)</formula>
    </cfRule>
  </conditionalFormatting>
  <conditionalFormatting sqref="S810:AD811">
    <cfRule type="expression" dxfId="26" priority="131">
      <formula>$AH805=0</formula>
    </cfRule>
  </conditionalFormatting>
  <conditionalFormatting sqref="S989:AD1108">
    <cfRule type="expression" dxfId="25" priority="99">
      <formula>$AJ$989&gt;0</formula>
    </cfRule>
  </conditionalFormatting>
  <conditionalFormatting sqref="S1155:AD1274">
    <cfRule type="expression" dxfId="24" priority="81">
      <formula>$AJ$1155&gt;0</formula>
    </cfRule>
  </conditionalFormatting>
  <conditionalFormatting sqref="S1312:AD1431">
    <cfRule type="expression" dxfId="23" priority="61">
      <formula>OR($C$1289="X",$C$1292="X",$C$1293="X",$C$1294="X")</formula>
    </cfRule>
    <cfRule type="expression" dxfId="22" priority="62">
      <formula>AND($S1155&lt;&gt;"",$S1155&lt;&gt;1)</formula>
    </cfRule>
    <cfRule type="expression" dxfId="21" priority="64">
      <formula>OR($C$1136="X",$C$1137="X",$C$1138="X")</formula>
    </cfRule>
  </conditionalFormatting>
  <conditionalFormatting sqref="V1496:AC1615">
    <cfRule type="expression" dxfId="20" priority="30">
      <formula>$AD1496="X"</formula>
    </cfRule>
  </conditionalFormatting>
  <conditionalFormatting sqref="Y220:AD223">
    <cfRule type="expression" dxfId="19" priority="197">
      <formula>SUM($Y$171)=0</formula>
    </cfRule>
    <cfRule type="expression" dxfId="18" priority="188">
      <formula>$AG$213=1</formula>
    </cfRule>
  </conditionalFormatting>
  <conditionalFormatting sqref="Y239:AD251">
    <cfRule type="expression" dxfId="17" priority="187">
      <formula>$AG$214=1</formula>
    </cfRule>
    <cfRule type="expression" dxfId="16" priority="196">
      <formula>SUM($Y$171)=0</formula>
    </cfRule>
  </conditionalFormatting>
  <conditionalFormatting sqref="Y270:AD276">
    <cfRule type="expression" dxfId="15" priority="174">
      <formula>$AG$214=1</formula>
    </cfRule>
    <cfRule type="expression" dxfId="14" priority="195">
      <formula>SUM($Y$171)=0</formula>
    </cfRule>
  </conditionalFormatting>
  <conditionalFormatting sqref="Y516:AD521">
    <cfRule type="expression" dxfId="13" priority="153">
      <formula>$AH$511=0</formula>
    </cfRule>
  </conditionalFormatting>
  <conditionalFormatting sqref="Y739:AD745">
    <cfRule type="expression" dxfId="12" priority="138">
      <formula>$AH$729=0</formula>
    </cfRule>
  </conditionalFormatting>
  <conditionalFormatting sqref="Y761:AD771">
    <cfRule type="expression" dxfId="11" priority="122">
      <formula>$AH$730=0</formula>
    </cfRule>
  </conditionalFormatting>
  <conditionalFormatting sqref="Y989:AD1108">
    <cfRule type="expression" dxfId="10" priority="98">
      <formula>AND($S989&lt;&gt;"",$S989&lt;&gt;1)</formula>
    </cfRule>
  </conditionalFormatting>
  <conditionalFormatting sqref="Y1155:AD1274">
    <cfRule type="expression" dxfId="9" priority="80">
      <formula>AND($S1155&lt;&gt;"",$S1155&lt;&gt;1)</formula>
    </cfRule>
  </conditionalFormatting>
  <conditionalFormatting sqref="Y1312:AD1431">
    <cfRule type="expression" dxfId="8" priority="65">
      <formula>AND($S1312&lt;&gt;"",$S1312&lt;&gt;1)</formula>
    </cfRule>
  </conditionalFormatting>
  <conditionalFormatting sqref="Y1643:AD1656">
    <cfRule type="expression" dxfId="7" priority="20">
      <formula>AND($C$1447="",$C$1449="")</formula>
    </cfRule>
    <cfRule type="expression" dxfId="6" priority="41">
      <formula>OR($C$1450="X",$C$1451="X",$C$1452="X")</formula>
    </cfRule>
  </conditionalFormatting>
  <dataValidations count="2">
    <dataValidation type="list" allowBlank="1" showInputMessage="1" showErrorMessage="1" sqref="C968:C973 C1133:C1138 C1289:C1294 C1447:C1452 C1468:C1476 V1496:AD1615 Q1680:AD1799">
      <formula1>"X"</formula1>
    </dataValidation>
    <dataValidation type="list" allowBlank="1" showInputMessage="1" showErrorMessage="1" sqref="S989:X1108 S1155:X1274 S1312:X1431 N1496:Q1615 Y1643:AD1656">
      <formula1>"1,2,3,9"</formula1>
    </dataValidation>
  </dataValidations>
  <hyperlinks>
    <hyperlink ref="AA7:AD7" location="Índice!B17" display="Índice"/>
    <hyperlink ref="AA63:AD63" location="Complemento!DY12" display="Complemento"/>
  </hyperlinks>
  <printOptions horizontalCentered="1" verticalCentered="1"/>
  <pageMargins left="0.70866141732283472" right="0.70866141732283472" top="0.74803149606299213" bottom="0.74803149606299213" header="0.31496062992125984" footer="0.31496062992125984"/>
  <pageSetup scale="75" orientation="portrait" r:id="rId1"/>
  <headerFooter>
    <oddHeader>&amp;CMódulo 1 Sección IV
Cuestionario</oddHeader>
    <oddFooter>&amp;LCenso Nacional de Gobiernos Estatales 2024&amp;R&amp;P de &amp;N</oddFooter>
  </headerFooter>
  <rowBreaks count="11" manualBreakCount="11">
    <brk id="62" max="30" man="1"/>
    <brk id="216" max="30" man="1"/>
    <brk id="291" max="30" man="1"/>
    <brk id="316" max="30" man="1"/>
    <brk id="356" max="30" man="1"/>
    <brk id="523" max="30" man="1"/>
    <brk id="567" max="30" man="1"/>
    <brk id="957" max="30" man="1"/>
    <brk id="1117" max="30" man="1"/>
    <brk id="1485" max="30" man="1"/>
    <brk id="1806" max="3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140"/>
  <sheetViews>
    <sheetView showGridLines="0" view="pageBreakPreview" zoomScale="120" zoomScaleNormal="30" zoomScaleSheetLayoutView="120" workbookViewId="0"/>
  </sheetViews>
  <sheetFormatPr baseColWidth="10" defaultColWidth="0" defaultRowHeight="15" customHeight="1" zeroHeight="1"/>
  <cols>
    <col min="1" max="1" width="5.7109375" customWidth="1"/>
    <col min="2" max="132" width="3.7109375" customWidth="1"/>
    <col min="133" max="133" width="5.7109375" customWidth="1"/>
    <col min="134" max="16384" width="11.42578125" hidden="1"/>
  </cols>
  <sheetData>
    <row r="1" spans="1:132" ht="173.25" customHeight="1">
      <c r="A1" s="147"/>
      <c r="B1" s="698" t="s">
        <v>0</v>
      </c>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8"/>
      <c r="AI1" s="698"/>
      <c r="AJ1" s="698"/>
      <c r="AK1" s="698"/>
      <c r="AL1" s="698"/>
      <c r="AM1" s="698"/>
      <c r="AN1" s="698"/>
      <c r="AO1" s="698"/>
      <c r="AP1" s="698"/>
      <c r="AQ1" s="698"/>
      <c r="AR1" s="698"/>
      <c r="AS1" s="698"/>
      <c r="AT1" s="698"/>
      <c r="AU1" s="698"/>
      <c r="AV1" s="698"/>
      <c r="AW1" s="698"/>
      <c r="AX1" s="698"/>
      <c r="AY1" s="698"/>
      <c r="AZ1" s="698"/>
      <c r="BA1" s="698"/>
      <c r="BB1" s="698"/>
      <c r="BC1" s="698"/>
      <c r="BD1" s="698"/>
      <c r="BE1" s="698"/>
      <c r="BF1" s="698"/>
      <c r="BG1" s="698"/>
      <c r="BH1" s="698"/>
      <c r="BI1" s="698"/>
      <c r="BJ1" s="698"/>
      <c r="BK1" s="698"/>
      <c r="BL1" s="698"/>
      <c r="BM1" s="698"/>
      <c r="BN1" s="698"/>
      <c r="BO1" s="698"/>
      <c r="BP1" s="698"/>
      <c r="BQ1" s="698"/>
      <c r="BR1" s="698"/>
      <c r="BS1" s="698"/>
      <c r="BT1" s="698"/>
      <c r="BU1" s="698"/>
      <c r="BV1" s="698"/>
      <c r="BW1" s="698"/>
      <c r="BX1" s="698"/>
      <c r="BY1" s="698"/>
      <c r="BZ1" s="698"/>
      <c r="CA1" s="698"/>
      <c r="CB1" s="698"/>
      <c r="CC1" s="698"/>
      <c r="CD1" s="698"/>
      <c r="CE1" s="698"/>
      <c r="CF1" s="698"/>
      <c r="CG1" s="698"/>
      <c r="CH1" s="698"/>
      <c r="CI1" s="698"/>
      <c r="CJ1" s="698"/>
      <c r="CK1" s="698"/>
      <c r="CL1" s="698"/>
      <c r="CM1" s="698"/>
      <c r="CN1" s="698"/>
      <c r="CO1" s="698"/>
      <c r="CP1" s="698"/>
      <c r="CQ1" s="698"/>
      <c r="CR1" s="698"/>
      <c r="CS1" s="698"/>
      <c r="CT1" s="698"/>
      <c r="CU1" s="698"/>
      <c r="CV1" s="698"/>
      <c r="CW1" s="698"/>
      <c r="CX1" s="698"/>
      <c r="CY1" s="698"/>
      <c r="CZ1" s="698"/>
      <c r="DA1" s="698"/>
      <c r="DB1" s="698"/>
      <c r="DC1" s="698"/>
      <c r="DD1" s="698"/>
      <c r="DE1" s="698"/>
      <c r="DF1" s="698"/>
      <c r="DG1" s="698"/>
      <c r="DH1" s="698"/>
      <c r="DI1" s="698"/>
      <c r="DJ1" s="698"/>
      <c r="DK1" s="698"/>
      <c r="DL1" s="698"/>
      <c r="DM1" s="698"/>
      <c r="DN1" s="698"/>
      <c r="DO1" s="698"/>
      <c r="DP1" s="698"/>
      <c r="DQ1" s="698"/>
      <c r="DR1" s="698"/>
      <c r="DS1" s="698"/>
      <c r="DT1" s="698"/>
      <c r="DU1" s="698"/>
      <c r="DV1" s="698"/>
      <c r="DW1" s="698"/>
      <c r="DX1" s="698"/>
      <c r="DY1" s="698"/>
      <c r="DZ1" s="698"/>
      <c r="EA1" s="698"/>
      <c r="EB1" s="698"/>
    </row>
    <row r="2" spans="1:132" ht="15" customHeight="1">
      <c r="A2" s="147"/>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row>
    <row r="3" spans="1:132" ht="45" customHeight="1">
      <c r="A3" s="156"/>
      <c r="B3" s="699" t="s">
        <v>1</v>
      </c>
      <c r="C3" s="699"/>
      <c r="D3" s="699"/>
      <c r="E3" s="699"/>
      <c r="F3" s="699"/>
      <c r="G3" s="699"/>
      <c r="H3" s="699"/>
      <c r="I3" s="699"/>
      <c r="J3" s="699"/>
      <c r="K3" s="699"/>
      <c r="L3" s="699"/>
      <c r="M3" s="699"/>
      <c r="N3" s="699"/>
      <c r="O3" s="699"/>
      <c r="P3" s="699"/>
      <c r="Q3" s="699"/>
      <c r="R3" s="699"/>
      <c r="S3" s="699"/>
      <c r="T3" s="699"/>
      <c r="U3" s="699"/>
      <c r="V3" s="699"/>
      <c r="W3" s="699"/>
      <c r="X3" s="699"/>
      <c r="Y3" s="699"/>
      <c r="Z3" s="699"/>
      <c r="AA3" s="699"/>
      <c r="AB3" s="699"/>
      <c r="AC3" s="699"/>
      <c r="AD3" s="699"/>
      <c r="AE3" s="699"/>
      <c r="AF3" s="699"/>
      <c r="AG3" s="699"/>
      <c r="AH3" s="699"/>
      <c r="AI3" s="699"/>
      <c r="AJ3" s="699"/>
      <c r="AK3" s="699"/>
      <c r="AL3" s="699"/>
      <c r="AM3" s="699"/>
      <c r="AN3" s="699"/>
      <c r="AO3" s="699"/>
      <c r="AP3" s="699"/>
      <c r="AQ3" s="699"/>
      <c r="AR3" s="699"/>
      <c r="AS3" s="699"/>
      <c r="AT3" s="699"/>
      <c r="AU3" s="699"/>
      <c r="AV3" s="699"/>
      <c r="AW3" s="699"/>
      <c r="AX3" s="699"/>
      <c r="AY3" s="699"/>
      <c r="AZ3" s="699"/>
      <c r="BA3" s="699"/>
      <c r="BB3" s="699"/>
      <c r="BC3" s="699"/>
      <c r="BD3" s="699"/>
      <c r="BE3" s="699"/>
      <c r="BF3" s="699"/>
      <c r="BG3" s="699"/>
      <c r="BH3" s="699"/>
      <c r="BI3" s="699"/>
      <c r="BJ3" s="699"/>
      <c r="BK3" s="699"/>
      <c r="BL3" s="699"/>
      <c r="BM3" s="699"/>
      <c r="BN3" s="699"/>
      <c r="BO3" s="699"/>
      <c r="BP3" s="699"/>
      <c r="BQ3" s="699"/>
      <c r="BR3" s="699"/>
      <c r="BS3" s="699"/>
      <c r="BT3" s="699"/>
      <c r="BU3" s="699"/>
      <c r="BV3" s="699"/>
      <c r="BW3" s="699"/>
      <c r="BX3" s="699"/>
      <c r="BY3" s="699"/>
      <c r="BZ3" s="699"/>
      <c r="CA3" s="699"/>
      <c r="CB3" s="699"/>
      <c r="CC3" s="699"/>
      <c r="CD3" s="699"/>
      <c r="CE3" s="699"/>
      <c r="CF3" s="699"/>
      <c r="CG3" s="699"/>
      <c r="CH3" s="699"/>
      <c r="CI3" s="699"/>
      <c r="CJ3" s="699"/>
      <c r="CK3" s="699"/>
      <c r="CL3" s="699"/>
      <c r="CM3" s="699"/>
      <c r="CN3" s="699"/>
      <c r="CO3" s="699"/>
      <c r="CP3" s="699"/>
      <c r="CQ3" s="699"/>
      <c r="CR3" s="699"/>
      <c r="CS3" s="699"/>
      <c r="CT3" s="699"/>
      <c r="CU3" s="699"/>
      <c r="CV3" s="699"/>
      <c r="CW3" s="699"/>
      <c r="CX3" s="699"/>
      <c r="CY3" s="699"/>
      <c r="CZ3" s="699"/>
      <c r="DA3" s="699"/>
      <c r="DB3" s="699"/>
      <c r="DC3" s="699"/>
      <c r="DD3" s="699"/>
      <c r="DE3" s="699"/>
      <c r="DF3" s="699"/>
      <c r="DG3" s="699"/>
      <c r="DH3" s="699"/>
      <c r="DI3" s="699"/>
      <c r="DJ3" s="699"/>
      <c r="DK3" s="699"/>
      <c r="DL3" s="699"/>
      <c r="DM3" s="699"/>
      <c r="DN3" s="699"/>
      <c r="DO3" s="699"/>
      <c r="DP3" s="699"/>
      <c r="DQ3" s="699"/>
      <c r="DR3" s="699"/>
      <c r="DS3" s="699"/>
      <c r="DT3" s="699"/>
      <c r="DU3" s="699"/>
      <c r="DV3" s="699"/>
      <c r="DW3" s="699"/>
      <c r="DX3" s="699"/>
      <c r="DY3" s="699"/>
      <c r="DZ3" s="699"/>
      <c r="EA3" s="699"/>
      <c r="EB3" s="699"/>
    </row>
    <row r="4" spans="1:132" ht="15" customHeight="1">
      <c r="A4" s="147"/>
      <c r="B4" s="149"/>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row>
    <row r="5" spans="1:132" ht="45" customHeight="1">
      <c r="A5" s="147"/>
      <c r="B5" s="431" t="s">
        <v>9</v>
      </c>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1"/>
      <c r="AN5" s="431"/>
      <c r="AO5" s="431"/>
      <c r="AP5" s="431"/>
      <c r="AQ5" s="431"/>
      <c r="AR5" s="431"/>
      <c r="AS5" s="431"/>
      <c r="AT5" s="431"/>
      <c r="AU5" s="431"/>
      <c r="AV5" s="431"/>
      <c r="AW5" s="431"/>
      <c r="AX5" s="431"/>
      <c r="AY5" s="431"/>
      <c r="AZ5" s="431"/>
      <c r="BA5" s="431"/>
      <c r="BB5" s="431"/>
      <c r="BC5" s="431"/>
      <c r="BD5" s="431"/>
      <c r="BE5" s="431"/>
      <c r="BF5" s="431"/>
      <c r="BG5" s="431"/>
      <c r="BH5" s="431"/>
      <c r="BI5" s="431"/>
      <c r="BJ5" s="431"/>
      <c r="BK5" s="431"/>
      <c r="BL5" s="431"/>
      <c r="BM5" s="431"/>
      <c r="BN5" s="431"/>
      <c r="BO5" s="431"/>
      <c r="BP5" s="431"/>
      <c r="BQ5" s="431"/>
      <c r="BR5" s="431"/>
      <c r="BS5" s="431"/>
      <c r="BT5" s="431"/>
      <c r="BU5" s="431"/>
      <c r="BV5" s="431"/>
      <c r="BW5" s="431"/>
      <c r="BX5" s="431"/>
      <c r="BY5" s="431"/>
      <c r="BZ5" s="431"/>
      <c r="CA5" s="431"/>
      <c r="CB5" s="431"/>
      <c r="CC5" s="431"/>
      <c r="CD5" s="431"/>
      <c r="CE5" s="431"/>
      <c r="CF5" s="431"/>
      <c r="CG5" s="431"/>
      <c r="CH5" s="431"/>
      <c r="CI5" s="431"/>
      <c r="CJ5" s="431"/>
      <c r="CK5" s="431"/>
      <c r="CL5" s="431"/>
      <c r="CM5" s="431"/>
      <c r="CN5" s="431"/>
      <c r="CO5" s="431"/>
      <c r="CP5" s="431"/>
      <c r="CQ5" s="431"/>
      <c r="CR5" s="431"/>
      <c r="CS5" s="431"/>
      <c r="CT5" s="431"/>
      <c r="CU5" s="431"/>
      <c r="CV5" s="431"/>
      <c r="CW5" s="431"/>
      <c r="CX5" s="431"/>
      <c r="CY5" s="431"/>
      <c r="CZ5" s="431"/>
      <c r="DA5" s="431"/>
      <c r="DB5" s="431"/>
      <c r="DC5" s="431"/>
      <c r="DD5" s="431"/>
      <c r="DE5" s="431"/>
      <c r="DF5" s="431"/>
      <c r="DG5" s="431"/>
      <c r="DH5" s="431"/>
      <c r="DI5" s="431"/>
      <c r="DJ5" s="431"/>
      <c r="DK5" s="431"/>
      <c r="DL5" s="431"/>
      <c r="DM5" s="431"/>
      <c r="DN5" s="431"/>
      <c r="DO5" s="431"/>
      <c r="DP5" s="431"/>
      <c r="DQ5" s="431"/>
      <c r="DR5" s="431"/>
      <c r="DS5" s="431"/>
      <c r="DT5" s="431"/>
      <c r="DU5" s="431"/>
      <c r="DV5" s="431"/>
      <c r="DW5" s="431"/>
      <c r="DX5" s="431"/>
      <c r="DY5" s="431"/>
      <c r="DZ5" s="431"/>
      <c r="EA5" s="431"/>
      <c r="EB5" s="431"/>
    </row>
    <row r="6" spans="1:132" ht="15" customHeight="1">
      <c r="A6" s="147"/>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row>
    <row r="7" spans="1:132" ht="60" customHeight="1">
      <c r="A7" s="157"/>
      <c r="B7" s="431" t="s">
        <v>599</v>
      </c>
      <c r="C7" s="431"/>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1"/>
      <c r="AL7" s="431"/>
      <c r="AM7" s="431"/>
      <c r="AN7" s="431"/>
      <c r="AO7" s="431"/>
      <c r="AP7" s="431"/>
      <c r="AQ7" s="431"/>
      <c r="AR7" s="431"/>
      <c r="AS7" s="431"/>
      <c r="AT7" s="431"/>
      <c r="AU7" s="431"/>
      <c r="AV7" s="431"/>
      <c r="AW7" s="431"/>
      <c r="AX7" s="431"/>
      <c r="AY7" s="431"/>
      <c r="AZ7" s="431"/>
      <c r="BA7" s="431"/>
      <c r="BB7" s="431"/>
      <c r="BC7" s="431"/>
      <c r="BD7" s="431"/>
      <c r="BE7" s="431"/>
      <c r="BF7" s="431"/>
      <c r="BG7" s="431"/>
      <c r="BH7" s="431"/>
      <c r="BI7" s="431"/>
      <c r="BJ7" s="431"/>
      <c r="BK7" s="431"/>
      <c r="BL7" s="431"/>
      <c r="BM7" s="431"/>
      <c r="BN7" s="431"/>
      <c r="BO7" s="431"/>
      <c r="BP7" s="431"/>
      <c r="BQ7" s="431"/>
      <c r="BR7" s="431"/>
      <c r="BS7" s="431"/>
      <c r="BT7" s="431"/>
      <c r="BU7" s="431"/>
      <c r="BV7" s="431"/>
      <c r="BW7" s="431"/>
      <c r="BX7" s="431"/>
      <c r="BY7" s="431"/>
      <c r="BZ7" s="431"/>
      <c r="CA7" s="431"/>
      <c r="CB7" s="431"/>
      <c r="CC7" s="431"/>
      <c r="CD7" s="431"/>
      <c r="CE7" s="431"/>
      <c r="CF7" s="431"/>
      <c r="CG7" s="431"/>
      <c r="CH7" s="431"/>
      <c r="CI7" s="431"/>
      <c r="CJ7" s="431"/>
      <c r="CK7" s="431"/>
      <c r="CL7" s="431"/>
      <c r="CM7" s="431"/>
      <c r="CN7" s="431"/>
      <c r="CO7" s="431"/>
      <c r="CP7" s="431"/>
      <c r="CQ7" s="431"/>
      <c r="CR7" s="431"/>
      <c r="CS7" s="431"/>
      <c r="CT7" s="431"/>
      <c r="CU7" s="431"/>
      <c r="CV7" s="431"/>
      <c r="CW7" s="431"/>
      <c r="CX7" s="431"/>
      <c r="CY7" s="431"/>
      <c r="CZ7" s="431"/>
      <c r="DA7" s="431"/>
      <c r="DB7" s="431"/>
      <c r="DC7" s="431"/>
      <c r="DD7" s="431"/>
      <c r="DE7" s="431"/>
      <c r="DF7" s="431"/>
      <c r="DG7" s="431"/>
      <c r="DH7" s="431"/>
      <c r="DI7" s="431"/>
      <c r="DJ7" s="431"/>
      <c r="DK7" s="431"/>
      <c r="DL7" s="431"/>
      <c r="DM7" s="431"/>
      <c r="DN7" s="431"/>
      <c r="DO7" s="431"/>
      <c r="DP7" s="431"/>
      <c r="DQ7" s="431"/>
      <c r="DR7" s="431"/>
      <c r="DS7" s="431"/>
      <c r="DT7" s="431"/>
      <c r="DU7" s="431"/>
      <c r="DV7" s="431"/>
      <c r="DW7" s="431"/>
      <c r="DX7" s="431"/>
      <c r="DY7" s="431"/>
      <c r="DZ7" s="431"/>
      <c r="EA7" s="431"/>
      <c r="EB7" s="431"/>
    </row>
    <row r="8" spans="1:132" ht="15" customHeight="1">
      <c r="A8" s="157"/>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row>
    <row r="9" spans="1:132" ht="15" customHeight="1" thickBot="1">
      <c r="A9" s="156"/>
      <c r="B9" s="2" t="s">
        <v>3</v>
      </c>
      <c r="C9" s="158"/>
      <c r="D9" s="158"/>
      <c r="E9" s="158"/>
      <c r="F9" s="158"/>
      <c r="G9" s="158"/>
      <c r="H9" s="158"/>
      <c r="I9" s="158"/>
      <c r="J9" s="158"/>
      <c r="K9" s="158"/>
      <c r="L9" s="158"/>
      <c r="M9" s="158"/>
      <c r="N9" s="2" t="s">
        <v>4</v>
      </c>
      <c r="O9" s="158"/>
      <c r="DD9" s="159"/>
      <c r="DE9" s="159"/>
      <c r="DF9" s="159"/>
      <c r="DG9" s="159"/>
      <c r="DH9" s="159"/>
      <c r="DI9" s="159"/>
      <c r="DJ9" s="159"/>
      <c r="DK9" s="159"/>
      <c r="DL9" s="159"/>
      <c r="DM9" s="159"/>
      <c r="DN9" s="159"/>
      <c r="DO9" s="159"/>
      <c r="DP9" s="159"/>
      <c r="DQ9" s="159"/>
      <c r="DR9" s="159"/>
      <c r="DS9" s="159"/>
      <c r="DT9" s="159"/>
      <c r="DU9" s="159"/>
      <c r="DV9" s="159"/>
      <c r="DW9" s="159"/>
      <c r="DX9" s="159"/>
      <c r="DY9" s="700" t="s">
        <v>2</v>
      </c>
      <c r="DZ9" s="700"/>
      <c r="EA9" s="700"/>
      <c r="EB9" s="700"/>
    </row>
    <row r="10" spans="1:132" ht="15" customHeight="1" thickBot="1">
      <c r="A10" s="156"/>
      <c r="B10" s="433" t="str">
        <f>IF(Presentación!B10="","",Presentación!B10)</f>
        <v>Veracruz de Ignacio de la Llave</v>
      </c>
      <c r="C10" s="454"/>
      <c r="D10" s="454"/>
      <c r="E10" s="454"/>
      <c r="F10" s="454"/>
      <c r="G10" s="454"/>
      <c r="H10" s="454"/>
      <c r="I10" s="454"/>
      <c r="J10" s="454"/>
      <c r="K10" s="454"/>
      <c r="L10" s="455"/>
      <c r="M10" s="158"/>
      <c r="N10" s="433" t="str">
        <f>IF(Presentación!N10="","",Presentación!N10)</f>
        <v>230</v>
      </c>
      <c r="O10" s="455"/>
      <c r="P10" s="2"/>
      <c r="Q10" s="2"/>
      <c r="R10" s="2"/>
      <c r="S10" s="2"/>
      <c r="T10" s="2"/>
      <c r="U10" s="2"/>
      <c r="V10" s="2"/>
      <c r="W10" s="2"/>
      <c r="X10" s="2"/>
      <c r="Y10" s="2"/>
      <c r="Z10" s="2"/>
      <c r="AA10" s="2"/>
      <c r="AB10" s="2"/>
      <c r="AC10" s="2"/>
      <c r="AD10" s="2"/>
      <c r="AE10" s="2"/>
      <c r="AF10" s="2"/>
    </row>
    <row r="11" spans="1:132" ht="15" customHeight="1">
      <c r="A11" s="156"/>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row>
    <row r="12" spans="1:132" ht="15" customHeight="1">
      <c r="A12" s="147"/>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DD12" s="160"/>
      <c r="DE12" s="161"/>
      <c r="DF12" s="161"/>
      <c r="DG12" s="161"/>
      <c r="DH12" s="161"/>
      <c r="DI12" s="161"/>
      <c r="DJ12" s="161"/>
      <c r="DK12" s="161"/>
      <c r="DL12" s="161"/>
      <c r="DM12" s="161"/>
      <c r="DN12" s="161"/>
      <c r="DO12" s="161"/>
      <c r="DP12" s="161"/>
      <c r="DQ12" s="161"/>
      <c r="DR12" s="161"/>
      <c r="DS12" s="161"/>
      <c r="DT12" s="161"/>
      <c r="DU12" s="161"/>
      <c r="DV12" s="161"/>
      <c r="DW12" s="161"/>
      <c r="DX12" s="161"/>
      <c r="DY12" s="704" t="s">
        <v>608</v>
      </c>
      <c r="DZ12" s="704"/>
      <c r="EA12" s="704"/>
      <c r="EB12" s="704"/>
    </row>
    <row r="13" spans="1:132" ht="15" customHeight="1">
      <c r="A13" s="147"/>
      <c r="B13" s="157"/>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row>
    <row r="14" spans="1:132" ht="15" customHeight="1">
      <c r="A14" s="162"/>
      <c r="B14" s="705" t="s">
        <v>600</v>
      </c>
      <c r="C14" s="706"/>
      <c r="D14" s="706"/>
      <c r="E14" s="706"/>
      <c r="F14" s="706"/>
      <c r="G14" s="706"/>
      <c r="H14" s="706"/>
      <c r="I14" s="706"/>
      <c r="J14" s="706"/>
      <c r="K14" s="706"/>
      <c r="L14" s="706"/>
      <c r="M14" s="706"/>
      <c r="N14" s="706"/>
      <c r="O14" s="706"/>
      <c r="P14" s="706"/>
      <c r="Q14" s="706"/>
      <c r="R14" s="706"/>
      <c r="S14" s="706"/>
      <c r="T14" s="706"/>
      <c r="U14" s="706"/>
      <c r="V14" s="706"/>
      <c r="W14" s="706"/>
      <c r="X14" s="706"/>
      <c r="Y14" s="706"/>
      <c r="Z14" s="706"/>
      <c r="AA14" s="706"/>
      <c r="AB14" s="706"/>
      <c r="AC14" s="706"/>
      <c r="AD14" s="706"/>
      <c r="AE14" s="706"/>
      <c r="AF14" s="706"/>
      <c r="AG14" s="706"/>
      <c r="AH14" s="706"/>
      <c r="AI14" s="706"/>
      <c r="AJ14" s="706"/>
      <c r="AK14" s="706"/>
      <c r="AL14" s="706"/>
      <c r="AM14" s="706"/>
      <c r="AN14" s="706"/>
      <c r="AO14" s="706"/>
      <c r="AP14" s="706"/>
      <c r="AQ14" s="706"/>
      <c r="AR14" s="706"/>
      <c r="AS14" s="706"/>
      <c r="AT14" s="706"/>
      <c r="AU14" s="706"/>
      <c r="AV14" s="706"/>
      <c r="AW14" s="706"/>
      <c r="AX14" s="706"/>
      <c r="AY14" s="706"/>
      <c r="AZ14" s="706"/>
      <c r="BA14" s="706"/>
      <c r="BB14" s="706"/>
      <c r="BC14" s="706"/>
      <c r="BD14" s="706"/>
      <c r="BE14" s="706"/>
      <c r="BF14" s="706"/>
      <c r="BG14" s="706"/>
      <c r="BH14" s="706"/>
      <c r="BI14" s="706"/>
      <c r="BJ14" s="706"/>
      <c r="BK14" s="706"/>
      <c r="BL14" s="706"/>
      <c r="BM14" s="706"/>
      <c r="BN14" s="706"/>
      <c r="BO14" s="706"/>
      <c r="BP14" s="706"/>
      <c r="BQ14" s="706"/>
      <c r="BR14" s="706"/>
      <c r="BS14" s="706"/>
      <c r="BT14" s="706"/>
      <c r="BU14" s="706"/>
      <c r="BV14" s="706"/>
      <c r="BW14" s="706"/>
      <c r="BX14" s="706"/>
      <c r="BY14" s="706"/>
      <c r="BZ14" s="706"/>
      <c r="CA14" s="706"/>
      <c r="CB14" s="706"/>
      <c r="CC14" s="706"/>
      <c r="CD14" s="706"/>
      <c r="CE14" s="706"/>
      <c r="CF14" s="706"/>
      <c r="CG14" s="706"/>
      <c r="CH14" s="706"/>
      <c r="CI14" s="706"/>
      <c r="CJ14" s="706"/>
      <c r="CK14" s="706"/>
      <c r="CL14" s="706"/>
      <c r="CM14" s="706"/>
      <c r="CN14" s="706"/>
      <c r="CO14" s="706"/>
      <c r="CP14" s="706"/>
      <c r="CQ14" s="706"/>
      <c r="CR14" s="706"/>
      <c r="CS14" s="706"/>
      <c r="CT14" s="706"/>
      <c r="CU14" s="706"/>
      <c r="CV14" s="706"/>
      <c r="CW14" s="706"/>
      <c r="CX14" s="706"/>
      <c r="CY14" s="706"/>
      <c r="CZ14" s="706"/>
      <c r="DA14" s="706"/>
      <c r="DB14" s="706"/>
      <c r="DC14" s="706"/>
      <c r="DD14" s="706"/>
      <c r="DE14" s="706"/>
      <c r="DF14" s="706"/>
      <c r="DG14" s="706"/>
      <c r="DH14" s="706"/>
      <c r="DI14" s="706"/>
      <c r="DJ14" s="706"/>
      <c r="DK14" s="706"/>
      <c r="DL14" s="706"/>
      <c r="DM14" s="706"/>
      <c r="DN14" s="706"/>
      <c r="DO14" s="706"/>
      <c r="DP14" s="706"/>
      <c r="DQ14" s="706"/>
      <c r="DR14" s="706"/>
      <c r="DS14" s="706"/>
      <c r="DT14" s="706"/>
      <c r="DU14" s="706"/>
      <c r="DV14" s="706"/>
      <c r="DW14" s="706"/>
      <c r="DX14" s="706"/>
      <c r="DY14" s="706"/>
      <c r="DZ14" s="706"/>
      <c r="EA14" s="706"/>
      <c r="EB14" s="707"/>
    </row>
    <row r="15" spans="1:132" ht="15" customHeight="1">
      <c r="A15" s="135"/>
      <c r="B15" s="163"/>
      <c r="C15" s="474" t="s">
        <v>606</v>
      </c>
      <c r="D15" s="474"/>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74"/>
      <c r="AS15" s="474"/>
      <c r="AT15" s="474"/>
      <c r="AU15" s="474"/>
      <c r="AV15" s="474"/>
      <c r="AW15" s="474"/>
      <c r="AX15" s="474"/>
      <c r="AY15" s="474"/>
      <c r="AZ15" s="474"/>
      <c r="BA15" s="474"/>
      <c r="BB15" s="474"/>
      <c r="BC15" s="474"/>
      <c r="BD15" s="474"/>
      <c r="BE15" s="474"/>
      <c r="BF15" s="474"/>
      <c r="BG15" s="474"/>
      <c r="BH15" s="474"/>
      <c r="BI15" s="474"/>
      <c r="BJ15" s="474"/>
      <c r="BK15" s="474"/>
      <c r="BL15" s="474"/>
      <c r="BM15" s="474"/>
      <c r="BN15" s="474"/>
      <c r="BO15" s="474"/>
      <c r="BP15" s="474"/>
      <c r="BQ15" s="474"/>
      <c r="BR15" s="474"/>
      <c r="BS15" s="474"/>
      <c r="BT15" s="474"/>
      <c r="BU15" s="474"/>
      <c r="BV15" s="474"/>
      <c r="BW15" s="474"/>
      <c r="BX15" s="474"/>
      <c r="BY15" s="474"/>
      <c r="BZ15" s="474"/>
      <c r="CA15" s="474"/>
      <c r="CB15" s="474"/>
      <c r="CC15" s="474"/>
      <c r="CD15" s="474"/>
      <c r="CE15" s="474"/>
      <c r="CF15" s="474"/>
      <c r="CG15" s="474"/>
      <c r="CH15" s="474"/>
      <c r="CI15" s="474"/>
      <c r="CJ15" s="474"/>
      <c r="CK15" s="474"/>
      <c r="CL15" s="474"/>
      <c r="CM15" s="474"/>
      <c r="CN15" s="474"/>
      <c r="CO15" s="474"/>
      <c r="CP15" s="474"/>
      <c r="CQ15" s="474"/>
      <c r="CR15" s="474"/>
      <c r="CS15" s="474"/>
      <c r="CT15" s="474"/>
      <c r="CU15" s="474"/>
      <c r="CV15" s="474"/>
      <c r="CW15" s="474"/>
      <c r="CX15" s="474"/>
      <c r="CY15" s="474"/>
      <c r="CZ15" s="474"/>
      <c r="DA15" s="474"/>
      <c r="DB15" s="474"/>
      <c r="DC15" s="474"/>
      <c r="DD15" s="474"/>
      <c r="DE15" s="474"/>
      <c r="DF15" s="474"/>
      <c r="DG15" s="474"/>
      <c r="DH15" s="474"/>
      <c r="DI15" s="474"/>
      <c r="DJ15" s="474"/>
      <c r="DK15" s="474"/>
      <c r="DL15" s="474"/>
      <c r="DM15" s="474"/>
      <c r="DN15" s="474"/>
      <c r="DO15" s="474"/>
      <c r="DP15" s="474"/>
      <c r="DQ15" s="474"/>
      <c r="DR15" s="474"/>
      <c r="DS15" s="474"/>
      <c r="DT15" s="474"/>
      <c r="DU15" s="474"/>
      <c r="DV15" s="474"/>
      <c r="DW15" s="474"/>
      <c r="DX15" s="474"/>
      <c r="DY15" s="474"/>
      <c r="DZ15" s="474"/>
      <c r="EA15" s="474"/>
      <c r="EB15" s="475"/>
    </row>
    <row r="16" spans="1:132" ht="15" customHeight="1">
      <c r="A16" s="135"/>
      <c r="B16" s="163"/>
      <c r="C16" s="572" t="s">
        <v>605</v>
      </c>
      <c r="D16" s="572"/>
      <c r="E16" s="572"/>
      <c r="F16" s="572"/>
      <c r="G16" s="572"/>
      <c r="H16" s="572"/>
      <c r="I16" s="572"/>
      <c r="J16" s="572"/>
      <c r="K16" s="572"/>
      <c r="L16" s="572"/>
      <c r="M16" s="572"/>
      <c r="N16" s="572"/>
      <c r="O16" s="572"/>
      <c r="P16" s="572"/>
      <c r="Q16" s="572"/>
      <c r="R16" s="572"/>
      <c r="S16" s="572"/>
      <c r="T16" s="572"/>
      <c r="U16" s="572"/>
      <c r="V16" s="572"/>
      <c r="W16" s="572"/>
      <c r="X16" s="572"/>
      <c r="Y16" s="572"/>
      <c r="Z16" s="572"/>
      <c r="AA16" s="572"/>
      <c r="AB16" s="572"/>
      <c r="AC16" s="572"/>
      <c r="AD16" s="572"/>
      <c r="AE16" s="572"/>
      <c r="AF16" s="572"/>
      <c r="AG16" s="572"/>
      <c r="AH16" s="572"/>
      <c r="AI16" s="572"/>
      <c r="AJ16" s="572"/>
      <c r="AK16" s="572"/>
      <c r="AL16" s="572"/>
      <c r="AM16" s="572"/>
      <c r="AN16" s="572"/>
      <c r="AO16" s="572"/>
      <c r="AP16" s="572"/>
      <c r="AQ16" s="572"/>
      <c r="AR16" s="572"/>
      <c r="AS16" s="572"/>
      <c r="AT16" s="572"/>
      <c r="AU16" s="572"/>
      <c r="AV16" s="572"/>
      <c r="AW16" s="572"/>
      <c r="AX16" s="572"/>
      <c r="AY16" s="572"/>
      <c r="AZ16" s="572"/>
      <c r="BA16" s="572"/>
      <c r="BB16" s="572"/>
      <c r="BC16" s="572"/>
      <c r="BD16" s="572"/>
      <c r="BE16" s="572"/>
      <c r="BF16" s="572"/>
      <c r="BG16" s="572"/>
      <c r="BH16" s="572"/>
      <c r="BI16" s="572"/>
      <c r="BJ16" s="572"/>
      <c r="BK16" s="572"/>
      <c r="BL16" s="572"/>
      <c r="BM16" s="572"/>
      <c r="BN16" s="572"/>
      <c r="BO16" s="572"/>
      <c r="BP16" s="572"/>
      <c r="BQ16" s="572"/>
      <c r="BR16" s="572"/>
      <c r="BS16" s="572"/>
      <c r="BT16" s="572"/>
      <c r="BU16" s="572"/>
      <c r="BV16" s="572"/>
      <c r="BW16" s="572"/>
      <c r="BX16" s="572"/>
      <c r="BY16" s="572"/>
      <c r="BZ16" s="572"/>
      <c r="CA16" s="572"/>
      <c r="CB16" s="572"/>
      <c r="CC16" s="572"/>
      <c r="CD16" s="572"/>
      <c r="CE16" s="572"/>
      <c r="CF16" s="572"/>
      <c r="CG16" s="572"/>
      <c r="CH16" s="572"/>
      <c r="CI16" s="572"/>
      <c r="CJ16" s="572"/>
      <c r="CK16" s="572"/>
      <c r="CL16" s="572"/>
      <c r="CM16" s="572"/>
      <c r="CN16" s="572"/>
      <c r="CO16" s="572"/>
      <c r="CP16" s="572"/>
      <c r="CQ16" s="572"/>
      <c r="CR16" s="572"/>
      <c r="CS16" s="572"/>
      <c r="CT16" s="572"/>
      <c r="CU16" s="572"/>
      <c r="CV16" s="572"/>
      <c r="CW16" s="572"/>
      <c r="CX16" s="572"/>
      <c r="CY16" s="572"/>
      <c r="CZ16" s="572"/>
      <c r="DA16" s="572"/>
      <c r="DB16" s="572"/>
      <c r="DC16" s="572"/>
      <c r="DD16" s="572"/>
      <c r="DE16" s="572"/>
      <c r="DF16" s="572"/>
      <c r="DG16" s="572"/>
      <c r="DH16" s="572"/>
      <c r="DI16" s="572"/>
      <c r="DJ16" s="572"/>
      <c r="DK16" s="572"/>
      <c r="DL16" s="572"/>
      <c r="DM16" s="572"/>
      <c r="DN16" s="572"/>
      <c r="DO16" s="572"/>
      <c r="DP16" s="572"/>
      <c r="DQ16" s="572"/>
      <c r="DR16" s="572"/>
      <c r="DS16" s="572"/>
      <c r="DT16" s="572"/>
      <c r="DU16" s="572"/>
      <c r="DV16" s="572"/>
      <c r="DW16" s="572"/>
      <c r="DX16" s="572"/>
      <c r="DY16" s="572"/>
      <c r="DZ16" s="572"/>
      <c r="EA16" s="572"/>
      <c r="EB16" s="583"/>
    </row>
    <row r="17" spans="1:138" ht="15" customHeight="1">
      <c r="A17" s="135"/>
      <c r="B17" s="163"/>
      <c r="C17" s="572" t="s">
        <v>607</v>
      </c>
      <c r="D17" s="572"/>
      <c r="E17" s="572"/>
      <c r="F17" s="572"/>
      <c r="G17" s="572"/>
      <c r="H17" s="572"/>
      <c r="I17" s="572"/>
      <c r="J17" s="572"/>
      <c r="K17" s="572"/>
      <c r="L17" s="572"/>
      <c r="M17" s="572"/>
      <c r="N17" s="572"/>
      <c r="O17" s="572"/>
      <c r="P17" s="572"/>
      <c r="Q17" s="572"/>
      <c r="R17" s="572"/>
      <c r="S17" s="572"/>
      <c r="T17" s="572"/>
      <c r="U17" s="572"/>
      <c r="V17" s="572"/>
      <c r="W17" s="572"/>
      <c r="X17" s="572"/>
      <c r="Y17" s="572"/>
      <c r="Z17" s="572"/>
      <c r="AA17" s="572"/>
      <c r="AB17" s="572"/>
      <c r="AC17" s="572"/>
      <c r="AD17" s="572"/>
      <c r="AE17" s="572"/>
      <c r="AF17" s="572"/>
      <c r="AG17" s="572"/>
      <c r="AH17" s="572"/>
      <c r="AI17" s="572"/>
      <c r="AJ17" s="572"/>
      <c r="AK17" s="572"/>
      <c r="AL17" s="572"/>
      <c r="AM17" s="572"/>
      <c r="AN17" s="572"/>
      <c r="AO17" s="572"/>
      <c r="AP17" s="572"/>
      <c r="AQ17" s="572"/>
      <c r="AR17" s="572"/>
      <c r="AS17" s="572"/>
      <c r="AT17" s="572"/>
      <c r="AU17" s="572"/>
      <c r="AV17" s="572"/>
      <c r="AW17" s="572"/>
      <c r="AX17" s="572"/>
      <c r="AY17" s="572"/>
      <c r="AZ17" s="572"/>
      <c r="BA17" s="572"/>
      <c r="BB17" s="572"/>
      <c r="BC17" s="572"/>
      <c r="BD17" s="572"/>
      <c r="BE17" s="572"/>
      <c r="BF17" s="572"/>
      <c r="BG17" s="572"/>
      <c r="BH17" s="572"/>
      <c r="BI17" s="572"/>
      <c r="BJ17" s="572"/>
      <c r="BK17" s="572"/>
      <c r="BL17" s="572"/>
      <c r="BM17" s="572"/>
      <c r="BN17" s="572"/>
      <c r="BO17" s="572"/>
      <c r="BP17" s="572"/>
      <c r="BQ17" s="572"/>
      <c r="BR17" s="572"/>
      <c r="BS17" s="572"/>
      <c r="BT17" s="572"/>
      <c r="BU17" s="572"/>
      <c r="BV17" s="572"/>
      <c r="BW17" s="572"/>
      <c r="BX17" s="572"/>
      <c r="BY17" s="572"/>
      <c r="BZ17" s="572"/>
      <c r="CA17" s="572"/>
      <c r="CB17" s="572"/>
      <c r="CC17" s="572"/>
      <c r="CD17" s="572"/>
      <c r="CE17" s="572"/>
      <c r="CF17" s="572"/>
      <c r="CG17" s="572"/>
      <c r="CH17" s="572"/>
      <c r="CI17" s="572"/>
      <c r="CJ17" s="572"/>
      <c r="CK17" s="572"/>
      <c r="CL17" s="572"/>
      <c r="CM17" s="572"/>
      <c r="CN17" s="572"/>
      <c r="CO17" s="572"/>
      <c r="CP17" s="572"/>
      <c r="CQ17" s="572"/>
      <c r="CR17" s="572"/>
      <c r="CS17" s="572"/>
      <c r="CT17" s="572"/>
      <c r="CU17" s="572"/>
      <c r="CV17" s="572"/>
      <c r="CW17" s="572"/>
      <c r="CX17" s="572"/>
      <c r="CY17" s="572"/>
      <c r="CZ17" s="572"/>
      <c r="DA17" s="572"/>
      <c r="DB17" s="572"/>
      <c r="DC17" s="572"/>
      <c r="DD17" s="572"/>
      <c r="DE17" s="572"/>
      <c r="DF17" s="572"/>
      <c r="DG17" s="572"/>
      <c r="DH17" s="572"/>
      <c r="DI17" s="572"/>
      <c r="DJ17" s="572"/>
      <c r="DK17" s="572"/>
      <c r="DL17" s="572"/>
      <c r="DM17" s="572"/>
      <c r="DN17" s="572"/>
      <c r="DO17" s="572"/>
      <c r="DP17" s="572"/>
      <c r="DQ17" s="572"/>
      <c r="DR17" s="572"/>
      <c r="DS17" s="572"/>
      <c r="DT17" s="572"/>
      <c r="DU17" s="572"/>
      <c r="DV17" s="572"/>
      <c r="DW17" s="572"/>
      <c r="DX17" s="572"/>
      <c r="DY17" s="572"/>
      <c r="DZ17" s="572"/>
      <c r="EA17" s="572"/>
      <c r="EB17" s="583"/>
    </row>
    <row r="18" spans="1:138" ht="15" customHeight="1">
      <c r="A18" s="135"/>
      <c r="B18" s="163"/>
      <c r="C18" s="572" t="s">
        <v>609</v>
      </c>
      <c r="D18" s="572"/>
      <c r="E18" s="572"/>
      <c r="F18" s="572"/>
      <c r="G18" s="572"/>
      <c r="H18" s="572"/>
      <c r="I18" s="572"/>
      <c r="J18" s="572"/>
      <c r="K18" s="572"/>
      <c r="L18" s="572"/>
      <c r="M18" s="572"/>
      <c r="N18" s="572"/>
      <c r="O18" s="572"/>
      <c r="P18" s="572"/>
      <c r="Q18" s="572"/>
      <c r="R18" s="572"/>
      <c r="S18" s="572"/>
      <c r="T18" s="572"/>
      <c r="U18" s="572"/>
      <c r="V18" s="572"/>
      <c r="W18" s="572"/>
      <c r="X18" s="572"/>
      <c r="Y18" s="572"/>
      <c r="Z18" s="572"/>
      <c r="AA18" s="572"/>
      <c r="AB18" s="572"/>
      <c r="AC18" s="572"/>
      <c r="AD18" s="572"/>
      <c r="AE18" s="572"/>
      <c r="AF18" s="572"/>
      <c r="AG18" s="572"/>
      <c r="AH18" s="572"/>
      <c r="AI18" s="572"/>
      <c r="AJ18" s="572"/>
      <c r="AK18" s="572"/>
      <c r="AL18" s="572"/>
      <c r="AM18" s="572"/>
      <c r="AN18" s="572"/>
      <c r="AO18" s="572"/>
      <c r="AP18" s="572"/>
      <c r="AQ18" s="572"/>
      <c r="AR18" s="572"/>
      <c r="AS18" s="572"/>
      <c r="AT18" s="572"/>
      <c r="AU18" s="572"/>
      <c r="AV18" s="572"/>
      <c r="AW18" s="572"/>
      <c r="AX18" s="572"/>
      <c r="AY18" s="572"/>
      <c r="AZ18" s="572"/>
      <c r="BA18" s="572"/>
      <c r="BB18" s="572"/>
      <c r="BC18" s="572"/>
      <c r="BD18" s="572"/>
      <c r="BE18" s="572"/>
      <c r="BF18" s="572"/>
      <c r="BG18" s="572"/>
      <c r="BH18" s="572"/>
      <c r="BI18" s="572"/>
      <c r="BJ18" s="572"/>
      <c r="BK18" s="572"/>
      <c r="BL18" s="572"/>
      <c r="BM18" s="572"/>
      <c r="BN18" s="572"/>
      <c r="BO18" s="572"/>
      <c r="BP18" s="572"/>
      <c r="BQ18" s="572"/>
      <c r="BR18" s="572"/>
      <c r="BS18" s="572"/>
      <c r="BT18" s="572"/>
      <c r="BU18" s="572"/>
      <c r="BV18" s="572"/>
      <c r="BW18" s="572"/>
      <c r="BX18" s="572"/>
      <c r="BY18" s="572"/>
      <c r="BZ18" s="572"/>
      <c r="CA18" s="572"/>
      <c r="CB18" s="572"/>
      <c r="CC18" s="572"/>
      <c r="CD18" s="572"/>
      <c r="CE18" s="572"/>
      <c r="CF18" s="572"/>
      <c r="CG18" s="572"/>
      <c r="CH18" s="572"/>
      <c r="CI18" s="572"/>
      <c r="CJ18" s="572"/>
      <c r="CK18" s="572"/>
      <c r="CL18" s="572"/>
      <c r="CM18" s="572"/>
      <c r="CN18" s="572"/>
      <c r="CO18" s="572"/>
      <c r="CP18" s="572"/>
      <c r="CQ18" s="572"/>
      <c r="CR18" s="572"/>
      <c r="CS18" s="572"/>
      <c r="CT18" s="572"/>
      <c r="CU18" s="572"/>
      <c r="CV18" s="572"/>
      <c r="CW18" s="572"/>
      <c r="CX18" s="572"/>
      <c r="CY18" s="572"/>
      <c r="CZ18" s="572"/>
      <c r="DA18" s="572"/>
      <c r="DB18" s="572"/>
      <c r="DC18" s="572"/>
      <c r="DD18" s="572"/>
      <c r="DE18" s="572"/>
      <c r="DF18" s="572"/>
      <c r="DG18" s="572"/>
      <c r="DH18" s="572"/>
      <c r="DI18" s="572"/>
      <c r="DJ18" s="572"/>
      <c r="DK18" s="572"/>
      <c r="DL18" s="572"/>
      <c r="DM18" s="572"/>
      <c r="DN18" s="572"/>
      <c r="DO18" s="572"/>
      <c r="DP18" s="572"/>
      <c r="DQ18" s="572"/>
      <c r="DR18" s="572"/>
      <c r="DS18" s="572"/>
      <c r="DT18" s="572"/>
      <c r="DU18" s="572"/>
      <c r="DV18" s="572"/>
      <c r="DW18" s="572"/>
      <c r="DX18" s="572"/>
      <c r="DY18" s="572"/>
      <c r="DZ18" s="572"/>
      <c r="EA18" s="572"/>
      <c r="EB18" s="583"/>
    </row>
    <row r="19" spans="1:138" ht="15" customHeight="1">
      <c r="A19" s="135"/>
      <c r="B19" s="163"/>
      <c r="C19" s="572" t="s">
        <v>610</v>
      </c>
      <c r="D19" s="572"/>
      <c r="E19" s="572"/>
      <c r="F19" s="572"/>
      <c r="G19" s="572"/>
      <c r="H19" s="572"/>
      <c r="I19" s="572"/>
      <c r="J19" s="572"/>
      <c r="K19" s="572"/>
      <c r="L19" s="572"/>
      <c r="M19" s="572"/>
      <c r="N19" s="572"/>
      <c r="O19" s="572"/>
      <c r="P19" s="572"/>
      <c r="Q19" s="572"/>
      <c r="R19" s="572"/>
      <c r="S19" s="572"/>
      <c r="T19" s="572"/>
      <c r="U19" s="572"/>
      <c r="V19" s="572"/>
      <c r="W19" s="572"/>
      <c r="X19" s="572"/>
      <c r="Y19" s="572"/>
      <c r="Z19" s="572"/>
      <c r="AA19" s="572"/>
      <c r="AB19" s="572"/>
      <c r="AC19" s="572"/>
      <c r="AD19" s="572"/>
      <c r="AE19" s="572"/>
      <c r="AF19" s="572"/>
      <c r="AG19" s="572"/>
      <c r="AH19" s="572"/>
      <c r="AI19" s="572"/>
      <c r="AJ19" s="572"/>
      <c r="AK19" s="572"/>
      <c r="AL19" s="572"/>
      <c r="AM19" s="572"/>
      <c r="AN19" s="572"/>
      <c r="AO19" s="572"/>
      <c r="AP19" s="572"/>
      <c r="AQ19" s="572"/>
      <c r="AR19" s="572"/>
      <c r="AS19" s="572"/>
      <c r="AT19" s="572"/>
      <c r="AU19" s="572"/>
      <c r="AV19" s="572"/>
      <c r="AW19" s="572"/>
      <c r="AX19" s="572"/>
      <c r="AY19" s="572"/>
      <c r="AZ19" s="572"/>
      <c r="BA19" s="572"/>
      <c r="BB19" s="572"/>
      <c r="BC19" s="572"/>
      <c r="BD19" s="572"/>
      <c r="BE19" s="572"/>
      <c r="BF19" s="572"/>
      <c r="BG19" s="572"/>
      <c r="BH19" s="572"/>
      <c r="BI19" s="572"/>
      <c r="BJ19" s="572"/>
      <c r="BK19" s="572"/>
      <c r="BL19" s="572"/>
      <c r="BM19" s="572"/>
      <c r="BN19" s="572"/>
      <c r="BO19" s="572"/>
      <c r="BP19" s="572"/>
      <c r="BQ19" s="572"/>
      <c r="BR19" s="572"/>
      <c r="BS19" s="572"/>
      <c r="BT19" s="572"/>
      <c r="BU19" s="572"/>
      <c r="BV19" s="572"/>
      <c r="BW19" s="572"/>
      <c r="BX19" s="572"/>
      <c r="BY19" s="572"/>
      <c r="BZ19" s="572"/>
      <c r="CA19" s="572"/>
      <c r="CB19" s="572"/>
      <c r="CC19" s="572"/>
      <c r="CD19" s="572"/>
      <c r="CE19" s="572"/>
      <c r="CF19" s="572"/>
      <c r="CG19" s="572"/>
      <c r="CH19" s="572"/>
      <c r="CI19" s="572"/>
      <c r="CJ19" s="572"/>
      <c r="CK19" s="572"/>
      <c r="CL19" s="572"/>
      <c r="CM19" s="572"/>
      <c r="CN19" s="572"/>
      <c r="CO19" s="572"/>
      <c r="CP19" s="572"/>
      <c r="CQ19" s="572"/>
      <c r="CR19" s="572"/>
      <c r="CS19" s="572"/>
      <c r="CT19" s="572"/>
      <c r="CU19" s="572"/>
      <c r="CV19" s="572"/>
      <c r="CW19" s="572"/>
      <c r="CX19" s="572"/>
      <c r="CY19" s="572"/>
      <c r="CZ19" s="572"/>
      <c r="DA19" s="572"/>
      <c r="DB19" s="572"/>
      <c r="DC19" s="572"/>
      <c r="DD19" s="572"/>
      <c r="DE19" s="572"/>
      <c r="DF19" s="572"/>
      <c r="DG19" s="572"/>
      <c r="DH19" s="572"/>
      <c r="DI19" s="572"/>
      <c r="DJ19" s="572"/>
      <c r="DK19" s="572"/>
      <c r="DL19" s="572"/>
      <c r="DM19" s="572"/>
      <c r="DN19" s="572"/>
      <c r="DO19" s="572"/>
      <c r="DP19" s="572"/>
      <c r="DQ19" s="572"/>
      <c r="DR19" s="572"/>
      <c r="DS19" s="572"/>
      <c r="DT19" s="572"/>
      <c r="DU19" s="572"/>
      <c r="DV19" s="572"/>
      <c r="DW19" s="572"/>
      <c r="DX19" s="572"/>
      <c r="DY19" s="572"/>
      <c r="DZ19" s="572"/>
      <c r="EA19" s="572"/>
      <c r="EB19" s="583"/>
    </row>
    <row r="20" spans="1:138" ht="15" customHeight="1">
      <c r="A20" s="135"/>
      <c r="B20" s="164"/>
      <c r="C20" s="532" t="s">
        <v>612</v>
      </c>
      <c r="D20" s="532"/>
      <c r="E20" s="532"/>
      <c r="F20" s="532"/>
      <c r="G20" s="532"/>
      <c r="H20" s="532"/>
      <c r="I20" s="532"/>
      <c r="J20" s="532"/>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532"/>
      <c r="AK20" s="532"/>
      <c r="AL20" s="532"/>
      <c r="AM20" s="532"/>
      <c r="AN20" s="532"/>
      <c r="AO20" s="532"/>
      <c r="AP20" s="532"/>
      <c r="AQ20" s="532"/>
      <c r="AR20" s="532"/>
      <c r="AS20" s="532"/>
      <c r="AT20" s="532"/>
      <c r="AU20" s="532"/>
      <c r="AV20" s="532"/>
      <c r="AW20" s="532"/>
      <c r="AX20" s="532"/>
      <c r="AY20" s="532"/>
      <c r="AZ20" s="532"/>
      <c r="BA20" s="532"/>
      <c r="BB20" s="532"/>
      <c r="BC20" s="532"/>
      <c r="BD20" s="532"/>
      <c r="BE20" s="532"/>
      <c r="BF20" s="532"/>
      <c r="BG20" s="532"/>
      <c r="BH20" s="532"/>
      <c r="BI20" s="532"/>
      <c r="BJ20" s="532"/>
      <c r="BK20" s="532"/>
      <c r="BL20" s="532"/>
      <c r="BM20" s="532"/>
      <c r="BN20" s="532"/>
      <c r="BO20" s="532"/>
      <c r="BP20" s="532"/>
      <c r="BQ20" s="532"/>
      <c r="BR20" s="532"/>
      <c r="BS20" s="532"/>
      <c r="BT20" s="532"/>
      <c r="BU20" s="532"/>
      <c r="BV20" s="532"/>
      <c r="BW20" s="532"/>
      <c r="BX20" s="532"/>
      <c r="BY20" s="532"/>
      <c r="BZ20" s="532"/>
      <c r="CA20" s="532"/>
      <c r="CB20" s="532"/>
      <c r="CC20" s="532"/>
      <c r="CD20" s="532"/>
      <c r="CE20" s="532"/>
      <c r="CF20" s="532"/>
      <c r="CG20" s="532"/>
      <c r="CH20" s="532"/>
      <c r="CI20" s="532"/>
      <c r="CJ20" s="532"/>
      <c r="CK20" s="532"/>
      <c r="CL20" s="532"/>
      <c r="CM20" s="532"/>
      <c r="CN20" s="532"/>
      <c r="CO20" s="532"/>
      <c r="CP20" s="532"/>
      <c r="CQ20" s="532"/>
      <c r="CR20" s="532"/>
      <c r="CS20" s="532"/>
      <c r="CT20" s="532"/>
      <c r="CU20" s="532"/>
      <c r="CV20" s="532"/>
      <c r="CW20" s="532"/>
      <c r="CX20" s="532"/>
      <c r="CY20" s="532"/>
      <c r="CZ20" s="532"/>
      <c r="DA20" s="532"/>
      <c r="DB20" s="532"/>
      <c r="DC20" s="532"/>
      <c r="DD20" s="532"/>
      <c r="DE20" s="532"/>
      <c r="DF20" s="532"/>
      <c r="DG20" s="532"/>
      <c r="DH20" s="532"/>
      <c r="DI20" s="532"/>
      <c r="DJ20" s="532"/>
      <c r="DK20" s="532"/>
      <c r="DL20" s="532"/>
      <c r="DM20" s="532"/>
      <c r="DN20" s="532"/>
      <c r="DO20" s="532"/>
      <c r="DP20" s="532"/>
      <c r="DQ20" s="532"/>
      <c r="DR20" s="532"/>
      <c r="DS20" s="532"/>
      <c r="DT20" s="532"/>
      <c r="DU20" s="532"/>
      <c r="DV20" s="532"/>
      <c r="DW20" s="532"/>
      <c r="DX20" s="532"/>
      <c r="DY20" s="532"/>
      <c r="DZ20" s="532"/>
      <c r="EA20" s="532"/>
      <c r="EB20" s="592"/>
    </row>
    <row r="21" spans="1:138" ht="15" customHeight="1">
      <c r="A21" s="162"/>
    </row>
    <row r="22" spans="1:138" ht="15" customHeight="1">
      <c r="C22" s="604" t="s">
        <v>604</v>
      </c>
      <c r="D22" s="605"/>
      <c r="E22" s="605"/>
      <c r="F22" s="605"/>
      <c r="G22" s="606"/>
      <c r="H22" s="644" t="s">
        <v>611</v>
      </c>
      <c r="I22" s="645"/>
      <c r="J22" s="668" t="s">
        <v>601</v>
      </c>
      <c r="K22" s="669"/>
      <c r="L22" s="542" t="s">
        <v>101</v>
      </c>
      <c r="M22" s="542"/>
      <c r="N22" s="542"/>
      <c r="O22" s="542"/>
      <c r="P22" s="542"/>
      <c r="Q22" s="542"/>
      <c r="R22" s="542"/>
      <c r="S22" s="542"/>
      <c r="T22" s="542"/>
      <c r="U22" s="542"/>
      <c r="V22" s="542"/>
      <c r="W22" s="542"/>
      <c r="X22" s="542"/>
      <c r="Y22" s="542"/>
      <c r="Z22" s="542"/>
      <c r="AA22" s="542"/>
      <c r="AB22" s="542"/>
      <c r="AC22" s="542"/>
      <c r="AD22" s="542"/>
      <c r="AE22" s="542"/>
      <c r="AF22" s="542"/>
      <c r="AG22" s="542"/>
      <c r="AH22" s="542"/>
      <c r="AI22" s="542"/>
      <c r="AJ22" s="542"/>
      <c r="AK22" s="542"/>
      <c r="AL22" s="542"/>
      <c r="AM22" s="542"/>
      <c r="AN22" s="542"/>
      <c r="AO22" s="542"/>
      <c r="AP22" s="542"/>
      <c r="AQ22" s="542"/>
      <c r="AR22" s="542"/>
      <c r="AS22" s="542"/>
      <c r="AT22" s="542"/>
      <c r="AU22" s="542"/>
      <c r="AV22" s="542"/>
      <c r="AW22" s="542"/>
      <c r="AX22" s="542"/>
      <c r="AY22" s="542"/>
      <c r="AZ22" s="542"/>
      <c r="BA22" s="542"/>
      <c r="BB22" s="542"/>
      <c r="BC22" s="542"/>
      <c r="BD22" s="542"/>
      <c r="BE22" s="542"/>
      <c r="BF22" s="542"/>
      <c r="BG22" s="542"/>
      <c r="BH22" s="542"/>
      <c r="BI22" s="542"/>
      <c r="BJ22" s="542"/>
      <c r="BK22" s="542"/>
      <c r="BL22" s="542"/>
      <c r="BM22" s="542"/>
      <c r="BN22" s="542"/>
      <c r="BO22" s="542"/>
      <c r="BP22" s="542"/>
      <c r="BQ22" s="542"/>
      <c r="BR22" s="542"/>
      <c r="BS22" s="542"/>
      <c r="BT22" s="542"/>
      <c r="BU22" s="542"/>
      <c r="BV22" s="542"/>
      <c r="BW22" s="542"/>
      <c r="BX22" s="542"/>
      <c r="BY22" s="542"/>
      <c r="BZ22" s="542"/>
      <c r="CA22" s="542"/>
      <c r="CB22" s="542"/>
      <c r="CC22" s="542"/>
      <c r="CD22" s="542"/>
      <c r="CE22" s="542"/>
      <c r="CF22" s="542"/>
      <c r="CG22" s="542"/>
      <c r="CH22" s="542"/>
      <c r="CI22" s="542"/>
      <c r="CJ22" s="542"/>
      <c r="CK22" s="542"/>
      <c r="CL22" s="542"/>
      <c r="CM22" s="542"/>
      <c r="CN22" s="542"/>
      <c r="CO22" s="542"/>
      <c r="CP22" s="542"/>
      <c r="CQ22" s="542"/>
      <c r="CR22" s="542"/>
      <c r="CS22" s="542"/>
      <c r="CT22" s="542"/>
      <c r="CU22" s="542"/>
      <c r="CV22" s="542"/>
      <c r="CW22" s="542"/>
      <c r="CX22" s="542"/>
      <c r="CY22" s="542"/>
      <c r="CZ22" s="542"/>
      <c r="DA22" s="542"/>
      <c r="DB22" s="542"/>
      <c r="DC22" s="542"/>
      <c r="DD22" s="542"/>
      <c r="DE22" s="542"/>
      <c r="DF22" s="542"/>
      <c r="DG22" s="542"/>
      <c r="DH22" s="542"/>
      <c r="DI22" s="542"/>
      <c r="DJ22" s="542"/>
      <c r="DK22" s="542"/>
      <c r="DL22" s="542"/>
      <c r="DM22" s="542"/>
      <c r="DN22" s="542"/>
      <c r="DO22" s="542"/>
      <c r="DP22" s="542"/>
      <c r="DQ22" s="542"/>
      <c r="DR22" s="542"/>
      <c r="DS22" s="542"/>
      <c r="DT22" s="542"/>
      <c r="DU22" s="542"/>
      <c r="DV22" s="542"/>
      <c r="DW22" s="542"/>
      <c r="DX22" s="542"/>
      <c r="DY22" s="542"/>
      <c r="DZ22" s="542"/>
      <c r="EA22" s="542"/>
      <c r="EB22" s="703" t="s">
        <v>602</v>
      </c>
    </row>
    <row r="23" spans="1:138" ht="240" customHeight="1">
      <c r="C23" s="681"/>
      <c r="D23" s="682"/>
      <c r="E23" s="682"/>
      <c r="F23" s="682"/>
      <c r="G23" s="683"/>
      <c r="H23" s="646"/>
      <c r="I23" s="647"/>
      <c r="J23" s="670"/>
      <c r="K23" s="671"/>
      <c r="L23" s="152" t="str">
        <f>IF(CNGE_2024_M1_Secc4!$D360="","",CNGE_2024_M1_Secc4!$D360)</f>
        <v/>
      </c>
      <c r="M23" s="152" t="str">
        <f>IF(CNGE_2024_M1_Secc4!$D361="","",CNGE_2024_M1_Secc4!$D361)</f>
        <v/>
      </c>
      <c r="N23" s="152" t="str">
        <f>IF(CNGE_2024_M1_Secc4!$D362="","",CNGE_2024_M1_Secc4!$D362)</f>
        <v/>
      </c>
      <c r="O23" s="152" t="str">
        <f>IF(CNGE_2024_M1_Secc4!$D363="","",CNGE_2024_M1_Secc4!$D363)</f>
        <v/>
      </c>
      <c r="P23" s="152" t="str">
        <f>IF(CNGE_2024_M1_Secc4!$D364="","",CNGE_2024_M1_Secc4!$D364)</f>
        <v/>
      </c>
      <c r="Q23" s="152" t="str">
        <f>IF(CNGE_2024_M1_Secc4!$D365="","",CNGE_2024_M1_Secc4!$D365)</f>
        <v/>
      </c>
      <c r="R23" s="152" t="str">
        <f>IF(CNGE_2024_M1_Secc4!$D366="","",CNGE_2024_M1_Secc4!$D366)</f>
        <v/>
      </c>
      <c r="S23" s="152" t="str">
        <f>IF(CNGE_2024_M1_Secc4!$D367="","",CNGE_2024_M1_Secc4!$D367)</f>
        <v/>
      </c>
      <c r="T23" s="152" t="str">
        <f>IF(CNGE_2024_M1_Secc4!$D368="","",CNGE_2024_M1_Secc4!$D368)</f>
        <v/>
      </c>
      <c r="U23" s="152" t="str">
        <f>IF(CNGE_2024_M1_Secc4!$D369="","",CNGE_2024_M1_Secc4!$D369)</f>
        <v/>
      </c>
      <c r="V23" s="152" t="str">
        <f>IF(CNGE_2024_M1_Secc4!$D370="","",CNGE_2024_M1_Secc4!$D370)</f>
        <v/>
      </c>
      <c r="W23" s="152" t="str">
        <f>IF(CNGE_2024_M1_Secc4!$D371="","",CNGE_2024_M1_Secc4!$D371)</f>
        <v/>
      </c>
      <c r="X23" s="152" t="str">
        <f>IF(CNGE_2024_M1_Secc4!$D372="","",CNGE_2024_M1_Secc4!$D372)</f>
        <v/>
      </c>
      <c r="Y23" s="152" t="str">
        <f>IF(CNGE_2024_M1_Secc4!$D373="","",CNGE_2024_M1_Secc4!$D373)</f>
        <v/>
      </c>
      <c r="Z23" s="152" t="str">
        <f>IF(CNGE_2024_M1_Secc4!$D374="","",CNGE_2024_M1_Secc4!$D374)</f>
        <v/>
      </c>
      <c r="AA23" s="152" t="str">
        <f>IF(CNGE_2024_M1_Secc4!$D375="","",CNGE_2024_M1_Secc4!$D375)</f>
        <v/>
      </c>
      <c r="AB23" s="152" t="str">
        <f>IF(CNGE_2024_M1_Secc4!$D376="","",CNGE_2024_M1_Secc4!$D376)</f>
        <v/>
      </c>
      <c r="AC23" s="152" t="str">
        <f>IF(CNGE_2024_M1_Secc4!$D377="","",CNGE_2024_M1_Secc4!$D377)</f>
        <v/>
      </c>
      <c r="AD23" s="152" t="str">
        <f>IF(CNGE_2024_M1_Secc4!$D378="","",CNGE_2024_M1_Secc4!$D378)</f>
        <v/>
      </c>
      <c r="AE23" s="152" t="str">
        <f>IF(CNGE_2024_M1_Secc4!$D379="","",CNGE_2024_M1_Secc4!$D379)</f>
        <v/>
      </c>
      <c r="AF23" s="152" t="str">
        <f>IF(CNGE_2024_M1_Secc4!$D380="","",CNGE_2024_M1_Secc4!$D380)</f>
        <v/>
      </c>
      <c r="AG23" s="152" t="str">
        <f>IF(CNGE_2024_M1_Secc4!$D381="","",CNGE_2024_M1_Secc4!$D381)</f>
        <v/>
      </c>
      <c r="AH23" s="152" t="str">
        <f>IF(CNGE_2024_M1_Secc4!$D382="","",CNGE_2024_M1_Secc4!$D382)</f>
        <v/>
      </c>
      <c r="AI23" s="152" t="str">
        <f>IF(CNGE_2024_M1_Secc4!$D383="","",CNGE_2024_M1_Secc4!$D383)</f>
        <v/>
      </c>
      <c r="AJ23" s="152" t="str">
        <f>IF(CNGE_2024_M1_Secc4!$D384="","",CNGE_2024_M1_Secc4!$D384)</f>
        <v/>
      </c>
      <c r="AK23" s="152" t="str">
        <f>IF(CNGE_2024_M1_Secc4!$D385="","",CNGE_2024_M1_Secc4!$D385)</f>
        <v/>
      </c>
      <c r="AL23" s="152" t="str">
        <f>IF(CNGE_2024_M1_Secc4!$D386="","",CNGE_2024_M1_Secc4!$D386)</f>
        <v/>
      </c>
      <c r="AM23" s="152" t="str">
        <f>IF(CNGE_2024_M1_Secc4!$D387="","",CNGE_2024_M1_Secc4!$D387)</f>
        <v/>
      </c>
      <c r="AN23" s="152" t="str">
        <f>IF(CNGE_2024_M1_Secc4!$D388="","",CNGE_2024_M1_Secc4!$D388)</f>
        <v/>
      </c>
      <c r="AO23" s="152" t="str">
        <f>IF(CNGE_2024_M1_Secc4!$D389="","",CNGE_2024_M1_Secc4!$D389)</f>
        <v/>
      </c>
      <c r="AP23" s="152" t="str">
        <f>IF(CNGE_2024_M1_Secc4!$D390="","",CNGE_2024_M1_Secc4!$D390)</f>
        <v/>
      </c>
      <c r="AQ23" s="152" t="str">
        <f>IF(CNGE_2024_M1_Secc4!$D391="","",CNGE_2024_M1_Secc4!$D391)</f>
        <v/>
      </c>
      <c r="AR23" s="152" t="str">
        <f>IF(CNGE_2024_M1_Secc4!$D392="","",CNGE_2024_M1_Secc4!$D392)</f>
        <v/>
      </c>
      <c r="AS23" s="152" t="str">
        <f>IF(CNGE_2024_M1_Secc4!$D393="","",CNGE_2024_M1_Secc4!$D393)</f>
        <v/>
      </c>
      <c r="AT23" s="152" t="str">
        <f>IF(CNGE_2024_M1_Secc4!$D394="","",CNGE_2024_M1_Secc4!$D394)</f>
        <v/>
      </c>
      <c r="AU23" s="152" t="str">
        <f>IF(CNGE_2024_M1_Secc4!$D395="","",CNGE_2024_M1_Secc4!$D395)</f>
        <v/>
      </c>
      <c r="AV23" s="152" t="str">
        <f>IF(CNGE_2024_M1_Secc4!$D396="","",CNGE_2024_M1_Secc4!$D396)</f>
        <v/>
      </c>
      <c r="AW23" s="152" t="str">
        <f>IF(CNGE_2024_M1_Secc4!$D397="","",CNGE_2024_M1_Secc4!$D397)</f>
        <v/>
      </c>
      <c r="AX23" s="152" t="str">
        <f>IF(CNGE_2024_M1_Secc4!$D398="","",CNGE_2024_M1_Secc4!$D398)</f>
        <v/>
      </c>
      <c r="AY23" s="152" t="str">
        <f>IF(CNGE_2024_M1_Secc4!$D399="","",CNGE_2024_M1_Secc4!$D399)</f>
        <v/>
      </c>
      <c r="AZ23" s="152" t="str">
        <f>IF(CNGE_2024_M1_Secc4!$D400="","",CNGE_2024_M1_Secc4!$D400)</f>
        <v/>
      </c>
      <c r="BA23" s="152" t="str">
        <f>IF(CNGE_2024_M1_Secc4!$D401="","",CNGE_2024_M1_Secc4!$D401)</f>
        <v/>
      </c>
      <c r="BB23" s="152" t="str">
        <f>IF(CNGE_2024_M1_Secc4!$D402="","",CNGE_2024_M1_Secc4!$D402)</f>
        <v/>
      </c>
      <c r="BC23" s="152" t="str">
        <f>IF(CNGE_2024_M1_Secc4!$D403="","",CNGE_2024_M1_Secc4!$D403)</f>
        <v/>
      </c>
      <c r="BD23" s="152" t="str">
        <f>IF(CNGE_2024_M1_Secc4!$D404="","",CNGE_2024_M1_Secc4!$D404)</f>
        <v/>
      </c>
      <c r="BE23" s="152" t="str">
        <f>IF(CNGE_2024_M1_Secc4!$D405="","",CNGE_2024_M1_Secc4!$D405)</f>
        <v/>
      </c>
      <c r="BF23" s="152" t="str">
        <f>IF(CNGE_2024_M1_Secc4!$D406="","",CNGE_2024_M1_Secc4!$D406)</f>
        <v/>
      </c>
      <c r="BG23" s="152" t="str">
        <f>IF(CNGE_2024_M1_Secc4!$D407="","",CNGE_2024_M1_Secc4!$D407)</f>
        <v/>
      </c>
      <c r="BH23" s="152" t="str">
        <f>IF(CNGE_2024_M1_Secc4!$D408="","",CNGE_2024_M1_Secc4!$D408)</f>
        <v/>
      </c>
      <c r="BI23" s="152" t="str">
        <f>IF(CNGE_2024_M1_Secc4!$D409="","",CNGE_2024_M1_Secc4!$D409)</f>
        <v/>
      </c>
      <c r="BJ23" s="152" t="str">
        <f>IF(CNGE_2024_M1_Secc4!$D410="","",CNGE_2024_M1_Secc4!$D410)</f>
        <v/>
      </c>
      <c r="BK23" s="152" t="str">
        <f>IF(CNGE_2024_M1_Secc4!$D411="","",CNGE_2024_M1_Secc4!$D411)</f>
        <v/>
      </c>
      <c r="BL23" s="152" t="str">
        <f>IF(CNGE_2024_M1_Secc4!$D412="","",CNGE_2024_M1_Secc4!$D412)</f>
        <v/>
      </c>
      <c r="BM23" s="152" t="str">
        <f>IF(CNGE_2024_M1_Secc4!$D413="","",CNGE_2024_M1_Secc4!$D413)</f>
        <v/>
      </c>
      <c r="BN23" s="152" t="str">
        <f>IF(CNGE_2024_M1_Secc4!$D414="","",CNGE_2024_M1_Secc4!$D414)</f>
        <v/>
      </c>
      <c r="BO23" s="152" t="str">
        <f>IF(CNGE_2024_M1_Secc4!$D415="","",CNGE_2024_M1_Secc4!$D415)</f>
        <v/>
      </c>
      <c r="BP23" s="152" t="str">
        <f>IF(CNGE_2024_M1_Secc4!$D416="","",CNGE_2024_M1_Secc4!$D416)</f>
        <v/>
      </c>
      <c r="BQ23" s="152" t="str">
        <f>IF(CNGE_2024_M1_Secc4!$D417="","",CNGE_2024_M1_Secc4!$D417)</f>
        <v/>
      </c>
      <c r="BR23" s="152" t="str">
        <f>IF(CNGE_2024_M1_Secc4!$D418="","",CNGE_2024_M1_Secc4!$D418)</f>
        <v/>
      </c>
      <c r="BS23" s="152" t="str">
        <f>IF(CNGE_2024_M1_Secc4!$D419="","",CNGE_2024_M1_Secc4!$D419)</f>
        <v/>
      </c>
      <c r="BT23" s="152" t="str">
        <f>IF(CNGE_2024_M1_Secc4!$D420="","",CNGE_2024_M1_Secc4!$D420)</f>
        <v/>
      </c>
      <c r="BU23" s="152" t="str">
        <f>IF(CNGE_2024_M1_Secc4!$D421="","",CNGE_2024_M1_Secc4!$D421)</f>
        <v/>
      </c>
      <c r="BV23" s="152" t="str">
        <f>IF(CNGE_2024_M1_Secc4!$D422="","",CNGE_2024_M1_Secc4!$D422)</f>
        <v/>
      </c>
      <c r="BW23" s="152" t="str">
        <f>IF(CNGE_2024_M1_Secc4!$D423="","",CNGE_2024_M1_Secc4!$D423)</f>
        <v/>
      </c>
      <c r="BX23" s="152" t="str">
        <f>IF(CNGE_2024_M1_Secc4!$D424="","",CNGE_2024_M1_Secc4!$D424)</f>
        <v/>
      </c>
      <c r="BY23" s="152" t="str">
        <f>IF(CNGE_2024_M1_Secc4!$D425="","",CNGE_2024_M1_Secc4!$D425)</f>
        <v/>
      </c>
      <c r="BZ23" s="152" t="str">
        <f>IF(CNGE_2024_M1_Secc4!$D426="","",CNGE_2024_M1_Secc4!$D426)</f>
        <v/>
      </c>
      <c r="CA23" s="152" t="str">
        <f>IF(CNGE_2024_M1_Secc4!$D427="","",CNGE_2024_M1_Secc4!$D427)</f>
        <v/>
      </c>
      <c r="CB23" s="152" t="str">
        <f>IF(CNGE_2024_M1_Secc4!$D428="","",CNGE_2024_M1_Secc4!$D428)</f>
        <v/>
      </c>
      <c r="CC23" s="152" t="str">
        <f>IF(CNGE_2024_M1_Secc4!$D429="","",CNGE_2024_M1_Secc4!$D429)</f>
        <v/>
      </c>
      <c r="CD23" s="152" t="str">
        <f>IF(CNGE_2024_M1_Secc4!$D430="","",CNGE_2024_M1_Secc4!$D430)</f>
        <v/>
      </c>
      <c r="CE23" s="152" t="str">
        <f>IF(CNGE_2024_M1_Secc4!$D431="","",CNGE_2024_M1_Secc4!$D431)</f>
        <v/>
      </c>
      <c r="CF23" s="152" t="str">
        <f>IF(CNGE_2024_M1_Secc4!$D432="","",CNGE_2024_M1_Secc4!$D432)</f>
        <v/>
      </c>
      <c r="CG23" s="152" t="str">
        <f>IF(CNGE_2024_M1_Secc4!$D433="","",CNGE_2024_M1_Secc4!$D433)</f>
        <v/>
      </c>
      <c r="CH23" s="152" t="str">
        <f>IF(CNGE_2024_M1_Secc4!$D434="","",CNGE_2024_M1_Secc4!$D434)</f>
        <v/>
      </c>
      <c r="CI23" s="152" t="str">
        <f>IF(CNGE_2024_M1_Secc4!$D435="","",CNGE_2024_M1_Secc4!$D435)</f>
        <v/>
      </c>
      <c r="CJ23" s="152" t="str">
        <f>IF(CNGE_2024_M1_Secc4!$D436="","",CNGE_2024_M1_Secc4!$D436)</f>
        <v/>
      </c>
      <c r="CK23" s="152" t="str">
        <f>IF(CNGE_2024_M1_Secc4!$D437="","",CNGE_2024_M1_Secc4!$D437)</f>
        <v/>
      </c>
      <c r="CL23" s="152" t="str">
        <f>IF(CNGE_2024_M1_Secc4!$D438="","",CNGE_2024_M1_Secc4!$D438)</f>
        <v/>
      </c>
      <c r="CM23" s="152" t="str">
        <f>IF(CNGE_2024_M1_Secc4!$D439="","",CNGE_2024_M1_Secc4!$D439)</f>
        <v/>
      </c>
      <c r="CN23" s="152" t="str">
        <f>IF(CNGE_2024_M1_Secc4!$D440="","",CNGE_2024_M1_Secc4!$D440)</f>
        <v/>
      </c>
      <c r="CO23" s="152" t="str">
        <f>IF(CNGE_2024_M1_Secc4!$D441="","",CNGE_2024_M1_Secc4!$D441)</f>
        <v/>
      </c>
      <c r="CP23" s="152" t="str">
        <f>IF(CNGE_2024_M1_Secc4!$D442="","",CNGE_2024_M1_Secc4!$D442)</f>
        <v/>
      </c>
      <c r="CQ23" s="152" t="str">
        <f>IF(CNGE_2024_M1_Secc4!$D443="","",CNGE_2024_M1_Secc4!$D443)</f>
        <v/>
      </c>
      <c r="CR23" s="152" t="str">
        <f>IF(CNGE_2024_M1_Secc4!$D444="","",CNGE_2024_M1_Secc4!$D444)</f>
        <v/>
      </c>
      <c r="CS23" s="152" t="str">
        <f>IF(CNGE_2024_M1_Secc4!$D445="","",CNGE_2024_M1_Secc4!$D445)</f>
        <v/>
      </c>
      <c r="CT23" s="152" t="str">
        <f>IF(CNGE_2024_M1_Secc4!$D446="","",CNGE_2024_M1_Secc4!$D446)</f>
        <v/>
      </c>
      <c r="CU23" s="152" t="str">
        <f>IF(CNGE_2024_M1_Secc4!$D447="","",CNGE_2024_M1_Secc4!$D447)</f>
        <v/>
      </c>
      <c r="CV23" s="152" t="str">
        <f>IF(CNGE_2024_M1_Secc4!$D448="","",CNGE_2024_M1_Secc4!$D448)</f>
        <v/>
      </c>
      <c r="CW23" s="152" t="str">
        <f>IF(CNGE_2024_M1_Secc4!$D449="","",CNGE_2024_M1_Secc4!$D449)</f>
        <v/>
      </c>
      <c r="CX23" s="152" t="str">
        <f>IF(CNGE_2024_M1_Secc4!$D450="","",CNGE_2024_M1_Secc4!$D450)</f>
        <v/>
      </c>
      <c r="CY23" s="152" t="str">
        <f>IF(CNGE_2024_M1_Secc4!$D451="","",CNGE_2024_M1_Secc4!$D451)</f>
        <v/>
      </c>
      <c r="CZ23" s="152" t="str">
        <f>IF(CNGE_2024_M1_Secc4!$D452="","",CNGE_2024_M1_Secc4!$D452)</f>
        <v/>
      </c>
      <c r="DA23" s="152" t="str">
        <f>IF(CNGE_2024_M1_Secc4!$D453="","",CNGE_2024_M1_Secc4!$D453)</f>
        <v/>
      </c>
      <c r="DB23" s="152" t="str">
        <f>IF(CNGE_2024_M1_Secc4!$D454="","",CNGE_2024_M1_Secc4!$D454)</f>
        <v/>
      </c>
      <c r="DC23" s="152" t="str">
        <f>IF(CNGE_2024_M1_Secc4!$D455="","",CNGE_2024_M1_Secc4!$D455)</f>
        <v/>
      </c>
      <c r="DD23" s="152" t="str">
        <f>IF(CNGE_2024_M1_Secc4!$D456="","",CNGE_2024_M1_Secc4!$D456)</f>
        <v/>
      </c>
      <c r="DE23" s="152" t="str">
        <f>IF(CNGE_2024_M1_Secc4!$D457="","",CNGE_2024_M1_Secc4!$D457)</f>
        <v/>
      </c>
      <c r="DF23" s="152" t="str">
        <f>IF(CNGE_2024_M1_Secc4!$D458="","",CNGE_2024_M1_Secc4!$D458)</f>
        <v/>
      </c>
      <c r="DG23" s="152" t="str">
        <f>IF(CNGE_2024_M1_Secc4!$D459="","",CNGE_2024_M1_Secc4!$D459)</f>
        <v/>
      </c>
      <c r="DH23" s="152" t="str">
        <f>IF(CNGE_2024_M1_Secc4!$D460="","",CNGE_2024_M1_Secc4!$D460)</f>
        <v/>
      </c>
      <c r="DI23" s="152" t="str">
        <f>IF(CNGE_2024_M1_Secc4!$D461="","",CNGE_2024_M1_Secc4!$D461)</f>
        <v/>
      </c>
      <c r="DJ23" s="152" t="str">
        <f>IF(CNGE_2024_M1_Secc4!$D462="","",CNGE_2024_M1_Secc4!$D462)</f>
        <v/>
      </c>
      <c r="DK23" s="152" t="str">
        <f>IF(CNGE_2024_M1_Secc4!$D463="","",CNGE_2024_M1_Secc4!$D463)</f>
        <v/>
      </c>
      <c r="DL23" s="152" t="str">
        <f>IF(CNGE_2024_M1_Secc4!$D464="","",CNGE_2024_M1_Secc4!$D464)</f>
        <v/>
      </c>
      <c r="DM23" s="152" t="str">
        <f>IF(CNGE_2024_M1_Secc4!$D465="","",CNGE_2024_M1_Secc4!$D465)</f>
        <v/>
      </c>
      <c r="DN23" s="152" t="str">
        <f>IF(CNGE_2024_M1_Secc4!$D466="","",CNGE_2024_M1_Secc4!$D466)</f>
        <v/>
      </c>
      <c r="DO23" s="152" t="str">
        <f>IF(CNGE_2024_M1_Secc4!$D467="","",CNGE_2024_M1_Secc4!$D467)</f>
        <v/>
      </c>
      <c r="DP23" s="152" t="str">
        <f>IF(CNGE_2024_M1_Secc4!$D468="","",CNGE_2024_M1_Secc4!$D468)</f>
        <v/>
      </c>
      <c r="DQ23" s="152" t="str">
        <f>IF(CNGE_2024_M1_Secc4!$D469="","",CNGE_2024_M1_Secc4!$D469)</f>
        <v/>
      </c>
      <c r="DR23" s="152" t="str">
        <f>IF(CNGE_2024_M1_Secc4!$D470="","",CNGE_2024_M1_Secc4!$D470)</f>
        <v/>
      </c>
      <c r="DS23" s="152" t="str">
        <f>IF(CNGE_2024_M1_Secc4!$D471="","",CNGE_2024_M1_Secc4!$D471)</f>
        <v/>
      </c>
      <c r="DT23" s="152" t="str">
        <f>IF(CNGE_2024_M1_Secc4!$D472="","",CNGE_2024_M1_Secc4!$D472)</f>
        <v/>
      </c>
      <c r="DU23" s="152" t="str">
        <f>IF(CNGE_2024_M1_Secc4!$D473="","",CNGE_2024_M1_Secc4!$D473)</f>
        <v/>
      </c>
      <c r="DV23" s="152" t="str">
        <f>IF(CNGE_2024_M1_Secc4!$D474="","",CNGE_2024_M1_Secc4!$D474)</f>
        <v/>
      </c>
      <c r="DW23" s="152" t="str">
        <f>IF(CNGE_2024_M1_Secc4!$D475="","",CNGE_2024_M1_Secc4!$D475)</f>
        <v/>
      </c>
      <c r="DX23" s="152" t="str">
        <f>IF(CNGE_2024_M1_Secc4!$D476="","",CNGE_2024_M1_Secc4!$D476)</f>
        <v/>
      </c>
      <c r="DY23" s="152" t="str">
        <f>IF(CNGE_2024_M1_Secc4!$D477="","",CNGE_2024_M1_Secc4!$D477)</f>
        <v/>
      </c>
      <c r="DZ23" s="152" t="str">
        <f>IF(CNGE_2024_M1_Secc4!$D478="","",CNGE_2024_M1_Secc4!$D478)</f>
        <v/>
      </c>
      <c r="EA23" s="152" t="str">
        <f>IF(CNGE_2024_M1_Secc4!$D479="","",CNGE_2024_M1_Secc4!$D479)</f>
        <v/>
      </c>
      <c r="EB23" s="703"/>
    </row>
    <row r="24" spans="1:138" ht="15" customHeight="1">
      <c r="C24" s="607"/>
      <c r="D24" s="608"/>
      <c r="E24" s="608"/>
      <c r="F24" s="608"/>
      <c r="G24" s="609"/>
      <c r="H24" s="648"/>
      <c r="I24" s="649"/>
      <c r="J24" s="701"/>
      <c r="K24" s="702"/>
      <c r="L24" s="151" t="s">
        <v>57</v>
      </c>
      <c r="M24" s="151" t="s">
        <v>58</v>
      </c>
      <c r="N24" s="151" t="s">
        <v>59</v>
      </c>
      <c r="O24" s="151" t="s">
        <v>60</v>
      </c>
      <c r="P24" s="151" t="s">
        <v>61</v>
      </c>
      <c r="Q24" s="151" t="s">
        <v>62</v>
      </c>
      <c r="R24" s="151" t="s">
        <v>63</v>
      </c>
      <c r="S24" s="151" t="s">
        <v>64</v>
      </c>
      <c r="T24" s="151" t="s">
        <v>65</v>
      </c>
      <c r="U24" s="151" t="s">
        <v>66</v>
      </c>
      <c r="V24" s="151" t="s">
        <v>67</v>
      </c>
      <c r="W24" s="151" t="s">
        <v>68</v>
      </c>
      <c r="X24" s="151" t="s">
        <v>69</v>
      </c>
      <c r="Y24" s="151" t="s">
        <v>70</v>
      </c>
      <c r="Z24" s="151" t="s">
        <v>71</v>
      </c>
      <c r="AA24" s="151" t="s">
        <v>72</v>
      </c>
      <c r="AB24" s="151" t="s">
        <v>73</v>
      </c>
      <c r="AC24" s="151" t="s">
        <v>74</v>
      </c>
      <c r="AD24" s="151" t="s">
        <v>75</v>
      </c>
      <c r="AE24" s="151" t="s">
        <v>76</v>
      </c>
      <c r="AF24" s="151" t="s">
        <v>77</v>
      </c>
      <c r="AG24" s="151" t="s">
        <v>78</v>
      </c>
      <c r="AH24" s="151" t="s">
        <v>79</v>
      </c>
      <c r="AI24" s="151" t="s">
        <v>80</v>
      </c>
      <c r="AJ24" s="151" t="s">
        <v>81</v>
      </c>
      <c r="AK24" s="151" t="s">
        <v>82</v>
      </c>
      <c r="AL24" s="151" t="s">
        <v>83</v>
      </c>
      <c r="AM24" s="151" t="s">
        <v>84</v>
      </c>
      <c r="AN24" s="151" t="s">
        <v>85</v>
      </c>
      <c r="AO24" s="151" t="s">
        <v>86</v>
      </c>
      <c r="AP24" s="151" t="s">
        <v>87</v>
      </c>
      <c r="AQ24" s="151" t="s">
        <v>88</v>
      </c>
      <c r="AR24" s="151" t="s">
        <v>89</v>
      </c>
      <c r="AS24" s="151" t="s">
        <v>90</v>
      </c>
      <c r="AT24" s="151" t="s">
        <v>91</v>
      </c>
      <c r="AU24" s="151" t="s">
        <v>103</v>
      </c>
      <c r="AV24" s="151" t="s">
        <v>104</v>
      </c>
      <c r="AW24" s="151" t="s">
        <v>105</v>
      </c>
      <c r="AX24" s="151" t="s">
        <v>106</v>
      </c>
      <c r="AY24" s="151" t="s">
        <v>107</v>
      </c>
      <c r="AZ24" s="151" t="s">
        <v>108</v>
      </c>
      <c r="BA24" s="151" t="s">
        <v>109</v>
      </c>
      <c r="BB24" s="151" t="s">
        <v>110</v>
      </c>
      <c r="BC24" s="151" t="s">
        <v>111</v>
      </c>
      <c r="BD24" s="151" t="s">
        <v>112</v>
      </c>
      <c r="BE24" s="151" t="s">
        <v>113</v>
      </c>
      <c r="BF24" s="151" t="s">
        <v>114</v>
      </c>
      <c r="BG24" s="151" t="s">
        <v>115</v>
      </c>
      <c r="BH24" s="151" t="s">
        <v>116</v>
      </c>
      <c r="BI24" s="151" t="s">
        <v>117</v>
      </c>
      <c r="BJ24" s="151" t="s">
        <v>118</v>
      </c>
      <c r="BK24" s="151" t="s">
        <v>119</v>
      </c>
      <c r="BL24" s="151" t="s">
        <v>120</v>
      </c>
      <c r="BM24" s="151" t="s">
        <v>121</v>
      </c>
      <c r="BN24" s="151" t="s">
        <v>122</v>
      </c>
      <c r="BO24" s="151" t="s">
        <v>123</v>
      </c>
      <c r="BP24" s="151" t="s">
        <v>124</v>
      </c>
      <c r="BQ24" s="151" t="s">
        <v>125</v>
      </c>
      <c r="BR24" s="151" t="s">
        <v>126</v>
      </c>
      <c r="BS24" s="151" t="s">
        <v>127</v>
      </c>
      <c r="BT24" s="151" t="s">
        <v>128</v>
      </c>
      <c r="BU24" s="151" t="s">
        <v>129</v>
      </c>
      <c r="BV24" s="151" t="s">
        <v>130</v>
      </c>
      <c r="BW24" s="151" t="s">
        <v>131</v>
      </c>
      <c r="BX24" s="151" t="s">
        <v>132</v>
      </c>
      <c r="BY24" s="151" t="s">
        <v>133</v>
      </c>
      <c r="BZ24" s="151" t="s">
        <v>134</v>
      </c>
      <c r="CA24" s="151" t="s">
        <v>135</v>
      </c>
      <c r="CB24" s="151" t="s">
        <v>136</v>
      </c>
      <c r="CC24" s="151" t="s">
        <v>137</v>
      </c>
      <c r="CD24" s="151" t="s">
        <v>138</v>
      </c>
      <c r="CE24" s="151" t="s">
        <v>139</v>
      </c>
      <c r="CF24" s="151" t="s">
        <v>140</v>
      </c>
      <c r="CG24" s="151" t="s">
        <v>141</v>
      </c>
      <c r="CH24" s="151" t="s">
        <v>142</v>
      </c>
      <c r="CI24" s="151" t="s">
        <v>143</v>
      </c>
      <c r="CJ24" s="151" t="s">
        <v>144</v>
      </c>
      <c r="CK24" s="151" t="s">
        <v>145</v>
      </c>
      <c r="CL24" s="151" t="s">
        <v>146</v>
      </c>
      <c r="CM24" s="151" t="s">
        <v>147</v>
      </c>
      <c r="CN24" s="151" t="s">
        <v>148</v>
      </c>
      <c r="CO24" s="151" t="s">
        <v>149</v>
      </c>
      <c r="CP24" s="151" t="s">
        <v>150</v>
      </c>
      <c r="CQ24" s="151" t="s">
        <v>151</v>
      </c>
      <c r="CR24" s="151" t="s">
        <v>152</v>
      </c>
      <c r="CS24" s="151" t="s">
        <v>153</v>
      </c>
      <c r="CT24" s="151" t="s">
        <v>154</v>
      </c>
      <c r="CU24" s="151" t="s">
        <v>155</v>
      </c>
      <c r="CV24" s="151" t="s">
        <v>156</v>
      </c>
      <c r="CW24" s="151" t="s">
        <v>157</v>
      </c>
      <c r="CX24" s="151" t="s">
        <v>158</v>
      </c>
      <c r="CY24" s="151" t="s">
        <v>159</v>
      </c>
      <c r="CZ24" s="151" t="s">
        <v>160</v>
      </c>
      <c r="DA24" s="151" t="s">
        <v>161</v>
      </c>
      <c r="DB24" s="151" t="s">
        <v>162</v>
      </c>
      <c r="DC24" s="151" t="s">
        <v>163</v>
      </c>
      <c r="DD24" s="151" t="s">
        <v>164</v>
      </c>
      <c r="DE24" s="151" t="s">
        <v>165</v>
      </c>
      <c r="DF24" s="151" t="s">
        <v>166</v>
      </c>
      <c r="DG24" s="165" t="s">
        <v>167</v>
      </c>
      <c r="DH24" s="166" t="s">
        <v>168</v>
      </c>
      <c r="DI24" s="166" t="s">
        <v>169</v>
      </c>
      <c r="DJ24" s="167" t="s">
        <v>170</v>
      </c>
      <c r="DK24" s="167" t="s">
        <v>171</v>
      </c>
      <c r="DL24" s="167" t="s">
        <v>172</v>
      </c>
      <c r="DM24" s="167" t="s">
        <v>173</v>
      </c>
      <c r="DN24" s="167" t="s">
        <v>174</v>
      </c>
      <c r="DO24" s="167" t="s">
        <v>175</v>
      </c>
      <c r="DP24" s="167" t="s">
        <v>176</v>
      </c>
      <c r="DQ24" s="167" t="s">
        <v>177</v>
      </c>
      <c r="DR24" s="167" t="s">
        <v>178</v>
      </c>
      <c r="DS24" s="167" t="s">
        <v>179</v>
      </c>
      <c r="DT24" s="167" t="s">
        <v>180</v>
      </c>
      <c r="DU24" s="167" t="s">
        <v>181</v>
      </c>
      <c r="DV24" s="167" t="s">
        <v>182</v>
      </c>
      <c r="DW24" s="167" t="s">
        <v>183</v>
      </c>
      <c r="DX24" s="167" t="s">
        <v>184</v>
      </c>
      <c r="DY24" s="167" t="s">
        <v>185</v>
      </c>
      <c r="DZ24" s="167" t="s">
        <v>186</v>
      </c>
      <c r="EA24" s="167" t="s">
        <v>187</v>
      </c>
      <c r="EB24" s="703"/>
      <c r="EE24" s="317" t="s">
        <v>731</v>
      </c>
      <c r="EF24" s="424" t="s">
        <v>5687</v>
      </c>
      <c r="EG24" s="400" t="s">
        <v>5688</v>
      </c>
      <c r="EH24" s="425" t="s">
        <v>5689</v>
      </c>
    </row>
    <row r="25" spans="1:138" ht="15" customHeight="1">
      <c r="C25" s="168" t="s">
        <v>57</v>
      </c>
      <c r="D25" s="570" t="str">
        <f>IF(CNGE_2024_M1_Secc4!D66="","",CNGE_2024_M1_Secc4!D66)</f>
        <v/>
      </c>
      <c r="E25" s="570"/>
      <c r="F25" s="570"/>
      <c r="G25" s="570"/>
      <c r="H25" s="460"/>
      <c r="I25" s="460"/>
      <c r="J25" s="460"/>
      <c r="K25" s="460"/>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6"/>
      <c r="BU25" s="246"/>
      <c r="BV25" s="246"/>
      <c r="BW25" s="246"/>
      <c r="BX25" s="246"/>
      <c r="BY25" s="246"/>
      <c r="BZ25" s="246"/>
      <c r="CA25" s="246"/>
      <c r="CB25" s="246"/>
      <c r="CC25" s="246"/>
      <c r="CD25" s="246"/>
      <c r="CE25" s="246"/>
      <c r="CF25" s="246"/>
      <c r="CG25" s="246"/>
      <c r="CH25" s="246"/>
      <c r="CI25" s="246"/>
      <c r="CJ25" s="246"/>
      <c r="CK25" s="246"/>
      <c r="CL25" s="246"/>
      <c r="CM25" s="246"/>
      <c r="CN25" s="246"/>
      <c r="CO25" s="246"/>
      <c r="CP25" s="246"/>
      <c r="CQ25" s="246"/>
      <c r="CR25" s="246"/>
      <c r="CS25" s="246"/>
      <c r="CT25" s="246"/>
      <c r="CU25" s="246"/>
      <c r="CV25" s="246"/>
      <c r="CW25" s="246"/>
      <c r="CX25" s="246"/>
      <c r="CY25" s="246"/>
      <c r="CZ25" s="246"/>
      <c r="DA25" s="246"/>
      <c r="DB25" s="246"/>
      <c r="DC25" s="246"/>
      <c r="DD25" s="246"/>
      <c r="DE25" s="246"/>
      <c r="DF25" s="246"/>
      <c r="DG25" s="246"/>
      <c r="DH25" s="246"/>
      <c r="DI25" s="246"/>
      <c r="DJ25" s="246"/>
      <c r="DK25" s="246"/>
      <c r="DL25" s="246"/>
      <c r="DM25" s="246"/>
      <c r="DN25" s="246"/>
      <c r="DO25" s="246"/>
      <c r="DP25" s="246"/>
      <c r="DQ25" s="246"/>
      <c r="DR25" s="246"/>
      <c r="DS25" s="246"/>
      <c r="DT25" s="246"/>
      <c r="DU25" s="246"/>
      <c r="DV25" s="246"/>
      <c r="DW25" s="246"/>
      <c r="DX25" s="246"/>
      <c r="DY25" s="246"/>
      <c r="DZ25" s="246"/>
      <c r="EA25" s="246"/>
      <c r="EB25" s="246"/>
      <c r="EE25" s="245">
        <f>IF(AND(COUNTBLANK(D25)=1,COUNTA(H25:EB25)=0),0,IF(AND(COUNTBLANK(D25)=0,COUNTA(H25)=1,J25="X",COUNTA(L25:EB25)=0),0,IF(AND(COUNTBLANK(D25)=0,COUNTA(H25)=1,J25="",COUNTA(L25:EB25)&gt;0),0,1)))</f>
        <v>0</v>
      </c>
      <c r="EF25" s="422">
        <f>IF(AND($J25="X",COUNTA(L25:EB25)&gt;0),1,0)</f>
        <v>0</v>
      </c>
      <c r="EG25" s="398">
        <f>IF(EB25="X",1,0)</f>
        <v>0</v>
      </c>
      <c r="EH25" s="423">
        <f>IF(AND(COUNTBLANK(D25)=0,COUNTA($L$23:$EA$23)&gt;1,COUNTA(L25:EA25)=1),1,0)</f>
        <v>0</v>
      </c>
    </row>
    <row r="26" spans="1:138" ht="15" customHeight="1">
      <c r="C26" s="169" t="s">
        <v>58</v>
      </c>
      <c r="D26" s="570" t="str">
        <f>IF(CNGE_2024_M1_Secc4!D67="","",CNGE_2024_M1_Secc4!D67)</f>
        <v/>
      </c>
      <c r="E26" s="570"/>
      <c r="F26" s="570"/>
      <c r="G26" s="570"/>
      <c r="H26" s="460"/>
      <c r="I26" s="460"/>
      <c r="J26" s="460"/>
      <c r="K26" s="460"/>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BB26" s="246"/>
      <c r="BC26" s="246"/>
      <c r="BD26" s="246"/>
      <c r="BE26" s="246"/>
      <c r="BF26" s="246"/>
      <c r="BG26" s="246"/>
      <c r="BH26" s="246"/>
      <c r="BI26" s="246"/>
      <c r="BJ26" s="246"/>
      <c r="BK26" s="246"/>
      <c r="BL26" s="246"/>
      <c r="BM26" s="246"/>
      <c r="BN26" s="246"/>
      <c r="BO26" s="246"/>
      <c r="BP26" s="246"/>
      <c r="BQ26" s="246"/>
      <c r="BR26" s="246"/>
      <c r="BS26" s="246"/>
      <c r="BT26" s="246"/>
      <c r="BU26" s="246"/>
      <c r="BV26" s="246"/>
      <c r="BW26" s="246"/>
      <c r="BX26" s="246"/>
      <c r="BY26" s="246"/>
      <c r="BZ26" s="246"/>
      <c r="CA26" s="246"/>
      <c r="CB26" s="246"/>
      <c r="CC26" s="246"/>
      <c r="CD26" s="246"/>
      <c r="CE26" s="246"/>
      <c r="CF26" s="246"/>
      <c r="CG26" s="246"/>
      <c r="CH26" s="246"/>
      <c r="CI26" s="246"/>
      <c r="CJ26" s="246"/>
      <c r="CK26" s="246"/>
      <c r="CL26" s="246"/>
      <c r="CM26" s="246"/>
      <c r="CN26" s="246"/>
      <c r="CO26" s="246"/>
      <c r="CP26" s="246"/>
      <c r="CQ26" s="246"/>
      <c r="CR26" s="246"/>
      <c r="CS26" s="246"/>
      <c r="CT26" s="246"/>
      <c r="CU26" s="246"/>
      <c r="CV26" s="246"/>
      <c r="CW26" s="246"/>
      <c r="CX26" s="246"/>
      <c r="CY26" s="246"/>
      <c r="CZ26" s="246"/>
      <c r="DA26" s="246"/>
      <c r="DB26" s="246"/>
      <c r="DC26" s="246"/>
      <c r="DD26" s="246"/>
      <c r="DE26" s="246"/>
      <c r="DF26" s="246"/>
      <c r="DG26" s="246"/>
      <c r="DH26" s="246"/>
      <c r="DI26" s="246"/>
      <c r="DJ26" s="246"/>
      <c r="DK26" s="246"/>
      <c r="DL26" s="246"/>
      <c r="DM26" s="246"/>
      <c r="DN26" s="246"/>
      <c r="DO26" s="246"/>
      <c r="DP26" s="246"/>
      <c r="DQ26" s="246"/>
      <c r="DR26" s="246"/>
      <c r="DS26" s="246"/>
      <c r="DT26" s="246"/>
      <c r="DU26" s="246"/>
      <c r="DV26" s="246"/>
      <c r="DW26" s="246"/>
      <c r="DX26" s="246"/>
      <c r="DY26" s="246"/>
      <c r="DZ26" s="246"/>
      <c r="EA26" s="246"/>
      <c r="EB26" s="246"/>
      <c r="EE26" s="245">
        <f t="shared" ref="EE26:EE89" si="0">IF(AND(COUNTBLANK(D26)=1,COUNTA(H26:EB26)=0),0,IF(AND(COUNTBLANK(D26)=0,COUNTA(H26)=1,J26="X",COUNTA(L26:EB26)=0),0,IF(AND(COUNTBLANK(D26)=0,COUNTA(H26)=1,J26="",COUNTA(L26:EB26)&gt;0),0,1)))</f>
        <v>0</v>
      </c>
      <c r="EF26" s="422">
        <f t="shared" ref="EF26:EF89" si="1">IF(AND($J26="X",COUNTA(L26:EB26)&gt;0),1,0)</f>
        <v>0</v>
      </c>
      <c r="EG26" s="398">
        <f t="shared" ref="EG26:EG89" si="2">IF(EB26="X",1,0)</f>
        <v>0</v>
      </c>
      <c r="EH26" s="423">
        <f t="shared" ref="EH26:EH89" si="3">IF(AND(COUNTBLANK(D26)=0,COUNTA($L$23:$EA$23)&gt;1,COUNTA(L26:EA26)=1),1,0)</f>
        <v>0</v>
      </c>
    </row>
    <row r="27" spans="1:138" ht="15" customHeight="1">
      <c r="C27" s="170" t="s">
        <v>59</v>
      </c>
      <c r="D27" s="570" t="str">
        <f>IF(CNGE_2024_M1_Secc4!D68="","",CNGE_2024_M1_Secc4!D68)</f>
        <v/>
      </c>
      <c r="E27" s="570"/>
      <c r="F27" s="570"/>
      <c r="G27" s="570"/>
      <c r="H27" s="460"/>
      <c r="I27" s="460"/>
      <c r="J27" s="460"/>
      <c r="K27" s="460"/>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c r="BB27" s="246"/>
      <c r="BC27" s="246"/>
      <c r="BD27" s="246"/>
      <c r="BE27" s="246"/>
      <c r="BF27" s="246"/>
      <c r="BG27" s="246"/>
      <c r="BH27" s="246"/>
      <c r="BI27" s="246"/>
      <c r="BJ27" s="246"/>
      <c r="BK27" s="246"/>
      <c r="BL27" s="246"/>
      <c r="BM27" s="246"/>
      <c r="BN27" s="246"/>
      <c r="BO27" s="246"/>
      <c r="BP27" s="246"/>
      <c r="BQ27" s="246"/>
      <c r="BR27" s="246"/>
      <c r="BS27" s="246"/>
      <c r="BT27" s="246"/>
      <c r="BU27" s="246"/>
      <c r="BV27" s="246"/>
      <c r="BW27" s="246"/>
      <c r="BX27" s="246"/>
      <c r="BY27" s="246"/>
      <c r="BZ27" s="246"/>
      <c r="CA27" s="246"/>
      <c r="CB27" s="246"/>
      <c r="CC27" s="246"/>
      <c r="CD27" s="246"/>
      <c r="CE27" s="246"/>
      <c r="CF27" s="246"/>
      <c r="CG27" s="246"/>
      <c r="CH27" s="246"/>
      <c r="CI27" s="246"/>
      <c r="CJ27" s="246"/>
      <c r="CK27" s="246"/>
      <c r="CL27" s="246"/>
      <c r="CM27" s="246"/>
      <c r="CN27" s="246"/>
      <c r="CO27" s="246"/>
      <c r="CP27" s="246"/>
      <c r="CQ27" s="246"/>
      <c r="CR27" s="246"/>
      <c r="CS27" s="246"/>
      <c r="CT27" s="246"/>
      <c r="CU27" s="246"/>
      <c r="CV27" s="246"/>
      <c r="CW27" s="246"/>
      <c r="CX27" s="246"/>
      <c r="CY27" s="246"/>
      <c r="CZ27" s="246"/>
      <c r="DA27" s="246"/>
      <c r="DB27" s="246"/>
      <c r="DC27" s="246"/>
      <c r="DD27" s="246"/>
      <c r="DE27" s="246"/>
      <c r="DF27" s="246"/>
      <c r="DG27" s="246"/>
      <c r="DH27" s="246"/>
      <c r="DI27" s="246"/>
      <c r="DJ27" s="246"/>
      <c r="DK27" s="246"/>
      <c r="DL27" s="246"/>
      <c r="DM27" s="246"/>
      <c r="DN27" s="246"/>
      <c r="DO27" s="246"/>
      <c r="DP27" s="246"/>
      <c r="DQ27" s="246"/>
      <c r="DR27" s="246"/>
      <c r="DS27" s="246"/>
      <c r="DT27" s="246"/>
      <c r="DU27" s="246"/>
      <c r="DV27" s="246"/>
      <c r="DW27" s="246"/>
      <c r="DX27" s="246"/>
      <c r="DY27" s="246"/>
      <c r="DZ27" s="246"/>
      <c r="EA27" s="246"/>
      <c r="EB27" s="246"/>
      <c r="EE27" s="245">
        <f t="shared" si="0"/>
        <v>0</v>
      </c>
      <c r="EF27" s="422">
        <f t="shared" si="1"/>
        <v>0</v>
      </c>
      <c r="EG27" s="398">
        <f t="shared" si="2"/>
        <v>0</v>
      </c>
      <c r="EH27" s="423">
        <f t="shared" si="3"/>
        <v>0</v>
      </c>
    </row>
    <row r="28" spans="1:138" ht="15" customHeight="1">
      <c r="C28" s="170" t="s">
        <v>60</v>
      </c>
      <c r="D28" s="570" t="str">
        <f>IF(CNGE_2024_M1_Secc4!D69="","",CNGE_2024_M1_Secc4!D69)</f>
        <v/>
      </c>
      <c r="E28" s="570"/>
      <c r="F28" s="570"/>
      <c r="G28" s="570"/>
      <c r="H28" s="460"/>
      <c r="I28" s="460"/>
      <c r="J28" s="460"/>
      <c r="K28" s="460"/>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6"/>
      <c r="AY28" s="246"/>
      <c r="AZ28" s="246"/>
      <c r="BA28" s="246"/>
      <c r="BB28" s="246"/>
      <c r="BC28" s="246"/>
      <c r="BD28" s="246"/>
      <c r="BE28" s="246"/>
      <c r="BF28" s="246"/>
      <c r="BG28" s="246"/>
      <c r="BH28" s="246"/>
      <c r="BI28" s="246"/>
      <c r="BJ28" s="246"/>
      <c r="BK28" s="246"/>
      <c r="BL28" s="246"/>
      <c r="BM28" s="246"/>
      <c r="BN28" s="246"/>
      <c r="BO28" s="246"/>
      <c r="BP28" s="246"/>
      <c r="BQ28" s="246"/>
      <c r="BR28" s="246"/>
      <c r="BS28" s="246"/>
      <c r="BT28" s="246"/>
      <c r="BU28" s="246"/>
      <c r="BV28" s="246"/>
      <c r="BW28" s="246"/>
      <c r="BX28" s="246"/>
      <c r="BY28" s="246"/>
      <c r="BZ28" s="246"/>
      <c r="CA28" s="246"/>
      <c r="CB28" s="246"/>
      <c r="CC28" s="246"/>
      <c r="CD28" s="246"/>
      <c r="CE28" s="246"/>
      <c r="CF28" s="246"/>
      <c r="CG28" s="246"/>
      <c r="CH28" s="246"/>
      <c r="CI28" s="246"/>
      <c r="CJ28" s="246"/>
      <c r="CK28" s="246"/>
      <c r="CL28" s="246"/>
      <c r="CM28" s="246"/>
      <c r="CN28" s="246"/>
      <c r="CO28" s="246"/>
      <c r="CP28" s="246"/>
      <c r="CQ28" s="246"/>
      <c r="CR28" s="246"/>
      <c r="CS28" s="246"/>
      <c r="CT28" s="246"/>
      <c r="CU28" s="246"/>
      <c r="CV28" s="246"/>
      <c r="CW28" s="246"/>
      <c r="CX28" s="246"/>
      <c r="CY28" s="246"/>
      <c r="CZ28" s="246"/>
      <c r="DA28" s="246"/>
      <c r="DB28" s="246"/>
      <c r="DC28" s="246"/>
      <c r="DD28" s="246"/>
      <c r="DE28" s="246"/>
      <c r="DF28" s="246"/>
      <c r="DG28" s="246"/>
      <c r="DH28" s="246"/>
      <c r="DI28" s="246"/>
      <c r="DJ28" s="246"/>
      <c r="DK28" s="246"/>
      <c r="DL28" s="246"/>
      <c r="DM28" s="246"/>
      <c r="DN28" s="246"/>
      <c r="DO28" s="246"/>
      <c r="DP28" s="246"/>
      <c r="DQ28" s="246"/>
      <c r="DR28" s="246"/>
      <c r="DS28" s="246"/>
      <c r="DT28" s="246"/>
      <c r="DU28" s="246"/>
      <c r="DV28" s="246"/>
      <c r="DW28" s="246"/>
      <c r="DX28" s="246"/>
      <c r="DY28" s="246"/>
      <c r="DZ28" s="246"/>
      <c r="EA28" s="246"/>
      <c r="EB28" s="246"/>
      <c r="EE28" s="245">
        <f t="shared" si="0"/>
        <v>0</v>
      </c>
      <c r="EF28" s="422">
        <f t="shared" si="1"/>
        <v>0</v>
      </c>
      <c r="EG28" s="398">
        <f t="shared" si="2"/>
        <v>0</v>
      </c>
      <c r="EH28" s="423">
        <f t="shared" si="3"/>
        <v>0</v>
      </c>
    </row>
    <row r="29" spans="1:138" ht="15" customHeight="1">
      <c r="C29" s="170" t="s">
        <v>61</v>
      </c>
      <c r="D29" s="570" t="str">
        <f>IF(CNGE_2024_M1_Secc4!D70="","",CNGE_2024_M1_Secc4!D70)</f>
        <v/>
      </c>
      <c r="E29" s="570"/>
      <c r="F29" s="570"/>
      <c r="G29" s="570"/>
      <c r="H29" s="460"/>
      <c r="I29" s="460"/>
      <c r="J29" s="460"/>
      <c r="K29" s="460"/>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c r="BB29" s="246"/>
      <c r="BC29" s="246"/>
      <c r="BD29" s="246"/>
      <c r="BE29" s="246"/>
      <c r="BF29" s="246"/>
      <c r="BG29" s="246"/>
      <c r="BH29" s="246"/>
      <c r="BI29" s="246"/>
      <c r="BJ29" s="246"/>
      <c r="BK29" s="246"/>
      <c r="BL29" s="246"/>
      <c r="BM29" s="246"/>
      <c r="BN29" s="246"/>
      <c r="BO29" s="246"/>
      <c r="BP29" s="246"/>
      <c r="BQ29" s="246"/>
      <c r="BR29" s="246"/>
      <c r="BS29" s="246"/>
      <c r="BT29" s="246"/>
      <c r="BU29" s="246"/>
      <c r="BV29" s="246"/>
      <c r="BW29" s="246"/>
      <c r="BX29" s="246"/>
      <c r="BY29" s="246"/>
      <c r="BZ29" s="246"/>
      <c r="CA29" s="246"/>
      <c r="CB29" s="246"/>
      <c r="CC29" s="246"/>
      <c r="CD29" s="246"/>
      <c r="CE29" s="246"/>
      <c r="CF29" s="246"/>
      <c r="CG29" s="246"/>
      <c r="CH29" s="246"/>
      <c r="CI29" s="246"/>
      <c r="CJ29" s="246"/>
      <c r="CK29" s="246"/>
      <c r="CL29" s="246"/>
      <c r="CM29" s="246"/>
      <c r="CN29" s="246"/>
      <c r="CO29" s="246"/>
      <c r="CP29" s="246"/>
      <c r="CQ29" s="246"/>
      <c r="CR29" s="246"/>
      <c r="CS29" s="246"/>
      <c r="CT29" s="246"/>
      <c r="CU29" s="246"/>
      <c r="CV29" s="246"/>
      <c r="CW29" s="246"/>
      <c r="CX29" s="246"/>
      <c r="CY29" s="246"/>
      <c r="CZ29" s="246"/>
      <c r="DA29" s="246"/>
      <c r="DB29" s="246"/>
      <c r="DC29" s="246"/>
      <c r="DD29" s="246"/>
      <c r="DE29" s="246"/>
      <c r="DF29" s="246"/>
      <c r="DG29" s="246"/>
      <c r="DH29" s="246"/>
      <c r="DI29" s="246"/>
      <c r="DJ29" s="246"/>
      <c r="DK29" s="246"/>
      <c r="DL29" s="246"/>
      <c r="DM29" s="246"/>
      <c r="DN29" s="246"/>
      <c r="DO29" s="246"/>
      <c r="DP29" s="246"/>
      <c r="DQ29" s="246"/>
      <c r="DR29" s="246"/>
      <c r="DS29" s="246"/>
      <c r="DT29" s="246"/>
      <c r="DU29" s="246"/>
      <c r="DV29" s="246"/>
      <c r="DW29" s="246"/>
      <c r="DX29" s="246"/>
      <c r="DY29" s="246"/>
      <c r="DZ29" s="246"/>
      <c r="EA29" s="246"/>
      <c r="EB29" s="246"/>
      <c r="EE29" s="245">
        <f t="shared" si="0"/>
        <v>0</v>
      </c>
      <c r="EF29" s="422">
        <f t="shared" si="1"/>
        <v>0</v>
      </c>
      <c r="EG29" s="398">
        <f t="shared" si="2"/>
        <v>0</v>
      </c>
      <c r="EH29" s="423">
        <f t="shared" si="3"/>
        <v>0</v>
      </c>
    </row>
    <row r="30" spans="1:138" ht="15" customHeight="1">
      <c r="C30" s="170" t="s">
        <v>62</v>
      </c>
      <c r="D30" s="570" t="str">
        <f>IF(CNGE_2024_M1_Secc4!D71="","",CNGE_2024_M1_Secc4!D71)</f>
        <v/>
      </c>
      <c r="E30" s="570"/>
      <c r="F30" s="570"/>
      <c r="G30" s="570"/>
      <c r="H30" s="460"/>
      <c r="I30" s="460"/>
      <c r="J30" s="460"/>
      <c r="K30" s="460"/>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c r="BB30" s="246"/>
      <c r="BC30" s="246"/>
      <c r="BD30" s="246"/>
      <c r="BE30" s="246"/>
      <c r="BF30" s="246"/>
      <c r="BG30" s="246"/>
      <c r="BH30" s="246"/>
      <c r="BI30" s="246"/>
      <c r="BJ30" s="246"/>
      <c r="BK30" s="246"/>
      <c r="BL30" s="246"/>
      <c r="BM30" s="246"/>
      <c r="BN30" s="246"/>
      <c r="BO30" s="246"/>
      <c r="BP30" s="246"/>
      <c r="BQ30" s="246"/>
      <c r="BR30" s="246"/>
      <c r="BS30" s="246"/>
      <c r="BT30" s="246"/>
      <c r="BU30" s="246"/>
      <c r="BV30" s="246"/>
      <c r="BW30" s="246"/>
      <c r="BX30" s="246"/>
      <c r="BY30" s="246"/>
      <c r="BZ30" s="246"/>
      <c r="CA30" s="246"/>
      <c r="CB30" s="246"/>
      <c r="CC30" s="246"/>
      <c r="CD30" s="246"/>
      <c r="CE30" s="246"/>
      <c r="CF30" s="246"/>
      <c r="CG30" s="246"/>
      <c r="CH30" s="246"/>
      <c r="CI30" s="246"/>
      <c r="CJ30" s="246"/>
      <c r="CK30" s="246"/>
      <c r="CL30" s="246"/>
      <c r="CM30" s="246"/>
      <c r="CN30" s="246"/>
      <c r="CO30" s="246"/>
      <c r="CP30" s="246"/>
      <c r="CQ30" s="246"/>
      <c r="CR30" s="246"/>
      <c r="CS30" s="246"/>
      <c r="CT30" s="246"/>
      <c r="CU30" s="246"/>
      <c r="CV30" s="246"/>
      <c r="CW30" s="246"/>
      <c r="CX30" s="246"/>
      <c r="CY30" s="246"/>
      <c r="CZ30" s="246"/>
      <c r="DA30" s="246"/>
      <c r="DB30" s="246"/>
      <c r="DC30" s="246"/>
      <c r="DD30" s="246"/>
      <c r="DE30" s="246"/>
      <c r="DF30" s="246"/>
      <c r="DG30" s="246"/>
      <c r="DH30" s="246"/>
      <c r="DI30" s="246"/>
      <c r="DJ30" s="246"/>
      <c r="DK30" s="246"/>
      <c r="DL30" s="246"/>
      <c r="DM30" s="246"/>
      <c r="DN30" s="246"/>
      <c r="DO30" s="246"/>
      <c r="DP30" s="246"/>
      <c r="DQ30" s="246"/>
      <c r="DR30" s="246"/>
      <c r="DS30" s="246"/>
      <c r="DT30" s="246"/>
      <c r="DU30" s="246"/>
      <c r="DV30" s="246"/>
      <c r="DW30" s="246"/>
      <c r="DX30" s="246"/>
      <c r="DY30" s="246"/>
      <c r="DZ30" s="246"/>
      <c r="EA30" s="246"/>
      <c r="EB30" s="246"/>
      <c r="EE30" s="245">
        <f t="shared" si="0"/>
        <v>0</v>
      </c>
      <c r="EF30" s="422">
        <f t="shared" si="1"/>
        <v>0</v>
      </c>
      <c r="EG30" s="398">
        <f t="shared" si="2"/>
        <v>0</v>
      </c>
      <c r="EH30" s="423">
        <f t="shared" si="3"/>
        <v>0</v>
      </c>
    </row>
    <row r="31" spans="1:138" ht="15" customHeight="1">
      <c r="C31" s="170" t="s">
        <v>63</v>
      </c>
      <c r="D31" s="570" t="str">
        <f>IF(CNGE_2024_M1_Secc4!D72="","",CNGE_2024_M1_Secc4!D72)</f>
        <v/>
      </c>
      <c r="E31" s="570"/>
      <c r="F31" s="570"/>
      <c r="G31" s="570"/>
      <c r="H31" s="460"/>
      <c r="I31" s="460"/>
      <c r="J31" s="460"/>
      <c r="K31" s="460"/>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c r="BP31" s="246"/>
      <c r="BQ31" s="246"/>
      <c r="BR31" s="246"/>
      <c r="BS31" s="246"/>
      <c r="BT31" s="246"/>
      <c r="BU31" s="246"/>
      <c r="BV31" s="246"/>
      <c r="BW31" s="246"/>
      <c r="BX31" s="246"/>
      <c r="BY31" s="246"/>
      <c r="BZ31" s="246"/>
      <c r="CA31" s="246"/>
      <c r="CB31" s="246"/>
      <c r="CC31" s="246"/>
      <c r="CD31" s="246"/>
      <c r="CE31" s="246"/>
      <c r="CF31" s="246"/>
      <c r="CG31" s="246"/>
      <c r="CH31" s="246"/>
      <c r="CI31" s="246"/>
      <c r="CJ31" s="246"/>
      <c r="CK31" s="246"/>
      <c r="CL31" s="246"/>
      <c r="CM31" s="246"/>
      <c r="CN31" s="246"/>
      <c r="CO31" s="246"/>
      <c r="CP31" s="246"/>
      <c r="CQ31" s="246"/>
      <c r="CR31" s="246"/>
      <c r="CS31" s="246"/>
      <c r="CT31" s="246"/>
      <c r="CU31" s="246"/>
      <c r="CV31" s="246"/>
      <c r="CW31" s="246"/>
      <c r="CX31" s="246"/>
      <c r="CY31" s="246"/>
      <c r="CZ31" s="246"/>
      <c r="DA31" s="246"/>
      <c r="DB31" s="246"/>
      <c r="DC31" s="246"/>
      <c r="DD31" s="246"/>
      <c r="DE31" s="246"/>
      <c r="DF31" s="246"/>
      <c r="DG31" s="246"/>
      <c r="DH31" s="246"/>
      <c r="DI31" s="246"/>
      <c r="DJ31" s="246"/>
      <c r="DK31" s="246"/>
      <c r="DL31" s="246"/>
      <c r="DM31" s="246"/>
      <c r="DN31" s="246"/>
      <c r="DO31" s="246"/>
      <c r="DP31" s="246"/>
      <c r="DQ31" s="246"/>
      <c r="DR31" s="246"/>
      <c r="DS31" s="246"/>
      <c r="DT31" s="246"/>
      <c r="DU31" s="246"/>
      <c r="DV31" s="246"/>
      <c r="DW31" s="246"/>
      <c r="DX31" s="246"/>
      <c r="DY31" s="246"/>
      <c r="DZ31" s="246"/>
      <c r="EA31" s="246"/>
      <c r="EB31" s="246"/>
      <c r="EE31" s="245">
        <f t="shared" si="0"/>
        <v>0</v>
      </c>
      <c r="EF31" s="422">
        <f t="shared" si="1"/>
        <v>0</v>
      </c>
      <c r="EG31" s="398">
        <f t="shared" si="2"/>
        <v>0</v>
      </c>
      <c r="EH31" s="423">
        <f t="shared" si="3"/>
        <v>0</v>
      </c>
    </row>
    <row r="32" spans="1:138" ht="15" customHeight="1">
      <c r="C32" s="170" t="s">
        <v>64</v>
      </c>
      <c r="D32" s="570" t="str">
        <f>IF(CNGE_2024_M1_Secc4!D73="","",CNGE_2024_M1_Secc4!D73)</f>
        <v/>
      </c>
      <c r="E32" s="570"/>
      <c r="F32" s="570"/>
      <c r="G32" s="570"/>
      <c r="H32" s="460"/>
      <c r="I32" s="460"/>
      <c r="J32" s="460"/>
      <c r="K32" s="460"/>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c r="BS32" s="246"/>
      <c r="BT32" s="246"/>
      <c r="BU32" s="246"/>
      <c r="BV32" s="246"/>
      <c r="BW32" s="246"/>
      <c r="BX32" s="246"/>
      <c r="BY32" s="246"/>
      <c r="BZ32" s="246"/>
      <c r="CA32" s="246"/>
      <c r="CB32" s="246"/>
      <c r="CC32" s="246"/>
      <c r="CD32" s="246"/>
      <c r="CE32" s="246"/>
      <c r="CF32" s="246"/>
      <c r="CG32" s="246"/>
      <c r="CH32" s="246"/>
      <c r="CI32" s="246"/>
      <c r="CJ32" s="246"/>
      <c r="CK32" s="246"/>
      <c r="CL32" s="246"/>
      <c r="CM32" s="246"/>
      <c r="CN32" s="246"/>
      <c r="CO32" s="246"/>
      <c r="CP32" s="246"/>
      <c r="CQ32" s="246"/>
      <c r="CR32" s="246"/>
      <c r="CS32" s="246"/>
      <c r="CT32" s="246"/>
      <c r="CU32" s="246"/>
      <c r="CV32" s="246"/>
      <c r="CW32" s="246"/>
      <c r="CX32" s="246"/>
      <c r="CY32" s="246"/>
      <c r="CZ32" s="246"/>
      <c r="DA32" s="246"/>
      <c r="DB32" s="246"/>
      <c r="DC32" s="246"/>
      <c r="DD32" s="246"/>
      <c r="DE32" s="246"/>
      <c r="DF32" s="246"/>
      <c r="DG32" s="246"/>
      <c r="DH32" s="246"/>
      <c r="DI32" s="246"/>
      <c r="DJ32" s="246"/>
      <c r="DK32" s="246"/>
      <c r="DL32" s="246"/>
      <c r="DM32" s="246"/>
      <c r="DN32" s="246"/>
      <c r="DO32" s="246"/>
      <c r="DP32" s="246"/>
      <c r="DQ32" s="246"/>
      <c r="DR32" s="246"/>
      <c r="DS32" s="246"/>
      <c r="DT32" s="246"/>
      <c r="DU32" s="246"/>
      <c r="DV32" s="246"/>
      <c r="DW32" s="246"/>
      <c r="DX32" s="246"/>
      <c r="DY32" s="246"/>
      <c r="DZ32" s="246"/>
      <c r="EA32" s="246"/>
      <c r="EB32" s="246"/>
      <c r="EE32" s="245">
        <f t="shared" si="0"/>
        <v>0</v>
      </c>
      <c r="EF32" s="422">
        <f t="shared" si="1"/>
        <v>0</v>
      </c>
      <c r="EG32" s="398">
        <f t="shared" si="2"/>
        <v>0</v>
      </c>
      <c r="EH32" s="423">
        <f t="shared" si="3"/>
        <v>0</v>
      </c>
    </row>
    <row r="33" spans="3:138" ht="15" customHeight="1">
      <c r="C33" s="170" t="s">
        <v>65</v>
      </c>
      <c r="D33" s="570" t="str">
        <f>IF(CNGE_2024_M1_Secc4!D74="","",CNGE_2024_M1_Secc4!D74)</f>
        <v/>
      </c>
      <c r="E33" s="570"/>
      <c r="F33" s="570"/>
      <c r="G33" s="570"/>
      <c r="H33" s="460"/>
      <c r="I33" s="460"/>
      <c r="J33" s="460"/>
      <c r="K33" s="460"/>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246"/>
      <c r="BE33" s="246"/>
      <c r="BF33" s="246"/>
      <c r="BG33" s="246"/>
      <c r="BH33" s="246"/>
      <c r="BI33" s="246"/>
      <c r="BJ33" s="246"/>
      <c r="BK33" s="246"/>
      <c r="BL33" s="246"/>
      <c r="BM33" s="246"/>
      <c r="BN33" s="246"/>
      <c r="BO33" s="246"/>
      <c r="BP33" s="246"/>
      <c r="BQ33" s="246"/>
      <c r="BR33" s="246"/>
      <c r="BS33" s="246"/>
      <c r="BT33" s="246"/>
      <c r="BU33" s="246"/>
      <c r="BV33" s="246"/>
      <c r="BW33" s="246"/>
      <c r="BX33" s="246"/>
      <c r="BY33" s="246"/>
      <c r="BZ33" s="246"/>
      <c r="CA33" s="246"/>
      <c r="CB33" s="246"/>
      <c r="CC33" s="246"/>
      <c r="CD33" s="246"/>
      <c r="CE33" s="246"/>
      <c r="CF33" s="246"/>
      <c r="CG33" s="246"/>
      <c r="CH33" s="246"/>
      <c r="CI33" s="246"/>
      <c r="CJ33" s="246"/>
      <c r="CK33" s="246"/>
      <c r="CL33" s="246"/>
      <c r="CM33" s="246"/>
      <c r="CN33" s="246"/>
      <c r="CO33" s="246"/>
      <c r="CP33" s="246"/>
      <c r="CQ33" s="246"/>
      <c r="CR33" s="246"/>
      <c r="CS33" s="246"/>
      <c r="CT33" s="246"/>
      <c r="CU33" s="246"/>
      <c r="CV33" s="246"/>
      <c r="CW33" s="246"/>
      <c r="CX33" s="246"/>
      <c r="CY33" s="246"/>
      <c r="CZ33" s="246"/>
      <c r="DA33" s="246"/>
      <c r="DB33" s="246"/>
      <c r="DC33" s="246"/>
      <c r="DD33" s="246"/>
      <c r="DE33" s="246"/>
      <c r="DF33" s="246"/>
      <c r="DG33" s="246"/>
      <c r="DH33" s="246"/>
      <c r="DI33" s="246"/>
      <c r="DJ33" s="246"/>
      <c r="DK33" s="246"/>
      <c r="DL33" s="246"/>
      <c r="DM33" s="246"/>
      <c r="DN33" s="246"/>
      <c r="DO33" s="246"/>
      <c r="DP33" s="246"/>
      <c r="DQ33" s="246"/>
      <c r="DR33" s="246"/>
      <c r="DS33" s="246"/>
      <c r="DT33" s="246"/>
      <c r="DU33" s="246"/>
      <c r="DV33" s="246"/>
      <c r="DW33" s="246"/>
      <c r="DX33" s="246"/>
      <c r="DY33" s="246"/>
      <c r="DZ33" s="246"/>
      <c r="EA33" s="246"/>
      <c r="EB33" s="246"/>
      <c r="EE33" s="245">
        <f t="shared" si="0"/>
        <v>0</v>
      </c>
      <c r="EF33" s="422">
        <f t="shared" si="1"/>
        <v>0</v>
      </c>
      <c r="EG33" s="398">
        <f t="shared" si="2"/>
        <v>0</v>
      </c>
      <c r="EH33" s="423">
        <f t="shared" si="3"/>
        <v>0</v>
      </c>
    </row>
    <row r="34" spans="3:138" ht="15" customHeight="1">
      <c r="C34" s="170" t="s">
        <v>66</v>
      </c>
      <c r="D34" s="570" t="str">
        <f>IF(CNGE_2024_M1_Secc4!D75="","",CNGE_2024_M1_Secc4!D75)</f>
        <v/>
      </c>
      <c r="E34" s="570"/>
      <c r="F34" s="570"/>
      <c r="G34" s="570"/>
      <c r="H34" s="460"/>
      <c r="I34" s="460"/>
      <c r="J34" s="460"/>
      <c r="K34" s="460"/>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c r="BB34" s="246"/>
      <c r="BC34" s="246"/>
      <c r="BD34" s="246"/>
      <c r="BE34" s="246"/>
      <c r="BF34" s="246"/>
      <c r="BG34" s="246"/>
      <c r="BH34" s="246"/>
      <c r="BI34" s="246"/>
      <c r="BJ34" s="246"/>
      <c r="BK34" s="246"/>
      <c r="BL34" s="246"/>
      <c r="BM34" s="246"/>
      <c r="BN34" s="246"/>
      <c r="BO34" s="246"/>
      <c r="BP34" s="246"/>
      <c r="BQ34" s="246"/>
      <c r="BR34" s="246"/>
      <c r="BS34" s="246"/>
      <c r="BT34" s="246"/>
      <c r="BU34" s="246"/>
      <c r="BV34" s="246"/>
      <c r="BW34" s="246"/>
      <c r="BX34" s="246"/>
      <c r="BY34" s="246"/>
      <c r="BZ34" s="246"/>
      <c r="CA34" s="246"/>
      <c r="CB34" s="246"/>
      <c r="CC34" s="246"/>
      <c r="CD34" s="246"/>
      <c r="CE34" s="246"/>
      <c r="CF34" s="246"/>
      <c r="CG34" s="246"/>
      <c r="CH34" s="246"/>
      <c r="CI34" s="246"/>
      <c r="CJ34" s="246"/>
      <c r="CK34" s="246"/>
      <c r="CL34" s="246"/>
      <c r="CM34" s="246"/>
      <c r="CN34" s="246"/>
      <c r="CO34" s="246"/>
      <c r="CP34" s="246"/>
      <c r="CQ34" s="246"/>
      <c r="CR34" s="246"/>
      <c r="CS34" s="246"/>
      <c r="CT34" s="246"/>
      <c r="CU34" s="246"/>
      <c r="CV34" s="246"/>
      <c r="CW34" s="246"/>
      <c r="CX34" s="246"/>
      <c r="CY34" s="246"/>
      <c r="CZ34" s="246"/>
      <c r="DA34" s="246"/>
      <c r="DB34" s="246"/>
      <c r="DC34" s="246"/>
      <c r="DD34" s="246"/>
      <c r="DE34" s="246"/>
      <c r="DF34" s="246"/>
      <c r="DG34" s="246"/>
      <c r="DH34" s="246"/>
      <c r="DI34" s="246"/>
      <c r="DJ34" s="246"/>
      <c r="DK34" s="246"/>
      <c r="DL34" s="246"/>
      <c r="DM34" s="246"/>
      <c r="DN34" s="246"/>
      <c r="DO34" s="246"/>
      <c r="DP34" s="246"/>
      <c r="DQ34" s="246"/>
      <c r="DR34" s="246"/>
      <c r="DS34" s="246"/>
      <c r="DT34" s="246"/>
      <c r="DU34" s="246"/>
      <c r="DV34" s="246"/>
      <c r="DW34" s="246"/>
      <c r="DX34" s="246"/>
      <c r="DY34" s="246"/>
      <c r="DZ34" s="246"/>
      <c r="EA34" s="246"/>
      <c r="EB34" s="246"/>
      <c r="EE34" s="245">
        <f t="shared" si="0"/>
        <v>0</v>
      </c>
      <c r="EF34" s="422">
        <f t="shared" si="1"/>
        <v>0</v>
      </c>
      <c r="EG34" s="398">
        <f t="shared" si="2"/>
        <v>0</v>
      </c>
      <c r="EH34" s="423">
        <f t="shared" si="3"/>
        <v>0</v>
      </c>
    </row>
    <row r="35" spans="3:138" ht="15" customHeight="1">
      <c r="C35" s="170" t="s">
        <v>67</v>
      </c>
      <c r="D35" s="570" t="str">
        <f>IF(CNGE_2024_M1_Secc4!D76="","",CNGE_2024_M1_Secc4!D76)</f>
        <v/>
      </c>
      <c r="E35" s="570"/>
      <c r="F35" s="570"/>
      <c r="G35" s="570"/>
      <c r="H35" s="460"/>
      <c r="I35" s="460"/>
      <c r="J35" s="460"/>
      <c r="K35" s="460"/>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6"/>
      <c r="BQ35" s="246"/>
      <c r="BR35" s="246"/>
      <c r="BS35" s="246"/>
      <c r="BT35" s="246"/>
      <c r="BU35" s="246"/>
      <c r="BV35" s="246"/>
      <c r="BW35" s="246"/>
      <c r="BX35" s="246"/>
      <c r="BY35" s="246"/>
      <c r="BZ35" s="246"/>
      <c r="CA35" s="246"/>
      <c r="CB35" s="246"/>
      <c r="CC35" s="246"/>
      <c r="CD35" s="246"/>
      <c r="CE35" s="246"/>
      <c r="CF35" s="246"/>
      <c r="CG35" s="246"/>
      <c r="CH35" s="246"/>
      <c r="CI35" s="246"/>
      <c r="CJ35" s="246"/>
      <c r="CK35" s="246"/>
      <c r="CL35" s="246"/>
      <c r="CM35" s="246"/>
      <c r="CN35" s="246"/>
      <c r="CO35" s="246"/>
      <c r="CP35" s="246"/>
      <c r="CQ35" s="246"/>
      <c r="CR35" s="246"/>
      <c r="CS35" s="246"/>
      <c r="CT35" s="246"/>
      <c r="CU35" s="246"/>
      <c r="CV35" s="246"/>
      <c r="CW35" s="246"/>
      <c r="CX35" s="246"/>
      <c r="CY35" s="246"/>
      <c r="CZ35" s="246"/>
      <c r="DA35" s="246"/>
      <c r="DB35" s="246"/>
      <c r="DC35" s="246"/>
      <c r="DD35" s="246"/>
      <c r="DE35" s="246"/>
      <c r="DF35" s="246"/>
      <c r="DG35" s="246"/>
      <c r="DH35" s="246"/>
      <c r="DI35" s="246"/>
      <c r="DJ35" s="246"/>
      <c r="DK35" s="246"/>
      <c r="DL35" s="246"/>
      <c r="DM35" s="246"/>
      <c r="DN35" s="246"/>
      <c r="DO35" s="246"/>
      <c r="DP35" s="246"/>
      <c r="DQ35" s="246"/>
      <c r="DR35" s="246"/>
      <c r="DS35" s="246"/>
      <c r="DT35" s="246"/>
      <c r="DU35" s="246"/>
      <c r="DV35" s="246"/>
      <c r="DW35" s="246"/>
      <c r="DX35" s="246"/>
      <c r="DY35" s="246"/>
      <c r="DZ35" s="246"/>
      <c r="EA35" s="246"/>
      <c r="EB35" s="246"/>
      <c r="EE35" s="245">
        <f t="shared" si="0"/>
        <v>0</v>
      </c>
      <c r="EF35" s="422">
        <f t="shared" si="1"/>
        <v>0</v>
      </c>
      <c r="EG35" s="398">
        <f t="shared" si="2"/>
        <v>0</v>
      </c>
      <c r="EH35" s="423">
        <f t="shared" si="3"/>
        <v>0</v>
      </c>
    </row>
    <row r="36" spans="3:138" ht="15" customHeight="1">
      <c r="C36" s="170" t="s">
        <v>68</v>
      </c>
      <c r="D36" s="570" t="str">
        <f>IF(CNGE_2024_M1_Secc4!D77="","",CNGE_2024_M1_Secc4!D77)</f>
        <v/>
      </c>
      <c r="E36" s="570"/>
      <c r="F36" s="570"/>
      <c r="G36" s="570"/>
      <c r="H36" s="460"/>
      <c r="I36" s="460"/>
      <c r="J36" s="460"/>
      <c r="K36" s="460"/>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6"/>
      <c r="BR36" s="246"/>
      <c r="BS36" s="246"/>
      <c r="BT36" s="246"/>
      <c r="BU36" s="246"/>
      <c r="BV36" s="246"/>
      <c r="BW36" s="246"/>
      <c r="BX36" s="246"/>
      <c r="BY36" s="246"/>
      <c r="BZ36" s="246"/>
      <c r="CA36" s="246"/>
      <c r="CB36" s="246"/>
      <c r="CC36" s="246"/>
      <c r="CD36" s="246"/>
      <c r="CE36" s="246"/>
      <c r="CF36" s="246"/>
      <c r="CG36" s="246"/>
      <c r="CH36" s="246"/>
      <c r="CI36" s="246"/>
      <c r="CJ36" s="246"/>
      <c r="CK36" s="246"/>
      <c r="CL36" s="246"/>
      <c r="CM36" s="246"/>
      <c r="CN36" s="246"/>
      <c r="CO36" s="246"/>
      <c r="CP36" s="246"/>
      <c r="CQ36" s="246"/>
      <c r="CR36" s="246"/>
      <c r="CS36" s="246"/>
      <c r="CT36" s="246"/>
      <c r="CU36" s="246"/>
      <c r="CV36" s="246"/>
      <c r="CW36" s="246"/>
      <c r="CX36" s="246"/>
      <c r="CY36" s="246"/>
      <c r="CZ36" s="246"/>
      <c r="DA36" s="246"/>
      <c r="DB36" s="246"/>
      <c r="DC36" s="246"/>
      <c r="DD36" s="246"/>
      <c r="DE36" s="246"/>
      <c r="DF36" s="246"/>
      <c r="DG36" s="246"/>
      <c r="DH36" s="246"/>
      <c r="DI36" s="246"/>
      <c r="DJ36" s="246"/>
      <c r="DK36" s="246"/>
      <c r="DL36" s="246"/>
      <c r="DM36" s="246"/>
      <c r="DN36" s="246"/>
      <c r="DO36" s="246"/>
      <c r="DP36" s="246"/>
      <c r="DQ36" s="246"/>
      <c r="DR36" s="246"/>
      <c r="DS36" s="246"/>
      <c r="DT36" s="246"/>
      <c r="DU36" s="246"/>
      <c r="DV36" s="246"/>
      <c r="DW36" s="246"/>
      <c r="DX36" s="246"/>
      <c r="DY36" s="246"/>
      <c r="DZ36" s="246"/>
      <c r="EA36" s="246"/>
      <c r="EB36" s="246"/>
      <c r="EE36" s="245">
        <f t="shared" si="0"/>
        <v>0</v>
      </c>
      <c r="EF36" s="422">
        <f t="shared" si="1"/>
        <v>0</v>
      </c>
      <c r="EG36" s="398">
        <f t="shared" si="2"/>
        <v>0</v>
      </c>
      <c r="EH36" s="423">
        <f t="shared" si="3"/>
        <v>0</v>
      </c>
    </row>
    <row r="37" spans="3:138" ht="15" customHeight="1">
      <c r="C37" s="170" t="s">
        <v>69</v>
      </c>
      <c r="D37" s="570" t="str">
        <f>IF(CNGE_2024_M1_Secc4!D78="","",CNGE_2024_M1_Secc4!D78)</f>
        <v/>
      </c>
      <c r="E37" s="570"/>
      <c r="F37" s="570"/>
      <c r="G37" s="570"/>
      <c r="H37" s="460"/>
      <c r="I37" s="460"/>
      <c r="J37" s="460"/>
      <c r="K37" s="460"/>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6"/>
      <c r="BR37" s="246"/>
      <c r="BS37" s="246"/>
      <c r="BT37" s="246"/>
      <c r="BU37" s="246"/>
      <c r="BV37" s="246"/>
      <c r="BW37" s="246"/>
      <c r="BX37" s="246"/>
      <c r="BY37" s="246"/>
      <c r="BZ37" s="246"/>
      <c r="CA37" s="246"/>
      <c r="CB37" s="246"/>
      <c r="CC37" s="246"/>
      <c r="CD37" s="246"/>
      <c r="CE37" s="246"/>
      <c r="CF37" s="246"/>
      <c r="CG37" s="246"/>
      <c r="CH37" s="246"/>
      <c r="CI37" s="246"/>
      <c r="CJ37" s="246"/>
      <c r="CK37" s="246"/>
      <c r="CL37" s="246"/>
      <c r="CM37" s="246"/>
      <c r="CN37" s="246"/>
      <c r="CO37" s="246"/>
      <c r="CP37" s="246"/>
      <c r="CQ37" s="246"/>
      <c r="CR37" s="246"/>
      <c r="CS37" s="246"/>
      <c r="CT37" s="246"/>
      <c r="CU37" s="246"/>
      <c r="CV37" s="246"/>
      <c r="CW37" s="246"/>
      <c r="CX37" s="246"/>
      <c r="CY37" s="246"/>
      <c r="CZ37" s="246"/>
      <c r="DA37" s="246"/>
      <c r="DB37" s="246"/>
      <c r="DC37" s="246"/>
      <c r="DD37" s="246"/>
      <c r="DE37" s="246"/>
      <c r="DF37" s="246"/>
      <c r="DG37" s="246"/>
      <c r="DH37" s="246"/>
      <c r="DI37" s="246"/>
      <c r="DJ37" s="246"/>
      <c r="DK37" s="246"/>
      <c r="DL37" s="246"/>
      <c r="DM37" s="246"/>
      <c r="DN37" s="246"/>
      <c r="DO37" s="246"/>
      <c r="DP37" s="246"/>
      <c r="DQ37" s="246"/>
      <c r="DR37" s="246"/>
      <c r="DS37" s="246"/>
      <c r="DT37" s="246"/>
      <c r="DU37" s="246"/>
      <c r="DV37" s="246"/>
      <c r="DW37" s="246"/>
      <c r="DX37" s="246"/>
      <c r="DY37" s="246"/>
      <c r="DZ37" s="246"/>
      <c r="EA37" s="246"/>
      <c r="EB37" s="246"/>
      <c r="EE37" s="245">
        <f t="shared" si="0"/>
        <v>0</v>
      </c>
      <c r="EF37" s="422">
        <f t="shared" si="1"/>
        <v>0</v>
      </c>
      <c r="EG37" s="398">
        <f t="shared" si="2"/>
        <v>0</v>
      </c>
      <c r="EH37" s="423">
        <f t="shared" si="3"/>
        <v>0</v>
      </c>
    </row>
    <row r="38" spans="3:138" ht="15" customHeight="1">
      <c r="C38" s="170" t="s">
        <v>70</v>
      </c>
      <c r="D38" s="570" t="str">
        <f>IF(CNGE_2024_M1_Secc4!D79="","",CNGE_2024_M1_Secc4!D79)</f>
        <v/>
      </c>
      <c r="E38" s="570"/>
      <c r="F38" s="570"/>
      <c r="G38" s="570"/>
      <c r="H38" s="460"/>
      <c r="I38" s="460"/>
      <c r="J38" s="460"/>
      <c r="K38" s="460"/>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6"/>
      <c r="BR38" s="246"/>
      <c r="BS38" s="246"/>
      <c r="BT38" s="246"/>
      <c r="BU38" s="246"/>
      <c r="BV38" s="246"/>
      <c r="BW38" s="246"/>
      <c r="BX38" s="246"/>
      <c r="BY38" s="246"/>
      <c r="BZ38" s="246"/>
      <c r="CA38" s="246"/>
      <c r="CB38" s="246"/>
      <c r="CC38" s="246"/>
      <c r="CD38" s="246"/>
      <c r="CE38" s="246"/>
      <c r="CF38" s="246"/>
      <c r="CG38" s="246"/>
      <c r="CH38" s="246"/>
      <c r="CI38" s="246"/>
      <c r="CJ38" s="246"/>
      <c r="CK38" s="246"/>
      <c r="CL38" s="246"/>
      <c r="CM38" s="246"/>
      <c r="CN38" s="246"/>
      <c r="CO38" s="246"/>
      <c r="CP38" s="246"/>
      <c r="CQ38" s="246"/>
      <c r="CR38" s="246"/>
      <c r="CS38" s="246"/>
      <c r="CT38" s="246"/>
      <c r="CU38" s="246"/>
      <c r="CV38" s="246"/>
      <c r="CW38" s="246"/>
      <c r="CX38" s="246"/>
      <c r="CY38" s="246"/>
      <c r="CZ38" s="246"/>
      <c r="DA38" s="246"/>
      <c r="DB38" s="246"/>
      <c r="DC38" s="246"/>
      <c r="DD38" s="246"/>
      <c r="DE38" s="246"/>
      <c r="DF38" s="246"/>
      <c r="DG38" s="246"/>
      <c r="DH38" s="246"/>
      <c r="DI38" s="246"/>
      <c r="DJ38" s="246"/>
      <c r="DK38" s="246"/>
      <c r="DL38" s="246"/>
      <c r="DM38" s="246"/>
      <c r="DN38" s="246"/>
      <c r="DO38" s="246"/>
      <c r="DP38" s="246"/>
      <c r="DQ38" s="246"/>
      <c r="DR38" s="246"/>
      <c r="DS38" s="246"/>
      <c r="DT38" s="246"/>
      <c r="DU38" s="246"/>
      <c r="DV38" s="246"/>
      <c r="DW38" s="246"/>
      <c r="DX38" s="246"/>
      <c r="DY38" s="246"/>
      <c r="DZ38" s="246"/>
      <c r="EA38" s="246"/>
      <c r="EB38" s="246"/>
      <c r="EE38" s="245">
        <f t="shared" si="0"/>
        <v>0</v>
      </c>
      <c r="EF38" s="422">
        <f t="shared" si="1"/>
        <v>0</v>
      </c>
      <c r="EG38" s="398">
        <f t="shared" si="2"/>
        <v>0</v>
      </c>
      <c r="EH38" s="423">
        <f t="shared" si="3"/>
        <v>0</v>
      </c>
    </row>
    <row r="39" spans="3:138" ht="15" customHeight="1">
      <c r="C39" s="170" t="s">
        <v>71</v>
      </c>
      <c r="D39" s="570" t="str">
        <f>IF(CNGE_2024_M1_Secc4!D80="","",CNGE_2024_M1_Secc4!D80)</f>
        <v/>
      </c>
      <c r="E39" s="570"/>
      <c r="F39" s="570"/>
      <c r="G39" s="570"/>
      <c r="H39" s="460"/>
      <c r="I39" s="460"/>
      <c r="J39" s="460"/>
      <c r="K39" s="460"/>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6"/>
      <c r="BR39" s="246"/>
      <c r="BS39" s="246"/>
      <c r="BT39" s="246"/>
      <c r="BU39" s="246"/>
      <c r="BV39" s="246"/>
      <c r="BW39" s="246"/>
      <c r="BX39" s="246"/>
      <c r="BY39" s="246"/>
      <c r="BZ39" s="246"/>
      <c r="CA39" s="246"/>
      <c r="CB39" s="246"/>
      <c r="CC39" s="246"/>
      <c r="CD39" s="246"/>
      <c r="CE39" s="246"/>
      <c r="CF39" s="246"/>
      <c r="CG39" s="246"/>
      <c r="CH39" s="246"/>
      <c r="CI39" s="246"/>
      <c r="CJ39" s="246"/>
      <c r="CK39" s="246"/>
      <c r="CL39" s="246"/>
      <c r="CM39" s="246"/>
      <c r="CN39" s="246"/>
      <c r="CO39" s="246"/>
      <c r="CP39" s="246"/>
      <c r="CQ39" s="246"/>
      <c r="CR39" s="246"/>
      <c r="CS39" s="246"/>
      <c r="CT39" s="246"/>
      <c r="CU39" s="246"/>
      <c r="CV39" s="246"/>
      <c r="CW39" s="246"/>
      <c r="CX39" s="246"/>
      <c r="CY39" s="246"/>
      <c r="CZ39" s="246"/>
      <c r="DA39" s="246"/>
      <c r="DB39" s="246"/>
      <c r="DC39" s="246"/>
      <c r="DD39" s="246"/>
      <c r="DE39" s="246"/>
      <c r="DF39" s="246"/>
      <c r="DG39" s="246"/>
      <c r="DH39" s="246"/>
      <c r="DI39" s="246"/>
      <c r="DJ39" s="246"/>
      <c r="DK39" s="246"/>
      <c r="DL39" s="246"/>
      <c r="DM39" s="246"/>
      <c r="DN39" s="246"/>
      <c r="DO39" s="246"/>
      <c r="DP39" s="246"/>
      <c r="DQ39" s="246"/>
      <c r="DR39" s="246"/>
      <c r="DS39" s="246"/>
      <c r="DT39" s="246"/>
      <c r="DU39" s="246"/>
      <c r="DV39" s="246"/>
      <c r="DW39" s="246"/>
      <c r="DX39" s="246"/>
      <c r="DY39" s="246"/>
      <c r="DZ39" s="246"/>
      <c r="EA39" s="246"/>
      <c r="EB39" s="246"/>
      <c r="EE39" s="245">
        <f t="shared" si="0"/>
        <v>0</v>
      </c>
      <c r="EF39" s="422">
        <f t="shared" si="1"/>
        <v>0</v>
      </c>
      <c r="EG39" s="398">
        <f t="shared" si="2"/>
        <v>0</v>
      </c>
      <c r="EH39" s="423">
        <f t="shared" si="3"/>
        <v>0</v>
      </c>
    </row>
    <row r="40" spans="3:138" ht="15" customHeight="1">
      <c r="C40" s="170" t="s">
        <v>72</v>
      </c>
      <c r="D40" s="570" t="str">
        <f>IF(CNGE_2024_M1_Secc4!D81="","",CNGE_2024_M1_Secc4!D81)</f>
        <v/>
      </c>
      <c r="E40" s="570"/>
      <c r="F40" s="570"/>
      <c r="G40" s="570"/>
      <c r="H40" s="460"/>
      <c r="I40" s="460"/>
      <c r="J40" s="460"/>
      <c r="K40" s="460"/>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6"/>
      <c r="BR40" s="246"/>
      <c r="BS40" s="246"/>
      <c r="BT40" s="246"/>
      <c r="BU40" s="246"/>
      <c r="BV40" s="246"/>
      <c r="BW40" s="246"/>
      <c r="BX40" s="246"/>
      <c r="BY40" s="246"/>
      <c r="BZ40" s="246"/>
      <c r="CA40" s="246"/>
      <c r="CB40" s="246"/>
      <c r="CC40" s="246"/>
      <c r="CD40" s="246"/>
      <c r="CE40" s="246"/>
      <c r="CF40" s="246"/>
      <c r="CG40" s="246"/>
      <c r="CH40" s="246"/>
      <c r="CI40" s="246"/>
      <c r="CJ40" s="246"/>
      <c r="CK40" s="246"/>
      <c r="CL40" s="246"/>
      <c r="CM40" s="246"/>
      <c r="CN40" s="246"/>
      <c r="CO40" s="246"/>
      <c r="CP40" s="246"/>
      <c r="CQ40" s="246"/>
      <c r="CR40" s="246"/>
      <c r="CS40" s="246"/>
      <c r="CT40" s="246"/>
      <c r="CU40" s="246"/>
      <c r="CV40" s="246"/>
      <c r="CW40" s="246"/>
      <c r="CX40" s="246"/>
      <c r="CY40" s="246"/>
      <c r="CZ40" s="246"/>
      <c r="DA40" s="246"/>
      <c r="DB40" s="246"/>
      <c r="DC40" s="246"/>
      <c r="DD40" s="246"/>
      <c r="DE40" s="246"/>
      <c r="DF40" s="246"/>
      <c r="DG40" s="246"/>
      <c r="DH40" s="246"/>
      <c r="DI40" s="246"/>
      <c r="DJ40" s="246"/>
      <c r="DK40" s="246"/>
      <c r="DL40" s="246"/>
      <c r="DM40" s="246"/>
      <c r="DN40" s="246"/>
      <c r="DO40" s="246"/>
      <c r="DP40" s="246"/>
      <c r="DQ40" s="246"/>
      <c r="DR40" s="246"/>
      <c r="DS40" s="246"/>
      <c r="DT40" s="246"/>
      <c r="DU40" s="246"/>
      <c r="DV40" s="246"/>
      <c r="DW40" s="246"/>
      <c r="DX40" s="246"/>
      <c r="DY40" s="246"/>
      <c r="DZ40" s="246"/>
      <c r="EA40" s="246"/>
      <c r="EB40" s="246"/>
      <c r="EE40" s="245">
        <f t="shared" si="0"/>
        <v>0</v>
      </c>
      <c r="EF40" s="422">
        <f t="shared" si="1"/>
        <v>0</v>
      </c>
      <c r="EG40" s="398">
        <f t="shared" si="2"/>
        <v>0</v>
      </c>
      <c r="EH40" s="423">
        <f t="shared" si="3"/>
        <v>0</v>
      </c>
    </row>
    <row r="41" spans="3:138" ht="15" customHeight="1">
      <c r="C41" s="170" t="s">
        <v>73</v>
      </c>
      <c r="D41" s="570" t="str">
        <f>IF(CNGE_2024_M1_Secc4!D82="","",CNGE_2024_M1_Secc4!D82)</f>
        <v/>
      </c>
      <c r="E41" s="570"/>
      <c r="F41" s="570"/>
      <c r="G41" s="570"/>
      <c r="H41" s="460"/>
      <c r="I41" s="460"/>
      <c r="J41" s="460"/>
      <c r="K41" s="460"/>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6"/>
      <c r="BR41" s="246"/>
      <c r="BS41" s="246"/>
      <c r="BT41" s="246"/>
      <c r="BU41" s="246"/>
      <c r="BV41" s="246"/>
      <c r="BW41" s="246"/>
      <c r="BX41" s="246"/>
      <c r="BY41" s="246"/>
      <c r="BZ41" s="246"/>
      <c r="CA41" s="246"/>
      <c r="CB41" s="246"/>
      <c r="CC41" s="246"/>
      <c r="CD41" s="246"/>
      <c r="CE41" s="246"/>
      <c r="CF41" s="246"/>
      <c r="CG41" s="246"/>
      <c r="CH41" s="246"/>
      <c r="CI41" s="246"/>
      <c r="CJ41" s="246"/>
      <c r="CK41" s="246"/>
      <c r="CL41" s="246"/>
      <c r="CM41" s="246"/>
      <c r="CN41" s="246"/>
      <c r="CO41" s="246"/>
      <c r="CP41" s="246"/>
      <c r="CQ41" s="246"/>
      <c r="CR41" s="246"/>
      <c r="CS41" s="246"/>
      <c r="CT41" s="246"/>
      <c r="CU41" s="246"/>
      <c r="CV41" s="246"/>
      <c r="CW41" s="246"/>
      <c r="CX41" s="246"/>
      <c r="CY41" s="246"/>
      <c r="CZ41" s="246"/>
      <c r="DA41" s="246"/>
      <c r="DB41" s="246"/>
      <c r="DC41" s="246"/>
      <c r="DD41" s="246"/>
      <c r="DE41" s="246"/>
      <c r="DF41" s="246"/>
      <c r="DG41" s="246"/>
      <c r="DH41" s="246"/>
      <c r="DI41" s="246"/>
      <c r="DJ41" s="246"/>
      <c r="DK41" s="246"/>
      <c r="DL41" s="246"/>
      <c r="DM41" s="246"/>
      <c r="DN41" s="246"/>
      <c r="DO41" s="246"/>
      <c r="DP41" s="246"/>
      <c r="DQ41" s="246"/>
      <c r="DR41" s="246"/>
      <c r="DS41" s="246"/>
      <c r="DT41" s="246"/>
      <c r="DU41" s="246"/>
      <c r="DV41" s="246"/>
      <c r="DW41" s="246"/>
      <c r="DX41" s="246"/>
      <c r="DY41" s="246"/>
      <c r="DZ41" s="246"/>
      <c r="EA41" s="246"/>
      <c r="EB41" s="246"/>
      <c r="EE41" s="245">
        <f t="shared" si="0"/>
        <v>0</v>
      </c>
      <c r="EF41" s="422">
        <f t="shared" si="1"/>
        <v>0</v>
      </c>
      <c r="EG41" s="398">
        <f t="shared" si="2"/>
        <v>0</v>
      </c>
      <c r="EH41" s="423">
        <f t="shared" si="3"/>
        <v>0</v>
      </c>
    </row>
    <row r="42" spans="3:138" ht="15" customHeight="1">
      <c r="C42" s="170" t="s">
        <v>74</v>
      </c>
      <c r="D42" s="570" t="str">
        <f>IF(CNGE_2024_M1_Secc4!D83="","",CNGE_2024_M1_Secc4!D83)</f>
        <v/>
      </c>
      <c r="E42" s="570"/>
      <c r="F42" s="570"/>
      <c r="G42" s="570"/>
      <c r="H42" s="460"/>
      <c r="I42" s="460"/>
      <c r="J42" s="460"/>
      <c r="K42" s="460"/>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6"/>
      <c r="BR42" s="246"/>
      <c r="BS42" s="246"/>
      <c r="BT42" s="246"/>
      <c r="BU42" s="246"/>
      <c r="BV42" s="246"/>
      <c r="BW42" s="246"/>
      <c r="BX42" s="246"/>
      <c r="BY42" s="246"/>
      <c r="BZ42" s="246"/>
      <c r="CA42" s="246"/>
      <c r="CB42" s="246"/>
      <c r="CC42" s="246"/>
      <c r="CD42" s="246"/>
      <c r="CE42" s="246"/>
      <c r="CF42" s="246"/>
      <c r="CG42" s="246"/>
      <c r="CH42" s="246"/>
      <c r="CI42" s="246"/>
      <c r="CJ42" s="246"/>
      <c r="CK42" s="246"/>
      <c r="CL42" s="246"/>
      <c r="CM42" s="246"/>
      <c r="CN42" s="246"/>
      <c r="CO42" s="246"/>
      <c r="CP42" s="246"/>
      <c r="CQ42" s="246"/>
      <c r="CR42" s="246"/>
      <c r="CS42" s="246"/>
      <c r="CT42" s="246"/>
      <c r="CU42" s="246"/>
      <c r="CV42" s="246"/>
      <c r="CW42" s="246"/>
      <c r="CX42" s="246"/>
      <c r="CY42" s="246"/>
      <c r="CZ42" s="246"/>
      <c r="DA42" s="246"/>
      <c r="DB42" s="246"/>
      <c r="DC42" s="246"/>
      <c r="DD42" s="246"/>
      <c r="DE42" s="246"/>
      <c r="DF42" s="246"/>
      <c r="DG42" s="246"/>
      <c r="DH42" s="246"/>
      <c r="DI42" s="246"/>
      <c r="DJ42" s="246"/>
      <c r="DK42" s="246"/>
      <c r="DL42" s="246"/>
      <c r="DM42" s="246"/>
      <c r="DN42" s="246"/>
      <c r="DO42" s="246"/>
      <c r="DP42" s="246"/>
      <c r="DQ42" s="246"/>
      <c r="DR42" s="246"/>
      <c r="DS42" s="246"/>
      <c r="DT42" s="246"/>
      <c r="DU42" s="246"/>
      <c r="DV42" s="246"/>
      <c r="DW42" s="246"/>
      <c r="DX42" s="246"/>
      <c r="DY42" s="246"/>
      <c r="DZ42" s="246"/>
      <c r="EA42" s="246"/>
      <c r="EB42" s="246"/>
      <c r="EE42" s="245">
        <f t="shared" si="0"/>
        <v>0</v>
      </c>
      <c r="EF42" s="422">
        <f t="shared" si="1"/>
        <v>0</v>
      </c>
      <c r="EG42" s="398">
        <f t="shared" si="2"/>
        <v>0</v>
      </c>
      <c r="EH42" s="423">
        <f t="shared" si="3"/>
        <v>0</v>
      </c>
    </row>
    <row r="43" spans="3:138" ht="15" customHeight="1">
      <c r="C43" s="170" t="s">
        <v>75</v>
      </c>
      <c r="D43" s="570" t="str">
        <f>IF(CNGE_2024_M1_Secc4!D84="","",CNGE_2024_M1_Secc4!D84)</f>
        <v/>
      </c>
      <c r="E43" s="570"/>
      <c r="F43" s="570"/>
      <c r="G43" s="570"/>
      <c r="H43" s="460"/>
      <c r="I43" s="460"/>
      <c r="J43" s="460"/>
      <c r="K43" s="460"/>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c r="CZ43" s="246"/>
      <c r="DA43" s="246"/>
      <c r="DB43" s="246"/>
      <c r="DC43" s="246"/>
      <c r="DD43" s="246"/>
      <c r="DE43" s="246"/>
      <c r="DF43" s="246"/>
      <c r="DG43" s="246"/>
      <c r="DH43" s="246"/>
      <c r="DI43" s="246"/>
      <c r="DJ43" s="246"/>
      <c r="DK43" s="246"/>
      <c r="DL43" s="246"/>
      <c r="DM43" s="246"/>
      <c r="DN43" s="246"/>
      <c r="DO43" s="246"/>
      <c r="DP43" s="246"/>
      <c r="DQ43" s="246"/>
      <c r="DR43" s="246"/>
      <c r="DS43" s="246"/>
      <c r="DT43" s="246"/>
      <c r="DU43" s="246"/>
      <c r="DV43" s="246"/>
      <c r="DW43" s="246"/>
      <c r="DX43" s="246"/>
      <c r="DY43" s="246"/>
      <c r="DZ43" s="246"/>
      <c r="EA43" s="246"/>
      <c r="EB43" s="246"/>
      <c r="EE43" s="245">
        <f t="shared" si="0"/>
        <v>0</v>
      </c>
      <c r="EF43" s="422">
        <f t="shared" si="1"/>
        <v>0</v>
      </c>
      <c r="EG43" s="398">
        <f t="shared" si="2"/>
        <v>0</v>
      </c>
      <c r="EH43" s="423">
        <f t="shared" si="3"/>
        <v>0</v>
      </c>
    </row>
    <row r="44" spans="3:138" ht="15" customHeight="1">
      <c r="C44" s="170" t="s">
        <v>76</v>
      </c>
      <c r="D44" s="570" t="str">
        <f>IF(CNGE_2024_M1_Secc4!D85="","",CNGE_2024_M1_Secc4!D85)</f>
        <v/>
      </c>
      <c r="E44" s="570"/>
      <c r="F44" s="570"/>
      <c r="G44" s="570"/>
      <c r="H44" s="460"/>
      <c r="I44" s="460"/>
      <c r="J44" s="460"/>
      <c r="K44" s="460"/>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6"/>
      <c r="BR44" s="246"/>
      <c r="BS44" s="246"/>
      <c r="BT44" s="246"/>
      <c r="BU44" s="246"/>
      <c r="BV44" s="246"/>
      <c r="BW44" s="246"/>
      <c r="BX44" s="246"/>
      <c r="BY44" s="246"/>
      <c r="BZ44" s="246"/>
      <c r="CA44" s="246"/>
      <c r="CB44" s="246"/>
      <c r="CC44" s="246"/>
      <c r="CD44" s="246"/>
      <c r="CE44" s="246"/>
      <c r="CF44" s="246"/>
      <c r="CG44" s="246"/>
      <c r="CH44" s="246"/>
      <c r="CI44" s="246"/>
      <c r="CJ44" s="246"/>
      <c r="CK44" s="246"/>
      <c r="CL44" s="246"/>
      <c r="CM44" s="246"/>
      <c r="CN44" s="246"/>
      <c r="CO44" s="246"/>
      <c r="CP44" s="246"/>
      <c r="CQ44" s="246"/>
      <c r="CR44" s="246"/>
      <c r="CS44" s="246"/>
      <c r="CT44" s="246"/>
      <c r="CU44" s="246"/>
      <c r="CV44" s="246"/>
      <c r="CW44" s="246"/>
      <c r="CX44" s="246"/>
      <c r="CY44" s="246"/>
      <c r="CZ44" s="246"/>
      <c r="DA44" s="246"/>
      <c r="DB44" s="246"/>
      <c r="DC44" s="246"/>
      <c r="DD44" s="246"/>
      <c r="DE44" s="246"/>
      <c r="DF44" s="246"/>
      <c r="DG44" s="246"/>
      <c r="DH44" s="246"/>
      <c r="DI44" s="246"/>
      <c r="DJ44" s="246"/>
      <c r="DK44" s="246"/>
      <c r="DL44" s="246"/>
      <c r="DM44" s="246"/>
      <c r="DN44" s="246"/>
      <c r="DO44" s="246"/>
      <c r="DP44" s="246"/>
      <c r="DQ44" s="246"/>
      <c r="DR44" s="246"/>
      <c r="DS44" s="246"/>
      <c r="DT44" s="246"/>
      <c r="DU44" s="246"/>
      <c r="DV44" s="246"/>
      <c r="DW44" s="246"/>
      <c r="DX44" s="246"/>
      <c r="DY44" s="246"/>
      <c r="DZ44" s="246"/>
      <c r="EA44" s="246"/>
      <c r="EB44" s="246"/>
      <c r="EE44" s="245">
        <f t="shared" si="0"/>
        <v>0</v>
      </c>
      <c r="EF44" s="422">
        <f t="shared" si="1"/>
        <v>0</v>
      </c>
      <c r="EG44" s="398">
        <f t="shared" si="2"/>
        <v>0</v>
      </c>
      <c r="EH44" s="423">
        <f t="shared" si="3"/>
        <v>0</v>
      </c>
    </row>
    <row r="45" spans="3:138" ht="15" customHeight="1">
      <c r="C45" s="151" t="s">
        <v>77</v>
      </c>
      <c r="D45" s="570" t="str">
        <f>IF(CNGE_2024_M1_Secc4!D86="","",CNGE_2024_M1_Secc4!D86)</f>
        <v/>
      </c>
      <c r="E45" s="570"/>
      <c r="F45" s="570"/>
      <c r="G45" s="570"/>
      <c r="H45" s="460"/>
      <c r="I45" s="460"/>
      <c r="J45" s="460"/>
      <c r="K45" s="460"/>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6"/>
      <c r="BR45" s="246"/>
      <c r="BS45" s="246"/>
      <c r="BT45" s="246"/>
      <c r="BU45" s="246"/>
      <c r="BV45" s="246"/>
      <c r="BW45" s="246"/>
      <c r="BX45" s="246"/>
      <c r="BY45" s="246"/>
      <c r="BZ45" s="246"/>
      <c r="CA45" s="246"/>
      <c r="CB45" s="246"/>
      <c r="CC45" s="246"/>
      <c r="CD45" s="246"/>
      <c r="CE45" s="246"/>
      <c r="CF45" s="246"/>
      <c r="CG45" s="246"/>
      <c r="CH45" s="246"/>
      <c r="CI45" s="246"/>
      <c r="CJ45" s="246"/>
      <c r="CK45" s="246"/>
      <c r="CL45" s="246"/>
      <c r="CM45" s="246"/>
      <c r="CN45" s="246"/>
      <c r="CO45" s="246"/>
      <c r="CP45" s="246"/>
      <c r="CQ45" s="246"/>
      <c r="CR45" s="246"/>
      <c r="CS45" s="246"/>
      <c r="CT45" s="246"/>
      <c r="CU45" s="246"/>
      <c r="CV45" s="246"/>
      <c r="CW45" s="246"/>
      <c r="CX45" s="246"/>
      <c r="CY45" s="246"/>
      <c r="CZ45" s="246"/>
      <c r="DA45" s="246"/>
      <c r="DB45" s="246"/>
      <c r="DC45" s="246"/>
      <c r="DD45" s="246"/>
      <c r="DE45" s="246"/>
      <c r="DF45" s="246"/>
      <c r="DG45" s="246"/>
      <c r="DH45" s="246"/>
      <c r="DI45" s="246"/>
      <c r="DJ45" s="246"/>
      <c r="DK45" s="246"/>
      <c r="DL45" s="246"/>
      <c r="DM45" s="246"/>
      <c r="DN45" s="246"/>
      <c r="DO45" s="246"/>
      <c r="DP45" s="246"/>
      <c r="DQ45" s="246"/>
      <c r="DR45" s="246"/>
      <c r="DS45" s="246"/>
      <c r="DT45" s="246"/>
      <c r="DU45" s="246"/>
      <c r="DV45" s="246"/>
      <c r="DW45" s="246"/>
      <c r="DX45" s="246"/>
      <c r="DY45" s="246"/>
      <c r="DZ45" s="246"/>
      <c r="EA45" s="246"/>
      <c r="EB45" s="246"/>
      <c r="EE45" s="245">
        <f t="shared" si="0"/>
        <v>0</v>
      </c>
      <c r="EF45" s="422">
        <f t="shared" si="1"/>
        <v>0</v>
      </c>
      <c r="EG45" s="398">
        <f t="shared" si="2"/>
        <v>0</v>
      </c>
      <c r="EH45" s="423">
        <f t="shared" si="3"/>
        <v>0</v>
      </c>
    </row>
    <row r="46" spans="3:138" ht="15" customHeight="1">
      <c r="C46" s="151" t="s">
        <v>78</v>
      </c>
      <c r="D46" s="570" t="str">
        <f>IF(CNGE_2024_M1_Secc4!D87="","",CNGE_2024_M1_Secc4!D87)</f>
        <v/>
      </c>
      <c r="E46" s="570"/>
      <c r="F46" s="570"/>
      <c r="G46" s="570"/>
      <c r="H46" s="460"/>
      <c r="I46" s="460"/>
      <c r="J46" s="460"/>
      <c r="K46" s="460"/>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6"/>
      <c r="BR46" s="246"/>
      <c r="BS46" s="246"/>
      <c r="BT46" s="246"/>
      <c r="BU46" s="246"/>
      <c r="BV46" s="246"/>
      <c r="BW46" s="246"/>
      <c r="BX46" s="246"/>
      <c r="BY46" s="246"/>
      <c r="BZ46" s="246"/>
      <c r="CA46" s="246"/>
      <c r="CB46" s="246"/>
      <c r="CC46" s="246"/>
      <c r="CD46" s="246"/>
      <c r="CE46" s="246"/>
      <c r="CF46" s="246"/>
      <c r="CG46" s="246"/>
      <c r="CH46" s="246"/>
      <c r="CI46" s="246"/>
      <c r="CJ46" s="246"/>
      <c r="CK46" s="246"/>
      <c r="CL46" s="246"/>
      <c r="CM46" s="246"/>
      <c r="CN46" s="246"/>
      <c r="CO46" s="246"/>
      <c r="CP46" s="246"/>
      <c r="CQ46" s="246"/>
      <c r="CR46" s="246"/>
      <c r="CS46" s="246"/>
      <c r="CT46" s="246"/>
      <c r="CU46" s="246"/>
      <c r="CV46" s="246"/>
      <c r="CW46" s="246"/>
      <c r="CX46" s="246"/>
      <c r="CY46" s="246"/>
      <c r="CZ46" s="246"/>
      <c r="DA46" s="246"/>
      <c r="DB46" s="246"/>
      <c r="DC46" s="246"/>
      <c r="DD46" s="246"/>
      <c r="DE46" s="246"/>
      <c r="DF46" s="246"/>
      <c r="DG46" s="246"/>
      <c r="DH46" s="246"/>
      <c r="DI46" s="246"/>
      <c r="DJ46" s="246"/>
      <c r="DK46" s="246"/>
      <c r="DL46" s="246"/>
      <c r="DM46" s="246"/>
      <c r="DN46" s="246"/>
      <c r="DO46" s="246"/>
      <c r="DP46" s="246"/>
      <c r="DQ46" s="246"/>
      <c r="DR46" s="246"/>
      <c r="DS46" s="246"/>
      <c r="DT46" s="246"/>
      <c r="DU46" s="246"/>
      <c r="DV46" s="246"/>
      <c r="DW46" s="246"/>
      <c r="DX46" s="246"/>
      <c r="DY46" s="246"/>
      <c r="DZ46" s="246"/>
      <c r="EA46" s="246"/>
      <c r="EB46" s="246"/>
      <c r="EE46" s="245">
        <f t="shared" si="0"/>
        <v>0</v>
      </c>
      <c r="EF46" s="422">
        <f t="shared" si="1"/>
        <v>0</v>
      </c>
      <c r="EG46" s="398">
        <f t="shared" si="2"/>
        <v>0</v>
      </c>
      <c r="EH46" s="423">
        <f t="shared" si="3"/>
        <v>0</v>
      </c>
    </row>
    <row r="47" spans="3:138" ht="15" customHeight="1">
      <c r="C47" s="151" t="s">
        <v>79</v>
      </c>
      <c r="D47" s="570" t="str">
        <f>IF(CNGE_2024_M1_Secc4!D88="","",CNGE_2024_M1_Secc4!D88)</f>
        <v/>
      </c>
      <c r="E47" s="570"/>
      <c r="F47" s="570"/>
      <c r="G47" s="570"/>
      <c r="H47" s="460"/>
      <c r="I47" s="460"/>
      <c r="J47" s="460"/>
      <c r="K47" s="460"/>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6"/>
      <c r="BR47" s="246"/>
      <c r="BS47" s="246"/>
      <c r="BT47" s="246"/>
      <c r="BU47" s="246"/>
      <c r="BV47" s="246"/>
      <c r="BW47" s="246"/>
      <c r="BX47" s="246"/>
      <c r="BY47" s="246"/>
      <c r="BZ47" s="246"/>
      <c r="CA47" s="246"/>
      <c r="CB47" s="246"/>
      <c r="CC47" s="246"/>
      <c r="CD47" s="246"/>
      <c r="CE47" s="246"/>
      <c r="CF47" s="246"/>
      <c r="CG47" s="246"/>
      <c r="CH47" s="246"/>
      <c r="CI47" s="246"/>
      <c r="CJ47" s="246"/>
      <c r="CK47" s="246"/>
      <c r="CL47" s="246"/>
      <c r="CM47" s="246"/>
      <c r="CN47" s="246"/>
      <c r="CO47" s="246"/>
      <c r="CP47" s="246"/>
      <c r="CQ47" s="246"/>
      <c r="CR47" s="246"/>
      <c r="CS47" s="246"/>
      <c r="CT47" s="246"/>
      <c r="CU47" s="246"/>
      <c r="CV47" s="246"/>
      <c r="CW47" s="246"/>
      <c r="CX47" s="246"/>
      <c r="CY47" s="246"/>
      <c r="CZ47" s="246"/>
      <c r="DA47" s="246"/>
      <c r="DB47" s="246"/>
      <c r="DC47" s="246"/>
      <c r="DD47" s="246"/>
      <c r="DE47" s="246"/>
      <c r="DF47" s="246"/>
      <c r="DG47" s="246"/>
      <c r="DH47" s="246"/>
      <c r="DI47" s="246"/>
      <c r="DJ47" s="246"/>
      <c r="DK47" s="246"/>
      <c r="DL47" s="246"/>
      <c r="DM47" s="246"/>
      <c r="DN47" s="246"/>
      <c r="DO47" s="246"/>
      <c r="DP47" s="246"/>
      <c r="DQ47" s="246"/>
      <c r="DR47" s="246"/>
      <c r="DS47" s="246"/>
      <c r="DT47" s="246"/>
      <c r="DU47" s="246"/>
      <c r="DV47" s="246"/>
      <c r="DW47" s="246"/>
      <c r="DX47" s="246"/>
      <c r="DY47" s="246"/>
      <c r="DZ47" s="246"/>
      <c r="EA47" s="246"/>
      <c r="EB47" s="246"/>
      <c r="EE47" s="245">
        <f t="shared" si="0"/>
        <v>0</v>
      </c>
      <c r="EF47" s="422">
        <f t="shared" si="1"/>
        <v>0</v>
      </c>
      <c r="EG47" s="398">
        <f t="shared" si="2"/>
        <v>0</v>
      </c>
      <c r="EH47" s="423">
        <f t="shared" si="3"/>
        <v>0</v>
      </c>
    </row>
    <row r="48" spans="3:138" ht="15" customHeight="1">
      <c r="C48" s="151" t="s">
        <v>80</v>
      </c>
      <c r="D48" s="570" t="str">
        <f>IF(CNGE_2024_M1_Secc4!D89="","",CNGE_2024_M1_Secc4!D89)</f>
        <v/>
      </c>
      <c r="E48" s="570"/>
      <c r="F48" s="570"/>
      <c r="G48" s="570"/>
      <c r="H48" s="460"/>
      <c r="I48" s="460"/>
      <c r="J48" s="460"/>
      <c r="K48" s="460"/>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6"/>
      <c r="BR48" s="246"/>
      <c r="BS48" s="246"/>
      <c r="BT48" s="246"/>
      <c r="BU48" s="246"/>
      <c r="BV48" s="246"/>
      <c r="BW48" s="246"/>
      <c r="BX48" s="246"/>
      <c r="BY48" s="246"/>
      <c r="BZ48" s="246"/>
      <c r="CA48" s="246"/>
      <c r="CB48" s="246"/>
      <c r="CC48" s="246"/>
      <c r="CD48" s="246"/>
      <c r="CE48" s="246"/>
      <c r="CF48" s="246"/>
      <c r="CG48" s="246"/>
      <c r="CH48" s="246"/>
      <c r="CI48" s="246"/>
      <c r="CJ48" s="246"/>
      <c r="CK48" s="246"/>
      <c r="CL48" s="246"/>
      <c r="CM48" s="246"/>
      <c r="CN48" s="246"/>
      <c r="CO48" s="246"/>
      <c r="CP48" s="246"/>
      <c r="CQ48" s="246"/>
      <c r="CR48" s="246"/>
      <c r="CS48" s="246"/>
      <c r="CT48" s="246"/>
      <c r="CU48" s="246"/>
      <c r="CV48" s="246"/>
      <c r="CW48" s="246"/>
      <c r="CX48" s="246"/>
      <c r="CY48" s="246"/>
      <c r="CZ48" s="246"/>
      <c r="DA48" s="246"/>
      <c r="DB48" s="246"/>
      <c r="DC48" s="246"/>
      <c r="DD48" s="246"/>
      <c r="DE48" s="246"/>
      <c r="DF48" s="246"/>
      <c r="DG48" s="246"/>
      <c r="DH48" s="246"/>
      <c r="DI48" s="246"/>
      <c r="DJ48" s="246"/>
      <c r="DK48" s="246"/>
      <c r="DL48" s="246"/>
      <c r="DM48" s="246"/>
      <c r="DN48" s="246"/>
      <c r="DO48" s="246"/>
      <c r="DP48" s="246"/>
      <c r="DQ48" s="246"/>
      <c r="DR48" s="246"/>
      <c r="DS48" s="246"/>
      <c r="DT48" s="246"/>
      <c r="DU48" s="246"/>
      <c r="DV48" s="246"/>
      <c r="DW48" s="246"/>
      <c r="DX48" s="246"/>
      <c r="DY48" s="246"/>
      <c r="DZ48" s="246"/>
      <c r="EA48" s="246"/>
      <c r="EB48" s="246"/>
      <c r="EE48" s="245">
        <f t="shared" si="0"/>
        <v>0</v>
      </c>
      <c r="EF48" s="422">
        <f t="shared" si="1"/>
        <v>0</v>
      </c>
      <c r="EG48" s="398">
        <f t="shared" si="2"/>
        <v>0</v>
      </c>
      <c r="EH48" s="423">
        <f t="shared" si="3"/>
        <v>0</v>
      </c>
    </row>
    <row r="49" spans="3:138" ht="15" customHeight="1">
      <c r="C49" s="151" t="s">
        <v>81</v>
      </c>
      <c r="D49" s="570" t="str">
        <f>IF(CNGE_2024_M1_Secc4!D90="","",CNGE_2024_M1_Secc4!D90)</f>
        <v/>
      </c>
      <c r="E49" s="570"/>
      <c r="F49" s="570"/>
      <c r="G49" s="570"/>
      <c r="H49" s="460"/>
      <c r="I49" s="460"/>
      <c r="J49" s="460"/>
      <c r="K49" s="460"/>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6"/>
      <c r="BR49" s="246"/>
      <c r="BS49" s="246"/>
      <c r="BT49" s="246"/>
      <c r="BU49" s="246"/>
      <c r="BV49" s="246"/>
      <c r="BW49" s="246"/>
      <c r="BX49" s="246"/>
      <c r="BY49" s="246"/>
      <c r="BZ49" s="246"/>
      <c r="CA49" s="246"/>
      <c r="CB49" s="246"/>
      <c r="CC49" s="246"/>
      <c r="CD49" s="246"/>
      <c r="CE49" s="246"/>
      <c r="CF49" s="246"/>
      <c r="CG49" s="246"/>
      <c r="CH49" s="246"/>
      <c r="CI49" s="246"/>
      <c r="CJ49" s="246"/>
      <c r="CK49" s="246"/>
      <c r="CL49" s="246"/>
      <c r="CM49" s="246"/>
      <c r="CN49" s="246"/>
      <c r="CO49" s="246"/>
      <c r="CP49" s="246"/>
      <c r="CQ49" s="246"/>
      <c r="CR49" s="246"/>
      <c r="CS49" s="246"/>
      <c r="CT49" s="246"/>
      <c r="CU49" s="246"/>
      <c r="CV49" s="246"/>
      <c r="CW49" s="246"/>
      <c r="CX49" s="246"/>
      <c r="CY49" s="246"/>
      <c r="CZ49" s="246"/>
      <c r="DA49" s="246"/>
      <c r="DB49" s="246"/>
      <c r="DC49" s="246"/>
      <c r="DD49" s="246"/>
      <c r="DE49" s="246"/>
      <c r="DF49" s="246"/>
      <c r="DG49" s="246"/>
      <c r="DH49" s="246"/>
      <c r="DI49" s="246"/>
      <c r="DJ49" s="246"/>
      <c r="DK49" s="246"/>
      <c r="DL49" s="246"/>
      <c r="DM49" s="246"/>
      <c r="DN49" s="246"/>
      <c r="DO49" s="246"/>
      <c r="DP49" s="246"/>
      <c r="DQ49" s="246"/>
      <c r="DR49" s="246"/>
      <c r="DS49" s="246"/>
      <c r="DT49" s="246"/>
      <c r="DU49" s="246"/>
      <c r="DV49" s="246"/>
      <c r="DW49" s="246"/>
      <c r="DX49" s="246"/>
      <c r="DY49" s="246"/>
      <c r="DZ49" s="246"/>
      <c r="EA49" s="246"/>
      <c r="EB49" s="246"/>
      <c r="EE49" s="245">
        <f t="shared" si="0"/>
        <v>0</v>
      </c>
      <c r="EF49" s="422">
        <f t="shared" si="1"/>
        <v>0</v>
      </c>
      <c r="EG49" s="398">
        <f t="shared" si="2"/>
        <v>0</v>
      </c>
      <c r="EH49" s="423">
        <f t="shared" si="3"/>
        <v>0</v>
      </c>
    </row>
    <row r="50" spans="3:138" ht="15" customHeight="1">
      <c r="C50" s="151" t="s">
        <v>82</v>
      </c>
      <c r="D50" s="570" t="str">
        <f>IF(CNGE_2024_M1_Secc4!D91="","",CNGE_2024_M1_Secc4!D91)</f>
        <v/>
      </c>
      <c r="E50" s="570"/>
      <c r="F50" s="570"/>
      <c r="G50" s="570"/>
      <c r="H50" s="460"/>
      <c r="I50" s="460"/>
      <c r="J50" s="460"/>
      <c r="K50" s="460"/>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6"/>
      <c r="BR50" s="246"/>
      <c r="BS50" s="246"/>
      <c r="BT50" s="246"/>
      <c r="BU50" s="246"/>
      <c r="BV50" s="246"/>
      <c r="BW50" s="246"/>
      <c r="BX50" s="246"/>
      <c r="BY50" s="246"/>
      <c r="BZ50" s="246"/>
      <c r="CA50" s="246"/>
      <c r="CB50" s="246"/>
      <c r="CC50" s="246"/>
      <c r="CD50" s="246"/>
      <c r="CE50" s="246"/>
      <c r="CF50" s="246"/>
      <c r="CG50" s="246"/>
      <c r="CH50" s="246"/>
      <c r="CI50" s="246"/>
      <c r="CJ50" s="246"/>
      <c r="CK50" s="246"/>
      <c r="CL50" s="246"/>
      <c r="CM50" s="246"/>
      <c r="CN50" s="246"/>
      <c r="CO50" s="246"/>
      <c r="CP50" s="246"/>
      <c r="CQ50" s="246"/>
      <c r="CR50" s="246"/>
      <c r="CS50" s="246"/>
      <c r="CT50" s="246"/>
      <c r="CU50" s="246"/>
      <c r="CV50" s="246"/>
      <c r="CW50" s="246"/>
      <c r="CX50" s="246"/>
      <c r="CY50" s="246"/>
      <c r="CZ50" s="246"/>
      <c r="DA50" s="246"/>
      <c r="DB50" s="246"/>
      <c r="DC50" s="246"/>
      <c r="DD50" s="246"/>
      <c r="DE50" s="246"/>
      <c r="DF50" s="246"/>
      <c r="DG50" s="246"/>
      <c r="DH50" s="246"/>
      <c r="DI50" s="246"/>
      <c r="DJ50" s="246"/>
      <c r="DK50" s="246"/>
      <c r="DL50" s="246"/>
      <c r="DM50" s="246"/>
      <c r="DN50" s="246"/>
      <c r="DO50" s="246"/>
      <c r="DP50" s="246"/>
      <c r="DQ50" s="246"/>
      <c r="DR50" s="246"/>
      <c r="DS50" s="246"/>
      <c r="DT50" s="246"/>
      <c r="DU50" s="246"/>
      <c r="DV50" s="246"/>
      <c r="DW50" s="246"/>
      <c r="DX50" s="246"/>
      <c r="DY50" s="246"/>
      <c r="DZ50" s="246"/>
      <c r="EA50" s="246"/>
      <c r="EB50" s="246"/>
      <c r="EE50" s="245">
        <f t="shared" si="0"/>
        <v>0</v>
      </c>
      <c r="EF50" s="422">
        <f t="shared" si="1"/>
        <v>0</v>
      </c>
      <c r="EG50" s="398">
        <f t="shared" si="2"/>
        <v>0</v>
      </c>
      <c r="EH50" s="423">
        <f t="shared" si="3"/>
        <v>0</v>
      </c>
    </row>
    <row r="51" spans="3:138" ht="15" customHeight="1">
      <c r="C51" s="151" t="s">
        <v>83</v>
      </c>
      <c r="D51" s="570" t="str">
        <f>IF(CNGE_2024_M1_Secc4!D92="","",CNGE_2024_M1_Secc4!D92)</f>
        <v/>
      </c>
      <c r="E51" s="570"/>
      <c r="F51" s="570"/>
      <c r="G51" s="570"/>
      <c r="H51" s="460"/>
      <c r="I51" s="460"/>
      <c r="J51" s="460"/>
      <c r="K51" s="460"/>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6"/>
      <c r="BR51" s="246"/>
      <c r="BS51" s="246"/>
      <c r="BT51" s="246"/>
      <c r="BU51" s="246"/>
      <c r="BV51" s="246"/>
      <c r="BW51" s="246"/>
      <c r="BX51" s="246"/>
      <c r="BY51" s="246"/>
      <c r="BZ51" s="246"/>
      <c r="CA51" s="246"/>
      <c r="CB51" s="246"/>
      <c r="CC51" s="246"/>
      <c r="CD51" s="246"/>
      <c r="CE51" s="246"/>
      <c r="CF51" s="246"/>
      <c r="CG51" s="246"/>
      <c r="CH51" s="246"/>
      <c r="CI51" s="246"/>
      <c r="CJ51" s="246"/>
      <c r="CK51" s="246"/>
      <c r="CL51" s="246"/>
      <c r="CM51" s="246"/>
      <c r="CN51" s="246"/>
      <c r="CO51" s="246"/>
      <c r="CP51" s="246"/>
      <c r="CQ51" s="246"/>
      <c r="CR51" s="246"/>
      <c r="CS51" s="246"/>
      <c r="CT51" s="246"/>
      <c r="CU51" s="246"/>
      <c r="CV51" s="246"/>
      <c r="CW51" s="246"/>
      <c r="CX51" s="246"/>
      <c r="CY51" s="246"/>
      <c r="CZ51" s="246"/>
      <c r="DA51" s="246"/>
      <c r="DB51" s="246"/>
      <c r="DC51" s="246"/>
      <c r="DD51" s="246"/>
      <c r="DE51" s="246"/>
      <c r="DF51" s="246"/>
      <c r="DG51" s="246"/>
      <c r="DH51" s="246"/>
      <c r="DI51" s="246"/>
      <c r="DJ51" s="246"/>
      <c r="DK51" s="246"/>
      <c r="DL51" s="246"/>
      <c r="DM51" s="246"/>
      <c r="DN51" s="246"/>
      <c r="DO51" s="246"/>
      <c r="DP51" s="246"/>
      <c r="DQ51" s="246"/>
      <c r="DR51" s="246"/>
      <c r="DS51" s="246"/>
      <c r="DT51" s="246"/>
      <c r="DU51" s="246"/>
      <c r="DV51" s="246"/>
      <c r="DW51" s="246"/>
      <c r="DX51" s="246"/>
      <c r="DY51" s="246"/>
      <c r="DZ51" s="246"/>
      <c r="EA51" s="246"/>
      <c r="EB51" s="246"/>
      <c r="EE51" s="245">
        <f t="shared" si="0"/>
        <v>0</v>
      </c>
      <c r="EF51" s="422">
        <f t="shared" si="1"/>
        <v>0</v>
      </c>
      <c r="EG51" s="398">
        <f t="shared" si="2"/>
        <v>0</v>
      </c>
      <c r="EH51" s="423">
        <f t="shared" si="3"/>
        <v>0</v>
      </c>
    </row>
    <row r="52" spans="3:138" ht="15" customHeight="1">
      <c r="C52" s="151" t="s">
        <v>84</v>
      </c>
      <c r="D52" s="570" t="str">
        <f>IF(CNGE_2024_M1_Secc4!D93="","",CNGE_2024_M1_Secc4!D93)</f>
        <v/>
      </c>
      <c r="E52" s="570"/>
      <c r="F52" s="570"/>
      <c r="G52" s="570"/>
      <c r="H52" s="460"/>
      <c r="I52" s="460"/>
      <c r="J52" s="460"/>
      <c r="K52" s="460"/>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6"/>
      <c r="BR52" s="246"/>
      <c r="BS52" s="246"/>
      <c r="BT52" s="246"/>
      <c r="BU52" s="246"/>
      <c r="BV52" s="246"/>
      <c r="BW52" s="246"/>
      <c r="BX52" s="246"/>
      <c r="BY52" s="246"/>
      <c r="BZ52" s="246"/>
      <c r="CA52" s="246"/>
      <c r="CB52" s="246"/>
      <c r="CC52" s="246"/>
      <c r="CD52" s="246"/>
      <c r="CE52" s="246"/>
      <c r="CF52" s="246"/>
      <c r="CG52" s="246"/>
      <c r="CH52" s="246"/>
      <c r="CI52" s="246"/>
      <c r="CJ52" s="246"/>
      <c r="CK52" s="246"/>
      <c r="CL52" s="246"/>
      <c r="CM52" s="246"/>
      <c r="CN52" s="246"/>
      <c r="CO52" s="246"/>
      <c r="CP52" s="246"/>
      <c r="CQ52" s="246"/>
      <c r="CR52" s="246"/>
      <c r="CS52" s="246"/>
      <c r="CT52" s="246"/>
      <c r="CU52" s="246"/>
      <c r="CV52" s="246"/>
      <c r="CW52" s="246"/>
      <c r="CX52" s="246"/>
      <c r="CY52" s="246"/>
      <c r="CZ52" s="246"/>
      <c r="DA52" s="246"/>
      <c r="DB52" s="246"/>
      <c r="DC52" s="246"/>
      <c r="DD52" s="246"/>
      <c r="DE52" s="246"/>
      <c r="DF52" s="246"/>
      <c r="DG52" s="246"/>
      <c r="DH52" s="246"/>
      <c r="DI52" s="246"/>
      <c r="DJ52" s="246"/>
      <c r="DK52" s="246"/>
      <c r="DL52" s="246"/>
      <c r="DM52" s="246"/>
      <c r="DN52" s="246"/>
      <c r="DO52" s="246"/>
      <c r="DP52" s="246"/>
      <c r="DQ52" s="246"/>
      <c r="DR52" s="246"/>
      <c r="DS52" s="246"/>
      <c r="DT52" s="246"/>
      <c r="DU52" s="246"/>
      <c r="DV52" s="246"/>
      <c r="DW52" s="246"/>
      <c r="DX52" s="246"/>
      <c r="DY52" s="246"/>
      <c r="DZ52" s="246"/>
      <c r="EA52" s="246"/>
      <c r="EB52" s="246"/>
      <c r="EE52" s="245">
        <f t="shared" si="0"/>
        <v>0</v>
      </c>
      <c r="EF52" s="422">
        <f t="shared" si="1"/>
        <v>0</v>
      </c>
      <c r="EG52" s="398">
        <f t="shared" si="2"/>
        <v>0</v>
      </c>
      <c r="EH52" s="423">
        <f t="shared" si="3"/>
        <v>0</v>
      </c>
    </row>
    <row r="53" spans="3:138" ht="15" customHeight="1">
      <c r="C53" s="151" t="s">
        <v>85</v>
      </c>
      <c r="D53" s="570" t="str">
        <f>IF(CNGE_2024_M1_Secc4!D94="","",CNGE_2024_M1_Secc4!D94)</f>
        <v/>
      </c>
      <c r="E53" s="570"/>
      <c r="F53" s="570"/>
      <c r="G53" s="570"/>
      <c r="H53" s="460"/>
      <c r="I53" s="460"/>
      <c r="J53" s="460"/>
      <c r="K53" s="460"/>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6"/>
      <c r="BR53" s="246"/>
      <c r="BS53" s="246"/>
      <c r="BT53" s="246"/>
      <c r="BU53" s="246"/>
      <c r="BV53" s="246"/>
      <c r="BW53" s="246"/>
      <c r="BX53" s="246"/>
      <c r="BY53" s="246"/>
      <c r="BZ53" s="246"/>
      <c r="CA53" s="246"/>
      <c r="CB53" s="246"/>
      <c r="CC53" s="246"/>
      <c r="CD53" s="246"/>
      <c r="CE53" s="246"/>
      <c r="CF53" s="246"/>
      <c r="CG53" s="246"/>
      <c r="CH53" s="246"/>
      <c r="CI53" s="246"/>
      <c r="CJ53" s="246"/>
      <c r="CK53" s="246"/>
      <c r="CL53" s="246"/>
      <c r="CM53" s="246"/>
      <c r="CN53" s="246"/>
      <c r="CO53" s="246"/>
      <c r="CP53" s="246"/>
      <c r="CQ53" s="246"/>
      <c r="CR53" s="246"/>
      <c r="CS53" s="246"/>
      <c r="CT53" s="246"/>
      <c r="CU53" s="246"/>
      <c r="CV53" s="246"/>
      <c r="CW53" s="246"/>
      <c r="CX53" s="246"/>
      <c r="CY53" s="246"/>
      <c r="CZ53" s="246"/>
      <c r="DA53" s="246"/>
      <c r="DB53" s="246"/>
      <c r="DC53" s="246"/>
      <c r="DD53" s="246"/>
      <c r="DE53" s="246"/>
      <c r="DF53" s="246"/>
      <c r="DG53" s="246"/>
      <c r="DH53" s="246"/>
      <c r="DI53" s="246"/>
      <c r="DJ53" s="246"/>
      <c r="DK53" s="246"/>
      <c r="DL53" s="246"/>
      <c r="DM53" s="246"/>
      <c r="DN53" s="246"/>
      <c r="DO53" s="246"/>
      <c r="DP53" s="246"/>
      <c r="DQ53" s="246"/>
      <c r="DR53" s="246"/>
      <c r="DS53" s="246"/>
      <c r="DT53" s="246"/>
      <c r="DU53" s="246"/>
      <c r="DV53" s="246"/>
      <c r="DW53" s="246"/>
      <c r="DX53" s="246"/>
      <c r="DY53" s="246"/>
      <c r="DZ53" s="246"/>
      <c r="EA53" s="246"/>
      <c r="EB53" s="246"/>
      <c r="EE53" s="245">
        <f t="shared" si="0"/>
        <v>0</v>
      </c>
      <c r="EF53" s="422">
        <f t="shared" si="1"/>
        <v>0</v>
      </c>
      <c r="EG53" s="398">
        <f t="shared" si="2"/>
        <v>0</v>
      </c>
      <c r="EH53" s="423">
        <f t="shared" si="3"/>
        <v>0</v>
      </c>
    </row>
    <row r="54" spans="3:138" ht="15" customHeight="1">
      <c r="C54" s="151" t="s">
        <v>86</v>
      </c>
      <c r="D54" s="570" t="str">
        <f>IF(CNGE_2024_M1_Secc4!D95="","",CNGE_2024_M1_Secc4!D95)</f>
        <v/>
      </c>
      <c r="E54" s="570"/>
      <c r="F54" s="570"/>
      <c r="G54" s="570"/>
      <c r="H54" s="460"/>
      <c r="I54" s="460"/>
      <c r="J54" s="460"/>
      <c r="K54" s="460"/>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6"/>
      <c r="BQ54" s="246"/>
      <c r="BR54" s="246"/>
      <c r="BS54" s="246"/>
      <c r="BT54" s="246"/>
      <c r="BU54" s="246"/>
      <c r="BV54" s="246"/>
      <c r="BW54" s="246"/>
      <c r="BX54" s="246"/>
      <c r="BY54" s="246"/>
      <c r="BZ54" s="246"/>
      <c r="CA54" s="246"/>
      <c r="CB54" s="246"/>
      <c r="CC54" s="246"/>
      <c r="CD54" s="246"/>
      <c r="CE54" s="246"/>
      <c r="CF54" s="246"/>
      <c r="CG54" s="246"/>
      <c r="CH54" s="246"/>
      <c r="CI54" s="246"/>
      <c r="CJ54" s="246"/>
      <c r="CK54" s="246"/>
      <c r="CL54" s="246"/>
      <c r="CM54" s="246"/>
      <c r="CN54" s="246"/>
      <c r="CO54" s="246"/>
      <c r="CP54" s="246"/>
      <c r="CQ54" s="246"/>
      <c r="CR54" s="246"/>
      <c r="CS54" s="246"/>
      <c r="CT54" s="246"/>
      <c r="CU54" s="246"/>
      <c r="CV54" s="246"/>
      <c r="CW54" s="246"/>
      <c r="CX54" s="246"/>
      <c r="CY54" s="246"/>
      <c r="CZ54" s="246"/>
      <c r="DA54" s="246"/>
      <c r="DB54" s="246"/>
      <c r="DC54" s="246"/>
      <c r="DD54" s="246"/>
      <c r="DE54" s="246"/>
      <c r="DF54" s="246"/>
      <c r="DG54" s="246"/>
      <c r="DH54" s="246"/>
      <c r="DI54" s="246"/>
      <c r="DJ54" s="246"/>
      <c r="DK54" s="246"/>
      <c r="DL54" s="246"/>
      <c r="DM54" s="246"/>
      <c r="DN54" s="246"/>
      <c r="DO54" s="246"/>
      <c r="DP54" s="246"/>
      <c r="DQ54" s="246"/>
      <c r="DR54" s="246"/>
      <c r="DS54" s="246"/>
      <c r="DT54" s="246"/>
      <c r="DU54" s="246"/>
      <c r="DV54" s="246"/>
      <c r="DW54" s="246"/>
      <c r="DX54" s="246"/>
      <c r="DY54" s="246"/>
      <c r="DZ54" s="246"/>
      <c r="EA54" s="246"/>
      <c r="EB54" s="246"/>
      <c r="EE54" s="245">
        <f t="shared" si="0"/>
        <v>0</v>
      </c>
      <c r="EF54" s="422">
        <f t="shared" si="1"/>
        <v>0</v>
      </c>
      <c r="EG54" s="398">
        <f t="shared" si="2"/>
        <v>0</v>
      </c>
      <c r="EH54" s="423">
        <f t="shared" si="3"/>
        <v>0</v>
      </c>
    </row>
    <row r="55" spans="3:138" ht="15" customHeight="1">
      <c r="C55" s="151" t="s">
        <v>87</v>
      </c>
      <c r="D55" s="570" t="str">
        <f>IF(CNGE_2024_M1_Secc4!D96="","",CNGE_2024_M1_Secc4!D96)</f>
        <v/>
      </c>
      <c r="E55" s="570"/>
      <c r="F55" s="570"/>
      <c r="G55" s="570"/>
      <c r="H55" s="460"/>
      <c r="I55" s="460"/>
      <c r="J55" s="460"/>
      <c r="K55" s="460"/>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c r="BF55" s="246"/>
      <c r="BG55" s="246"/>
      <c r="BH55" s="246"/>
      <c r="BI55" s="246"/>
      <c r="BJ55" s="246"/>
      <c r="BK55" s="246"/>
      <c r="BL55" s="246"/>
      <c r="BM55" s="246"/>
      <c r="BN55" s="246"/>
      <c r="BO55" s="246"/>
      <c r="BP55" s="246"/>
      <c r="BQ55" s="246"/>
      <c r="BR55" s="246"/>
      <c r="BS55" s="246"/>
      <c r="BT55" s="246"/>
      <c r="BU55" s="246"/>
      <c r="BV55" s="246"/>
      <c r="BW55" s="246"/>
      <c r="BX55" s="246"/>
      <c r="BY55" s="246"/>
      <c r="BZ55" s="246"/>
      <c r="CA55" s="246"/>
      <c r="CB55" s="246"/>
      <c r="CC55" s="246"/>
      <c r="CD55" s="246"/>
      <c r="CE55" s="246"/>
      <c r="CF55" s="246"/>
      <c r="CG55" s="246"/>
      <c r="CH55" s="246"/>
      <c r="CI55" s="246"/>
      <c r="CJ55" s="246"/>
      <c r="CK55" s="246"/>
      <c r="CL55" s="246"/>
      <c r="CM55" s="246"/>
      <c r="CN55" s="246"/>
      <c r="CO55" s="246"/>
      <c r="CP55" s="246"/>
      <c r="CQ55" s="246"/>
      <c r="CR55" s="246"/>
      <c r="CS55" s="246"/>
      <c r="CT55" s="246"/>
      <c r="CU55" s="246"/>
      <c r="CV55" s="246"/>
      <c r="CW55" s="246"/>
      <c r="CX55" s="246"/>
      <c r="CY55" s="246"/>
      <c r="CZ55" s="246"/>
      <c r="DA55" s="246"/>
      <c r="DB55" s="246"/>
      <c r="DC55" s="246"/>
      <c r="DD55" s="246"/>
      <c r="DE55" s="246"/>
      <c r="DF55" s="246"/>
      <c r="DG55" s="246"/>
      <c r="DH55" s="246"/>
      <c r="DI55" s="246"/>
      <c r="DJ55" s="246"/>
      <c r="DK55" s="246"/>
      <c r="DL55" s="246"/>
      <c r="DM55" s="246"/>
      <c r="DN55" s="246"/>
      <c r="DO55" s="246"/>
      <c r="DP55" s="246"/>
      <c r="DQ55" s="246"/>
      <c r="DR55" s="246"/>
      <c r="DS55" s="246"/>
      <c r="DT55" s="246"/>
      <c r="DU55" s="246"/>
      <c r="DV55" s="246"/>
      <c r="DW55" s="246"/>
      <c r="DX55" s="246"/>
      <c r="DY55" s="246"/>
      <c r="DZ55" s="246"/>
      <c r="EA55" s="246"/>
      <c r="EB55" s="246"/>
      <c r="EE55" s="245">
        <f t="shared" si="0"/>
        <v>0</v>
      </c>
      <c r="EF55" s="422">
        <f t="shared" si="1"/>
        <v>0</v>
      </c>
      <c r="EG55" s="398">
        <f t="shared" si="2"/>
        <v>0</v>
      </c>
      <c r="EH55" s="423">
        <f t="shared" si="3"/>
        <v>0</v>
      </c>
    </row>
    <row r="56" spans="3:138" ht="15" customHeight="1">
      <c r="C56" s="151" t="s">
        <v>88</v>
      </c>
      <c r="D56" s="570" t="str">
        <f>IF(CNGE_2024_M1_Secc4!D97="","",CNGE_2024_M1_Secc4!D97)</f>
        <v/>
      </c>
      <c r="E56" s="570"/>
      <c r="F56" s="570"/>
      <c r="G56" s="570"/>
      <c r="H56" s="460"/>
      <c r="I56" s="460"/>
      <c r="J56" s="460"/>
      <c r="K56" s="460"/>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6"/>
      <c r="BC56" s="246"/>
      <c r="BD56" s="246"/>
      <c r="BE56" s="246"/>
      <c r="BF56" s="246"/>
      <c r="BG56" s="246"/>
      <c r="BH56" s="246"/>
      <c r="BI56" s="246"/>
      <c r="BJ56" s="246"/>
      <c r="BK56" s="246"/>
      <c r="BL56" s="246"/>
      <c r="BM56" s="246"/>
      <c r="BN56" s="246"/>
      <c r="BO56" s="246"/>
      <c r="BP56" s="246"/>
      <c r="BQ56" s="246"/>
      <c r="BR56" s="246"/>
      <c r="BS56" s="246"/>
      <c r="BT56" s="246"/>
      <c r="BU56" s="246"/>
      <c r="BV56" s="246"/>
      <c r="BW56" s="246"/>
      <c r="BX56" s="246"/>
      <c r="BY56" s="246"/>
      <c r="BZ56" s="246"/>
      <c r="CA56" s="246"/>
      <c r="CB56" s="246"/>
      <c r="CC56" s="246"/>
      <c r="CD56" s="246"/>
      <c r="CE56" s="246"/>
      <c r="CF56" s="246"/>
      <c r="CG56" s="246"/>
      <c r="CH56" s="246"/>
      <c r="CI56" s="246"/>
      <c r="CJ56" s="246"/>
      <c r="CK56" s="246"/>
      <c r="CL56" s="246"/>
      <c r="CM56" s="246"/>
      <c r="CN56" s="246"/>
      <c r="CO56" s="246"/>
      <c r="CP56" s="246"/>
      <c r="CQ56" s="246"/>
      <c r="CR56" s="246"/>
      <c r="CS56" s="246"/>
      <c r="CT56" s="246"/>
      <c r="CU56" s="246"/>
      <c r="CV56" s="246"/>
      <c r="CW56" s="246"/>
      <c r="CX56" s="246"/>
      <c r="CY56" s="246"/>
      <c r="CZ56" s="246"/>
      <c r="DA56" s="246"/>
      <c r="DB56" s="246"/>
      <c r="DC56" s="246"/>
      <c r="DD56" s="246"/>
      <c r="DE56" s="246"/>
      <c r="DF56" s="246"/>
      <c r="DG56" s="246"/>
      <c r="DH56" s="246"/>
      <c r="DI56" s="246"/>
      <c r="DJ56" s="246"/>
      <c r="DK56" s="246"/>
      <c r="DL56" s="246"/>
      <c r="DM56" s="246"/>
      <c r="DN56" s="246"/>
      <c r="DO56" s="246"/>
      <c r="DP56" s="246"/>
      <c r="DQ56" s="246"/>
      <c r="DR56" s="246"/>
      <c r="DS56" s="246"/>
      <c r="DT56" s="246"/>
      <c r="DU56" s="246"/>
      <c r="DV56" s="246"/>
      <c r="DW56" s="246"/>
      <c r="DX56" s="246"/>
      <c r="DY56" s="246"/>
      <c r="DZ56" s="246"/>
      <c r="EA56" s="246"/>
      <c r="EB56" s="246"/>
      <c r="EE56" s="245">
        <f t="shared" si="0"/>
        <v>0</v>
      </c>
      <c r="EF56" s="422">
        <f t="shared" si="1"/>
        <v>0</v>
      </c>
      <c r="EG56" s="398">
        <f t="shared" si="2"/>
        <v>0</v>
      </c>
      <c r="EH56" s="423">
        <f t="shared" si="3"/>
        <v>0</v>
      </c>
    </row>
    <row r="57" spans="3:138" ht="15" customHeight="1">
      <c r="C57" s="151" t="s">
        <v>89</v>
      </c>
      <c r="D57" s="570" t="str">
        <f>IF(CNGE_2024_M1_Secc4!D98="","",CNGE_2024_M1_Secc4!D98)</f>
        <v/>
      </c>
      <c r="E57" s="570"/>
      <c r="F57" s="570"/>
      <c r="G57" s="570"/>
      <c r="H57" s="460"/>
      <c r="I57" s="460"/>
      <c r="J57" s="460"/>
      <c r="K57" s="460"/>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c r="BO57" s="246"/>
      <c r="BP57" s="246"/>
      <c r="BQ57" s="246"/>
      <c r="BR57" s="246"/>
      <c r="BS57" s="246"/>
      <c r="BT57" s="246"/>
      <c r="BU57" s="246"/>
      <c r="BV57" s="246"/>
      <c r="BW57" s="246"/>
      <c r="BX57" s="246"/>
      <c r="BY57" s="246"/>
      <c r="BZ57" s="246"/>
      <c r="CA57" s="246"/>
      <c r="CB57" s="246"/>
      <c r="CC57" s="246"/>
      <c r="CD57" s="246"/>
      <c r="CE57" s="246"/>
      <c r="CF57" s="246"/>
      <c r="CG57" s="246"/>
      <c r="CH57" s="246"/>
      <c r="CI57" s="246"/>
      <c r="CJ57" s="246"/>
      <c r="CK57" s="246"/>
      <c r="CL57" s="246"/>
      <c r="CM57" s="246"/>
      <c r="CN57" s="246"/>
      <c r="CO57" s="246"/>
      <c r="CP57" s="246"/>
      <c r="CQ57" s="246"/>
      <c r="CR57" s="246"/>
      <c r="CS57" s="246"/>
      <c r="CT57" s="246"/>
      <c r="CU57" s="246"/>
      <c r="CV57" s="246"/>
      <c r="CW57" s="246"/>
      <c r="CX57" s="246"/>
      <c r="CY57" s="246"/>
      <c r="CZ57" s="246"/>
      <c r="DA57" s="246"/>
      <c r="DB57" s="246"/>
      <c r="DC57" s="246"/>
      <c r="DD57" s="246"/>
      <c r="DE57" s="246"/>
      <c r="DF57" s="246"/>
      <c r="DG57" s="246"/>
      <c r="DH57" s="246"/>
      <c r="DI57" s="246"/>
      <c r="DJ57" s="246"/>
      <c r="DK57" s="246"/>
      <c r="DL57" s="246"/>
      <c r="DM57" s="246"/>
      <c r="DN57" s="246"/>
      <c r="DO57" s="246"/>
      <c r="DP57" s="246"/>
      <c r="DQ57" s="246"/>
      <c r="DR57" s="246"/>
      <c r="DS57" s="246"/>
      <c r="DT57" s="246"/>
      <c r="DU57" s="246"/>
      <c r="DV57" s="246"/>
      <c r="DW57" s="246"/>
      <c r="DX57" s="246"/>
      <c r="DY57" s="246"/>
      <c r="DZ57" s="246"/>
      <c r="EA57" s="246"/>
      <c r="EB57" s="246"/>
      <c r="EE57" s="245">
        <f t="shared" si="0"/>
        <v>0</v>
      </c>
      <c r="EF57" s="422">
        <f t="shared" si="1"/>
        <v>0</v>
      </c>
      <c r="EG57" s="398">
        <f t="shared" si="2"/>
        <v>0</v>
      </c>
      <c r="EH57" s="423">
        <f t="shared" si="3"/>
        <v>0</v>
      </c>
    </row>
    <row r="58" spans="3:138" ht="15" customHeight="1">
      <c r="C58" s="151" t="s">
        <v>90</v>
      </c>
      <c r="D58" s="570" t="str">
        <f>IF(CNGE_2024_M1_Secc4!D99="","",CNGE_2024_M1_Secc4!D99)</f>
        <v/>
      </c>
      <c r="E58" s="570"/>
      <c r="F58" s="570"/>
      <c r="G58" s="570"/>
      <c r="H58" s="460"/>
      <c r="I58" s="460"/>
      <c r="J58" s="460"/>
      <c r="K58" s="460"/>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c r="BO58" s="246"/>
      <c r="BP58" s="246"/>
      <c r="BQ58" s="246"/>
      <c r="BR58" s="246"/>
      <c r="BS58" s="246"/>
      <c r="BT58" s="246"/>
      <c r="BU58" s="246"/>
      <c r="BV58" s="246"/>
      <c r="BW58" s="246"/>
      <c r="BX58" s="246"/>
      <c r="BY58" s="246"/>
      <c r="BZ58" s="246"/>
      <c r="CA58" s="246"/>
      <c r="CB58" s="246"/>
      <c r="CC58" s="246"/>
      <c r="CD58" s="246"/>
      <c r="CE58" s="246"/>
      <c r="CF58" s="246"/>
      <c r="CG58" s="246"/>
      <c r="CH58" s="246"/>
      <c r="CI58" s="246"/>
      <c r="CJ58" s="246"/>
      <c r="CK58" s="246"/>
      <c r="CL58" s="246"/>
      <c r="CM58" s="246"/>
      <c r="CN58" s="246"/>
      <c r="CO58" s="246"/>
      <c r="CP58" s="246"/>
      <c r="CQ58" s="246"/>
      <c r="CR58" s="246"/>
      <c r="CS58" s="246"/>
      <c r="CT58" s="246"/>
      <c r="CU58" s="246"/>
      <c r="CV58" s="246"/>
      <c r="CW58" s="246"/>
      <c r="CX58" s="246"/>
      <c r="CY58" s="246"/>
      <c r="CZ58" s="246"/>
      <c r="DA58" s="246"/>
      <c r="DB58" s="246"/>
      <c r="DC58" s="246"/>
      <c r="DD58" s="246"/>
      <c r="DE58" s="246"/>
      <c r="DF58" s="246"/>
      <c r="DG58" s="246"/>
      <c r="DH58" s="246"/>
      <c r="DI58" s="246"/>
      <c r="DJ58" s="246"/>
      <c r="DK58" s="246"/>
      <c r="DL58" s="246"/>
      <c r="DM58" s="246"/>
      <c r="DN58" s="246"/>
      <c r="DO58" s="246"/>
      <c r="DP58" s="246"/>
      <c r="DQ58" s="246"/>
      <c r="DR58" s="246"/>
      <c r="DS58" s="246"/>
      <c r="DT58" s="246"/>
      <c r="DU58" s="246"/>
      <c r="DV58" s="246"/>
      <c r="DW58" s="246"/>
      <c r="DX58" s="246"/>
      <c r="DY58" s="246"/>
      <c r="DZ58" s="246"/>
      <c r="EA58" s="246"/>
      <c r="EB58" s="246"/>
      <c r="EE58" s="245">
        <f t="shared" si="0"/>
        <v>0</v>
      </c>
      <c r="EF58" s="422">
        <f t="shared" si="1"/>
        <v>0</v>
      </c>
      <c r="EG58" s="398">
        <f t="shared" si="2"/>
        <v>0</v>
      </c>
      <c r="EH58" s="423">
        <f t="shared" si="3"/>
        <v>0</v>
      </c>
    </row>
    <row r="59" spans="3:138" ht="15" customHeight="1">
      <c r="C59" s="151" t="s">
        <v>91</v>
      </c>
      <c r="D59" s="570" t="str">
        <f>IF(CNGE_2024_M1_Secc4!D100="","",CNGE_2024_M1_Secc4!D100)</f>
        <v/>
      </c>
      <c r="E59" s="570"/>
      <c r="F59" s="570"/>
      <c r="G59" s="570"/>
      <c r="H59" s="460"/>
      <c r="I59" s="460"/>
      <c r="J59" s="460"/>
      <c r="K59" s="460"/>
      <c r="L59" s="246"/>
      <c r="M59" s="246"/>
      <c r="N59" s="246"/>
      <c r="O59" s="246"/>
      <c r="P59" s="246"/>
      <c r="Q59" s="246"/>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246"/>
      <c r="BL59" s="246"/>
      <c r="BM59" s="246"/>
      <c r="BN59" s="246"/>
      <c r="BO59" s="246"/>
      <c r="BP59" s="246"/>
      <c r="BQ59" s="246"/>
      <c r="BR59" s="246"/>
      <c r="BS59" s="246"/>
      <c r="BT59" s="246"/>
      <c r="BU59" s="246"/>
      <c r="BV59" s="246"/>
      <c r="BW59" s="246"/>
      <c r="BX59" s="246"/>
      <c r="BY59" s="246"/>
      <c r="BZ59" s="246"/>
      <c r="CA59" s="246"/>
      <c r="CB59" s="246"/>
      <c r="CC59" s="246"/>
      <c r="CD59" s="246"/>
      <c r="CE59" s="246"/>
      <c r="CF59" s="246"/>
      <c r="CG59" s="246"/>
      <c r="CH59" s="246"/>
      <c r="CI59" s="246"/>
      <c r="CJ59" s="246"/>
      <c r="CK59" s="246"/>
      <c r="CL59" s="246"/>
      <c r="CM59" s="246"/>
      <c r="CN59" s="246"/>
      <c r="CO59" s="246"/>
      <c r="CP59" s="246"/>
      <c r="CQ59" s="246"/>
      <c r="CR59" s="246"/>
      <c r="CS59" s="246"/>
      <c r="CT59" s="246"/>
      <c r="CU59" s="246"/>
      <c r="CV59" s="246"/>
      <c r="CW59" s="246"/>
      <c r="CX59" s="246"/>
      <c r="CY59" s="246"/>
      <c r="CZ59" s="246"/>
      <c r="DA59" s="246"/>
      <c r="DB59" s="246"/>
      <c r="DC59" s="246"/>
      <c r="DD59" s="246"/>
      <c r="DE59" s="246"/>
      <c r="DF59" s="246"/>
      <c r="DG59" s="246"/>
      <c r="DH59" s="246"/>
      <c r="DI59" s="246"/>
      <c r="DJ59" s="246"/>
      <c r="DK59" s="246"/>
      <c r="DL59" s="246"/>
      <c r="DM59" s="246"/>
      <c r="DN59" s="246"/>
      <c r="DO59" s="246"/>
      <c r="DP59" s="246"/>
      <c r="DQ59" s="246"/>
      <c r="DR59" s="246"/>
      <c r="DS59" s="246"/>
      <c r="DT59" s="246"/>
      <c r="DU59" s="246"/>
      <c r="DV59" s="246"/>
      <c r="DW59" s="246"/>
      <c r="DX59" s="246"/>
      <c r="DY59" s="246"/>
      <c r="DZ59" s="246"/>
      <c r="EA59" s="246"/>
      <c r="EB59" s="246"/>
      <c r="EE59" s="245">
        <f t="shared" si="0"/>
        <v>0</v>
      </c>
      <c r="EF59" s="422">
        <f t="shared" si="1"/>
        <v>0</v>
      </c>
      <c r="EG59" s="398">
        <f t="shared" si="2"/>
        <v>0</v>
      </c>
      <c r="EH59" s="423">
        <f t="shared" si="3"/>
        <v>0</v>
      </c>
    </row>
    <row r="60" spans="3:138" ht="15" customHeight="1">
      <c r="C60" s="151" t="s">
        <v>103</v>
      </c>
      <c r="D60" s="570" t="str">
        <f>IF(CNGE_2024_M1_Secc4!D101="","",CNGE_2024_M1_Secc4!D101)</f>
        <v/>
      </c>
      <c r="E60" s="570"/>
      <c r="F60" s="570"/>
      <c r="G60" s="570"/>
      <c r="H60" s="460"/>
      <c r="I60" s="460"/>
      <c r="J60" s="460"/>
      <c r="K60" s="460"/>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c r="BO60" s="246"/>
      <c r="BP60" s="246"/>
      <c r="BQ60" s="246"/>
      <c r="BR60" s="246"/>
      <c r="BS60" s="246"/>
      <c r="BT60" s="246"/>
      <c r="BU60" s="246"/>
      <c r="BV60" s="246"/>
      <c r="BW60" s="246"/>
      <c r="BX60" s="246"/>
      <c r="BY60" s="246"/>
      <c r="BZ60" s="246"/>
      <c r="CA60" s="246"/>
      <c r="CB60" s="246"/>
      <c r="CC60" s="246"/>
      <c r="CD60" s="246"/>
      <c r="CE60" s="246"/>
      <c r="CF60" s="246"/>
      <c r="CG60" s="246"/>
      <c r="CH60" s="246"/>
      <c r="CI60" s="246"/>
      <c r="CJ60" s="246"/>
      <c r="CK60" s="246"/>
      <c r="CL60" s="246"/>
      <c r="CM60" s="246"/>
      <c r="CN60" s="246"/>
      <c r="CO60" s="246"/>
      <c r="CP60" s="246"/>
      <c r="CQ60" s="246"/>
      <c r="CR60" s="246"/>
      <c r="CS60" s="246"/>
      <c r="CT60" s="246"/>
      <c r="CU60" s="246"/>
      <c r="CV60" s="246"/>
      <c r="CW60" s="246"/>
      <c r="CX60" s="246"/>
      <c r="CY60" s="246"/>
      <c r="CZ60" s="246"/>
      <c r="DA60" s="246"/>
      <c r="DB60" s="246"/>
      <c r="DC60" s="246"/>
      <c r="DD60" s="246"/>
      <c r="DE60" s="246"/>
      <c r="DF60" s="246"/>
      <c r="DG60" s="246"/>
      <c r="DH60" s="246"/>
      <c r="DI60" s="246"/>
      <c r="DJ60" s="246"/>
      <c r="DK60" s="246"/>
      <c r="DL60" s="246"/>
      <c r="DM60" s="246"/>
      <c r="DN60" s="246"/>
      <c r="DO60" s="246"/>
      <c r="DP60" s="246"/>
      <c r="DQ60" s="246"/>
      <c r="DR60" s="246"/>
      <c r="DS60" s="246"/>
      <c r="DT60" s="246"/>
      <c r="DU60" s="246"/>
      <c r="DV60" s="246"/>
      <c r="DW60" s="246"/>
      <c r="DX60" s="246"/>
      <c r="DY60" s="246"/>
      <c r="DZ60" s="246"/>
      <c r="EA60" s="246"/>
      <c r="EB60" s="246"/>
      <c r="EE60" s="245">
        <f t="shared" si="0"/>
        <v>0</v>
      </c>
      <c r="EF60" s="422">
        <f t="shared" si="1"/>
        <v>0</v>
      </c>
      <c r="EG60" s="398">
        <f t="shared" si="2"/>
        <v>0</v>
      </c>
      <c r="EH60" s="423">
        <f t="shared" si="3"/>
        <v>0</v>
      </c>
    </row>
    <row r="61" spans="3:138" ht="15" customHeight="1">
      <c r="C61" s="151" t="s">
        <v>104</v>
      </c>
      <c r="D61" s="570" t="str">
        <f>IF(CNGE_2024_M1_Secc4!D102="","",CNGE_2024_M1_Secc4!D102)</f>
        <v/>
      </c>
      <c r="E61" s="570"/>
      <c r="F61" s="570"/>
      <c r="G61" s="570"/>
      <c r="H61" s="460"/>
      <c r="I61" s="460"/>
      <c r="J61" s="460"/>
      <c r="K61" s="460"/>
      <c r="L61" s="246"/>
      <c r="M61" s="246"/>
      <c r="N61" s="246"/>
      <c r="O61" s="246"/>
      <c r="P61" s="246"/>
      <c r="Q61" s="246"/>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6"/>
      <c r="AY61" s="246"/>
      <c r="AZ61" s="246"/>
      <c r="BA61" s="246"/>
      <c r="BB61" s="246"/>
      <c r="BC61" s="246"/>
      <c r="BD61" s="246"/>
      <c r="BE61" s="246"/>
      <c r="BF61" s="246"/>
      <c r="BG61" s="246"/>
      <c r="BH61" s="246"/>
      <c r="BI61" s="246"/>
      <c r="BJ61" s="246"/>
      <c r="BK61" s="246"/>
      <c r="BL61" s="246"/>
      <c r="BM61" s="246"/>
      <c r="BN61" s="246"/>
      <c r="BO61" s="246"/>
      <c r="BP61" s="246"/>
      <c r="BQ61" s="246"/>
      <c r="BR61" s="246"/>
      <c r="BS61" s="246"/>
      <c r="BT61" s="246"/>
      <c r="BU61" s="246"/>
      <c r="BV61" s="246"/>
      <c r="BW61" s="246"/>
      <c r="BX61" s="246"/>
      <c r="BY61" s="246"/>
      <c r="BZ61" s="246"/>
      <c r="CA61" s="246"/>
      <c r="CB61" s="246"/>
      <c r="CC61" s="246"/>
      <c r="CD61" s="246"/>
      <c r="CE61" s="246"/>
      <c r="CF61" s="246"/>
      <c r="CG61" s="246"/>
      <c r="CH61" s="246"/>
      <c r="CI61" s="246"/>
      <c r="CJ61" s="246"/>
      <c r="CK61" s="246"/>
      <c r="CL61" s="246"/>
      <c r="CM61" s="246"/>
      <c r="CN61" s="246"/>
      <c r="CO61" s="246"/>
      <c r="CP61" s="246"/>
      <c r="CQ61" s="246"/>
      <c r="CR61" s="246"/>
      <c r="CS61" s="246"/>
      <c r="CT61" s="246"/>
      <c r="CU61" s="246"/>
      <c r="CV61" s="246"/>
      <c r="CW61" s="246"/>
      <c r="CX61" s="246"/>
      <c r="CY61" s="246"/>
      <c r="CZ61" s="246"/>
      <c r="DA61" s="246"/>
      <c r="DB61" s="246"/>
      <c r="DC61" s="246"/>
      <c r="DD61" s="246"/>
      <c r="DE61" s="246"/>
      <c r="DF61" s="246"/>
      <c r="DG61" s="246"/>
      <c r="DH61" s="246"/>
      <c r="DI61" s="246"/>
      <c r="DJ61" s="246"/>
      <c r="DK61" s="246"/>
      <c r="DL61" s="246"/>
      <c r="DM61" s="246"/>
      <c r="DN61" s="246"/>
      <c r="DO61" s="246"/>
      <c r="DP61" s="246"/>
      <c r="DQ61" s="246"/>
      <c r="DR61" s="246"/>
      <c r="DS61" s="246"/>
      <c r="DT61" s="246"/>
      <c r="DU61" s="246"/>
      <c r="DV61" s="246"/>
      <c r="DW61" s="246"/>
      <c r="DX61" s="246"/>
      <c r="DY61" s="246"/>
      <c r="DZ61" s="246"/>
      <c r="EA61" s="246"/>
      <c r="EB61" s="246"/>
      <c r="EE61" s="245">
        <f t="shared" si="0"/>
        <v>0</v>
      </c>
      <c r="EF61" s="422">
        <f t="shared" si="1"/>
        <v>0</v>
      </c>
      <c r="EG61" s="398">
        <f t="shared" si="2"/>
        <v>0</v>
      </c>
      <c r="EH61" s="423">
        <f t="shared" si="3"/>
        <v>0</v>
      </c>
    </row>
    <row r="62" spans="3:138" ht="15" customHeight="1">
      <c r="C62" s="151" t="s">
        <v>105</v>
      </c>
      <c r="D62" s="570" t="str">
        <f>IF(CNGE_2024_M1_Secc4!D103="","",CNGE_2024_M1_Secc4!D103)</f>
        <v/>
      </c>
      <c r="E62" s="570"/>
      <c r="F62" s="570"/>
      <c r="G62" s="570"/>
      <c r="H62" s="460"/>
      <c r="I62" s="460"/>
      <c r="J62" s="460"/>
      <c r="K62" s="460"/>
      <c r="L62" s="246"/>
      <c r="M62" s="246"/>
      <c r="N62" s="246"/>
      <c r="O62" s="246"/>
      <c r="P62" s="246"/>
      <c r="Q62" s="246"/>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6"/>
      <c r="BO62" s="246"/>
      <c r="BP62" s="246"/>
      <c r="BQ62" s="246"/>
      <c r="BR62" s="246"/>
      <c r="BS62" s="246"/>
      <c r="BT62" s="246"/>
      <c r="BU62" s="246"/>
      <c r="BV62" s="246"/>
      <c r="BW62" s="246"/>
      <c r="BX62" s="246"/>
      <c r="BY62" s="246"/>
      <c r="BZ62" s="246"/>
      <c r="CA62" s="246"/>
      <c r="CB62" s="246"/>
      <c r="CC62" s="246"/>
      <c r="CD62" s="246"/>
      <c r="CE62" s="246"/>
      <c r="CF62" s="246"/>
      <c r="CG62" s="246"/>
      <c r="CH62" s="246"/>
      <c r="CI62" s="246"/>
      <c r="CJ62" s="246"/>
      <c r="CK62" s="246"/>
      <c r="CL62" s="246"/>
      <c r="CM62" s="246"/>
      <c r="CN62" s="246"/>
      <c r="CO62" s="246"/>
      <c r="CP62" s="246"/>
      <c r="CQ62" s="246"/>
      <c r="CR62" s="246"/>
      <c r="CS62" s="246"/>
      <c r="CT62" s="246"/>
      <c r="CU62" s="246"/>
      <c r="CV62" s="246"/>
      <c r="CW62" s="246"/>
      <c r="CX62" s="246"/>
      <c r="CY62" s="246"/>
      <c r="CZ62" s="246"/>
      <c r="DA62" s="246"/>
      <c r="DB62" s="246"/>
      <c r="DC62" s="246"/>
      <c r="DD62" s="246"/>
      <c r="DE62" s="246"/>
      <c r="DF62" s="246"/>
      <c r="DG62" s="246"/>
      <c r="DH62" s="246"/>
      <c r="DI62" s="246"/>
      <c r="DJ62" s="246"/>
      <c r="DK62" s="246"/>
      <c r="DL62" s="246"/>
      <c r="DM62" s="246"/>
      <c r="DN62" s="246"/>
      <c r="DO62" s="246"/>
      <c r="DP62" s="246"/>
      <c r="DQ62" s="246"/>
      <c r="DR62" s="246"/>
      <c r="DS62" s="246"/>
      <c r="DT62" s="246"/>
      <c r="DU62" s="246"/>
      <c r="DV62" s="246"/>
      <c r="DW62" s="246"/>
      <c r="DX62" s="246"/>
      <c r="DY62" s="246"/>
      <c r="DZ62" s="246"/>
      <c r="EA62" s="246"/>
      <c r="EB62" s="246"/>
      <c r="EE62" s="245">
        <f t="shared" si="0"/>
        <v>0</v>
      </c>
      <c r="EF62" s="422">
        <f t="shared" si="1"/>
        <v>0</v>
      </c>
      <c r="EG62" s="398">
        <f t="shared" si="2"/>
        <v>0</v>
      </c>
      <c r="EH62" s="423">
        <f t="shared" si="3"/>
        <v>0</v>
      </c>
    </row>
    <row r="63" spans="3:138" ht="15" customHeight="1">
      <c r="C63" s="151" t="s">
        <v>106</v>
      </c>
      <c r="D63" s="570" t="str">
        <f>IF(CNGE_2024_M1_Secc4!D104="","",CNGE_2024_M1_Secc4!D104)</f>
        <v/>
      </c>
      <c r="E63" s="570"/>
      <c r="F63" s="570"/>
      <c r="G63" s="570"/>
      <c r="H63" s="460"/>
      <c r="I63" s="460"/>
      <c r="J63" s="460"/>
      <c r="K63" s="460"/>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6"/>
      <c r="AY63" s="246"/>
      <c r="AZ63" s="246"/>
      <c r="BA63" s="246"/>
      <c r="BB63" s="246"/>
      <c r="BC63" s="246"/>
      <c r="BD63" s="246"/>
      <c r="BE63" s="246"/>
      <c r="BF63" s="246"/>
      <c r="BG63" s="246"/>
      <c r="BH63" s="246"/>
      <c r="BI63" s="246"/>
      <c r="BJ63" s="246"/>
      <c r="BK63" s="246"/>
      <c r="BL63" s="246"/>
      <c r="BM63" s="246"/>
      <c r="BN63" s="246"/>
      <c r="BO63" s="246"/>
      <c r="BP63" s="246"/>
      <c r="BQ63" s="246"/>
      <c r="BR63" s="246"/>
      <c r="BS63" s="246"/>
      <c r="BT63" s="246"/>
      <c r="BU63" s="246"/>
      <c r="BV63" s="246"/>
      <c r="BW63" s="246"/>
      <c r="BX63" s="246"/>
      <c r="BY63" s="246"/>
      <c r="BZ63" s="246"/>
      <c r="CA63" s="246"/>
      <c r="CB63" s="246"/>
      <c r="CC63" s="246"/>
      <c r="CD63" s="246"/>
      <c r="CE63" s="246"/>
      <c r="CF63" s="246"/>
      <c r="CG63" s="246"/>
      <c r="CH63" s="246"/>
      <c r="CI63" s="246"/>
      <c r="CJ63" s="246"/>
      <c r="CK63" s="246"/>
      <c r="CL63" s="246"/>
      <c r="CM63" s="246"/>
      <c r="CN63" s="246"/>
      <c r="CO63" s="246"/>
      <c r="CP63" s="246"/>
      <c r="CQ63" s="246"/>
      <c r="CR63" s="246"/>
      <c r="CS63" s="246"/>
      <c r="CT63" s="246"/>
      <c r="CU63" s="246"/>
      <c r="CV63" s="246"/>
      <c r="CW63" s="246"/>
      <c r="CX63" s="246"/>
      <c r="CY63" s="246"/>
      <c r="CZ63" s="246"/>
      <c r="DA63" s="246"/>
      <c r="DB63" s="246"/>
      <c r="DC63" s="246"/>
      <c r="DD63" s="246"/>
      <c r="DE63" s="246"/>
      <c r="DF63" s="246"/>
      <c r="DG63" s="246"/>
      <c r="DH63" s="246"/>
      <c r="DI63" s="246"/>
      <c r="DJ63" s="246"/>
      <c r="DK63" s="246"/>
      <c r="DL63" s="246"/>
      <c r="DM63" s="246"/>
      <c r="DN63" s="246"/>
      <c r="DO63" s="246"/>
      <c r="DP63" s="246"/>
      <c r="DQ63" s="246"/>
      <c r="DR63" s="246"/>
      <c r="DS63" s="246"/>
      <c r="DT63" s="246"/>
      <c r="DU63" s="246"/>
      <c r="DV63" s="246"/>
      <c r="DW63" s="246"/>
      <c r="DX63" s="246"/>
      <c r="DY63" s="246"/>
      <c r="DZ63" s="246"/>
      <c r="EA63" s="246"/>
      <c r="EB63" s="246"/>
      <c r="EE63" s="245">
        <f t="shared" si="0"/>
        <v>0</v>
      </c>
      <c r="EF63" s="422">
        <f t="shared" si="1"/>
        <v>0</v>
      </c>
      <c r="EG63" s="398">
        <f t="shared" si="2"/>
        <v>0</v>
      </c>
      <c r="EH63" s="423">
        <f t="shared" si="3"/>
        <v>0</v>
      </c>
    </row>
    <row r="64" spans="3:138" ht="15" customHeight="1">
      <c r="C64" s="151" t="s">
        <v>107</v>
      </c>
      <c r="D64" s="570" t="str">
        <f>IF(CNGE_2024_M1_Secc4!D105="","",CNGE_2024_M1_Secc4!D105)</f>
        <v/>
      </c>
      <c r="E64" s="570"/>
      <c r="F64" s="570"/>
      <c r="G64" s="570"/>
      <c r="H64" s="460"/>
      <c r="I64" s="460"/>
      <c r="J64" s="460"/>
      <c r="K64" s="460"/>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c r="BB64" s="246"/>
      <c r="BC64" s="246"/>
      <c r="BD64" s="246"/>
      <c r="BE64" s="246"/>
      <c r="BF64" s="246"/>
      <c r="BG64" s="246"/>
      <c r="BH64" s="246"/>
      <c r="BI64" s="246"/>
      <c r="BJ64" s="246"/>
      <c r="BK64" s="246"/>
      <c r="BL64" s="246"/>
      <c r="BM64" s="246"/>
      <c r="BN64" s="246"/>
      <c r="BO64" s="246"/>
      <c r="BP64" s="246"/>
      <c r="BQ64" s="246"/>
      <c r="BR64" s="246"/>
      <c r="BS64" s="246"/>
      <c r="BT64" s="246"/>
      <c r="BU64" s="246"/>
      <c r="BV64" s="246"/>
      <c r="BW64" s="246"/>
      <c r="BX64" s="246"/>
      <c r="BY64" s="246"/>
      <c r="BZ64" s="246"/>
      <c r="CA64" s="246"/>
      <c r="CB64" s="246"/>
      <c r="CC64" s="246"/>
      <c r="CD64" s="246"/>
      <c r="CE64" s="246"/>
      <c r="CF64" s="246"/>
      <c r="CG64" s="246"/>
      <c r="CH64" s="246"/>
      <c r="CI64" s="246"/>
      <c r="CJ64" s="246"/>
      <c r="CK64" s="246"/>
      <c r="CL64" s="246"/>
      <c r="CM64" s="246"/>
      <c r="CN64" s="246"/>
      <c r="CO64" s="246"/>
      <c r="CP64" s="246"/>
      <c r="CQ64" s="246"/>
      <c r="CR64" s="246"/>
      <c r="CS64" s="246"/>
      <c r="CT64" s="246"/>
      <c r="CU64" s="246"/>
      <c r="CV64" s="246"/>
      <c r="CW64" s="246"/>
      <c r="CX64" s="246"/>
      <c r="CY64" s="246"/>
      <c r="CZ64" s="246"/>
      <c r="DA64" s="246"/>
      <c r="DB64" s="246"/>
      <c r="DC64" s="246"/>
      <c r="DD64" s="246"/>
      <c r="DE64" s="246"/>
      <c r="DF64" s="246"/>
      <c r="DG64" s="246"/>
      <c r="DH64" s="246"/>
      <c r="DI64" s="246"/>
      <c r="DJ64" s="246"/>
      <c r="DK64" s="246"/>
      <c r="DL64" s="246"/>
      <c r="DM64" s="246"/>
      <c r="DN64" s="246"/>
      <c r="DO64" s="246"/>
      <c r="DP64" s="246"/>
      <c r="DQ64" s="246"/>
      <c r="DR64" s="246"/>
      <c r="DS64" s="246"/>
      <c r="DT64" s="246"/>
      <c r="DU64" s="246"/>
      <c r="DV64" s="246"/>
      <c r="DW64" s="246"/>
      <c r="DX64" s="246"/>
      <c r="DY64" s="246"/>
      <c r="DZ64" s="246"/>
      <c r="EA64" s="246"/>
      <c r="EB64" s="246"/>
      <c r="EE64" s="245">
        <f t="shared" si="0"/>
        <v>0</v>
      </c>
      <c r="EF64" s="422">
        <f t="shared" si="1"/>
        <v>0</v>
      </c>
      <c r="EG64" s="398">
        <f t="shared" si="2"/>
        <v>0</v>
      </c>
      <c r="EH64" s="423">
        <f t="shared" si="3"/>
        <v>0</v>
      </c>
    </row>
    <row r="65" spans="3:138" ht="15" customHeight="1">
      <c r="C65" s="151" t="s">
        <v>108</v>
      </c>
      <c r="D65" s="570" t="str">
        <f>IF(CNGE_2024_M1_Secc4!D106="","",CNGE_2024_M1_Secc4!D106)</f>
        <v/>
      </c>
      <c r="E65" s="570"/>
      <c r="F65" s="570"/>
      <c r="G65" s="570"/>
      <c r="H65" s="460"/>
      <c r="I65" s="460"/>
      <c r="J65" s="460"/>
      <c r="K65" s="460"/>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6"/>
      <c r="BR65" s="246"/>
      <c r="BS65" s="246"/>
      <c r="BT65" s="246"/>
      <c r="BU65" s="246"/>
      <c r="BV65" s="246"/>
      <c r="BW65" s="246"/>
      <c r="BX65" s="246"/>
      <c r="BY65" s="246"/>
      <c r="BZ65" s="246"/>
      <c r="CA65" s="246"/>
      <c r="CB65" s="246"/>
      <c r="CC65" s="246"/>
      <c r="CD65" s="246"/>
      <c r="CE65" s="246"/>
      <c r="CF65" s="246"/>
      <c r="CG65" s="246"/>
      <c r="CH65" s="246"/>
      <c r="CI65" s="246"/>
      <c r="CJ65" s="246"/>
      <c r="CK65" s="246"/>
      <c r="CL65" s="246"/>
      <c r="CM65" s="246"/>
      <c r="CN65" s="246"/>
      <c r="CO65" s="246"/>
      <c r="CP65" s="246"/>
      <c r="CQ65" s="246"/>
      <c r="CR65" s="246"/>
      <c r="CS65" s="246"/>
      <c r="CT65" s="246"/>
      <c r="CU65" s="246"/>
      <c r="CV65" s="246"/>
      <c r="CW65" s="246"/>
      <c r="CX65" s="246"/>
      <c r="CY65" s="246"/>
      <c r="CZ65" s="246"/>
      <c r="DA65" s="246"/>
      <c r="DB65" s="246"/>
      <c r="DC65" s="246"/>
      <c r="DD65" s="246"/>
      <c r="DE65" s="246"/>
      <c r="DF65" s="246"/>
      <c r="DG65" s="246"/>
      <c r="DH65" s="246"/>
      <c r="DI65" s="246"/>
      <c r="DJ65" s="246"/>
      <c r="DK65" s="246"/>
      <c r="DL65" s="246"/>
      <c r="DM65" s="246"/>
      <c r="DN65" s="246"/>
      <c r="DO65" s="246"/>
      <c r="DP65" s="246"/>
      <c r="DQ65" s="246"/>
      <c r="DR65" s="246"/>
      <c r="DS65" s="246"/>
      <c r="DT65" s="246"/>
      <c r="DU65" s="246"/>
      <c r="DV65" s="246"/>
      <c r="DW65" s="246"/>
      <c r="DX65" s="246"/>
      <c r="DY65" s="246"/>
      <c r="DZ65" s="246"/>
      <c r="EA65" s="246"/>
      <c r="EB65" s="246"/>
      <c r="EE65" s="245">
        <f t="shared" si="0"/>
        <v>0</v>
      </c>
      <c r="EF65" s="422">
        <f t="shared" si="1"/>
        <v>0</v>
      </c>
      <c r="EG65" s="398">
        <f t="shared" si="2"/>
        <v>0</v>
      </c>
      <c r="EH65" s="423">
        <f t="shared" si="3"/>
        <v>0</v>
      </c>
    </row>
    <row r="66" spans="3:138" ht="15" customHeight="1">
      <c r="C66" s="151" t="s">
        <v>109</v>
      </c>
      <c r="D66" s="570" t="str">
        <f>IF(CNGE_2024_M1_Secc4!D107="","",CNGE_2024_M1_Secc4!D107)</f>
        <v/>
      </c>
      <c r="E66" s="570"/>
      <c r="F66" s="570"/>
      <c r="G66" s="570"/>
      <c r="H66" s="460"/>
      <c r="I66" s="460"/>
      <c r="J66" s="460"/>
      <c r="K66" s="460"/>
      <c r="L66" s="246"/>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c r="BB66" s="246"/>
      <c r="BC66" s="246"/>
      <c r="BD66" s="246"/>
      <c r="BE66" s="246"/>
      <c r="BF66" s="246"/>
      <c r="BG66" s="246"/>
      <c r="BH66" s="246"/>
      <c r="BI66" s="246"/>
      <c r="BJ66" s="246"/>
      <c r="BK66" s="246"/>
      <c r="BL66" s="246"/>
      <c r="BM66" s="246"/>
      <c r="BN66" s="246"/>
      <c r="BO66" s="246"/>
      <c r="BP66" s="246"/>
      <c r="BQ66" s="246"/>
      <c r="BR66" s="246"/>
      <c r="BS66" s="246"/>
      <c r="BT66" s="246"/>
      <c r="BU66" s="246"/>
      <c r="BV66" s="246"/>
      <c r="BW66" s="246"/>
      <c r="BX66" s="246"/>
      <c r="BY66" s="246"/>
      <c r="BZ66" s="246"/>
      <c r="CA66" s="246"/>
      <c r="CB66" s="246"/>
      <c r="CC66" s="246"/>
      <c r="CD66" s="246"/>
      <c r="CE66" s="246"/>
      <c r="CF66" s="246"/>
      <c r="CG66" s="246"/>
      <c r="CH66" s="246"/>
      <c r="CI66" s="246"/>
      <c r="CJ66" s="246"/>
      <c r="CK66" s="246"/>
      <c r="CL66" s="246"/>
      <c r="CM66" s="246"/>
      <c r="CN66" s="246"/>
      <c r="CO66" s="246"/>
      <c r="CP66" s="246"/>
      <c r="CQ66" s="246"/>
      <c r="CR66" s="246"/>
      <c r="CS66" s="246"/>
      <c r="CT66" s="246"/>
      <c r="CU66" s="246"/>
      <c r="CV66" s="246"/>
      <c r="CW66" s="246"/>
      <c r="CX66" s="246"/>
      <c r="CY66" s="246"/>
      <c r="CZ66" s="246"/>
      <c r="DA66" s="246"/>
      <c r="DB66" s="246"/>
      <c r="DC66" s="246"/>
      <c r="DD66" s="246"/>
      <c r="DE66" s="246"/>
      <c r="DF66" s="246"/>
      <c r="DG66" s="246"/>
      <c r="DH66" s="246"/>
      <c r="DI66" s="246"/>
      <c r="DJ66" s="246"/>
      <c r="DK66" s="246"/>
      <c r="DL66" s="246"/>
      <c r="DM66" s="246"/>
      <c r="DN66" s="246"/>
      <c r="DO66" s="246"/>
      <c r="DP66" s="246"/>
      <c r="DQ66" s="246"/>
      <c r="DR66" s="246"/>
      <c r="DS66" s="246"/>
      <c r="DT66" s="246"/>
      <c r="DU66" s="246"/>
      <c r="DV66" s="246"/>
      <c r="DW66" s="246"/>
      <c r="DX66" s="246"/>
      <c r="DY66" s="246"/>
      <c r="DZ66" s="246"/>
      <c r="EA66" s="246"/>
      <c r="EB66" s="246"/>
      <c r="EE66" s="245">
        <f t="shared" si="0"/>
        <v>0</v>
      </c>
      <c r="EF66" s="422">
        <f t="shared" si="1"/>
        <v>0</v>
      </c>
      <c r="EG66" s="398">
        <f t="shared" si="2"/>
        <v>0</v>
      </c>
      <c r="EH66" s="423">
        <f t="shared" si="3"/>
        <v>0</v>
      </c>
    </row>
    <row r="67" spans="3:138" ht="15" customHeight="1">
      <c r="C67" s="151" t="s">
        <v>110</v>
      </c>
      <c r="D67" s="570" t="str">
        <f>IF(CNGE_2024_M1_Secc4!D108="","",CNGE_2024_M1_Secc4!D108)</f>
        <v/>
      </c>
      <c r="E67" s="570"/>
      <c r="F67" s="570"/>
      <c r="G67" s="570"/>
      <c r="H67" s="460"/>
      <c r="I67" s="460"/>
      <c r="J67" s="460"/>
      <c r="K67" s="460"/>
      <c r="L67" s="246"/>
      <c r="M67" s="246"/>
      <c r="N67" s="246"/>
      <c r="O67" s="246"/>
      <c r="P67" s="246"/>
      <c r="Q67" s="246"/>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246"/>
      <c r="BL67" s="246"/>
      <c r="BM67" s="246"/>
      <c r="BN67" s="246"/>
      <c r="BO67" s="246"/>
      <c r="BP67" s="246"/>
      <c r="BQ67" s="246"/>
      <c r="BR67" s="246"/>
      <c r="BS67" s="246"/>
      <c r="BT67" s="246"/>
      <c r="BU67" s="246"/>
      <c r="BV67" s="246"/>
      <c r="BW67" s="246"/>
      <c r="BX67" s="246"/>
      <c r="BY67" s="246"/>
      <c r="BZ67" s="246"/>
      <c r="CA67" s="246"/>
      <c r="CB67" s="246"/>
      <c r="CC67" s="246"/>
      <c r="CD67" s="246"/>
      <c r="CE67" s="246"/>
      <c r="CF67" s="246"/>
      <c r="CG67" s="246"/>
      <c r="CH67" s="246"/>
      <c r="CI67" s="246"/>
      <c r="CJ67" s="246"/>
      <c r="CK67" s="246"/>
      <c r="CL67" s="246"/>
      <c r="CM67" s="246"/>
      <c r="CN67" s="246"/>
      <c r="CO67" s="246"/>
      <c r="CP67" s="246"/>
      <c r="CQ67" s="246"/>
      <c r="CR67" s="246"/>
      <c r="CS67" s="246"/>
      <c r="CT67" s="246"/>
      <c r="CU67" s="246"/>
      <c r="CV67" s="246"/>
      <c r="CW67" s="246"/>
      <c r="CX67" s="246"/>
      <c r="CY67" s="246"/>
      <c r="CZ67" s="246"/>
      <c r="DA67" s="246"/>
      <c r="DB67" s="246"/>
      <c r="DC67" s="246"/>
      <c r="DD67" s="246"/>
      <c r="DE67" s="246"/>
      <c r="DF67" s="246"/>
      <c r="DG67" s="246"/>
      <c r="DH67" s="246"/>
      <c r="DI67" s="246"/>
      <c r="DJ67" s="246"/>
      <c r="DK67" s="246"/>
      <c r="DL67" s="246"/>
      <c r="DM67" s="246"/>
      <c r="DN67" s="246"/>
      <c r="DO67" s="246"/>
      <c r="DP67" s="246"/>
      <c r="DQ67" s="246"/>
      <c r="DR67" s="246"/>
      <c r="DS67" s="246"/>
      <c r="DT67" s="246"/>
      <c r="DU67" s="246"/>
      <c r="DV67" s="246"/>
      <c r="DW67" s="246"/>
      <c r="DX67" s="246"/>
      <c r="DY67" s="246"/>
      <c r="DZ67" s="246"/>
      <c r="EA67" s="246"/>
      <c r="EB67" s="246"/>
      <c r="EE67" s="245">
        <f t="shared" si="0"/>
        <v>0</v>
      </c>
      <c r="EF67" s="422">
        <f t="shared" si="1"/>
        <v>0</v>
      </c>
      <c r="EG67" s="398">
        <f t="shared" si="2"/>
        <v>0</v>
      </c>
      <c r="EH67" s="423">
        <f t="shared" si="3"/>
        <v>0</v>
      </c>
    </row>
    <row r="68" spans="3:138" ht="15" customHeight="1">
      <c r="C68" s="151" t="s">
        <v>111</v>
      </c>
      <c r="D68" s="570" t="str">
        <f>IF(CNGE_2024_M1_Secc4!D109="","",CNGE_2024_M1_Secc4!D109)</f>
        <v/>
      </c>
      <c r="E68" s="570"/>
      <c r="F68" s="570"/>
      <c r="G68" s="570"/>
      <c r="H68" s="460"/>
      <c r="I68" s="460"/>
      <c r="J68" s="460"/>
      <c r="K68" s="460"/>
      <c r="L68" s="246"/>
      <c r="M68" s="246"/>
      <c r="N68" s="246"/>
      <c r="O68" s="246"/>
      <c r="P68" s="246"/>
      <c r="Q68" s="246"/>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c r="AQ68" s="246"/>
      <c r="AR68" s="246"/>
      <c r="AS68" s="246"/>
      <c r="AT68" s="246"/>
      <c r="AU68" s="246"/>
      <c r="AV68" s="246"/>
      <c r="AW68" s="246"/>
      <c r="AX68" s="246"/>
      <c r="AY68" s="246"/>
      <c r="AZ68" s="246"/>
      <c r="BA68" s="246"/>
      <c r="BB68" s="246"/>
      <c r="BC68" s="246"/>
      <c r="BD68" s="246"/>
      <c r="BE68" s="246"/>
      <c r="BF68" s="246"/>
      <c r="BG68" s="246"/>
      <c r="BH68" s="246"/>
      <c r="BI68" s="246"/>
      <c r="BJ68" s="246"/>
      <c r="BK68" s="246"/>
      <c r="BL68" s="246"/>
      <c r="BM68" s="246"/>
      <c r="BN68" s="246"/>
      <c r="BO68" s="246"/>
      <c r="BP68" s="246"/>
      <c r="BQ68" s="246"/>
      <c r="BR68" s="246"/>
      <c r="BS68" s="246"/>
      <c r="BT68" s="246"/>
      <c r="BU68" s="246"/>
      <c r="BV68" s="246"/>
      <c r="BW68" s="246"/>
      <c r="BX68" s="246"/>
      <c r="BY68" s="246"/>
      <c r="BZ68" s="246"/>
      <c r="CA68" s="246"/>
      <c r="CB68" s="246"/>
      <c r="CC68" s="246"/>
      <c r="CD68" s="246"/>
      <c r="CE68" s="246"/>
      <c r="CF68" s="246"/>
      <c r="CG68" s="246"/>
      <c r="CH68" s="246"/>
      <c r="CI68" s="246"/>
      <c r="CJ68" s="246"/>
      <c r="CK68" s="246"/>
      <c r="CL68" s="246"/>
      <c r="CM68" s="246"/>
      <c r="CN68" s="246"/>
      <c r="CO68" s="246"/>
      <c r="CP68" s="246"/>
      <c r="CQ68" s="246"/>
      <c r="CR68" s="246"/>
      <c r="CS68" s="246"/>
      <c r="CT68" s="246"/>
      <c r="CU68" s="246"/>
      <c r="CV68" s="246"/>
      <c r="CW68" s="246"/>
      <c r="CX68" s="246"/>
      <c r="CY68" s="246"/>
      <c r="CZ68" s="246"/>
      <c r="DA68" s="246"/>
      <c r="DB68" s="246"/>
      <c r="DC68" s="246"/>
      <c r="DD68" s="246"/>
      <c r="DE68" s="246"/>
      <c r="DF68" s="246"/>
      <c r="DG68" s="246"/>
      <c r="DH68" s="246"/>
      <c r="DI68" s="246"/>
      <c r="DJ68" s="246"/>
      <c r="DK68" s="246"/>
      <c r="DL68" s="246"/>
      <c r="DM68" s="246"/>
      <c r="DN68" s="246"/>
      <c r="DO68" s="246"/>
      <c r="DP68" s="246"/>
      <c r="DQ68" s="246"/>
      <c r="DR68" s="246"/>
      <c r="DS68" s="246"/>
      <c r="DT68" s="246"/>
      <c r="DU68" s="246"/>
      <c r="DV68" s="246"/>
      <c r="DW68" s="246"/>
      <c r="DX68" s="246"/>
      <c r="DY68" s="246"/>
      <c r="DZ68" s="246"/>
      <c r="EA68" s="246"/>
      <c r="EB68" s="246"/>
      <c r="EE68" s="245">
        <f t="shared" si="0"/>
        <v>0</v>
      </c>
      <c r="EF68" s="422">
        <f t="shared" si="1"/>
        <v>0</v>
      </c>
      <c r="EG68" s="398">
        <f t="shared" si="2"/>
        <v>0</v>
      </c>
      <c r="EH68" s="423">
        <f t="shared" si="3"/>
        <v>0</v>
      </c>
    </row>
    <row r="69" spans="3:138" ht="15" customHeight="1">
      <c r="C69" s="151" t="s">
        <v>112</v>
      </c>
      <c r="D69" s="570" t="str">
        <f>IF(CNGE_2024_M1_Secc4!D110="","",CNGE_2024_M1_Secc4!D110)</f>
        <v/>
      </c>
      <c r="E69" s="570"/>
      <c r="F69" s="570"/>
      <c r="G69" s="570"/>
      <c r="H69" s="460"/>
      <c r="I69" s="460"/>
      <c r="J69" s="460"/>
      <c r="K69" s="460"/>
      <c r="L69" s="246"/>
      <c r="M69" s="246"/>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c r="BB69" s="246"/>
      <c r="BC69" s="246"/>
      <c r="BD69" s="246"/>
      <c r="BE69" s="246"/>
      <c r="BF69" s="246"/>
      <c r="BG69" s="246"/>
      <c r="BH69" s="246"/>
      <c r="BI69" s="246"/>
      <c r="BJ69" s="246"/>
      <c r="BK69" s="246"/>
      <c r="BL69" s="246"/>
      <c r="BM69" s="246"/>
      <c r="BN69" s="246"/>
      <c r="BO69" s="246"/>
      <c r="BP69" s="246"/>
      <c r="BQ69" s="246"/>
      <c r="BR69" s="246"/>
      <c r="BS69" s="246"/>
      <c r="BT69" s="246"/>
      <c r="BU69" s="246"/>
      <c r="BV69" s="246"/>
      <c r="BW69" s="246"/>
      <c r="BX69" s="246"/>
      <c r="BY69" s="246"/>
      <c r="BZ69" s="246"/>
      <c r="CA69" s="246"/>
      <c r="CB69" s="246"/>
      <c r="CC69" s="246"/>
      <c r="CD69" s="246"/>
      <c r="CE69" s="246"/>
      <c r="CF69" s="246"/>
      <c r="CG69" s="246"/>
      <c r="CH69" s="246"/>
      <c r="CI69" s="246"/>
      <c r="CJ69" s="246"/>
      <c r="CK69" s="246"/>
      <c r="CL69" s="246"/>
      <c r="CM69" s="246"/>
      <c r="CN69" s="246"/>
      <c r="CO69" s="246"/>
      <c r="CP69" s="246"/>
      <c r="CQ69" s="246"/>
      <c r="CR69" s="246"/>
      <c r="CS69" s="246"/>
      <c r="CT69" s="246"/>
      <c r="CU69" s="246"/>
      <c r="CV69" s="246"/>
      <c r="CW69" s="246"/>
      <c r="CX69" s="246"/>
      <c r="CY69" s="246"/>
      <c r="CZ69" s="246"/>
      <c r="DA69" s="246"/>
      <c r="DB69" s="246"/>
      <c r="DC69" s="246"/>
      <c r="DD69" s="246"/>
      <c r="DE69" s="246"/>
      <c r="DF69" s="246"/>
      <c r="DG69" s="246"/>
      <c r="DH69" s="246"/>
      <c r="DI69" s="246"/>
      <c r="DJ69" s="246"/>
      <c r="DK69" s="246"/>
      <c r="DL69" s="246"/>
      <c r="DM69" s="246"/>
      <c r="DN69" s="246"/>
      <c r="DO69" s="246"/>
      <c r="DP69" s="246"/>
      <c r="DQ69" s="246"/>
      <c r="DR69" s="246"/>
      <c r="DS69" s="246"/>
      <c r="DT69" s="246"/>
      <c r="DU69" s="246"/>
      <c r="DV69" s="246"/>
      <c r="DW69" s="246"/>
      <c r="DX69" s="246"/>
      <c r="DY69" s="246"/>
      <c r="DZ69" s="246"/>
      <c r="EA69" s="246"/>
      <c r="EB69" s="246"/>
      <c r="EE69" s="245">
        <f t="shared" si="0"/>
        <v>0</v>
      </c>
      <c r="EF69" s="422">
        <f t="shared" si="1"/>
        <v>0</v>
      </c>
      <c r="EG69" s="398">
        <f t="shared" si="2"/>
        <v>0</v>
      </c>
      <c r="EH69" s="423">
        <f t="shared" si="3"/>
        <v>0</v>
      </c>
    </row>
    <row r="70" spans="3:138" ht="15" customHeight="1">
      <c r="C70" s="151" t="s">
        <v>113</v>
      </c>
      <c r="D70" s="570" t="str">
        <f>IF(CNGE_2024_M1_Secc4!D111="","",CNGE_2024_M1_Secc4!D111)</f>
        <v/>
      </c>
      <c r="E70" s="570"/>
      <c r="F70" s="570"/>
      <c r="G70" s="570"/>
      <c r="H70" s="460"/>
      <c r="I70" s="460"/>
      <c r="J70" s="460"/>
      <c r="K70" s="460"/>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c r="BO70" s="246"/>
      <c r="BP70" s="246"/>
      <c r="BQ70" s="246"/>
      <c r="BR70" s="246"/>
      <c r="BS70" s="246"/>
      <c r="BT70" s="246"/>
      <c r="BU70" s="246"/>
      <c r="BV70" s="246"/>
      <c r="BW70" s="246"/>
      <c r="BX70" s="246"/>
      <c r="BY70" s="246"/>
      <c r="BZ70" s="246"/>
      <c r="CA70" s="246"/>
      <c r="CB70" s="246"/>
      <c r="CC70" s="246"/>
      <c r="CD70" s="246"/>
      <c r="CE70" s="246"/>
      <c r="CF70" s="246"/>
      <c r="CG70" s="246"/>
      <c r="CH70" s="246"/>
      <c r="CI70" s="246"/>
      <c r="CJ70" s="246"/>
      <c r="CK70" s="246"/>
      <c r="CL70" s="246"/>
      <c r="CM70" s="246"/>
      <c r="CN70" s="246"/>
      <c r="CO70" s="246"/>
      <c r="CP70" s="246"/>
      <c r="CQ70" s="246"/>
      <c r="CR70" s="246"/>
      <c r="CS70" s="246"/>
      <c r="CT70" s="246"/>
      <c r="CU70" s="246"/>
      <c r="CV70" s="246"/>
      <c r="CW70" s="246"/>
      <c r="CX70" s="246"/>
      <c r="CY70" s="246"/>
      <c r="CZ70" s="246"/>
      <c r="DA70" s="246"/>
      <c r="DB70" s="246"/>
      <c r="DC70" s="246"/>
      <c r="DD70" s="246"/>
      <c r="DE70" s="246"/>
      <c r="DF70" s="246"/>
      <c r="DG70" s="246"/>
      <c r="DH70" s="246"/>
      <c r="DI70" s="246"/>
      <c r="DJ70" s="246"/>
      <c r="DK70" s="246"/>
      <c r="DL70" s="246"/>
      <c r="DM70" s="246"/>
      <c r="DN70" s="246"/>
      <c r="DO70" s="246"/>
      <c r="DP70" s="246"/>
      <c r="DQ70" s="246"/>
      <c r="DR70" s="246"/>
      <c r="DS70" s="246"/>
      <c r="DT70" s="246"/>
      <c r="DU70" s="246"/>
      <c r="DV70" s="246"/>
      <c r="DW70" s="246"/>
      <c r="DX70" s="246"/>
      <c r="DY70" s="246"/>
      <c r="DZ70" s="246"/>
      <c r="EA70" s="246"/>
      <c r="EB70" s="246"/>
      <c r="EE70" s="245">
        <f t="shared" si="0"/>
        <v>0</v>
      </c>
      <c r="EF70" s="422">
        <f t="shared" si="1"/>
        <v>0</v>
      </c>
      <c r="EG70" s="398">
        <f t="shared" si="2"/>
        <v>0</v>
      </c>
      <c r="EH70" s="423">
        <f t="shared" si="3"/>
        <v>0</v>
      </c>
    </row>
    <row r="71" spans="3:138" ht="15" customHeight="1">
      <c r="C71" s="151" t="s">
        <v>114</v>
      </c>
      <c r="D71" s="570" t="str">
        <f>IF(CNGE_2024_M1_Secc4!D112="","",CNGE_2024_M1_Secc4!D112)</f>
        <v/>
      </c>
      <c r="E71" s="570"/>
      <c r="F71" s="570"/>
      <c r="G71" s="570"/>
      <c r="H71" s="460"/>
      <c r="I71" s="460"/>
      <c r="J71" s="460"/>
      <c r="K71" s="460"/>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c r="BO71" s="246"/>
      <c r="BP71" s="246"/>
      <c r="BQ71" s="246"/>
      <c r="BR71" s="246"/>
      <c r="BS71" s="246"/>
      <c r="BT71" s="246"/>
      <c r="BU71" s="246"/>
      <c r="BV71" s="246"/>
      <c r="BW71" s="246"/>
      <c r="BX71" s="246"/>
      <c r="BY71" s="246"/>
      <c r="BZ71" s="246"/>
      <c r="CA71" s="246"/>
      <c r="CB71" s="246"/>
      <c r="CC71" s="246"/>
      <c r="CD71" s="246"/>
      <c r="CE71" s="246"/>
      <c r="CF71" s="246"/>
      <c r="CG71" s="246"/>
      <c r="CH71" s="246"/>
      <c r="CI71" s="246"/>
      <c r="CJ71" s="246"/>
      <c r="CK71" s="246"/>
      <c r="CL71" s="246"/>
      <c r="CM71" s="246"/>
      <c r="CN71" s="246"/>
      <c r="CO71" s="246"/>
      <c r="CP71" s="246"/>
      <c r="CQ71" s="246"/>
      <c r="CR71" s="246"/>
      <c r="CS71" s="246"/>
      <c r="CT71" s="246"/>
      <c r="CU71" s="246"/>
      <c r="CV71" s="246"/>
      <c r="CW71" s="246"/>
      <c r="CX71" s="246"/>
      <c r="CY71" s="246"/>
      <c r="CZ71" s="246"/>
      <c r="DA71" s="246"/>
      <c r="DB71" s="246"/>
      <c r="DC71" s="246"/>
      <c r="DD71" s="246"/>
      <c r="DE71" s="246"/>
      <c r="DF71" s="246"/>
      <c r="DG71" s="246"/>
      <c r="DH71" s="246"/>
      <c r="DI71" s="246"/>
      <c r="DJ71" s="246"/>
      <c r="DK71" s="246"/>
      <c r="DL71" s="246"/>
      <c r="DM71" s="246"/>
      <c r="DN71" s="246"/>
      <c r="DO71" s="246"/>
      <c r="DP71" s="246"/>
      <c r="DQ71" s="246"/>
      <c r="DR71" s="246"/>
      <c r="DS71" s="246"/>
      <c r="DT71" s="246"/>
      <c r="DU71" s="246"/>
      <c r="DV71" s="246"/>
      <c r="DW71" s="246"/>
      <c r="DX71" s="246"/>
      <c r="DY71" s="246"/>
      <c r="DZ71" s="246"/>
      <c r="EA71" s="246"/>
      <c r="EB71" s="246"/>
      <c r="EE71" s="245">
        <f t="shared" si="0"/>
        <v>0</v>
      </c>
      <c r="EF71" s="422">
        <f t="shared" si="1"/>
        <v>0</v>
      </c>
      <c r="EG71" s="398">
        <f t="shared" si="2"/>
        <v>0</v>
      </c>
      <c r="EH71" s="423">
        <f t="shared" si="3"/>
        <v>0</v>
      </c>
    </row>
    <row r="72" spans="3:138" ht="15" customHeight="1">
      <c r="C72" s="151" t="s">
        <v>115</v>
      </c>
      <c r="D72" s="570" t="str">
        <f>IF(CNGE_2024_M1_Secc4!D113="","",CNGE_2024_M1_Secc4!D113)</f>
        <v/>
      </c>
      <c r="E72" s="570"/>
      <c r="F72" s="570"/>
      <c r="G72" s="570"/>
      <c r="H72" s="460"/>
      <c r="I72" s="460"/>
      <c r="J72" s="460"/>
      <c r="K72" s="460"/>
      <c r="L72" s="246"/>
      <c r="M72" s="246"/>
      <c r="N72" s="246"/>
      <c r="O72" s="246"/>
      <c r="P72" s="246"/>
      <c r="Q72" s="246"/>
      <c r="R72" s="246"/>
      <c r="S72" s="246"/>
      <c r="T72" s="246"/>
      <c r="U72" s="246"/>
      <c r="V72" s="246"/>
      <c r="W72" s="246"/>
      <c r="X72" s="246"/>
      <c r="Y72" s="246"/>
      <c r="Z72" s="246"/>
      <c r="AA72" s="246"/>
      <c r="AB72" s="246"/>
      <c r="AC72" s="246"/>
      <c r="AD72" s="246"/>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46"/>
      <c r="BN72" s="246"/>
      <c r="BO72" s="246"/>
      <c r="BP72" s="246"/>
      <c r="BQ72" s="246"/>
      <c r="BR72" s="246"/>
      <c r="BS72" s="246"/>
      <c r="BT72" s="246"/>
      <c r="BU72" s="246"/>
      <c r="BV72" s="246"/>
      <c r="BW72" s="246"/>
      <c r="BX72" s="246"/>
      <c r="BY72" s="246"/>
      <c r="BZ72" s="246"/>
      <c r="CA72" s="246"/>
      <c r="CB72" s="246"/>
      <c r="CC72" s="246"/>
      <c r="CD72" s="246"/>
      <c r="CE72" s="246"/>
      <c r="CF72" s="246"/>
      <c r="CG72" s="246"/>
      <c r="CH72" s="246"/>
      <c r="CI72" s="246"/>
      <c r="CJ72" s="246"/>
      <c r="CK72" s="246"/>
      <c r="CL72" s="246"/>
      <c r="CM72" s="246"/>
      <c r="CN72" s="246"/>
      <c r="CO72" s="246"/>
      <c r="CP72" s="246"/>
      <c r="CQ72" s="246"/>
      <c r="CR72" s="246"/>
      <c r="CS72" s="246"/>
      <c r="CT72" s="246"/>
      <c r="CU72" s="246"/>
      <c r="CV72" s="246"/>
      <c r="CW72" s="246"/>
      <c r="CX72" s="246"/>
      <c r="CY72" s="246"/>
      <c r="CZ72" s="246"/>
      <c r="DA72" s="246"/>
      <c r="DB72" s="246"/>
      <c r="DC72" s="246"/>
      <c r="DD72" s="246"/>
      <c r="DE72" s="246"/>
      <c r="DF72" s="246"/>
      <c r="DG72" s="246"/>
      <c r="DH72" s="246"/>
      <c r="DI72" s="246"/>
      <c r="DJ72" s="246"/>
      <c r="DK72" s="246"/>
      <c r="DL72" s="246"/>
      <c r="DM72" s="246"/>
      <c r="DN72" s="246"/>
      <c r="DO72" s="246"/>
      <c r="DP72" s="246"/>
      <c r="DQ72" s="246"/>
      <c r="DR72" s="246"/>
      <c r="DS72" s="246"/>
      <c r="DT72" s="246"/>
      <c r="DU72" s="246"/>
      <c r="DV72" s="246"/>
      <c r="DW72" s="246"/>
      <c r="DX72" s="246"/>
      <c r="DY72" s="246"/>
      <c r="DZ72" s="246"/>
      <c r="EA72" s="246"/>
      <c r="EB72" s="246"/>
      <c r="EE72" s="245">
        <f t="shared" si="0"/>
        <v>0</v>
      </c>
      <c r="EF72" s="422">
        <f t="shared" si="1"/>
        <v>0</v>
      </c>
      <c r="EG72" s="398">
        <f t="shared" si="2"/>
        <v>0</v>
      </c>
      <c r="EH72" s="423">
        <f t="shared" si="3"/>
        <v>0</v>
      </c>
    </row>
    <row r="73" spans="3:138" ht="15" customHeight="1">
      <c r="C73" s="151" t="s">
        <v>116</v>
      </c>
      <c r="D73" s="570" t="str">
        <f>IF(CNGE_2024_M1_Secc4!D114="","",CNGE_2024_M1_Secc4!D114)</f>
        <v/>
      </c>
      <c r="E73" s="570"/>
      <c r="F73" s="570"/>
      <c r="G73" s="570"/>
      <c r="H73" s="460"/>
      <c r="I73" s="460"/>
      <c r="J73" s="460"/>
      <c r="K73" s="460"/>
      <c r="L73" s="246"/>
      <c r="M73" s="246"/>
      <c r="N73" s="246"/>
      <c r="O73" s="246"/>
      <c r="P73" s="246"/>
      <c r="Q73" s="246"/>
      <c r="R73" s="246"/>
      <c r="S73" s="246"/>
      <c r="T73" s="246"/>
      <c r="U73" s="246"/>
      <c r="V73" s="246"/>
      <c r="W73" s="246"/>
      <c r="X73" s="246"/>
      <c r="Y73" s="246"/>
      <c r="Z73" s="246"/>
      <c r="AA73" s="246"/>
      <c r="AB73" s="246"/>
      <c r="AC73" s="246"/>
      <c r="AD73" s="246"/>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c r="BB73" s="246"/>
      <c r="BC73" s="246"/>
      <c r="BD73" s="246"/>
      <c r="BE73" s="246"/>
      <c r="BF73" s="246"/>
      <c r="BG73" s="246"/>
      <c r="BH73" s="246"/>
      <c r="BI73" s="246"/>
      <c r="BJ73" s="246"/>
      <c r="BK73" s="246"/>
      <c r="BL73" s="246"/>
      <c r="BM73" s="246"/>
      <c r="BN73" s="246"/>
      <c r="BO73" s="246"/>
      <c r="BP73" s="246"/>
      <c r="BQ73" s="246"/>
      <c r="BR73" s="246"/>
      <c r="BS73" s="246"/>
      <c r="BT73" s="246"/>
      <c r="BU73" s="246"/>
      <c r="BV73" s="246"/>
      <c r="BW73" s="246"/>
      <c r="BX73" s="246"/>
      <c r="BY73" s="246"/>
      <c r="BZ73" s="246"/>
      <c r="CA73" s="246"/>
      <c r="CB73" s="246"/>
      <c r="CC73" s="246"/>
      <c r="CD73" s="246"/>
      <c r="CE73" s="246"/>
      <c r="CF73" s="246"/>
      <c r="CG73" s="246"/>
      <c r="CH73" s="246"/>
      <c r="CI73" s="246"/>
      <c r="CJ73" s="246"/>
      <c r="CK73" s="246"/>
      <c r="CL73" s="246"/>
      <c r="CM73" s="246"/>
      <c r="CN73" s="246"/>
      <c r="CO73" s="246"/>
      <c r="CP73" s="246"/>
      <c r="CQ73" s="246"/>
      <c r="CR73" s="246"/>
      <c r="CS73" s="246"/>
      <c r="CT73" s="246"/>
      <c r="CU73" s="246"/>
      <c r="CV73" s="246"/>
      <c r="CW73" s="246"/>
      <c r="CX73" s="246"/>
      <c r="CY73" s="246"/>
      <c r="CZ73" s="246"/>
      <c r="DA73" s="246"/>
      <c r="DB73" s="246"/>
      <c r="DC73" s="246"/>
      <c r="DD73" s="246"/>
      <c r="DE73" s="246"/>
      <c r="DF73" s="246"/>
      <c r="DG73" s="246"/>
      <c r="DH73" s="246"/>
      <c r="DI73" s="246"/>
      <c r="DJ73" s="246"/>
      <c r="DK73" s="246"/>
      <c r="DL73" s="246"/>
      <c r="DM73" s="246"/>
      <c r="DN73" s="246"/>
      <c r="DO73" s="246"/>
      <c r="DP73" s="246"/>
      <c r="DQ73" s="246"/>
      <c r="DR73" s="246"/>
      <c r="DS73" s="246"/>
      <c r="DT73" s="246"/>
      <c r="DU73" s="246"/>
      <c r="DV73" s="246"/>
      <c r="DW73" s="246"/>
      <c r="DX73" s="246"/>
      <c r="DY73" s="246"/>
      <c r="DZ73" s="246"/>
      <c r="EA73" s="246"/>
      <c r="EB73" s="246"/>
      <c r="EE73" s="245">
        <f t="shared" si="0"/>
        <v>0</v>
      </c>
      <c r="EF73" s="422">
        <f t="shared" si="1"/>
        <v>0</v>
      </c>
      <c r="EG73" s="398">
        <f t="shared" si="2"/>
        <v>0</v>
      </c>
      <c r="EH73" s="423">
        <f t="shared" si="3"/>
        <v>0</v>
      </c>
    </row>
    <row r="74" spans="3:138" ht="15" customHeight="1">
      <c r="C74" s="151" t="s">
        <v>117</v>
      </c>
      <c r="D74" s="570" t="str">
        <f>IF(CNGE_2024_M1_Secc4!D115="","",CNGE_2024_M1_Secc4!D115)</f>
        <v/>
      </c>
      <c r="E74" s="570"/>
      <c r="F74" s="570"/>
      <c r="G74" s="570"/>
      <c r="H74" s="460"/>
      <c r="I74" s="460"/>
      <c r="J74" s="460"/>
      <c r="K74" s="460"/>
      <c r="L74" s="246"/>
      <c r="M74" s="246"/>
      <c r="N74" s="246"/>
      <c r="O74" s="246"/>
      <c r="P74" s="246"/>
      <c r="Q74" s="246"/>
      <c r="R74" s="246"/>
      <c r="S74" s="246"/>
      <c r="T74" s="246"/>
      <c r="U74" s="246"/>
      <c r="V74" s="246"/>
      <c r="W74" s="246"/>
      <c r="X74" s="246"/>
      <c r="Y74" s="246"/>
      <c r="Z74" s="246"/>
      <c r="AA74" s="246"/>
      <c r="AB74" s="246"/>
      <c r="AC74" s="246"/>
      <c r="AD74" s="246"/>
      <c r="AE74" s="246"/>
      <c r="AF74" s="246"/>
      <c r="AG74" s="246"/>
      <c r="AH74" s="246"/>
      <c r="AI74" s="246"/>
      <c r="AJ74" s="246"/>
      <c r="AK74" s="246"/>
      <c r="AL74" s="246"/>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46"/>
      <c r="BJ74" s="246"/>
      <c r="BK74" s="246"/>
      <c r="BL74" s="246"/>
      <c r="BM74" s="246"/>
      <c r="BN74" s="246"/>
      <c r="BO74" s="246"/>
      <c r="BP74" s="246"/>
      <c r="BQ74" s="246"/>
      <c r="BR74" s="246"/>
      <c r="BS74" s="246"/>
      <c r="BT74" s="246"/>
      <c r="BU74" s="246"/>
      <c r="BV74" s="246"/>
      <c r="BW74" s="246"/>
      <c r="BX74" s="246"/>
      <c r="BY74" s="246"/>
      <c r="BZ74" s="246"/>
      <c r="CA74" s="246"/>
      <c r="CB74" s="246"/>
      <c r="CC74" s="246"/>
      <c r="CD74" s="246"/>
      <c r="CE74" s="246"/>
      <c r="CF74" s="246"/>
      <c r="CG74" s="246"/>
      <c r="CH74" s="246"/>
      <c r="CI74" s="246"/>
      <c r="CJ74" s="246"/>
      <c r="CK74" s="246"/>
      <c r="CL74" s="246"/>
      <c r="CM74" s="246"/>
      <c r="CN74" s="246"/>
      <c r="CO74" s="246"/>
      <c r="CP74" s="246"/>
      <c r="CQ74" s="246"/>
      <c r="CR74" s="246"/>
      <c r="CS74" s="246"/>
      <c r="CT74" s="246"/>
      <c r="CU74" s="246"/>
      <c r="CV74" s="246"/>
      <c r="CW74" s="246"/>
      <c r="CX74" s="246"/>
      <c r="CY74" s="246"/>
      <c r="CZ74" s="246"/>
      <c r="DA74" s="246"/>
      <c r="DB74" s="246"/>
      <c r="DC74" s="246"/>
      <c r="DD74" s="246"/>
      <c r="DE74" s="246"/>
      <c r="DF74" s="246"/>
      <c r="DG74" s="246"/>
      <c r="DH74" s="246"/>
      <c r="DI74" s="246"/>
      <c r="DJ74" s="246"/>
      <c r="DK74" s="246"/>
      <c r="DL74" s="246"/>
      <c r="DM74" s="246"/>
      <c r="DN74" s="246"/>
      <c r="DO74" s="246"/>
      <c r="DP74" s="246"/>
      <c r="DQ74" s="246"/>
      <c r="DR74" s="246"/>
      <c r="DS74" s="246"/>
      <c r="DT74" s="246"/>
      <c r="DU74" s="246"/>
      <c r="DV74" s="246"/>
      <c r="DW74" s="246"/>
      <c r="DX74" s="246"/>
      <c r="DY74" s="246"/>
      <c r="DZ74" s="246"/>
      <c r="EA74" s="246"/>
      <c r="EB74" s="246"/>
      <c r="EE74" s="245">
        <f t="shared" si="0"/>
        <v>0</v>
      </c>
      <c r="EF74" s="422">
        <f t="shared" si="1"/>
        <v>0</v>
      </c>
      <c r="EG74" s="398">
        <f t="shared" si="2"/>
        <v>0</v>
      </c>
      <c r="EH74" s="423">
        <f t="shared" si="3"/>
        <v>0</v>
      </c>
    </row>
    <row r="75" spans="3:138" s="158" customFormat="1" ht="15" customHeight="1">
      <c r="C75" s="166" t="s">
        <v>118</v>
      </c>
      <c r="D75" s="570" t="str">
        <f>IF(CNGE_2024_M1_Secc4!D116="","",CNGE_2024_M1_Secc4!D116)</f>
        <v/>
      </c>
      <c r="E75" s="570"/>
      <c r="F75" s="570"/>
      <c r="G75" s="570"/>
      <c r="H75" s="460"/>
      <c r="I75" s="460"/>
      <c r="J75" s="460"/>
      <c r="K75" s="460"/>
      <c r="L75" s="246"/>
      <c r="M75" s="246"/>
      <c r="N75" s="246"/>
      <c r="O75" s="246"/>
      <c r="P75" s="246"/>
      <c r="Q75" s="246"/>
      <c r="R75" s="246"/>
      <c r="S75" s="246"/>
      <c r="T75" s="246"/>
      <c r="U75" s="246"/>
      <c r="V75" s="246"/>
      <c r="W75" s="246"/>
      <c r="X75" s="246"/>
      <c r="Y75" s="246"/>
      <c r="Z75" s="246"/>
      <c r="AA75" s="246"/>
      <c r="AB75" s="246"/>
      <c r="AC75" s="246"/>
      <c r="AD75" s="246"/>
      <c r="AE75" s="246"/>
      <c r="AF75" s="246"/>
      <c r="AG75" s="246"/>
      <c r="AH75" s="246"/>
      <c r="AI75" s="246"/>
      <c r="AJ75" s="246"/>
      <c r="AK75" s="246"/>
      <c r="AL75" s="246"/>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c r="BO75" s="246"/>
      <c r="BP75" s="246"/>
      <c r="BQ75" s="246"/>
      <c r="BR75" s="246"/>
      <c r="BS75" s="246"/>
      <c r="BT75" s="246"/>
      <c r="BU75" s="246"/>
      <c r="BV75" s="246"/>
      <c r="BW75" s="246"/>
      <c r="BX75" s="246"/>
      <c r="BY75" s="246"/>
      <c r="BZ75" s="246"/>
      <c r="CA75" s="246"/>
      <c r="CB75" s="246"/>
      <c r="CC75" s="246"/>
      <c r="CD75" s="246"/>
      <c r="CE75" s="246"/>
      <c r="CF75" s="246"/>
      <c r="CG75" s="246"/>
      <c r="CH75" s="246"/>
      <c r="CI75" s="246"/>
      <c r="CJ75" s="246"/>
      <c r="CK75" s="246"/>
      <c r="CL75" s="246"/>
      <c r="CM75" s="246"/>
      <c r="CN75" s="246"/>
      <c r="CO75" s="246"/>
      <c r="CP75" s="246"/>
      <c r="CQ75" s="246"/>
      <c r="CR75" s="246"/>
      <c r="CS75" s="246"/>
      <c r="CT75" s="246"/>
      <c r="CU75" s="246"/>
      <c r="CV75" s="246"/>
      <c r="CW75" s="246"/>
      <c r="CX75" s="246"/>
      <c r="CY75" s="246"/>
      <c r="CZ75" s="246"/>
      <c r="DA75" s="246"/>
      <c r="DB75" s="246"/>
      <c r="DC75" s="246"/>
      <c r="DD75" s="246"/>
      <c r="DE75" s="246"/>
      <c r="DF75" s="246"/>
      <c r="DG75" s="246"/>
      <c r="DH75" s="246"/>
      <c r="DI75" s="246"/>
      <c r="DJ75" s="246"/>
      <c r="DK75" s="246"/>
      <c r="DL75" s="246"/>
      <c r="DM75" s="246"/>
      <c r="DN75" s="246"/>
      <c r="DO75" s="246"/>
      <c r="DP75" s="246"/>
      <c r="DQ75" s="246"/>
      <c r="DR75" s="246"/>
      <c r="DS75" s="246"/>
      <c r="DT75" s="246"/>
      <c r="DU75" s="246"/>
      <c r="DV75" s="246"/>
      <c r="DW75" s="246"/>
      <c r="DX75" s="246"/>
      <c r="DY75" s="246"/>
      <c r="DZ75" s="246"/>
      <c r="EA75" s="246"/>
      <c r="EB75" s="246"/>
      <c r="EE75" s="245">
        <f t="shared" si="0"/>
        <v>0</v>
      </c>
      <c r="EF75" s="422">
        <f t="shared" si="1"/>
        <v>0</v>
      </c>
      <c r="EG75" s="398">
        <f t="shared" si="2"/>
        <v>0</v>
      </c>
      <c r="EH75" s="423">
        <f t="shared" si="3"/>
        <v>0</v>
      </c>
    </row>
    <row r="76" spans="3:138" s="158" customFormat="1" ht="15" customHeight="1">
      <c r="C76" s="166" t="s">
        <v>119</v>
      </c>
      <c r="D76" s="570" t="str">
        <f>IF(CNGE_2024_M1_Secc4!D117="","",CNGE_2024_M1_Secc4!D117)</f>
        <v/>
      </c>
      <c r="E76" s="570"/>
      <c r="F76" s="570"/>
      <c r="G76" s="570"/>
      <c r="H76" s="460"/>
      <c r="I76" s="460"/>
      <c r="J76" s="460"/>
      <c r="K76" s="460"/>
      <c r="L76" s="246"/>
      <c r="M76" s="246"/>
      <c r="N76" s="246"/>
      <c r="O76" s="246"/>
      <c r="P76" s="246"/>
      <c r="Q76" s="246"/>
      <c r="R76" s="246"/>
      <c r="S76" s="246"/>
      <c r="T76" s="246"/>
      <c r="U76" s="246"/>
      <c r="V76" s="246"/>
      <c r="W76" s="246"/>
      <c r="X76" s="246"/>
      <c r="Y76" s="246"/>
      <c r="Z76" s="246"/>
      <c r="AA76" s="246"/>
      <c r="AB76" s="246"/>
      <c r="AC76" s="246"/>
      <c r="AD76" s="246"/>
      <c r="AE76" s="246"/>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c r="BO76" s="246"/>
      <c r="BP76" s="246"/>
      <c r="BQ76" s="246"/>
      <c r="BR76" s="246"/>
      <c r="BS76" s="246"/>
      <c r="BT76" s="246"/>
      <c r="BU76" s="246"/>
      <c r="BV76" s="246"/>
      <c r="BW76" s="246"/>
      <c r="BX76" s="246"/>
      <c r="BY76" s="246"/>
      <c r="BZ76" s="246"/>
      <c r="CA76" s="246"/>
      <c r="CB76" s="246"/>
      <c r="CC76" s="246"/>
      <c r="CD76" s="246"/>
      <c r="CE76" s="246"/>
      <c r="CF76" s="246"/>
      <c r="CG76" s="246"/>
      <c r="CH76" s="246"/>
      <c r="CI76" s="246"/>
      <c r="CJ76" s="246"/>
      <c r="CK76" s="246"/>
      <c r="CL76" s="246"/>
      <c r="CM76" s="246"/>
      <c r="CN76" s="246"/>
      <c r="CO76" s="246"/>
      <c r="CP76" s="246"/>
      <c r="CQ76" s="246"/>
      <c r="CR76" s="246"/>
      <c r="CS76" s="246"/>
      <c r="CT76" s="246"/>
      <c r="CU76" s="246"/>
      <c r="CV76" s="246"/>
      <c r="CW76" s="246"/>
      <c r="CX76" s="246"/>
      <c r="CY76" s="246"/>
      <c r="CZ76" s="246"/>
      <c r="DA76" s="246"/>
      <c r="DB76" s="246"/>
      <c r="DC76" s="246"/>
      <c r="DD76" s="246"/>
      <c r="DE76" s="246"/>
      <c r="DF76" s="246"/>
      <c r="DG76" s="246"/>
      <c r="DH76" s="246"/>
      <c r="DI76" s="246"/>
      <c r="DJ76" s="246"/>
      <c r="DK76" s="246"/>
      <c r="DL76" s="246"/>
      <c r="DM76" s="246"/>
      <c r="DN76" s="246"/>
      <c r="DO76" s="246"/>
      <c r="DP76" s="246"/>
      <c r="DQ76" s="246"/>
      <c r="DR76" s="246"/>
      <c r="DS76" s="246"/>
      <c r="DT76" s="246"/>
      <c r="DU76" s="246"/>
      <c r="DV76" s="246"/>
      <c r="DW76" s="246"/>
      <c r="DX76" s="246"/>
      <c r="DY76" s="246"/>
      <c r="DZ76" s="246"/>
      <c r="EA76" s="246"/>
      <c r="EB76" s="246"/>
      <c r="EE76" s="245">
        <f t="shared" si="0"/>
        <v>0</v>
      </c>
      <c r="EF76" s="422">
        <f t="shared" si="1"/>
        <v>0</v>
      </c>
      <c r="EG76" s="398">
        <f t="shared" si="2"/>
        <v>0</v>
      </c>
      <c r="EH76" s="423">
        <f t="shared" si="3"/>
        <v>0</v>
      </c>
    </row>
    <row r="77" spans="3:138" s="158" customFormat="1" ht="15" customHeight="1">
      <c r="C77" s="166" t="s">
        <v>120</v>
      </c>
      <c r="D77" s="570" t="str">
        <f>IF(CNGE_2024_M1_Secc4!D118="","",CNGE_2024_M1_Secc4!D118)</f>
        <v/>
      </c>
      <c r="E77" s="570"/>
      <c r="F77" s="570"/>
      <c r="G77" s="570"/>
      <c r="H77" s="460"/>
      <c r="I77" s="460"/>
      <c r="J77" s="460"/>
      <c r="K77" s="460"/>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c r="BB77" s="246"/>
      <c r="BC77" s="246"/>
      <c r="BD77" s="246"/>
      <c r="BE77" s="246"/>
      <c r="BF77" s="246"/>
      <c r="BG77" s="246"/>
      <c r="BH77" s="246"/>
      <c r="BI77" s="246"/>
      <c r="BJ77" s="246"/>
      <c r="BK77" s="246"/>
      <c r="BL77" s="246"/>
      <c r="BM77" s="246"/>
      <c r="BN77" s="246"/>
      <c r="BO77" s="246"/>
      <c r="BP77" s="246"/>
      <c r="BQ77" s="246"/>
      <c r="BR77" s="246"/>
      <c r="BS77" s="246"/>
      <c r="BT77" s="246"/>
      <c r="BU77" s="246"/>
      <c r="BV77" s="246"/>
      <c r="BW77" s="246"/>
      <c r="BX77" s="246"/>
      <c r="BY77" s="246"/>
      <c r="BZ77" s="246"/>
      <c r="CA77" s="246"/>
      <c r="CB77" s="246"/>
      <c r="CC77" s="246"/>
      <c r="CD77" s="246"/>
      <c r="CE77" s="246"/>
      <c r="CF77" s="246"/>
      <c r="CG77" s="246"/>
      <c r="CH77" s="246"/>
      <c r="CI77" s="246"/>
      <c r="CJ77" s="246"/>
      <c r="CK77" s="246"/>
      <c r="CL77" s="246"/>
      <c r="CM77" s="246"/>
      <c r="CN77" s="246"/>
      <c r="CO77" s="246"/>
      <c r="CP77" s="246"/>
      <c r="CQ77" s="246"/>
      <c r="CR77" s="246"/>
      <c r="CS77" s="246"/>
      <c r="CT77" s="246"/>
      <c r="CU77" s="246"/>
      <c r="CV77" s="246"/>
      <c r="CW77" s="246"/>
      <c r="CX77" s="246"/>
      <c r="CY77" s="246"/>
      <c r="CZ77" s="246"/>
      <c r="DA77" s="246"/>
      <c r="DB77" s="246"/>
      <c r="DC77" s="246"/>
      <c r="DD77" s="246"/>
      <c r="DE77" s="246"/>
      <c r="DF77" s="246"/>
      <c r="DG77" s="246"/>
      <c r="DH77" s="246"/>
      <c r="DI77" s="246"/>
      <c r="DJ77" s="246"/>
      <c r="DK77" s="246"/>
      <c r="DL77" s="246"/>
      <c r="DM77" s="246"/>
      <c r="DN77" s="246"/>
      <c r="DO77" s="246"/>
      <c r="DP77" s="246"/>
      <c r="DQ77" s="246"/>
      <c r="DR77" s="246"/>
      <c r="DS77" s="246"/>
      <c r="DT77" s="246"/>
      <c r="DU77" s="246"/>
      <c r="DV77" s="246"/>
      <c r="DW77" s="246"/>
      <c r="DX77" s="246"/>
      <c r="DY77" s="246"/>
      <c r="DZ77" s="246"/>
      <c r="EA77" s="246"/>
      <c r="EB77" s="246"/>
      <c r="EE77" s="245">
        <f t="shared" si="0"/>
        <v>0</v>
      </c>
      <c r="EF77" s="422">
        <f t="shared" si="1"/>
        <v>0</v>
      </c>
      <c r="EG77" s="398">
        <f t="shared" si="2"/>
        <v>0</v>
      </c>
      <c r="EH77" s="423">
        <f t="shared" si="3"/>
        <v>0</v>
      </c>
    </row>
    <row r="78" spans="3:138" s="158" customFormat="1" ht="15" customHeight="1">
      <c r="C78" s="166" t="s">
        <v>121</v>
      </c>
      <c r="D78" s="570" t="str">
        <f>IF(CNGE_2024_M1_Secc4!D119="","",CNGE_2024_M1_Secc4!D119)</f>
        <v/>
      </c>
      <c r="E78" s="570"/>
      <c r="F78" s="570"/>
      <c r="G78" s="570"/>
      <c r="H78" s="460"/>
      <c r="I78" s="460"/>
      <c r="J78" s="460"/>
      <c r="K78" s="460"/>
      <c r="L78" s="246"/>
      <c r="M78" s="246"/>
      <c r="N78" s="246"/>
      <c r="O78" s="246"/>
      <c r="P78" s="246"/>
      <c r="Q78" s="246"/>
      <c r="R78" s="246"/>
      <c r="S78" s="246"/>
      <c r="T78" s="246"/>
      <c r="U78" s="246"/>
      <c r="V78" s="246"/>
      <c r="W78" s="246"/>
      <c r="X78" s="246"/>
      <c r="Y78" s="246"/>
      <c r="Z78" s="246"/>
      <c r="AA78" s="246"/>
      <c r="AB78" s="246"/>
      <c r="AC78" s="246"/>
      <c r="AD78" s="246"/>
      <c r="AE78" s="246"/>
      <c r="AF78" s="246"/>
      <c r="AG78" s="246"/>
      <c r="AH78" s="246"/>
      <c r="AI78" s="246"/>
      <c r="AJ78" s="246"/>
      <c r="AK78" s="246"/>
      <c r="AL78" s="246"/>
      <c r="AM78" s="246"/>
      <c r="AN78" s="246"/>
      <c r="AO78" s="246"/>
      <c r="AP78" s="246"/>
      <c r="AQ78" s="246"/>
      <c r="AR78" s="246"/>
      <c r="AS78" s="246"/>
      <c r="AT78" s="246"/>
      <c r="AU78" s="246"/>
      <c r="AV78" s="246"/>
      <c r="AW78" s="246"/>
      <c r="AX78" s="246"/>
      <c r="AY78" s="246"/>
      <c r="AZ78" s="246"/>
      <c r="BA78" s="246"/>
      <c r="BB78" s="246"/>
      <c r="BC78" s="246"/>
      <c r="BD78" s="246"/>
      <c r="BE78" s="246"/>
      <c r="BF78" s="246"/>
      <c r="BG78" s="246"/>
      <c r="BH78" s="246"/>
      <c r="BI78" s="246"/>
      <c r="BJ78" s="246"/>
      <c r="BK78" s="246"/>
      <c r="BL78" s="246"/>
      <c r="BM78" s="246"/>
      <c r="BN78" s="246"/>
      <c r="BO78" s="246"/>
      <c r="BP78" s="246"/>
      <c r="BQ78" s="246"/>
      <c r="BR78" s="246"/>
      <c r="BS78" s="246"/>
      <c r="BT78" s="246"/>
      <c r="BU78" s="246"/>
      <c r="BV78" s="246"/>
      <c r="BW78" s="246"/>
      <c r="BX78" s="246"/>
      <c r="BY78" s="246"/>
      <c r="BZ78" s="246"/>
      <c r="CA78" s="246"/>
      <c r="CB78" s="246"/>
      <c r="CC78" s="246"/>
      <c r="CD78" s="246"/>
      <c r="CE78" s="246"/>
      <c r="CF78" s="246"/>
      <c r="CG78" s="246"/>
      <c r="CH78" s="246"/>
      <c r="CI78" s="246"/>
      <c r="CJ78" s="246"/>
      <c r="CK78" s="246"/>
      <c r="CL78" s="246"/>
      <c r="CM78" s="246"/>
      <c r="CN78" s="246"/>
      <c r="CO78" s="246"/>
      <c r="CP78" s="246"/>
      <c r="CQ78" s="246"/>
      <c r="CR78" s="246"/>
      <c r="CS78" s="246"/>
      <c r="CT78" s="246"/>
      <c r="CU78" s="246"/>
      <c r="CV78" s="246"/>
      <c r="CW78" s="246"/>
      <c r="CX78" s="246"/>
      <c r="CY78" s="246"/>
      <c r="CZ78" s="246"/>
      <c r="DA78" s="246"/>
      <c r="DB78" s="246"/>
      <c r="DC78" s="246"/>
      <c r="DD78" s="246"/>
      <c r="DE78" s="246"/>
      <c r="DF78" s="246"/>
      <c r="DG78" s="246"/>
      <c r="DH78" s="246"/>
      <c r="DI78" s="246"/>
      <c r="DJ78" s="246"/>
      <c r="DK78" s="246"/>
      <c r="DL78" s="246"/>
      <c r="DM78" s="246"/>
      <c r="DN78" s="246"/>
      <c r="DO78" s="246"/>
      <c r="DP78" s="246"/>
      <c r="DQ78" s="246"/>
      <c r="DR78" s="246"/>
      <c r="DS78" s="246"/>
      <c r="DT78" s="246"/>
      <c r="DU78" s="246"/>
      <c r="DV78" s="246"/>
      <c r="DW78" s="246"/>
      <c r="DX78" s="246"/>
      <c r="DY78" s="246"/>
      <c r="DZ78" s="246"/>
      <c r="EA78" s="246"/>
      <c r="EB78" s="246"/>
      <c r="EE78" s="245">
        <f t="shared" si="0"/>
        <v>0</v>
      </c>
      <c r="EF78" s="422">
        <f t="shared" si="1"/>
        <v>0</v>
      </c>
      <c r="EG78" s="398">
        <f t="shared" si="2"/>
        <v>0</v>
      </c>
      <c r="EH78" s="423">
        <f t="shared" si="3"/>
        <v>0</v>
      </c>
    </row>
    <row r="79" spans="3:138" s="158" customFormat="1" ht="15" customHeight="1">
      <c r="C79" s="166" t="s">
        <v>122</v>
      </c>
      <c r="D79" s="570" t="str">
        <f>IF(CNGE_2024_M1_Secc4!D120="","",CNGE_2024_M1_Secc4!D120)</f>
        <v/>
      </c>
      <c r="E79" s="570"/>
      <c r="F79" s="570"/>
      <c r="G79" s="570"/>
      <c r="H79" s="460"/>
      <c r="I79" s="460"/>
      <c r="J79" s="460"/>
      <c r="K79" s="460"/>
      <c r="L79" s="246"/>
      <c r="M79" s="246"/>
      <c r="N79" s="246"/>
      <c r="O79" s="246"/>
      <c r="P79" s="246"/>
      <c r="Q79" s="246"/>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c r="BB79" s="246"/>
      <c r="BC79" s="246"/>
      <c r="BD79" s="246"/>
      <c r="BE79" s="246"/>
      <c r="BF79" s="246"/>
      <c r="BG79" s="246"/>
      <c r="BH79" s="246"/>
      <c r="BI79" s="246"/>
      <c r="BJ79" s="246"/>
      <c r="BK79" s="246"/>
      <c r="BL79" s="246"/>
      <c r="BM79" s="246"/>
      <c r="BN79" s="246"/>
      <c r="BO79" s="246"/>
      <c r="BP79" s="246"/>
      <c r="BQ79" s="246"/>
      <c r="BR79" s="246"/>
      <c r="BS79" s="246"/>
      <c r="BT79" s="246"/>
      <c r="BU79" s="246"/>
      <c r="BV79" s="246"/>
      <c r="BW79" s="246"/>
      <c r="BX79" s="246"/>
      <c r="BY79" s="246"/>
      <c r="BZ79" s="246"/>
      <c r="CA79" s="246"/>
      <c r="CB79" s="246"/>
      <c r="CC79" s="246"/>
      <c r="CD79" s="246"/>
      <c r="CE79" s="246"/>
      <c r="CF79" s="246"/>
      <c r="CG79" s="246"/>
      <c r="CH79" s="246"/>
      <c r="CI79" s="246"/>
      <c r="CJ79" s="246"/>
      <c r="CK79" s="246"/>
      <c r="CL79" s="246"/>
      <c r="CM79" s="246"/>
      <c r="CN79" s="246"/>
      <c r="CO79" s="246"/>
      <c r="CP79" s="246"/>
      <c r="CQ79" s="246"/>
      <c r="CR79" s="246"/>
      <c r="CS79" s="246"/>
      <c r="CT79" s="246"/>
      <c r="CU79" s="246"/>
      <c r="CV79" s="246"/>
      <c r="CW79" s="246"/>
      <c r="CX79" s="246"/>
      <c r="CY79" s="246"/>
      <c r="CZ79" s="246"/>
      <c r="DA79" s="246"/>
      <c r="DB79" s="246"/>
      <c r="DC79" s="246"/>
      <c r="DD79" s="246"/>
      <c r="DE79" s="246"/>
      <c r="DF79" s="246"/>
      <c r="DG79" s="246"/>
      <c r="DH79" s="246"/>
      <c r="DI79" s="246"/>
      <c r="DJ79" s="246"/>
      <c r="DK79" s="246"/>
      <c r="DL79" s="246"/>
      <c r="DM79" s="246"/>
      <c r="DN79" s="246"/>
      <c r="DO79" s="246"/>
      <c r="DP79" s="246"/>
      <c r="DQ79" s="246"/>
      <c r="DR79" s="246"/>
      <c r="DS79" s="246"/>
      <c r="DT79" s="246"/>
      <c r="DU79" s="246"/>
      <c r="DV79" s="246"/>
      <c r="DW79" s="246"/>
      <c r="DX79" s="246"/>
      <c r="DY79" s="246"/>
      <c r="DZ79" s="246"/>
      <c r="EA79" s="246"/>
      <c r="EB79" s="246"/>
      <c r="EE79" s="245">
        <f t="shared" si="0"/>
        <v>0</v>
      </c>
      <c r="EF79" s="422">
        <f t="shared" si="1"/>
        <v>0</v>
      </c>
      <c r="EG79" s="398">
        <f t="shared" si="2"/>
        <v>0</v>
      </c>
      <c r="EH79" s="423">
        <f t="shared" si="3"/>
        <v>0</v>
      </c>
    </row>
    <row r="80" spans="3:138" s="158" customFormat="1" ht="15" customHeight="1">
      <c r="C80" s="166" t="s">
        <v>123</v>
      </c>
      <c r="D80" s="570" t="str">
        <f>IF(CNGE_2024_M1_Secc4!D121="","",CNGE_2024_M1_Secc4!D121)</f>
        <v/>
      </c>
      <c r="E80" s="570"/>
      <c r="F80" s="570"/>
      <c r="G80" s="570"/>
      <c r="H80" s="460"/>
      <c r="I80" s="460"/>
      <c r="J80" s="460"/>
      <c r="K80" s="460"/>
      <c r="L80" s="246"/>
      <c r="M80" s="246"/>
      <c r="N80" s="246"/>
      <c r="O80" s="246"/>
      <c r="P80" s="246"/>
      <c r="Q80" s="246"/>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246"/>
      <c r="BN80" s="246"/>
      <c r="BO80" s="246"/>
      <c r="BP80" s="246"/>
      <c r="BQ80" s="246"/>
      <c r="BR80" s="246"/>
      <c r="BS80" s="246"/>
      <c r="BT80" s="246"/>
      <c r="BU80" s="246"/>
      <c r="BV80" s="246"/>
      <c r="BW80" s="246"/>
      <c r="BX80" s="246"/>
      <c r="BY80" s="246"/>
      <c r="BZ80" s="246"/>
      <c r="CA80" s="246"/>
      <c r="CB80" s="246"/>
      <c r="CC80" s="246"/>
      <c r="CD80" s="246"/>
      <c r="CE80" s="246"/>
      <c r="CF80" s="246"/>
      <c r="CG80" s="246"/>
      <c r="CH80" s="246"/>
      <c r="CI80" s="246"/>
      <c r="CJ80" s="246"/>
      <c r="CK80" s="246"/>
      <c r="CL80" s="246"/>
      <c r="CM80" s="246"/>
      <c r="CN80" s="246"/>
      <c r="CO80" s="246"/>
      <c r="CP80" s="246"/>
      <c r="CQ80" s="246"/>
      <c r="CR80" s="246"/>
      <c r="CS80" s="246"/>
      <c r="CT80" s="246"/>
      <c r="CU80" s="246"/>
      <c r="CV80" s="246"/>
      <c r="CW80" s="246"/>
      <c r="CX80" s="246"/>
      <c r="CY80" s="246"/>
      <c r="CZ80" s="246"/>
      <c r="DA80" s="246"/>
      <c r="DB80" s="246"/>
      <c r="DC80" s="246"/>
      <c r="DD80" s="246"/>
      <c r="DE80" s="246"/>
      <c r="DF80" s="246"/>
      <c r="DG80" s="246"/>
      <c r="DH80" s="246"/>
      <c r="DI80" s="246"/>
      <c r="DJ80" s="246"/>
      <c r="DK80" s="246"/>
      <c r="DL80" s="246"/>
      <c r="DM80" s="246"/>
      <c r="DN80" s="246"/>
      <c r="DO80" s="246"/>
      <c r="DP80" s="246"/>
      <c r="DQ80" s="246"/>
      <c r="DR80" s="246"/>
      <c r="DS80" s="246"/>
      <c r="DT80" s="246"/>
      <c r="DU80" s="246"/>
      <c r="DV80" s="246"/>
      <c r="DW80" s="246"/>
      <c r="DX80" s="246"/>
      <c r="DY80" s="246"/>
      <c r="DZ80" s="246"/>
      <c r="EA80" s="246"/>
      <c r="EB80" s="246"/>
      <c r="EE80" s="245">
        <f t="shared" si="0"/>
        <v>0</v>
      </c>
      <c r="EF80" s="422">
        <f t="shared" si="1"/>
        <v>0</v>
      </c>
      <c r="EG80" s="398">
        <f t="shared" si="2"/>
        <v>0</v>
      </c>
      <c r="EH80" s="423">
        <f t="shared" si="3"/>
        <v>0</v>
      </c>
    </row>
    <row r="81" spans="3:138" s="158" customFormat="1" ht="15" customHeight="1">
      <c r="C81" s="166" t="s">
        <v>124</v>
      </c>
      <c r="D81" s="570" t="str">
        <f>IF(CNGE_2024_M1_Secc4!D122="","",CNGE_2024_M1_Secc4!D122)</f>
        <v/>
      </c>
      <c r="E81" s="570"/>
      <c r="F81" s="570"/>
      <c r="G81" s="570"/>
      <c r="H81" s="460"/>
      <c r="I81" s="460"/>
      <c r="J81" s="460"/>
      <c r="K81" s="460"/>
      <c r="L81" s="246"/>
      <c r="M81" s="246"/>
      <c r="N81" s="246"/>
      <c r="O81" s="246"/>
      <c r="P81" s="246"/>
      <c r="Q81" s="246"/>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c r="BB81" s="246"/>
      <c r="BC81" s="246"/>
      <c r="BD81" s="246"/>
      <c r="BE81" s="246"/>
      <c r="BF81" s="246"/>
      <c r="BG81" s="246"/>
      <c r="BH81" s="246"/>
      <c r="BI81" s="246"/>
      <c r="BJ81" s="246"/>
      <c r="BK81" s="246"/>
      <c r="BL81" s="246"/>
      <c r="BM81" s="246"/>
      <c r="BN81" s="246"/>
      <c r="BO81" s="246"/>
      <c r="BP81" s="246"/>
      <c r="BQ81" s="246"/>
      <c r="BR81" s="246"/>
      <c r="BS81" s="246"/>
      <c r="BT81" s="246"/>
      <c r="BU81" s="246"/>
      <c r="BV81" s="246"/>
      <c r="BW81" s="246"/>
      <c r="BX81" s="246"/>
      <c r="BY81" s="246"/>
      <c r="BZ81" s="246"/>
      <c r="CA81" s="246"/>
      <c r="CB81" s="246"/>
      <c r="CC81" s="246"/>
      <c r="CD81" s="246"/>
      <c r="CE81" s="246"/>
      <c r="CF81" s="246"/>
      <c r="CG81" s="246"/>
      <c r="CH81" s="246"/>
      <c r="CI81" s="246"/>
      <c r="CJ81" s="246"/>
      <c r="CK81" s="246"/>
      <c r="CL81" s="246"/>
      <c r="CM81" s="246"/>
      <c r="CN81" s="246"/>
      <c r="CO81" s="246"/>
      <c r="CP81" s="246"/>
      <c r="CQ81" s="246"/>
      <c r="CR81" s="246"/>
      <c r="CS81" s="246"/>
      <c r="CT81" s="246"/>
      <c r="CU81" s="246"/>
      <c r="CV81" s="246"/>
      <c r="CW81" s="246"/>
      <c r="CX81" s="246"/>
      <c r="CY81" s="246"/>
      <c r="CZ81" s="246"/>
      <c r="DA81" s="246"/>
      <c r="DB81" s="246"/>
      <c r="DC81" s="246"/>
      <c r="DD81" s="246"/>
      <c r="DE81" s="246"/>
      <c r="DF81" s="246"/>
      <c r="DG81" s="246"/>
      <c r="DH81" s="246"/>
      <c r="DI81" s="246"/>
      <c r="DJ81" s="246"/>
      <c r="DK81" s="246"/>
      <c r="DL81" s="246"/>
      <c r="DM81" s="246"/>
      <c r="DN81" s="246"/>
      <c r="DO81" s="246"/>
      <c r="DP81" s="246"/>
      <c r="DQ81" s="246"/>
      <c r="DR81" s="246"/>
      <c r="DS81" s="246"/>
      <c r="DT81" s="246"/>
      <c r="DU81" s="246"/>
      <c r="DV81" s="246"/>
      <c r="DW81" s="246"/>
      <c r="DX81" s="246"/>
      <c r="DY81" s="246"/>
      <c r="DZ81" s="246"/>
      <c r="EA81" s="246"/>
      <c r="EB81" s="246"/>
      <c r="EE81" s="245">
        <f t="shared" si="0"/>
        <v>0</v>
      </c>
      <c r="EF81" s="422">
        <f t="shared" si="1"/>
        <v>0</v>
      </c>
      <c r="EG81" s="398">
        <f t="shared" si="2"/>
        <v>0</v>
      </c>
      <c r="EH81" s="423">
        <f t="shared" si="3"/>
        <v>0</v>
      </c>
    </row>
    <row r="82" spans="3:138" s="158" customFormat="1" ht="15" customHeight="1">
      <c r="C82" s="166" t="s">
        <v>125</v>
      </c>
      <c r="D82" s="570" t="str">
        <f>IF(CNGE_2024_M1_Secc4!D123="","",CNGE_2024_M1_Secc4!D123)</f>
        <v/>
      </c>
      <c r="E82" s="570"/>
      <c r="F82" s="570"/>
      <c r="G82" s="570"/>
      <c r="H82" s="460"/>
      <c r="I82" s="460"/>
      <c r="J82" s="460"/>
      <c r="K82" s="460"/>
      <c r="L82" s="246"/>
      <c r="M82" s="246"/>
      <c r="N82" s="246"/>
      <c r="O82" s="246"/>
      <c r="P82" s="246"/>
      <c r="Q82" s="246"/>
      <c r="R82" s="246"/>
      <c r="S82" s="246"/>
      <c r="T82" s="246"/>
      <c r="U82" s="246"/>
      <c r="V82" s="246"/>
      <c r="W82" s="246"/>
      <c r="X82" s="246"/>
      <c r="Y82" s="246"/>
      <c r="Z82" s="246"/>
      <c r="AA82" s="246"/>
      <c r="AB82" s="246"/>
      <c r="AC82" s="246"/>
      <c r="AD82" s="246"/>
      <c r="AE82" s="246"/>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c r="BB82" s="246"/>
      <c r="BC82" s="246"/>
      <c r="BD82" s="246"/>
      <c r="BE82" s="246"/>
      <c r="BF82" s="246"/>
      <c r="BG82" s="246"/>
      <c r="BH82" s="246"/>
      <c r="BI82" s="246"/>
      <c r="BJ82" s="246"/>
      <c r="BK82" s="246"/>
      <c r="BL82" s="246"/>
      <c r="BM82" s="246"/>
      <c r="BN82" s="246"/>
      <c r="BO82" s="246"/>
      <c r="BP82" s="246"/>
      <c r="BQ82" s="246"/>
      <c r="BR82" s="246"/>
      <c r="BS82" s="246"/>
      <c r="BT82" s="246"/>
      <c r="BU82" s="246"/>
      <c r="BV82" s="246"/>
      <c r="BW82" s="246"/>
      <c r="BX82" s="246"/>
      <c r="BY82" s="246"/>
      <c r="BZ82" s="246"/>
      <c r="CA82" s="246"/>
      <c r="CB82" s="246"/>
      <c r="CC82" s="246"/>
      <c r="CD82" s="246"/>
      <c r="CE82" s="246"/>
      <c r="CF82" s="246"/>
      <c r="CG82" s="246"/>
      <c r="CH82" s="246"/>
      <c r="CI82" s="246"/>
      <c r="CJ82" s="246"/>
      <c r="CK82" s="246"/>
      <c r="CL82" s="246"/>
      <c r="CM82" s="246"/>
      <c r="CN82" s="246"/>
      <c r="CO82" s="246"/>
      <c r="CP82" s="246"/>
      <c r="CQ82" s="246"/>
      <c r="CR82" s="246"/>
      <c r="CS82" s="246"/>
      <c r="CT82" s="246"/>
      <c r="CU82" s="246"/>
      <c r="CV82" s="246"/>
      <c r="CW82" s="246"/>
      <c r="CX82" s="246"/>
      <c r="CY82" s="246"/>
      <c r="CZ82" s="246"/>
      <c r="DA82" s="246"/>
      <c r="DB82" s="246"/>
      <c r="DC82" s="246"/>
      <c r="DD82" s="246"/>
      <c r="DE82" s="246"/>
      <c r="DF82" s="246"/>
      <c r="DG82" s="246"/>
      <c r="DH82" s="246"/>
      <c r="DI82" s="246"/>
      <c r="DJ82" s="246"/>
      <c r="DK82" s="246"/>
      <c r="DL82" s="246"/>
      <c r="DM82" s="246"/>
      <c r="DN82" s="246"/>
      <c r="DO82" s="246"/>
      <c r="DP82" s="246"/>
      <c r="DQ82" s="246"/>
      <c r="DR82" s="246"/>
      <c r="DS82" s="246"/>
      <c r="DT82" s="246"/>
      <c r="DU82" s="246"/>
      <c r="DV82" s="246"/>
      <c r="DW82" s="246"/>
      <c r="DX82" s="246"/>
      <c r="DY82" s="246"/>
      <c r="DZ82" s="246"/>
      <c r="EA82" s="246"/>
      <c r="EB82" s="246"/>
      <c r="EE82" s="245">
        <f t="shared" si="0"/>
        <v>0</v>
      </c>
      <c r="EF82" s="422">
        <f t="shared" si="1"/>
        <v>0</v>
      </c>
      <c r="EG82" s="398">
        <f t="shared" si="2"/>
        <v>0</v>
      </c>
      <c r="EH82" s="423">
        <f t="shared" si="3"/>
        <v>0</v>
      </c>
    </row>
    <row r="83" spans="3:138" s="158" customFormat="1" ht="15" customHeight="1">
      <c r="C83" s="166" t="s">
        <v>126</v>
      </c>
      <c r="D83" s="570" t="str">
        <f>IF(CNGE_2024_M1_Secc4!D124="","",CNGE_2024_M1_Secc4!D124)</f>
        <v/>
      </c>
      <c r="E83" s="570"/>
      <c r="F83" s="570"/>
      <c r="G83" s="570"/>
      <c r="H83" s="460"/>
      <c r="I83" s="460"/>
      <c r="J83" s="460"/>
      <c r="K83" s="460"/>
      <c r="L83" s="246"/>
      <c r="M83" s="246"/>
      <c r="N83" s="246"/>
      <c r="O83" s="246"/>
      <c r="P83" s="246"/>
      <c r="Q83" s="246"/>
      <c r="R83" s="246"/>
      <c r="S83" s="246"/>
      <c r="T83" s="246"/>
      <c r="U83" s="246"/>
      <c r="V83" s="246"/>
      <c r="W83" s="246"/>
      <c r="X83" s="246"/>
      <c r="Y83" s="246"/>
      <c r="Z83" s="246"/>
      <c r="AA83" s="246"/>
      <c r="AB83" s="246"/>
      <c r="AC83" s="246"/>
      <c r="AD83" s="246"/>
      <c r="AE83" s="246"/>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c r="BB83" s="246"/>
      <c r="BC83" s="246"/>
      <c r="BD83" s="246"/>
      <c r="BE83" s="246"/>
      <c r="BF83" s="246"/>
      <c r="BG83" s="246"/>
      <c r="BH83" s="246"/>
      <c r="BI83" s="246"/>
      <c r="BJ83" s="246"/>
      <c r="BK83" s="246"/>
      <c r="BL83" s="246"/>
      <c r="BM83" s="246"/>
      <c r="BN83" s="246"/>
      <c r="BO83" s="246"/>
      <c r="BP83" s="246"/>
      <c r="BQ83" s="246"/>
      <c r="BR83" s="246"/>
      <c r="BS83" s="246"/>
      <c r="BT83" s="246"/>
      <c r="BU83" s="246"/>
      <c r="BV83" s="246"/>
      <c r="BW83" s="246"/>
      <c r="BX83" s="246"/>
      <c r="BY83" s="246"/>
      <c r="BZ83" s="246"/>
      <c r="CA83" s="246"/>
      <c r="CB83" s="246"/>
      <c r="CC83" s="246"/>
      <c r="CD83" s="246"/>
      <c r="CE83" s="246"/>
      <c r="CF83" s="246"/>
      <c r="CG83" s="246"/>
      <c r="CH83" s="246"/>
      <c r="CI83" s="246"/>
      <c r="CJ83" s="246"/>
      <c r="CK83" s="246"/>
      <c r="CL83" s="246"/>
      <c r="CM83" s="246"/>
      <c r="CN83" s="246"/>
      <c r="CO83" s="246"/>
      <c r="CP83" s="246"/>
      <c r="CQ83" s="246"/>
      <c r="CR83" s="246"/>
      <c r="CS83" s="246"/>
      <c r="CT83" s="246"/>
      <c r="CU83" s="246"/>
      <c r="CV83" s="246"/>
      <c r="CW83" s="246"/>
      <c r="CX83" s="246"/>
      <c r="CY83" s="246"/>
      <c r="CZ83" s="246"/>
      <c r="DA83" s="246"/>
      <c r="DB83" s="246"/>
      <c r="DC83" s="246"/>
      <c r="DD83" s="246"/>
      <c r="DE83" s="246"/>
      <c r="DF83" s="246"/>
      <c r="DG83" s="246"/>
      <c r="DH83" s="246"/>
      <c r="DI83" s="246"/>
      <c r="DJ83" s="246"/>
      <c r="DK83" s="246"/>
      <c r="DL83" s="246"/>
      <c r="DM83" s="246"/>
      <c r="DN83" s="246"/>
      <c r="DO83" s="246"/>
      <c r="DP83" s="246"/>
      <c r="DQ83" s="246"/>
      <c r="DR83" s="246"/>
      <c r="DS83" s="246"/>
      <c r="DT83" s="246"/>
      <c r="DU83" s="246"/>
      <c r="DV83" s="246"/>
      <c r="DW83" s="246"/>
      <c r="DX83" s="246"/>
      <c r="DY83" s="246"/>
      <c r="DZ83" s="246"/>
      <c r="EA83" s="246"/>
      <c r="EB83" s="246"/>
      <c r="EE83" s="245">
        <f t="shared" si="0"/>
        <v>0</v>
      </c>
      <c r="EF83" s="422">
        <f t="shared" si="1"/>
        <v>0</v>
      </c>
      <c r="EG83" s="398">
        <f t="shared" si="2"/>
        <v>0</v>
      </c>
      <c r="EH83" s="423">
        <f t="shared" si="3"/>
        <v>0</v>
      </c>
    </row>
    <row r="84" spans="3:138" s="158" customFormat="1" ht="15" customHeight="1">
      <c r="C84" s="166" t="s">
        <v>127</v>
      </c>
      <c r="D84" s="570" t="str">
        <f>IF(CNGE_2024_M1_Secc4!D125="","",CNGE_2024_M1_Secc4!D125)</f>
        <v/>
      </c>
      <c r="E84" s="570"/>
      <c r="F84" s="570"/>
      <c r="G84" s="570"/>
      <c r="H84" s="460"/>
      <c r="I84" s="460"/>
      <c r="J84" s="460"/>
      <c r="K84" s="460"/>
      <c r="L84" s="246"/>
      <c r="M84" s="246"/>
      <c r="N84" s="246"/>
      <c r="O84" s="246"/>
      <c r="P84" s="246"/>
      <c r="Q84" s="246"/>
      <c r="R84" s="246"/>
      <c r="S84" s="246"/>
      <c r="T84" s="246"/>
      <c r="U84" s="246"/>
      <c r="V84" s="246"/>
      <c r="W84" s="246"/>
      <c r="X84" s="246"/>
      <c r="Y84" s="246"/>
      <c r="Z84" s="246"/>
      <c r="AA84" s="246"/>
      <c r="AB84" s="246"/>
      <c r="AC84" s="246"/>
      <c r="AD84" s="246"/>
      <c r="AE84" s="246"/>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c r="BB84" s="246"/>
      <c r="BC84" s="246"/>
      <c r="BD84" s="246"/>
      <c r="BE84" s="246"/>
      <c r="BF84" s="246"/>
      <c r="BG84" s="246"/>
      <c r="BH84" s="246"/>
      <c r="BI84" s="246"/>
      <c r="BJ84" s="246"/>
      <c r="BK84" s="246"/>
      <c r="BL84" s="246"/>
      <c r="BM84" s="246"/>
      <c r="BN84" s="246"/>
      <c r="BO84" s="246"/>
      <c r="BP84" s="246"/>
      <c r="BQ84" s="246"/>
      <c r="BR84" s="246"/>
      <c r="BS84" s="246"/>
      <c r="BT84" s="246"/>
      <c r="BU84" s="246"/>
      <c r="BV84" s="246"/>
      <c r="BW84" s="246"/>
      <c r="BX84" s="246"/>
      <c r="BY84" s="246"/>
      <c r="BZ84" s="246"/>
      <c r="CA84" s="246"/>
      <c r="CB84" s="246"/>
      <c r="CC84" s="246"/>
      <c r="CD84" s="246"/>
      <c r="CE84" s="246"/>
      <c r="CF84" s="246"/>
      <c r="CG84" s="246"/>
      <c r="CH84" s="246"/>
      <c r="CI84" s="246"/>
      <c r="CJ84" s="246"/>
      <c r="CK84" s="246"/>
      <c r="CL84" s="246"/>
      <c r="CM84" s="246"/>
      <c r="CN84" s="246"/>
      <c r="CO84" s="246"/>
      <c r="CP84" s="246"/>
      <c r="CQ84" s="246"/>
      <c r="CR84" s="246"/>
      <c r="CS84" s="246"/>
      <c r="CT84" s="246"/>
      <c r="CU84" s="246"/>
      <c r="CV84" s="246"/>
      <c r="CW84" s="246"/>
      <c r="CX84" s="246"/>
      <c r="CY84" s="246"/>
      <c r="CZ84" s="246"/>
      <c r="DA84" s="246"/>
      <c r="DB84" s="246"/>
      <c r="DC84" s="246"/>
      <c r="DD84" s="246"/>
      <c r="DE84" s="246"/>
      <c r="DF84" s="246"/>
      <c r="DG84" s="246"/>
      <c r="DH84" s="246"/>
      <c r="DI84" s="246"/>
      <c r="DJ84" s="246"/>
      <c r="DK84" s="246"/>
      <c r="DL84" s="246"/>
      <c r="DM84" s="246"/>
      <c r="DN84" s="246"/>
      <c r="DO84" s="246"/>
      <c r="DP84" s="246"/>
      <c r="DQ84" s="246"/>
      <c r="DR84" s="246"/>
      <c r="DS84" s="246"/>
      <c r="DT84" s="246"/>
      <c r="DU84" s="246"/>
      <c r="DV84" s="246"/>
      <c r="DW84" s="246"/>
      <c r="DX84" s="246"/>
      <c r="DY84" s="246"/>
      <c r="DZ84" s="246"/>
      <c r="EA84" s="246"/>
      <c r="EB84" s="246"/>
      <c r="EE84" s="245">
        <f t="shared" si="0"/>
        <v>0</v>
      </c>
      <c r="EF84" s="422">
        <f t="shared" si="1"/>
        <v>0</v>
      </c>
      <c r="EG84" s="398">
        <f t="shared" si="2"/>
        <v>0</v>
      </c>
      <c r="EH84" s="423">
        <f t="shared" si="3"/>
        <v>0</v>
      </c>
    </row>
    <row r="85" spans="3:138" s="158" customFormat="1" ht="15" customHeight="1">
      <c r="C85" s="166" t="s">
        <v>128</v>
      </c>
      <c r="D85" s="570" t="str">
        <f>IF(CNGE_2024_M1_Secc4!D126="","",CNGE_2024_M1_Secc4!D126)</f>
        <v/>
      </c>
      <c r="E85" s="570"/>
      <c r="F85" s="570"/>
      <c r="G85" s="570"/>
      <c r="H85" s="460"/>
      <c r="I85" s="460"/>
      <c r="J85" s="460"/>
      <c r="K85" s="460"/>
      <c r="L85" s="246"/>
      <c r="M85" s="246"/>
      <c r="N85" s="246"/>
      <c r="O85" s="246"/>
      <c r="P85" s="246"/>
      <c r="Q85" s="246"/>
      <c r="R85" s="246"/>
      <c r="S85" s="246"/>
      <c r="T85" s="246"/>
      <c r="U85" s="246"/>
      <c r="V85" s="246"/>
      <c r="W85" s="246"/>
      <c r="X85" s="246"/>
      <c r="Y85" s="246"/>
      <c r="Z85" s="246"/>
      <c r="AA85" s="246"/>
      <c r="AB85" s="246"/>
      <c r="AC85" s="246"/>
      <c r="AD85" s="246"/>
      <c r="AE85" s="246"/>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c r="BB85" s="246"/>
      <c r="BC85" s="246"/>
      <c r="BD85" s="246"/>
      <c r="BE85" s="246"/>
      <c r="BF85" s="246"/>
      <c r="BG85" s="246"/>
      <c r="BH85" s="246"/>
      <c r="BI85" s="246"/>
      <c r="BJ85" s="246"/>
      <c r="BK85" s="246"/>
      <c r="BL85" s="246"/>
      <c r="BM85" s="246"/>
      <c r="BN85" s="246"/>
      <c r="BO85" s="246"/>
      <c r="BP85" s="246"/>
      <c r="BQ85" s="246"/>
      <c r="BR85" s="246"/>
      <c r="BS85" s="246"/>
      <c r="BT85" s="246"/>
      <c r="BU85" s="246"/>
      <c r="BV85" s="246"/>
      <c r="BW85" s="246"/>
      <c r="BX85" s="246"/>
      <c r="BY85" s="246"/>
      <c r="BZ85" s="246"/>
      <c r="CA85" s="246"/>
      <c r="CB85" s="246"/>
      <c r="CC85" s="246"/>
      <c r="CD85" s="246"/>
      <c r="CE85" s="246"/>
      <c r="CF85" s="246"/>
      <c r="CG85" s="246"/>
      <c r="CH85" s="246"/>
      <c r="CI85" s="246"/>
      <c r="CJ85" s="246"/>
      <c r="CK85" s="246"/>
      <c r="CL85" s="246"/>
      <c r="CM85" s="246"/>
      <c r="CN85" s="246"/>
      <c r="CO85" s="246"/>
      <c r="CP85" s="246"/>
      <c r="CQ85" s="246"/>
      <c r="CR85" s="246"/>
      <c r="CS85" s="246"/>
      <c r="CT85" s="246"/>
      <c r="CU85" s="246"/>
      <c r="CV85" s="246"/>
      <c r="CW85" s="246"/>
      <c r="CX85" s="246"/>
      <c r="CY85" s="246"/>
      <c r="CZ85" s="246"/>
      <c r="DA85" s="246"/>
      <c r="DB85" s="246"/>
      <c r="DC85" s="246"/>
      <c r="DD85" s="246"/>
      <c r="DE85" s="246"/>
      <c r="DF85" s="246"/>
      <c r="DG85" s="246"/>
      <c r="DH85" s="246"/>
      <c r="DI85" s="246"/>
      <c r="DJ85" s="246"/>
      <c r="DK85" s="246"/>
      <c r="DL85" s="246"/>
      <c r="DM85" s="246"/>
      <c r="DN85" s="246"/>
      <c r="DO85" s="246"/>
      <c r="DP85" s="246"/>
      <c r="DQ85" s="246"/>
      <c r="DR85" s="246"/>
      <c r="DS85" s="246"/>
      <c r="DT85" s="246"/>
      <c r="DU85" s="246"/>
      <c r="DV85" s="246"/>
      <c r="DW85" s="246"/>
      <c r="DX85" s="246"/>
      <c r="DY85" s="246"/>
      <c r="DZ85" s="246"/>
      <c r="EA85" s="246"/>
      <c r="EB85" s="246"/>
      <c r="EE85" s="245">
        <f t="shared" si="0"/>
        <v>0</v>
      </c>
      <c r="EF85" s="422">
        <f t="shared" si="1"/>
        <v>0</v>
      </c>
      <c r="EG85" s="398">
        <f t="shared" si="2"/>
        <v>0</v>
      </c>
      <c r="EH85" s="423">
        <f t="shared" si="3"/>
        <v>0</v>
      </c>
    </row>
    <row r="86" spans="3:138" s="158" customFormat="1" ht="15" customHeight="1">
      <c r="C86" s="166" t="s">
        <v>129</v>
      </c>
      <c r="D86" s="570" t="str">
        <f>IF(CNGE_2024_M1_Secc4!D127="","",CNGE_2024_M1_Secc4!D127)</f>
        <v/>
      </c>
      <c r="E86" s="570"/>
      <c r="F86" s="570"/>
      <c r="G86" s="570"/>
      <c r="H86" s="460"/>
      <c r="I86" s="460"/>
      <c r="J86" s="460"/>
      <c r="K86" s="460"/>
      <c r="L86" s="246"/>
      <c r="M86" s="246"/>
      <c r="N86" s="246"/>
      <c r="O86" s="246"/>
      <c r="P86" s="246"/>
      <c r="Q86" s="246"/>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Q86" s="246"/>
      <c r="AR86" s="246"/>
      <c r="AS86" s="246"/>
      <c r="AT86" s="246"/>
      <c r="AU86" s="246"/>
      <c r="AV86" s="246"/>
      <c r="AW86" s="246"/>
      <c r="AX86" s="246"/>
      <c r="AY86" s="246"/>
      <c r="AZ86" s="246"/>
      <c r="BA86" s="246"/>
      <c r="BB86" s="246"/>
      <c r="BC86" s="246"/>
      <c r="BD86" s="246"/>
      <c r="BE86" s="246"/>
      <c r="BF86" s="246"/>
      <c r="BG86" s="246"/>
      <c r="BH86" s="246"/>
      <c r="BI86" s="246"/>
      <c r="BJ86" s="246"/>
      <c r="BK86" s="246"/>
      <c r="BL86" s="246"/>
      <c r="BM86" s="246"/>
      <c r="BN86" s="246"/>
      <c r="BO86" s="246"/>
      <c r="BP86" s="246"/>
      <c r="BQ86" s="246"/>
      <c r="BR86" s="246"/>
      <c r="BS86" s="246"/>
      <c r="BT86" s="246"/>
      <c r="BU86" s="246"/>
      <c r="BV86" s="246"/>
      <c r="BW86" s="246"/>
      <c r="BX86" s="246"/>
      <c r="BY86" s="246"/>
      <c r="BZ86" s="246"/>
      <c r="CA86" s="246"/>
      <c r="CB86" s="246"/>
      <c r="CC86" s="246"/>
      <c r="CD86" s="246"/>
      <c r="CE86" s="246"/>
      <c r="CF86" s="246"/>
      <c r="CG86" s="246"/>
      <c r="CH86" s="246"/>
      <c r="CI86" s="246"/>
      <c r="CJ86" s="246"/>
      <c r="CK86" s="246"/>
      <c r="CL86" s="246"/>
      <c r="CM86" s="246"/>
      <c r="CN86" s="246"/>
      <c r="CO86" s="246"/>
      <c r="CP86" s="246"/>
      <c r="CQ86" s="246"/>
      <c r="CR86" s="246"/>
      <c r="CS86" s="246"/>
      <c r="CT86" s="246"/>
      <c r="CU86" s="246"/>
      <c r="CV86" s="246"/>
      <c r="CW86" s="246"/>
      <c r="CX86" s="246"/>
      <c r="CY86" s="246"/>
      <c r="CZ86" s="246"/>
      <c r="DA86" s="246"/>
      <c r="DB86" s="246"/>
      <c r="DC86" s="246"/>
      <c r="DD86" s="246"/>
      <c r="DE86" s="246"/>
      <c r="DF86" s="246"/>
      <c r="DG86" s="246"/>
      <c r="DH86" s="246"/>
      <c r="DI86" s="246"/>
      <c r="DJ86" s="246"/>
      <c r="DK86" s="246"/>
      <c r="DL86" s="246"/>
      <c r="DM86" s="246"/>
      <c r="DN86" s="246"/>
      <c r="DO86" s="246"/>
      <c r="DP86" s="246"/>
      <c r="DQ86" s="246"/>
      <c r="DR86" s="246"/>
      <c r="DS86" s="246"/>
      <c r="DT86" s="246"/>
      <c r="DU86" s="246"/>
      <c r="DV86" s="246"/>
      <c r="DW86" s="246"/>
      <c r="DX86" s="246"/>
      <c r="DY86" s="246"/>
      <c r="DZ86" s="246"/>
      <c r="EA86" s="246"/>
      <c r="EB86" s="246"/>
      <c r="EE86" s="245">
        <f t="shared" si="0"/>
        <v>0</v>
      </c>
      <c r="EF86" s="422">
        <f t="shared" si="1"/>
        <v>0</v>
      </c>
      <c r="EG86" s="398">
        <f t="shared" si="2"/>
        <v>0</v>
      </c>
      <c r="EH86" s="423">
        <f t="shared" si="3"/>
        <v>0</v>
      </c>
    </row>
    <row r="87" spans="3:138" s="158" customFormat="1" ht="15" customHeight="1">
      <c r="C87" s="166" t="s">
        <v>130</v>
      </c>
      <c r="D87" s="570" t="str">
        <f>IF(CNGE_2024_M1_Secc4!D128="","",CNGE_2024_M1_Secc4!D128)</f>
        <v/>
      </c>
      <c r="E87" s="570"/>
      <c r="F87" s="570"/>
      <c r="G87" s="570"/>
      <c r="H87" s="460"/>
      <c r="I87" s="460"/>
      <c r="J87" s="460"/>
      <c r="K87" s="460"/>
      <c r="L87" s="246"/>
      <c r="M87" s="246"/>
      <c r="N87" s="246"/>
      <c r="O87" s="246"/>
      <c r="P87" s="246"/>
      <c r="Q87" s="246"/>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246"/>
      <c r="AP87" s="246"/>
      <c r="AQ87" s="246"/>
      <c r="AR87" s="246"/>
      <c r="AS87" s="246"/>
      <c r="AT87" s="246"/>
      <c r="AU87" s="246"/>
      <c r="AV87" s="246"/>
      <c r="AW87" s="246"/>
      <c r="AX87" s="246"/>
      <c r="AY87" s="246"/>
      <c r="AZ87" s="246"/>
      <c r="BA87" s="246"/>
      <c r="BB87" s="246"/>
      <c r="BC87" s="246"/>
      <c r="BD87" s="246"/>
      <c r="BE87" s="246"/>
      <c r="BF87" s="246"/>
      <c r="BG87" s="246"/>
      <c r="BH87" s="246"/>
      <c r="BI87" s="246"/>
      <c r="BJ87" s="246"/>
      <c r="BK87" s="246"/>
      <c r="BL87" s="246"/>
      <c r="BM87" s="246"/>
      <c r="BN87" s="246"/>
      <c r="BO87" s="246"/>
      <c r="BP87" s="246"/>
      <c r="BQ87" s="246"/>
      <c r="BR87" s="246"/>
      <c r="BS87" s="246"/>
      <c r="BT87" s="246"/>
      <c r="BU87" s="246"/>
      <c r="BV87" s="246"/>
      <c r="BW87" s="246"/>
      <c r="BX87" s="246"/>
      <c r="BY87" s="246"/>
      <c r="BZ87" s="246"/>
      <c r="CA87" s="246"/>
      <c r="CB87" s="246"/>
      <c r="CC87" s="246"/>
      <c r="CD87" s="246"/>
      <c r="CE87" s="246"/>
      <c r="CF87" s="246"/>
      <c r="CG87" s="246"/>
      <c r="CH87" s="246"/>
      <c r="CI87" s="246"/>
      <c r="CJ87" s="246"/>
      <c r="CK87" s="246"/>
      <c r="CL87" s="246"/>
      <c r="CM87" s="246"/>
      <c r="CN87" s="246"/>
      <c r="CO87" s="246"/>
      <c r="CP87" s="246"/>
      <c r="CQ87" s="246"/>
      <c r="CR87" s="246"/>
      <c r="CS87" s="246"/>
      <c r="CT87" s="246"/>
      <c r="CU87" s="246"/>
      <c r="CV87" s="246"/>
      <c r="CW87" s="246"/>
      <c r="CX87" s="246"/>
      <c r="CY87" s="246"/>
      <c r="CZ87" s="246"/>
      <c r="DA87" s="246"/>
      <c r="DB87" s="246"/>
      <c r="DC87" s="246"/>
      <c r="DD87" s="246"/>
      <c r="DE87" s="246"/>
      <c r="DF87" s="246"/>
      <c r="DG87" s="246"/>
      <c r="DH87" s="246"/>
      <c r="DI87" s="246"/>
      <c r="DJ87" s="246"/>
      <c r="DK87" s="246"/>
      <c r="DL87" s="246"/>
      <c r="DM87" s="246"/>
      <c r="DN87" s="246"/>
      <c r="DO87" s="246"/>
      <c r="DP87" s="246"/>
      <c r="DQ87" s="246"/>
      <c r="DR87" s="246"/>
      <c r="DS87" s="246"/>
      <c r="DT87" s="246"/>
      <c r="DU87" s="246"/>
      <c r="DV87" s="246"/>
      <c r="DW87" s="246"/>
      <c r="DX87" s="246"/>
      <c r="DY87" s="246"/>
      <c r="DZ87" s="246"/>
      <c r="EA87" s="246"/>
      <c r="EB87" s="246"/>
      <c r="EE87" s="245">
        <f t="shared" si="0"/>
        <v>0</v>
      </c>
      <c r="EF87" s="422">
        <f t="shared" si="1"/>
        <v>0</v>
      </c>
      <c r="EG87" s="398">
        <f t="shared" si="2"/>
        <v>0</v>
      </c>
      <c r="EH87" s="423">
        <f t="shared" si="3"/>
        <v>0</v>
      </c>
    </row>
    <row r="88" spans="3:138" s="158" customFormat="1" ht="15" customHeight="1">
      <c r="C88" s="166" t="s">
        <v>131</v>
      </c>
      <c r="D88" s="570" t="str">
        <f>IF(CNGE_2024_M1_Secc4!D129="","",CNGE_2024_M1_Secc4!D129)</f>
        <v/>
      </c>
      <c r="E88" s="570"/>
      <c r="F88" s="570"/>
      <c r="G88" s="570"/>
      <c r="H88" s="460"/>
      <c r="I88" s="460"/>
      <c r="J88" s="460"/>
      <c r="K88" s="460"/>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c r="BB88" s="246"/>
      <c r="BC88" s="246"/>
      <c r="BD88" s="246"/>
      <c r="BE88" s="246"/>
      <c r="BF88" s="246"/>
      <c r="BG88" s="246"/>
      <c r="BH88" s="246"/>
      <c r="BI88" s="246"/>
      <c r="BJ88" s="246"/>
      <c r="BK88" s="246"/>
      <c r="BL88" s="246"/>
      <c r="BM88" s="246"/>
      <c r="BN88" s="246"/>
      <c r="BO88" s="246"/>
      <c r="BP88" s="246"/>
      <c r="BQ88" s="246"/>
      <c r="BR88" s="246"/>
      <c r="BS88" s="246"/>
      <c r="BT88" s="246"/>
      <c r="BU88" s="246"/>
      <c r="BV88" s="246"/>
      <c r="BW88" s="246"/>
      <c r="BX88" s="246"/>
      <c r="BY88" s="246"/>
      <c r="BZ88" s="246"/>
      <c r="CA88" s="246"/>
      <c r="CB88" s="246"/>
      <c r="CC88" s="246"/>
      <c r="CD88" s="246"/>
      <c r="CE88" s="246"/>
      <c r="CF88" s="246"/>
      <c r="CG88" s="246"/>
      <c r="CH88" s="246"/>
      <c r="CI88" s="246"/>
      <c r="CJ88" s="246"/>
      <c r="CK88" s="246"/>
      <c r="CL88" s="246"/>
      <c r="CM88" s="246"/>
      <c r="CN88" s="246"/>
      <c r="CO88" s="246"/>
      <c r="CP88" s="246"/>
      <c r="CQ88" s="246"/>
      <c r="CR88" s="246"/>
      <c r="CS88" s="246"/>
      <c r="CT88" s="246"/>
      <c r="CU88" s="246"/>
      <c r="CV88" s="246"/>
      <c r="CW88" s="246"/>
      <c r="CX88" s="246"/>
      <c r="CY88" s="246"/>
      <c r="CZ88" s="246"/>
      <c r="DA88" s="246"/>
      <c r="DB88" s="246"/>
      <c r="DC88" s="246"/>
      <c r="DD88" s="246"/>
      <c r="DE88" s="246"/>
      <c r="DF88" s="246"/>
      <c r="DG88" s="246"/>
      <c r="DH88" s="246"/>
      <c r="DI88" s="246"/>
      <c r="DJ88" s="246"/>
      <c r="DK88" s="246"/>
      <c r="DL88" s="246"/>
      <c r="DM88" s="246"/>
      <c r="DN88" s="246"/>
      <c r="DO88" s="246"/>
      <c r="DP88" s="246"/>
      <c r="DQ88" s="246"/>
      <c r="DR88" s="246"/>
      <c r="DS88" s="246"/>
      <c r="DT88" s="246"/>
      <c r="DU88" s="246"/>
      <c r="DV88" s="246"/>
      <c r="DW88" s="246"/>
      <c r="DX88" s="246"/>
      <c r="DY88" s="246"/>
      <c r="DZ88" s="246"/>
      <c r="EA88" s="246"/>
      <c r="EB88" s="246"/>
      <c r="EE88" s="245">
        <f t="shared" si="0"/>
        <v>0</v>
      </c>
      <c r="EF88" s="422">
        <f t="shared" si="1"/>
        <v>0</v>
      </c>
      <c r="EG88" s="398">
        <f t="shared" si="2"/>
        <v>0</v>
      </c>
      <c r="EH88" s="423">
        <f t="shared" si="3"/>
        <v>0</v>
      </c>
    </row>
    <row r="89" spans="3:138" s="158" customFormat="1" ht="15" customHeight="1">
      <c r="C89" s="166" t="s">
        <v>132</v>
      </c>
      <c r="D89" s="570" t="str">
        <f>IF(CNGE_2024_M1_Secc4!D130="","",CNGE_2024_M1_Secc4!D130)</f>
        <v/>
      </c>
      <c r="E89" s="570"/>
      <c r="F89" s="570"/>
      <c r="G89" s="570"/>
      <c r="H89" s="460"/>
      <c r="I89" s="460"/>
      <c r="J89" s="460"/>
      <c r="K89" s="460"/>
      <c r="L89" s="246"/>
      <c r="M89" s="246"/>
      <c r="N89" s="246"/>
      <c r="O89" s="246"/>
      <c r="P89" s="246"/>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c r="BO89" s="246"/>
      <c r="BP89" s="246"/>
      <c r="BQ89" s="246"/>
      <c r="BR89" s="246"/>
      <c r="BS89" s="246"/>
      <c r="BT89" s="246"/>
      <c r="BU89" s="246"/>
      <c r="BV89" s="246"/>
      <c r="BW89" s="246"/>
      <c r="BX89" s="246"/>
      <c r="BY89" s="246"/>
      <c r="BZ89" s="246"/>
      <c r="CA89" s="246"/>
      <c r="CB89" s="246"/>
      <c r="CC89" s="246"/>
      <c r="CD89" s="246"/>
      <c r="CE89" s="246"/>
      <c r="CF89" s="246"/>
      <c r="CG89" s="246"/>
      <c r="CH89" s="246"/>
      <c r="CI89" s="246"/>
      <c r="CJ89" s="246"/>
      <c r="CK89" s="246"/>
      <c r="CL89" s="246"/>
      <c r="CM89" s="246"/>
      <c r="CN89" s="246"/>
      <c r="CO89" s="246"/>
      <c r="CP89" s="246"/>
      <c r="CQ89" s="246"/>
      <c r="CR89" s="246"/>
      <c r="CS89" s="246"/>
      <c r="CT89" s="246"/>
      <c r="CU89" s="246"/>
      <c r="CV89" s="246"/>
      <c r="CW89" s="246"/>
      <c r="CX89" s="246"/>
      <c r="CY89" s="246"/>
      <c r="CZ89" s="246"/>
      <c r="DA89" s="246"/>
      <c r="DB89" s="246"/>
      <c r="DC89" s="246"/>
      <c r="DD89" s="246"/>
      <c r="DE89" s="246"/>
      <c r="DF89" s="246"/>
      <c r="DG89" s="246"/>
      <c r="DH89" s="246"/>
      <c r="DI89" s="246"/>
      <c r="DJ89" s="246"/>
      <c r="DK89" s="246"/>
      <c r="DL89" s="246"/>
      <c r="DM89" s="246"/>
      <c r="DN89" s="246"/>
      <c r="DO89" s="246"/>
      <c r="DP89" s="246"/>
      <c r="DQ89" s="246"/>
      <c r="DR89" s="246"/>
      <c r="DS89" s="246"/>
      <c r="DT89" s="246"/>
      <c r="DU89" s="246"/>
      <c r="DV89" s="246"/>
      <c r="DW89" s="246"/>
      <c r="DX89" s="246"/>
      <c r="DY89" s="246"/>
      <c r="DZ89" s="246"/>
      <c r="EA89" s="246"/>
      <c r="EB89" s="246"/>
      <c r="EE89" s="245">
        <f t="shared" si="0"/>
        <v>0</v>
      </c>
      <c r="EF89" s="422">
        <f t="shared" si="1"/>
        <v>0</v>
      </c>
      <c r="EG89" s="398">
        <f t="shared" si="2"/>
        <v>0</v>
      </c>
      <c r="EH89" s="423">
        <f t="shared" si="3"/>
        <v>0</v>
      </c>
    </row>
    <row r="90" spans="3:138" s="158" customFormat="1" ht="15" customHeight="1">
      <c r="C90" s="166" t="s">
        <v>133</v>
      </c>
      <c r="D90" s="570" t="str">
        <f>IF(CNGE_2024_M1_Secc4!D131="","",CNGE_2024_M1_Secc4!D131)</f>
        <v/>
      </c>
      <c r="E90" s="570"/>
      <c r="F90" s="570"/>
      <c r="G90" s="570"/>
      <c r="H90" s="460"/>
      <c r="I90" s="460"/>
      <c r="J90" s="460"/>
      <c r="K90" s="460"/>
      <c r="L90" s="246"/>
      <c r="M90" s="246"/>
      <c r="N90" s="246"/>
      <c r="O90" s="246"/>
      <c r="P90" s="246"/>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6"/>
      <c r="BO90" s="246"/>
      <c r="BP90" s="246"/>
      <c r="BQ90" s="246"/>
      <c r="BR90" s="246"/>
      <c r="BS90" s="246"/>
      <c r="BT90" s="246"/>
      <c r="BU90" s="246"/>
      <c r="BV90" s="246"/>
      <c r="BW90" s="246"/>
      <c r="BX90" s="246"/>
      <c r="BY90" s="246"/>
      <c r="BZ90" s="246"/>
      <c r="CA90" s="246"/>
      <c r="CB90" s="246"/>
      <c r="CC90" s="246"/>
      <c r="CD90" s="246"/>
      <c r="CE90" s="246"/>
      <c r="CF90" s="246"/>
      <c r="CG90" s="246"/>
      <c r="CH90" s="246"/>
      <c r="CI90" s="246"/>
      <c r="CJ90" s="246"/>
      <c r="CK90" s="246"/>
      <c r="CL90" s="246"/>
      <c r="CM90" s="246"/>
      <c r="CN90" s="246"/>
      <c r="CO90" s="246"/>
      <c r="CP90" s="246"/>
      <c r="CQ90" s="246"/>
      <c r="CR90" s="246"/>
      <c r="CS90" s="246"/>
      <c r="CT90" s="246"/>
      <c r="CU90" s="246"/>
      <c r="CV90" s="246"/>
      <c r="CW90" s="246"/>
      <c r="CX90" s="246"/>
      <c r="CY90" s="246"/>
      <c r="CZ90" s="246"/>
      <c r="DA90" s="246"/>
      <c r="DB90" s="246"/>
      <c r="DC90" s="246"/>
      <c r="DD90" s="246"/>
      <c r="DE90" s="246"/>
      <c r="DF90" s="246"/>
      <c r="DG90" s="246"/>
      <c r="DH90" s="246"/>
      <c r="DI90" s="246"/>
      <c r="DJ90" s="246"/>
      <c r="DK90" s="246"/>
      <c r="DL90" s="246"/>
      <c r="DM90" s="246"/>
      <c r="DN90" s="246"/>
      <c r="DO90" s="246"/>
      <c r="DP90" s="246"/>
      <c r="DQ90" s="246"/>
      <c r="DR90" s="246"/>
      <c r="DS90" s="246"/>
      <c r="DT90" s="246"/>
      <c r="DU90" s="246"/>
      <c r="DV90" s="246"/>
      <c r="DW90" s="246"/>
      <c r="DX90" s="246"/>
      <c r="DY90" s="246"/>
      <c r="DZ90" s="246"/>
      <c r="EA90" s="246"/>
      <c r="EB90" s="246"/>
      <c r="EE90" s="245">
        <f t="shared" ref="EE90:EE129" si="4">IF(AND(COUNTBLANK(D90)=1,COUNTA(H90:EB90)=0),0,IF(AND(COUNTBLANK(D90)=0,COUNTA(H90)=1,J90="X",COUNTA(L90:EB90)=0),0,IF(AND(COUNTBLANK(D90)=0,COUNTA(H90)=1,J90="",COUNTA(L90:EB90)&gt;0),0,1)))</f>
        <v>0</v>
      </c>
      <c r="EF90" s="422">
        <f t="shared" ref="EF90:EF129" si="5">IF(AND($J90="X",COUNTA(L90:EB90)&gt;0),1,0)</f>
        <v>0</v>
      </c>
      <c r="EG90" s="398">
        <f t="shared" ref="EG90:EG129" si="6">IF(EB90="X",1,0)</f>
        <v>0</v>
      </c>
      <c r="EH90" s="423">
        <f t="shared" ref="EH90:EH129" si="7">IF(AND(COUNTBLANK(D90)=0,COUNTA($L$23:$EA$23)&gt;1,COUNTA(L90:EA90)=1),1,0)</f>
        <v>0</v>
      </c>
    </row>
    <row r="91" spans="3:138" s="158" customFormat="1" ht="15" customHeight="1">
      <c r="C91" s="166" t="s">
        <v>134</v>
      </c>
      <c r="D91" s="570" t="str">
        <f>IF(CNGE_2024_M1_Secc4!D132="","",CNGE_2024_M1_Secc4!D132)</f>
        <v/>
      </c>
      <c r="E91" s="570"/>
      <c r="F91" s="570"/>
      <c r="G91" s="570"/>
      <c r="H91" s="460"/>
      <c r="I91" s="460"/>
      <c r="J91" s="460"/>
      <c r="K91" s="460"/>
      <c r="L91" s="246"/>
      <c r="M91" s="246"/>
      <c r="N91" s="246"/>
      <c r="O91" s="246"/>
      <c r="P91" s="246"/>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c r="BB91" s="246"/>
      <c r="BC91" s="246"/>
      <c r="BD91" s="246"/>
      <c r="BE91" s="246"/>
      <c r="BF91" s="246"/>
      <c r="BG91" s="246"/>
      <c r="BH91" s="246"/>
      <c r="BI91" s="246"/>
      <c r="BJ91" s="246"/>
      <c r="BK91" s="246"/>
      <c r="BL91" s="246"/>
      <c r="BM91" s="246"/>
      <c r="BN91" s="246"/>
      <c r="BO91" s="246"/>
      <c r="BP91" s="246"/>
      <c r="BQ91" s="246"/>
      <c r="BR91" s="246"/>
      <c r="BS91" s="246"/>
      <c r="BT91" s="246"/>
      <c r="BU91" s="246"/>
      <c r="BV91" s="246"/>
      <c r="BW91" s="246"/>
      <c r="BX91" s="246"/>
      <c r="BY91" s="246"/>
      <c r="BZ91" s="246"/>
      <c r="CA91" s="246"/>
      <c r="CB91" s="246"/>
      <c r="CC91" s="246"/>
      <c r="CD91" s="246"/>
      <c r="CE91" s="246"/>
      <c r="CF91" s="246"/>
      <c r="CG91" s="246"/>
      <c r="CH91" s="246"/>
      <c r="CI91" s="246"/>
      <c r="CJ91" s="246"/>
      <c r="CK91" s="246"/>
      <c r="CL91" s="246"/>
      <c r="CM91" s="246"/>
      <c r="CN91" s="246"/>
      <c r="CO91" s="246"/>
      <c r="CP91" s="246"/>
      <c r="CQ91" s="246"/>
      <c r="CR91" s="246"/>
      <c r="CS91" s="246"/>
      <c r="CT91" s="246"/>
      <c r="CU91" s="246"/>
      <c r="CV91" s="246"/>
      <c r="CW91" s="246"/>
      <c r="CX91" s="246"/>
      <c r="CY91" s="246"/>
      <c r="CZ91" s="246"/>
      <c r="DA91" s="246"/>
      <c r="DB91" s="246"/>
      <c r="DC91" s="246"/>
      <c r="DD91" s="246"/>
      <c r="DE91" s="246"/>
      <c r="DF91" s="246"/>
      <c r="DG91" s="246"/>
      <c r="DH91" s="246"/>
      <c r="DI91" s="246"/>
      <c r="DJ91" s="246"/>
      <c r="DK91" s="246"/>
      <c r="DL91" s="246"/>
      <c r="DM91" s="246"/>
      <c r="DN91" s="246"/>
      <c r="DO91" s="246"/>
      <c r="DP91" s="246"/>
      <c r="DQ91" s="246"/>
      <c r="DR91" s="246"/>
      <c r="DS91" s="246"/>
      <c r="DT91" s="246"/>
      <c r="DU91" s="246"/>
      <c r="DV91" s="246"/>
      <c r="DW91" s="246"/>
      <c r="DX91" s="246"/>
      <c r="DY91" s="246"/>
      <c r="DZ91" s="246"/>
      <c r="EA91" s="246"/>
      <c r="EB91" s="246"/>
      <c r="EE91" s="245">
        <f t="shared" si="4"/>
        <v>0</v>
      </c>
      <c r="EF91" s="422">
        <f t="shared" si="5"/>
        <v>0</v>
      </c>
      <c r="EG91" s="398">
        <f t="shared" si="6"/>
        <v>0</v>
      </c>
      <c r="EH91" s="423">
        <f t="shared" si="7"/>
        <v>0</v>
      </c>
    </row>
    <row r="92" spans="3:138" s="158" customFormat="1" ht="15" customHeight="1">
      <c r="C92" s="166" t="s">
        <v>135</v>
      </c>
      <c r="D92" s="570" t="str">
        <f>IF(CNGE_2024_M1_Secc4!D133="","",CNGE_2024_M1_Secc4!D133)</f>
        <v/>
      </c>
      <c r="E92" s="570"/>
      <c r="F92" s="570"/>
      <c r="G92" s="570"/>
      <c r="H92" s="460"/>
      <c r="I92" s="460"/>
      <c r="J92" s="460"/>
      <c r="K92" s="460"/>
      <c r="L92" s="246"/>
      <c r="M92" s="246"/>
      <c r="N92" s="246"/>
      <c r="O92" s="246"/>
      <c r="P92" s="246"/>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6"/>
      <c r="BC92" s="246"/>
      <c r="BD92" s="246"/>
      <c r="BE92" s="246"/>
      <c r="BF92" s="246"/>
      <c r="BG92" s="246"/>
      <c r="BH92" s="246"/>
      <c r="BI92" s="246"/>
      <c r="BJ92" s="246"/>
      <c r="BK92" s="246"/>
      <c r="BL92" s="246"/>
      <c r="BM92" s="246"/>
      <c r="BN92" s="246"/>
      <c r="BO92" s="246"/>
      <c r="BP92" s="246"/>
      <c r="BQ92" s="246"/>
      <c r="BR92" s="246"/>
      <c r="BS92" s="246"/>
      <c r="BT92" s="246"/>
      <c r="BU92" s="246"/>
      <c r="BV92" s="246"/>
      <c r="BW92" s="246"/>
      <c r="BX92" s="246"/>
      <c r="BY92" s="246"/>
      <c r="BZ92" s="246"/>
      <c r="CA92" s="246"/>
      <c r="CB92" s="246"/>
      <c r="CC92" s="246"/>
      <c r="CD92" s="246"/>
      <c r="CE92" s="246"/>
      <c r="CF92" s="246"/>
      <c r="CG92" s="246"/>
      <c r="CH92" s="246"/>
      <c r="CI92" s="246"/>
      <c r="CJ92" s="246"/>
      <c r="CK92" s="246"/>
      <c r="CL92" s="246"/>
      <c r="CM92" s="246"/>
      <c r="CN92" s="246"/>
      <c r="CO92" s="246"/>
      <c r="CP92" s="246"/>
      <c r="CQ92" s="246"/>
      <c r="CR92" s="246"/>
      <c r="CS92" s="246"/>
      <c r="CT92" s="246"/>
      <c r="CU92" s="246"/>
      <c r="CV92" s="246"/>
      <c r="CW92" s="246"/>
      <c r="CX92" s="246"/>
      <c r="CY92" s="246"/>
      <c r="CZ92" s="246"/>
      <c r="DA92" s="246"/>
      <c r="DB92" s="246"/>
      <c r="DC92" s="246"/>
      <c r="DD92" s="246"/>
      <c r="DE92" s="246"/>
      <c r="DF92" s="246"/>
      <c r="DG92" s="246"/>
      <c r="DH92" s="246"/>
      <c r="DI92" s="246"/>
      <c r="DJ92" s="246"/>
      <c r="DK92" s="246"/>
      <c r="DL92" s="246"/>
      <c r="DM92" s="246"/>
      <c r="DN92" s="246"/>
      <c r="DO92" s="246"/>
      <c r="DP92" s="246"/>
      <c r="DQ92" s="246"/>
      <c r="DR92" s="246"/>
      <c r="DS92" s="246"/>
      <c r="DT92" s="246"/>
      <c r="DU92" s="246"/>
      <c r="DV92" s="246"/>
      <c r="DW92" s="246"/>
      <c r="DX92" s="246"/>
      <c r="DY92" s="246"/>
      <c r="DZ92" s="246"/>
      <c r="EA92" s="246"/>
      <c r="EB92" s="246"/>
      <c r="EE92" s="245">
        <f t="shared" si="4"/>
        <v>0</v>
      </c>
      <c r="EF92" s="422">
        <f t="shared" si="5"/>
        <v>0</v>
      </c>
      <c r="EG92" s="398">
        <f t="shared" si="6"/>
        <v>0</v>
      </c>
      <c r="EH92" s="423">
        <f t="shared" si="7"/>
        <v>0</v>
      </c>
    </row>
    <row r="93" spans="3:138" s="158" customFormat="1" ht="15" customHeight="1">
      <c r="C93" s="166" t="s">
        <v>136</v>
      </c>
      <c r="D93" s="570" t="str">
        <f>IF(CNGE_2024_M1_Secc4!D134="","",CNGE_2024_M1_Secc4!D134)</f>
        <v/>
      </c>
      <c r="E93" s="570"/>
      <c r="F93" s="570"/>
      <c r="G93" s="570"/>
      <c r="H93" s="460"/>
      <c r="I93" s="460"/>
      <c r="J93" s="460"/>
      <c r="K93" s="460"/>
      <c r="L93" s="246"/>
      <c r="M93" s="246"/>
      <c r="N93" s="246"/>
      <c r="O93" s="246"/>
      <c r="P93" s="246"/>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c r="BB93" s="246"/>
      <c r="BC93" s="246"/>
      <c r="BD93" s="246"/>
      <c r="BE93" s="246"/>
      <c r="BF93" s="246"/>
      <c r="BG93" s="246"/>
      <c r="BH93" s="246"/>
      <c r="BI93" s="246"/>
      <c r="BJ93" s="246"/>
      <c r="BK93" s="246"/>
      <c r="BL93" s="246"/>
      <c r="BM93" s="246"/>
      <c r="BN93" s="246"/>
      <c r="BO93" s="246"/>
      <c r="BP93" s="246"/>
      <c r="BQ93" s="246"/>
      <c r="BR93" s="246"/>
      <c r="BS93" s="246"/>
      <c r="BT93" s="246"/>
      <c r="BU93" s="246"/>
      <c r="BV93" s="246"/>
      <c r="BW93" s="246"/>
      <c r="BX93" s="246"/>
      <c r="BY93" s="246"/>
      <c r="BZ93" s="246"/>
      <c r="CA93" s="246"/>
      <c r="CB93" s="246"/>
      <c r="CC93" s="246"/>
      <c r="CD93" s="246"/>
      <c r="CE93" s="246"/>
      <c r="CF93" s="246"/>
      <c r="CG93" s="246"/>
      <c r="CH93" s="246"/>
      <c r="CI93" s="246"/>
      <c r="CJ93" s="246"/>
      <c r="CK93" s="246"/>
      <c r="CL93" s="246"/>
      <c r="CM93" s="246"/>
      <c r="CN93" s="246"/>
      <c r="CO93" s="246"/>
      <c r="CP93" s="246"/>
      <c r="CQ93" s="246"/>
      <c r="CR93" s="246"/>
      <c r="CS93" s="246"/>
      <c r="CT93" s="246"/>
      <c r="CU93" s="246"/>
      <c r="CV93" s="246"/>
      <c r="CW93" s="246"/>
      <c r="CX93" s="246"/>
      <c r="CY93" s="246"/>
      <c r="CZ93" s="246"/>
      <c r="DA93" s="246"/>
      <c r="DB93" s="246"/>
      <c r="DC93" s="246"/>
      <c r="DD93" s="246"/>
      <c r="DE93" s="246"/>
      <c r="DF93" s="246"/>
      <c r="DG93" s="246"/>
      <c r="DH93" s="246"/>
      <c r="DI93" s="246"/>
      <c r="DJ93" s="246"/>
      <c r="DK93" s="246"/>
      <c r="DL93" s="246"/>
      <c r="DM93" s="246"/>
      <c r="DN93" s="246"/>
      <c r="DO93" s="246"/>
      <c r="DP93" s="246"/>
      <c r="DQ93" s="246"/>
      <c r="DR93" s="246"/>
      <c r="DS93" s="246"/>
      <c r="DT93" s="246"/>
      <c r="DU93" s="246"/>
      <c r="DV93" s="246"/>
      <c r="DW93" s="246"/>
      <c r="DX93" s="246"/>
      <c r="DY93" s="246"/>
      <c r="DZ93" s="246"/>
      <c r="EA93" s="246"/>
      <c r="EB93" s="246"/>
      <c r="EE93" s="245">
        <f t="shared" si="4"/>
        <v>0</v>
      </c>
      <c r="EF93" s="422">
        <f t="shared" si="5"/>
        <v>0</v>
      </c>
      <c r="EG93" s="398">
        <f t="shared" si="6"/>
        <v>0</v>
      </c>
      <c r="EH93" s="423">
        <f t="shared" si="7"/>
        <v>0</v>
      </c>
    </row>
    <row r="94" spans="3:138" s="158" customFormat="1" ht="15" customHeight="1">
      <c r="C94" s="166" t="s">
        <v>137</v>
      </c>
      <c r="D94" s="570" t="str">
        <f>IF(CNGE_2024_M1_Secc4!D135="","",CNGE_2024_M1_Secc4!D135)</f>
        <v/>
      </c>
      <c r="E94" s="570"/>
      <c r="F94" s="570"/>
      <c r="G94" s="570"/>
      <c r="H94" s="460"/>
      <c r="I94" s="460"/>
      <c r="J94" s="460"/>
      <c r="K94" s="460"/>
      <c r="L94" s="246"/>
      <c r="M94" s="246"/>
      <c r="N94" s="246"/>
      <c r="O94" s="246"/>
      <c r="P94" s="246"/>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c r="BB94" s="246"/>
      <c r="BC94" s="246"/>
      <c r="BD94" s="246"/>
      <c r="BE94" s="246"/>
      <c r="BF94" s="246"/>
      <c r="BG94" s="246"/>
      <c r="BH94" s="246"/>
      <c r="BI94" s="246"/>
      <c r="BJ94" s="246"/>
      <c r="BK94" s="246"/>
      <c r="BL94" s="246"/>
      <c r="BM94" s="246"/>
      <c r="BN94" s="246"/>
      <c r="BO94" s="246"/>
      <c r="BP94" s="246"/>
      <c r="BQ94" s="246"/>
      <c r="BR94" s="246"/>
      <c r="BS94" s="246"/>
      <c r="BT94" s="246"/>
      <c r="BU94" s="246"/>
      <c r="BV94" s="246"/>
      <c r="BW94" s="246"/>
      <c r="BX94" s="246"/>
      <c r="BY94" s="246"/>
      <c r="BZ94" s="246"/>
      <c r="CA94" s="246"/>
      <c r="CB94" s="246"/>
      <c r="CC94" s="246"/>
      <c r="CD94" s="246"/>
      <c r="CE94" s="246"/>
      <c r="CF94" s="246"/>
      <c r="CG94" s="246"/>
      <c r="CH94" s="246"/>
      <c r="CI94" s="246"/>
      <c r="CJ94" s="246"/>
      <c r="CK94" s="246"/>
      <c r="CL94" s="246"/>
      <c r="CM94" s="246"/>
      <c r="CN94" s="246"/>
      <c r="CO94" s="246"/>
      <c r="CP94" s="246"/>
      <c r="CQ94" s="246"/>
      <c r="CR94" s="246"/>
      <c r="CS94" s="246"/>
      <c r="CT94" s="246"/>
      <c r="CU94" s="246"/>
      <c r="CV94" s="246"/>
      <c r="CW94" s="246"/>
      <c r="CX94" s="246"/>
      <c r="CY94" s="246"/>
      <c r="CZ94" s="246"/>
      <c r="DA94" s="246"/>
      <c r="DB94" s="246"/>
      <c r="DC94" s="246"/>
      <c r="DD94" s="246"/>
      <c r="DE94" s="246"/>
      <c r="DF94" s="246"/>
      <c r="DG94" s="246"/>
      <c r="DH94" s="246"/>
      <c r="DI94" s="246"/>
      <c r="DJ94" s="246"/>
      <c r="DK94" s="246"/>
      <c r="DL94" s="246"/>
      <c r="DM94" s="246"/>
      <c r="DN94" s="246"/>
      <c r="DO94" s="246"/>
      <c r="DP94" s="246"/>
      <c r="DQ94" s="246"/>
      <c r="DR94" s="246"/>
      <c r="DS94" s="246"/>
      <c r="DT94" s="246"/>
      <c r="DU94" s="246"/>
      <c r="DV94" s="246"/>
      <c r="DW94" s="246"/>
      <c r="DX94" s="246"/>
      <c r="DY94" s="246"/>
      <c r="DZ94" s="246"/>
      <c r="EA94" s="246"/>
      <c r="EB94" s="246"/>
      <c r="EE94" s="245">
        <f t="shared" si="4"/>
        <v>0</v>
      </c>
      <c r="EF94" s="422">
        <f t="shared" si="5"/>
        <v>0</v>
      </c>
      <c r="EG94" s="398">
        <f t="shared" si="6"/>
        <v>0</v>
      </c>
      <c r="EH94" s="423">
        <f t="shared" si="7"/>
        <v>0</v>
      </c>
    </row>
    <row r="95" spans="3:138" s="158" customFormat="1" ht="15" customHeight="1">
      <c r="C95" s="166" t="s">
        <v>138</v>
      </c>
      <c r="D95" s="570" t="str">
        <f>IF(CNGE_2024_M1_Secc4!D136="","",CNGE_2024_M1_Secc4!D136)</f>
        <v/>
      </c>
      <c r="E95" s="570"/>
      <c r="F95" s="570"/>
      <c r="G95" s="570"/>
      <c r="H95" s="460"/>
      <c r="I95" s="460"/>
      <c r="J95" s="460"/>
      <c r="K95" s="460"/>
      <c r="L95" s="246"/>
      <c r="M95" s="246"/>
      <c r="N95" s="246"/>
      <c r="O95" s="246"/>
      <c r="P95" s="246"/>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6"/>
      <c r="BC95" s="246"/>
      <c r="BD95" s="246"/>
      <c r="BE95" s="246"/>
      <c r="BF95" s="246"/>
      <c r="BG95" s="246"/>
      <c r="BH95" s="246"/>
      <c r="BI95" s="246"/>
      <c r="BJ95" s="246"/>
      <c r="BK95" s="246"/>
      <c r="BL95" s="246"/>
      <c r="BM95" s="246"/>
      <c r="BN95" s="246"/>
      <c r="BO95" s="246"/>
      <c r="BP95" s="246"/>
      <c r="BQ95" s="246"/>
      <c r="BR95" s="246"/>
      <c r="BS95" s="246"/>
      <c r="BT95" s="246"/>
      <c r="BU95" s="246"/>
      <c r="BV95" s="246"/>
      <c r="BW95" s="246"/>
      <c r="BX95" s="246"/>
      <c r="BY95" s="246"/>
      <c r="BZ95" s="246"/>
      <c r="CA95" s="246"/>
      <c r="CB95" s="246"/>
      <c r="CC95" s="246"/>
      <c r="CD95" s="246"/>
      <c r="CE95" s="246"/>
      <c r="CF95" s="246"/>
      <c r="CG95" s="246"/>
      <c r="CH95" s="246"/>
      <c r="CI95" s="246"/>
      <c r="CJ95" s="246"/>
      <c r="CK95" s="246"/>
      <c r="CL95" s="246"/>
      <c r="CM95" s="246"/>
      <c r="CN95" s="246"/>
      <c r="CO95" s="246"/>
      <c r="CP95" s="246"/>
      <c r="CQ95" s="246"/>
      <c r="CR95" s="246"/>
      <c r="CS95" s="246"/>
      <c r="CT95" s="246"/>
      <c r="CU95" s="246"/>
      <c r="CV95" s="246"/>
      <c r="CW95" s="246"/>
      <c r="CX95" s="246"/>
      <c r="CY95" s="246"/>
      <c r="CZ95" s="246"/>
      <c r="DA95" s="246"/>
      <c r="DB95" s="246"/>
      <c r="DC95" s="246"/>
      <c r="DD95" s="246"/>
      <c r="DE95" s="246"/>
      <c r="DF95" s="246"/>
      <c r="DG95" s="246"/>
      <c r="DH95" s="246"/>
      <c r="DI95" s="246"/>
      <c r="DJ95" s="246"/>
      <c r="DK95" s="246"/>
      <c r="DL95" s="246"/>
      <c r="DM95" s="246"/>
      <c r="DN95" s="246"/>
      <c r="DO95" s="246"/>
      <c r="DP95" s="246"/>
      <c r="DQ95" s="246"/>
      <c r="DR95" s="246"/>
      <c r="DS95" s="246"/>
      <c r="DT95" s="246"/>
      <c r="DU95" s="246"/>
      <c r="DV95" s="246"/>
      <c r="DW95" s="246"/>
      <c r="DX95" s="246"/>
      <c r="DY95" s="246"/>
      <c r="DZ95" s="246"/>
      <c r="EA95" s="246"/>
      <c r="EB95" s="246"/>
      <c r="EE95" s="245">
        <f t="shared" si="4"/>
        <v>0</v>
      </c>
      <c r="EF95" s="422">
        <f t="shared" si="5"/>
        <v>0</v>
      </c>
      <c r="EG95" s="398">
        <f t="shared" si="6"/>
        <v>0</v>
      </c>
      <c r="EH95" s="423">
        <f t="shared" si="7"/>
        <v>0</v>
      </c>
    </row>
    <row r="96" spans="3:138" s="158" customFormat="1" ht="15" customHeight="1">
      <c r="C96" s="166" t="s">
        <v>139</v>
      </c>
      <c r="D96" s="570" t="str">
        <f>IF(CNGE_2024_M1_Secc4!D137="","",CNGE_2024_M1_Secc4!D137)</f>
        <v/>
      </c>
      <c r="E96" s="570"/>
      <c r="F96" s="570"/>
      <c r="G96" s="570"/>
      <c r="H96" s="460"/>
      <c r="I96" s="460"/>
      <c r="J96" s="460"/>
      <c r="K96" s="460"/>
      <c r="L96" s="246"/>
      <c r="M96" s="246"/>
      <c r="N96" s="246"/>
      <c r="O96" s="246"/>
      <c r="P96" s="246"/>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c r="BC96" s="246"/>
      <c r="BD96" s="246"/>
      <c r="BE96" s="246"/>
      <c r="BF96" s="246"/>
      <c r="BG96" s="246"/>
      <c r="BH96" s="246"/>
      <c r="BI96" s="246"/>
      <c r="BJ96" s="246"/>
      <c r="BK96" s="246"/>
      <c r="BL96" s="246"/>
      <c r="BM96" s="246"/>
      <c r="BN96" s="246"/>
      <c r="BO96" s="246"/>
      <c r="BP96" s="246"/>
      <c r="BQ96" s="246"/>
      <c r="BR96" s="246"/>
      <c r="BS96" s="246"/>
      <c r="BT96" s="246"/>
      <c r="BU96" s="246"/>
      <c r="BV96" s="246"/>
      <c r="BW96" s="246"/>
      <c r="BX96" s="246"/>
      <c r="BY96" s="246"/>
      <c r="BZ96" s="246"/>
      <c r="CA96" s="246"/>
      <c r="CB96" s="246"/>
      <c r="CC96" s="246"/>
      <c r="CD96" s="246"/>
      <c r="CE96" s="246"/>
      <c r="CF96" s="246"/>
      <c r="CG96" s="246"/>
      <c r="CH96" s="246"/>
      <c r="CI96" s="246"/>
      <c r="CJ96" s="246"/>
      <c r="CK96" s="246"/>
      <c r="CL96" s="246"/>
      <c r="CM96" s="246"/>
      <c r="CN96" s="246"/>
      <c r="CO96" s="246"/>
      <c r="CP96" s="246"/>
      <c r="CQ96" s="246"/>
      <c r="CR96" s="246"/>
      <c r="CS96" s="246"/>
      <c r="CT96" s="246"/>
      <c r="CU96" s="246"/>
      <c r="CV96" s="246"/>
      <c r="CW96" s="246"/>
      <c r="CX96" s="246"/>
      <c r="CY96" s="246"/>
      <c r="CZ96" s="246"/>
      <c r="DA96" s="246"/>
      <c r="DB96" s="246"/>
      <c r="DC96" s="246"/>
      <c r="DD96" s="246"/>
      <c r="DE96" s="246"/>
      <c r="DF96" s="246"/>
      <c r="DG96" s="246"/>
      <c r="DH96" s="246"/>
      <c r="DI96" s="246"/>
      <c r="DJ96" s="246"/>
      <c r="DK96" s="246"/>
      <c r="DL96" s="246"/>
      <c r="DM96" s="246"/>
      <c r="DN96" s="246"/>
      <c r="DO96" s="246"/>
      <c r="DP96" s="246"/>
      <c r="DQ96" s="246"/>
      <c r="DR96" s="246"/>
      <c r="DS96" s="246"/>
      <c r="DT96" s="246"/>
      <c r="DU96" s="246"/>
      <c r="DV96" s="246"/>
      <c r="DW96" s="246"/>
      <c r="DX96" s="246"/>
      <c r="DY96" s="246"/>
      <c r="DZ96" s="246"/>
      <c r="EA96" s="246"/>
      <c r="EB96" s="246"/>
      <c r="EE96" s="245">
        <f t="shared" si="4"/>
        <v>0</v>
      </c>
      <c r="EF96" s="422">
        <f t="shared" si="5"/>
        <v>0</v>
      </c>
      <c r="EG96" s="398">
        <f t="shared" si="6"/>
        <v>0</v>
      </c>
      <c r="EH96" s="423">
        <f t="shared" si="7"/>
        <v>0</v>
      </c>
    </row>
    <row r="97" spans="3:138" s="158" customFormat="1" ht="15" customHeight="1">
      <c r="C97" s="166" t="s">
        <v>140</v>
      </c>
      <c r="D97" s="570" t="str">
        <f>IF(CNGE_2024_M1_Secc4!D138="","",CNGE_2024_M1_Secc4!D138)</f>
        <v/>
      </c>
      <c r="E97" s="570"/>
      <c r="F97" s="570"/>
      <c r="G97" s="570"/>
      <c r="H97" s="460"/>
      <c r="I97" s="460"/>
      <c r="J97" s="460"/>
      <c r="K97" s="460"/>
      <c r="L97" s="246"/>
      <c r="M97" s="246"/>
      <c r="N97" s="246"/>
      <c r="O97" s="246"/>
      <c r="P97" s="246"/>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c r="BB97" s="246"/>
      <c r="BC97" s="246"/>
      <c r="BD97" s="246"/>
      <c r="BE97" s="246"/>
      <c r="BF97" s="246"/>
      <c r="BG97" s="246"/>
      <c r="BH97" s="246"/>
      <c r="BI97" s="246"/>
      <c r="BJ97" s="246"/>
      <c r="BK97" s="246"/>
      <c r="BL97" s="246"/>
      <c r="BM97" s="246"/>
      <c r="BN97" s="246"/>
      <c r="BO97" s="246"/>
      <c r="BP97" s="246"/>
      <c r="BQ97" s="246"/>
      <c r="BR97" s="246"/>
      <c r="BS97" s="246"/>
      <c r="BT97" s="246"/>
      <c r="BU97" s="246"/>
      <c r="BV97" s="246"/>
      <c r="BW97" s="246"/>
      <c r="BX97" s="246"/>
      <c r="BY97" s="246"/>
      <c r="BZ97" s="246"/>
      <c r="CA97" s="246"/>
      <c r="CB97" s="246"/>
      <c r="CC97" s="246"/>
      <c r="CD97" s="246"/>
      <c r="CE97" s="246"/>
      <c r="CF97" s="246"/>
      <c r="CG97" s="246"/>
      <c r="CH97" s="246"/>
      <c r="CI97" s="246"/>
      <c r="CJ97" s="246"/>
      <c r="CK97" s="246"/>
      <c r="CL97" s="246"/>
      <c r="CM97" s="246"/>
      <c r="CN97" s="246"/>
      <c r="CO97" s="246"/>
      <c r="CP97" s="246"/>
      <c r="CQ97" s="246"/>
      <c r="CR97" s="246"/>
      <c r="CS97" s="246"/>
      <c r="CT97" s="246"/>
      <c r="CU97" s="246"/>
      <c r="CV97" s="246"/>
      <c r="CW97" s="246"/>
      <c r="CX97" s="246"/>
      <c r="CY97" s="246"/>
      <c r="CZ97" s="246"/>
      <c r="DA97" s="246"/>
      <c r="DB97" s="246"/>
      <c r="DC97" s="246"/>
      <c r="DD97" s="246"/>
      <c r="DE97" s="246"/>
      <c r="DF97" s="246"/>
      <c r="DG97" s="246"/>
      <c r="DH97" s="246"/>
      <c r="DI97" s="246"/>
      <c r="DJ97" s="246"/>
      <c r="DK97" s="246"/>
      <c r="DL97" s="246"/>
      <c r="DM97" s="246"/>
      <c r="DN97" s="246"/>
      <c r="DO97" s="246"/>
      <c r="DP97" s="246"/>
      <c r="DQ97" s="246"/>
      <c r="DR97" s="246"/>
      <c r="DS97" s="246"/>
      <c r="DT97" s="246"/>
      <c r="DU97" s="246"/>
      <c r="DV97" s="246"/>
      <c r="DW97" s="246"/>
      <c r="DX97" s="246"/>
      <c r="DY97" s="246"/>
      <c r="DZ97" s="246"/>
      <c r="EA97" s="246"/>
      <c r="EB97" s="246"/>
      <c r="EE97" s="245">
        <f t="shared" si="4"/>
        <v>0</v>
      </c>
      <c r="EF97" s="422">
        <f t="shared" si="5"/>
        <v>0</v>
      </c>
      <c r="EG97" s="398">
        <f t="shared" si="6"/>
        <v>0</v>
      </c>
      <c r="EH97" s="423">
        <f t="shared" si="7"/>
        <v>0</v>
      </c>
    </row>
    <row r="98" spans="3:138" s="158" customFormat="1" ht="15" customHeight="1">
      <c r="C98" s="166" t="s">
        <v>141</v>
      </c>
      <c r="D98" s="570" t="str">
        <f>IF(CNGE_2024_M1_Secc4!D139="","",CNGE_2024_M1_Secc4!D139)</f>
        <v/>
      </c>
      <c r="E98" s="570"/>
      <c r="F98" s="570"/>
      <c r="G98" s="570"/>
      <c r="H98" s="460"/>
      <c r="I98" s="460"/>
      <c r="J98" s="460"/>
      <c r="K98" s="460"/>
      <c r="L98" s="246"/>
      <c r="M98" s="246"/>
      <c r="N98" s="246"/>
      <c r="O98" s="246"/>
      <c r="P98" s="246"/>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6"/>
      <c r="BC98" s="246"/>
      <c r="BD98" s="246"/>
      <c r="BE98" s="246"/>
      <c r="BF98" s="246"/>
      <c r="BG98" s="246"/>
      <c r="BH98" s="246"/>
      <c r="BI98" s="246"/>
      <c r="BJ98" s="246"/>
      <c r="BK98" s="246"/>
      <c r="BL98" s="246"/>
      <c r="BM98" s="246"/>
      <c r="BN98" s="246"/>
      <c r="BO98" s="246"/>
      <c r="BP98" s="246"/>
      <c r="BQ98" s="246"/>
      <c r="BR98" s="246"/>
      <c r="BS98" s="246"/>
      <c r="BT98" s="246"/>
      <c r="BU98" s="246"/>
      <c r="BV98" s="246"/>
      <c r="BW98" s="246"/>
      <c r="BX98" s="246"/>
      <c r="BY98" s="246"/>
      <c r="BZ98" s="246"/>
      <c r="CA98" s="246"/>
      <c r="CB98" s="246"/>
      <c r="CC98" s="246"/>
      <c r="CD98" s="246"/>
      <c r="CE98" s="246"/>
      <c r="CF98" s="246"/>
      <c r="CG98" s="246"/>
      <c r="CH98" s="246"/>
      <c r="CI98" s="246"/>
      <c r="CJ98" s="246"/>
      <c r="CK98" s="246"/>
      <c r="CL98" s="246"/>
      <c r="CM98" s="246"/>
      <c r="CN98" s="246"/>
      <c r="CO98" s="246"/>
      <c r="CP98" s="246"/>
      <c r="CQ98" s="246"/>
      <c r="CR98" s="246"/>
      <c r="CS98" s="246"/>
      <c r="CT98" s="246"/>
      <c r="CU98" s="246"/>
      <c r="CV98" s="246"/>
      <c r="CW98" s="246"/>
      <c r="CX98" s="246"/>
      <c r="CY98" s="246"/>
      <c r="CZ98" s="246"/>
      <c r="DA98" s="246"/>
      <c r="DB98" s="246"/>
      <c r="DC98" s="246"/>
      <c r="DD98" s="246"/>
      <c r="DE98" s="246"/>
      <c r="DF98" s="246"/>
      <c r="DG98" s="246"/>
      <c r="DH98" s="246"/>
      <c r="DI98" s="246"/>
      <c r="DJ98" s="246"/>
      <c r="DK98" s="246"/>
      <c r="DL98" s="246"/>
      <c r="DM98" s="246"/>
      <c r="DN98" s="246"/>
      <c r="DO98" s="246"/>
      <c r="DP98" s="246"/>
      <c r="DQ98" s="246"/>
      <c r="DR98" s="246"/>
      <c r="DS98" s="246"/>
      <c r="DT98" s="246"/>
      <c r="DU98" s="246"/>
      <c r="DV98" s="246"/>
      <c r="DW98" s="246"/>
      <c r="DX98" s="246"/>
      <c r="DY98" s="246"/>
      <c r="DZ98" s="246"/>
      <c r="EA98" s="246"/>
      <c r="EB98" s="246"/>
      <c r="EE98" s="245">
        <f t="shared" si="4"/>
        <v>0</v>
      </c>
      <c r="EF98" s="422">
        <f t="shared" si="5"/>
        <v>0</v>
      </c>
      <c r="EG98" s="398">
        <f t="shared" si="6"/>
        <v>0</v>
      </c>
      <c r="EH98" s="423">
        <f t="shared" si="7"/>
        <v>0</v>
      </c>
    </row>
    <row r="99" spans="3:138" s="158" customFormat="1" ht="15" customHeight="1">
      <c r="C99" s="166" t="s">
        <v>142</v>
      </c>
      <c r="D99" s="570" t="str">
        <f>IF(CNGE_2024_M1_Secc4!D140="","",CNGE_2024_M1_Secc4!D140)</f>
        <v/>
      </c>
      <c r="E99" s="570"/>
      <c r="F99" s="570"/>
      <c r="G99" s="570"/>
      <c r="H99" s="460"/>
      <c r="I99" s="460"/>
      <c r="J99" s="460"/>
      <c r="K99" s="460"/>
      <c r="L99" s="246"/>
      <c r="M99" s="246"/>
      <c r="N99" s="246"/>
      <c r="O99" s="246"/>
      <c r="P99" s="246"/>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246"/>
      <c r="BH99" s="246"/>
      <c r="BI99" s="246"/>
      <c r="BJ99" s="246"/>
      <c r="BK99" s="246"/>
      <c r="BL99" s="246"/>
      <c r="BM99" s="246"/>
      <c r="BN99" s="246"/>
      <c r="BO99" s="246"/>
      <c r="BP99" s="246"/>
      <c r="BQ99" s="246"/>
      <c r="BR99" s="246"/>
      <c r="BS99" s="246"/>
      <c r="BT99" s="246"/>
      <c r="BU99" s="246"/>
      <c r="BV99" s="246"/>
      <c r="BW99" s="246"/>
      <c r="BX99" s="246"/>
      <c r="BY99" s="246"/>
      <c r="BZ99" s="246"/>
      <c r="CA99" s="246"/>
      <c r="CB99" s="246"/>
      <c r="CC99" s="246"/>
      <c r="CD99" s="246"/>
      <c r="CE99" s="246"/>
      <c r="CF99" s="246"/>
      <c r="CG99" s="246"/>
      <c r="CH99" s="246"/>
      <c r="CI99" s="246"/>
      <c r="CJ99" s="246"/>
      <c r="CK99" s="246"/>
      <c r="CL99" s="246"/>
      <c r="CM99" s="246"/>
      <c r="CN99" s="246"/>
      <c r="CO99" s="246"/>
      <c r="CP99" s="246"/>
      <c r="CQ99" s="246"/>
      <c r="CR99" s="246"/>
      <c r="CS99" s="246"/>
      <c r="CT99" s="246"/>
      <c r="CU99" s="246"/>
      <c r="CV99" s="246"/>
      <c r="CW99" s="246"/>
      <c r="CX99" s="246"/>
      <c r="CY99" s="246"/>
      <c r="CZ99" s="246"/>
      <c r="DA99" s="246"/>
      <c r="DB99" s="246"/>
      <c r="DC99" s="246"/>
      <c r="DD99" s="246"/>
      <c r="DE99" s="246"/>
      <c r="DF99" s="246"/>
      <c r="DG99" s="246"/>
      <c r="DH99" s="246"/>
      <c r="DI99" s="246"/>
      <c r="DJ99" s="246"/>
      <c r="DK99" s="246"/>
      <c r="DL99" s="246"/>
      <c r="DM99" s="246"/>
      <c r="DN99" s="246"/>
      <c r="DO99" s="246"/>
      <c r="DP99" s="246"/>
      <c r="DQ99" s="246"/>
      <c r="DR99" s="246"/>
      <c r="DS99" s="246"/>
      <c r="DT99" s="246"/>
      <c r="DU99" s="246"/>
      <c r="DV99" s="246"/>
      <c r="DW99" s="246"/>
      <c r="DX99" s="246"/>
      <c r="DY99" s="246"/>
      <c r="DZ99" s="246"/>
      <c r="EA99" s="246"/>
      <c r="EB99" s="246"/>
      <c r="EE99" s="245">
        <f t="shared" si="4"/>
        <v>0</v>
      </c>
      <c r="EF99" s="422">
        <f t="shared" si="5"/>
        <v>0</v>
      </c>
      <c r="EG99" s="398">
        <f t="shared" si="6"/>
        <v>0</v>
      </c>
      <c r="EH99" s="423">
        <f t="shared" si="7"/>
        <v>0</v>
      </c>
    </row>
    <row r="100" spans="3:138" s="158" customFormat="1" ht="15" customHeight="1">
      <c r="C100" s="166" t="s">
        <v>143</v>
      </c>
      <c r="D100" s="570" t="str">
        <f>IF(CNGE_2024_M1_Secc4!D141="","",CNGE_2024_M1_Secc4!D141)</f>
        <v/>
      </c>
      <c r="E100" s="570"/>
      <c r="F100" s="570"/>
      <c r="G100" s="570"/>
      <c r="H100" s="460"/>
      <c r="I100" s="460"/>
      <c r="J100" s="460"/>
      <c r="K100" s="460"/>
      <c r="L100" s="246"/>
      <c r="M100" s="246"/>
      <c r="N100" s="246"/>
      <c r="O100" s="246"/>
      <c r="P100" s="246"/>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6"/>
      <c r="BC100" s="246"/>
      <c r="BD100" s="246"/>
      <c r="BE100" s="246"/>
      <c r="BF100" s="246"/>
      <c r="BG100" s="246"/>
      <c r="BH100" s="246"/>
      <c r="BI100" s="246"/>
      <c r="BJ100" s="246"/>
      <c r="BK100" s="246"/>
      <c r="BL100" s="246"/>
      <c r="BM100" s="246"/>
      <c r="BN100" s="246"/>
      <c r="BO100" s="246"/>
      <c r="BP100" s="246"/>
      <c r="BQ100" s="246"/>
      <c r="BR100" s="246"/>
      <c r="BS100" s="246"/>
      <c r="BT100" s="246"/>
      <c r="BU100" s="246"/>
      <c r="BV100" s="246"/>
      <c r="BW100" s="246"/>
      <c r="BX100" s="246"/>
      <c r="BY100" s="246"/>
      <c r="BZ100" s="246"/>
      <c r="CA100" s="246"/>
      <c r="CB100" s="246"/>
      <c r="CC100" s="246"/>
      <c r="CD100" s="246"/>
      <c r="CE100" s="246"/>
      <c r="CF100" s="246"/>
      <c r="CG100" s="246"/>
      <c r="CH100" s="246"/>
      <c r="CI100" s="246"/>
      <c r="CJ100" s="246"/>
      <c r="CK100" s="246"/>
      <c r="CL100" s="246"/>
      <c r="CM100" s="246"/>
      <c r="CN100" s="246"/>
      <c r="CO100" s="246"/>
      <c r="CP100" s="246"/>
      <c r="CQ100" s="246"/>
      <c r="CR100" s="246"/>
      <c r="CS100" s="246"/>
      <c r="CT100" s="246"/>
      <c r="CU100" s="246"/>
      <c r="CV100" s="246"/>
      <c r="CW100" s="246"/>
      <c r="CX100" s="246"/>
      <c r="CY100" s="246"/>
      <c r="CZ100" s="246"/>
      <c r="DA100" s="246"/>
      <c r="DB100" s="246"/>
      <c r="DC100" s="246"/>
      <c r="DD100" s="246"/>
      <c r="DE100" s="246"/>
      <c r="DF100" s="246"/>
      <c r="DG100" s="246"/>
      <c r="DH100" s="246"/>
      <c r="DI100" s="246"/>
      <c r="DJ100" s="246"/>
      <c r="DK100" s="246"/>
      <c r="DL100" s="246"/>
      <c r="DM100" s="246"/>
      <c r="DN100" s="246"/>
      <c r="DO100" s="246"/>
      <c r="DP100" s="246"/>
      <c r="DQ100" s="246"/>
      <c r="DR100" s="246"/>
      <c r="DS100" s="246"/>
      <c r="DT100" s="246"/>
      <c r="DU100" s="246"/>
      <c r="DV100" s="246"/>
      <c r="DW100" s="246"/>
      <c r="DX100" s="246"/>
      <c r="DY100" s="246"/>
      <c r="DZ100" s="246"/>
      <c r="EA100" s="246"/>
      <c r="EB100" s="246"/>
      <c r="EE100" s="245">
        <f t="shared" si="4"/>
        <v>0</v>
      </c>
      <c r="EF100" s="422">
        <f t="shared" si="5"/>
        <v>0</v>
      </c>
      <c r="EG100" s="398">
        <f t="shared" si="6"/>
        <v>0</v>
      </c>
      <c r="EH100" s="423">
        <f t="shared" si="7"/>
        <v>0</v>
      </c>
    </row>
    <row r="101" spans="3:138" s="158" customFormat="1" ht="15" customHeight="1">
      <c r="C101" s="166" t="s">
        <v>144</v>
      </c>
      <c r="D101" s="570" t="str">
        <f>IF(CNGE_2024_M1_Secc4!D142="","",CNGE_2024_M1_Secc4!D142)</f>
        <v/>
      </c>
      <c r="E101" s="570"/>
      <c r="F101" s="570"/>
      <c r="G101" s="570"/>
      <c r="H101" s="460"/>
      <c r="I101" s="460"/>
      <c r="J101" s="460"/>
      <c r="K101" s="460"/>
      <c r="L101" s="246"/>
      <c r="M101" s="246"/>
      <c r="N101" s="246"/>
      <c r="O101" s="246"/>
      <c r="P101" s="246"/>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c r="BO101" s="246"/>
      <c r="BP101" s="246"/>
      <c r="BQ101" s="246"/>
      <c r="BR101" s="246"/>
      <c r="BS101" s="246"/>
      <c r="BT101" s="246"/>
      <c r="BU101" s="246"/>
      <c r="BV101" s="246"/>
      <c r="BW101" s="246"/>
      <c r="BX101" s="246"/>
      <c r="BY101" s="246"/>
      <c r="BZ101" s="246"/>
      <c r="CA101" s="246"/>
      <c r="CB101" s="246"/>
      <c r="CC101" s="246"/>
      <c r="CD101" s="246"/>
      <c r="CE101" s="246"/>
      <c r="CF101" s="246"/>
      <c r="CG101" s="246"/>
      <c r="CH101" s="246"/>
      <c r="CI101" s="246"/>
      <c r="CJ101" s="246"/>
      <c r="CK101" s="246"/>
      <c r="CL101" s="246"/>
      <c r="CM101" s="246"/>
      <c r="CN101" s="246"/>
      <c r="CO101" s="246"/>
      <c r="CP101" s="246"/>
      <c r="CQ101" s="246"/>
      <c r="CR101" s="246"/>
      <c r="CS101" s="246"/>
      <c r="CT101" s="246"/>
      <c r="CU101" s="246"/>
      <c r="CV101" s="246"/>
      <c r="CW101" s="246"/>
      <c r="CX101" s="246"/>
      <c r="CY101" s="246"/>
      <c r="CZ101" s="246"/>
      <c r="DA101" s="246"/>
      <c r="DB101" s="246"/>
      <c r="DC101" s="246"/>
      <c r="DD101" s="246"/>
      <c r="DE101" s="246"/>
      <c r="DF101" s="246"/>
      <c r="DG101" s="246"/>
      <c r="DH101" s="246"/>
      <c r="DI101" s="246"/>
      <c r="DJ101" s="246"/>
      <c r="DK101" s="246"/>
      <c r="DL101" s="246"/>
      <c r="DM101" s="246"/>
      <c r="DN101" s="246"/>
      <c r="DO101" s="246"/>
      <c r="DP101" s="246"/>
      <c r="DQ101" s="246"/>
      <c r="DR101" s="246"/>
      <c r="DS101" s="246"/>
      <c r="DT101" s="246"/>
      <c r="DU101" s="246"/>
      <c r="DV101" s="246"/>
      <c r="DW101" s="246"/>
      <c r="DX101" s="246"/>
      <c r="DY101" s="246"/>
      <c r="DZ101" s="246"/>
      <c r="EA101" s="246"/>
      <c r="EB101" s="246"/>
      <c r="EE101" s="245">
        <f t="shared" si="4"/>
        <v>0</v>
      </c>
      <c r="EF101" s="422">
        <f t="shared" si="5"/>
        <v>0</v>
      </c>
      <c r="EG101" s="398">
        <f t="shared" si="6"/>
        <v>0</v>
      </c>
      <c r="EH101" s="423">
        <f t="shared" si="7"/>
        <v>0</v>
      </c>
    </row>
    <row r="102" spans="3:138" s="158" customFormat="1" ht="15" customHeight="1">
      <c r="C102" s="166" t="s">
        <v>145</v>
      </c>
      <c r="D102" s="570" t="str">
        <f>IF(CNGE_2024_M1_Secc4!D143="","",CNGE_2024_M1_Secc4!D143)</f>
        <v/>
      </c>
      <c r="E102" s="570"/>
      <c r="F102" s="570"/>
      <c r="G102" s="570"/>
      <c r="H102" s="460"/>
      <c r="I102" s="460"/>
      <c r="J102" s="460"/>
      <c r="K102" s="460"/>
      <c r="L102" s="246"/>
      <c r="M102" s="246"/>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c r="BB102" s="246"/>
      <c r="BC102" s="246"/>
      <c r="BD102" s="246"/>
      <c r="BE102" s="246"/>
      <c r="BF102" s="246"/>
      <c r="BG102" s="246"/>
      <c r="BH102" s="246"/>
      <c r="BI102" s="246"/>
      <c r="BJ102" s="246"/>
      <c r="BK102" s="246"/>
      <c r="BL102" s="246"/>
      <c r="BM102" s="246"/>
      <c r="BN102" s="246"/>
      <c r="BO102" s="246"/>
      <c r="BP102" s="246"/>
      <c r="BQ102" s="246"/>
      <c r="BR102" s="246"/>
      <c r="BS102" s="246"/>
      <c r="BT102" s="246"/>
      <c r="BU102" s="246"/>
      <c r="BV102" s="246"/>
      <c r="BW102" s="246"/>
      <c r="BX102" s="246"/>
      <c r="BY102" s="246"/>
      <c r="BZ102" s="246"/>
      <c r="CA102" s="246"/>
      <c r="CB102" s="246"/>
      <c r="CC102" s="246"/>
      <c r="CD102" s="246"/>
      <c r="CE102" s="246"/>
      <c r="CF102" s="246"/>
      <c r="CG102" s="246"/>
      <c r="CH102" s="246"/>
      <c r="CI102" s="246"/>
      <c r="CJ102" s="246"/>
      <c r="CK102" s="246"/>
      <c r="CL102" s="246"/>
      <c r="CM102" s="246"/>
      <c r="CN102" s="246"/>
      <c r="CO102" s="246"/>
      <c r="CP102" s="246"/>
      <c r="CQ102" s="246"/>
      <c r="CR102" s="246"/>
      <c r="CS102" s="246"/>
      <c r="CT102" s="246"/>
      <c r="CU102" s="246"/>
      <c r="CV102" s="246"/>
      <c r="CW102" s="246"/>
      <c r="CX102" s="246"/>
      <c r="CY102" s="246"/>
      <c r="CZ102" s="246"/>
      <c r="DA102" s="246"/>
      <c r="DB102" s="246"/>
      <c r="DC102" s="246"/>
      <c r="DD102" s="246"/>
      <c r="DE102" s="246"/>
      <c r="DF102" s="246"/>
      <c r="DG102" s="246"/>
      <c r="DH102" s="246"/>
      <c r="DI102" s="246"/>
      <c r="DJ102" s="246"/>
      <c r="DK102" s="246"/>
      <c r="DL102" s="246"/>
      <c r="DM102" s="246"/>
      <c r="DN102" s="246"/>
      <c r="DO102" s="246"/>
      <c r="DP102" s="246"/>
      <c r="DQ102" s="246"/>
      <c r="DR102" s="246"/>
      <c r="DS102" s="246"/>
      <c r="DT102" s="246"/>
      <c r="DU102" s="246"/>
      <c r="DV102" s="246"/>
      <c r="DW102" s="246"/>
      <c r="DX102" s="246"/>
      <c r="DY102" s="246"/>
      <c r="DZ102" s="246"/>
      <c r="EA102" s="246"/>
      <c r="EB102" s="246"/>
      <c r="EE102" s="245">
        <f t="shared" si="4"/>
        <v>0</v>
      </c>
      <c r="EF102" s="422">
        <f t="shared" si="5"/>
        <v>0</v>
      </c>
      <c r="EG102" s="398">
        <f t="shared" si="6"/>
        <v>0</v>
      </c>
      <c r="EH102" s="423">
        <f t="shared" si="7"/>
        <v>0</v>
      </c>
    </row>
    <row r="103" spans="3:138" s="158" customFormat="1" ht="15" customHeight="1">
      <c r="C103" s="166" t="s">
        <v>146</v>
      </c>
      <c r="D103" s="570" t="str">
        <f>IF(CNGE_2024_M1_Secc4!D144="","",CNGE_2024_M1_Secc4!D144)</f>
        <v/>
      </c>
      <c r="E103" s="570"/>
      <c r="F103" s="570"/>
      <c r="G103" s="570"/>
      <c r="H103" s="460"/>
      <c r="I103" s="460"/>
      <c r="J103" s="460"/>
      <c r="K103" s="460"/>
      <c r="L103" s="246"/>
      <c r="M103" s="246"/>
      <c r="N103" s="246"/>
      <c r="O103" s="246"/>
      <c r="P103" s="246"/>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c r="BB103" s="246"/>
      <c r="BC103" s="246"/>
      <c r="BD103" s="246"/>
      <c r="BE103" s="246"/>
      <c r="BF103" s="246"/>
      <c r="BG103" s="246"/>
      <c r="BH103" s="246"/>
      <c r="BI103" s="246"/>
      <c r="BJ103" s="246"/>
      <c r="BK103" s="246"/>
      <c r="BL103" s="246"/>
      <c r="BM103" s="246"/>
      <c r="BN103" s="246"/>
      <c r="BO103" s="246"/>
      <c r="BP103" s="246"/>
      <c r="BQ103" s="246"/>
      <c r="BR103" s="246"/>
      <c r="BS103" s="246"/>
      <c r="BT103" s="246"/>
      <c r="BU103" s="246"/>
      <c r="BV103" s="246"/>
      <c r="BW103" s="246"/>
      <c r="BX103" s="246"/>
      <c r="BY103" s="246"/>
      <c r="BZ103" s="246"/>
      <c r="CA103" s="246"/>
      <c r="CB103" s="246"/>
      <c r="CC103" s="246"/>
      <c r="CD103" s="246"/>
      <c r="CE103" s="246"/>
      <c r="CF103" s="246"/>
      <c r="CG103" s="246"/>
      <c r="CH103" s="246"/>
      <c r="CI103" s="246"/>
      <c r="CJ103" s="246"/>
      <c r="CK103" s="246"/>
      <c r="CL103" s="246"/>
      <c r="CM103" s="246"/>
      <c r="CN103" s="246"/>
      <c r="CO103" s="246"/>
      <c r="CP103" s="246"/>
      <c r="CQ103" s="246"/>
      <c r="CR103" s="246"/>
      <c r="CS103" s="246"/>
      <c r="CT103" s="246"/>
      <c r="CU103" s="246"/>
      <c r="CV103" s="246"/>
      <c r="CW103" s="246"/>
      <c r="CX103" s="246"/>
      <c r="CY103" s="246"/>
      <c r="CZ103" s="246"/>
      <c r="DA103" s="246"/>
      <c r="DB103" s="246"/>
      <c r="DC103" s="246"/>
      <c r="DD103" s="246"/>
      <c r="DE103" s="246"/>
      <c r="DF103" s="246"/>
      <c r="DG103" s="246"/>
      <c r="DH103" s="246"/>
      <c r="DI103" s="246"/>
      <c r="DJ103" s="246"/>
      <c r="DK103" s="246"/>
      <c r="DL103" s="246"/>
      <c r="DM103" s="246"/>
      <c r="DN103" s="246"/>
      <c r="DO103" s="246"/>
      <c r="DP103" s="246"/>
      <c r="DQ103" s="246"/>
      <c r="DR103" s="246"/>
      <c r="DS103" s="246"/>
      <c r="DT103" s="246"/>
      <c r="DU103" s="246"/>
      <c r="DV103" s="246"/>
      <c r="DW103" s="246"/>
      <c r="DX103" s="246"/>
      <c r="DY103" s="246"/>
      <c r="DZ103" s="246"/>
      <c r="EA103" s="246"/>
      <c r="EB103" s="246"/>
      <c r="EE103" s="245">
        <f t="shared" si="4"/>
        <v>0</v>
      </c>
      <c r="EF103" s="422">
        <f t="shared" si="5"/>
        <v>0</v>
      </c>
      <c r="EG103" s="398">
        <f t="shared" si="6"/>
        <v>0</v>
      </c>
      <c r="EH103" s="423">
        <f t="shared" si="7"/>
        <v>0</v>
      </c>
    </row>
    <row r="104" spans="3:138" s="158" customFormat="1" ht="15" customHeight="1">
      <c r="C104" s="166" t="s">
        <v>147</v>
      </c>
      <c r="D104" s="570" t="str">
        <f>IF(CNGE_2024_M1_Secc4!D145="","",CNGE_2024_M1_Secc4!D145)</f>
        <v/>
      </c>
      <c r="E104" s="570"/>
      <c r="F104" s="570"/>
      <c r="G104" s="570"/>
      <c r="H104" s="460"/>
      <c r="I104" s="460"/>
      <c r="J104" s="460"/>
      <c r="K104" s="460"/>
      <c r="L104" s="246"/>
      <c r="M104" s="246"/>
      <c r="N104" s="246"/>
      <c r="O104" s="246"/>
      <c r="P104" s="246"/>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c r="BB104" s="246"/>
      <c r="BC104" s="246"/>
      <c r="BD104" s="246"/>
      <c r="BE104" s="246"/>
      <c r="BF104" s="246"/>
      <c r="BG104" s="246"/>
      <c r="BH104" s="246"/>
      <c r="BI104" s="246"/>
      <c r="BJ104" s="246"/>
      <c r="BK104" s="246"/>
      <c r="BL104" s="246"/>
      <c r="BM104" s="246"/>
      <c r="BN104" s="246"/>
      <c r="BO104" s="246"/>
      <c r="BP104" s="246"/>
      <c r="BQ104" s="246"/>
      <c r="BR104" s="246"/>
      <c r="BS104" s="246"/>
      <c r="BT104" s="246"/>
      <c r="BU104" s="246"/>
      <c r="BV104" s="246"/>
      <c r="BW104" s="246"/>
      <c r="BX104" s="246"/>
      <c r="BY104" s="246"/>
      <c r="BZ104" s="246"/>
      <c r="CA104" s="246"/>
      <c r="CB104" s="246"/>
      <c r="CC104" s="246"/>
      <c r="CD104" s="246"/>
      <c r="CE104" s="246"/>
      <c r="CF104" s="246"/>
      <c r="CG104" s="246"/>
      <c r="CH104" s="246"/>
      <c r="CI104" s="246"/>
      <c r="CJ104" s="246"/>
      <c r="CK104" s="246"/>
      <c r="CL104" s="246"/>
      <c r="CM104" s="246"/>
      <c r="CN104" s="246"/>
      <c r="CO104" s="246"/>
      <c r="CP104" s="246"/>
      <c r="CQ104" s="246"/>
      <c r="CR104" s="246"/>
      <c r="CS104" s="246"/>
      <c r="CT104" s="246"/>
      <c r="CU104" s="246"/>
      <c r="CV104" s="246"/>
      <c r="CW104" s="246"/>
      <c r="CX104" s="246"/>
      <c r="CY104" s="246"/>
      <c r="CZ104" s="246"/>
      <c r="DA104" s="246"/>
      <c r="DB104" s="246"/>
      <c r="DC104" s="246"/>
      <c r="DD104" s="246"/>
      <c r="DE104" s="246"/>
      <c r="DF104" s="246"/>
      <c r="DG104" s="246"/>
      <c r="DH104" s="246"/>
      <c r="DI104" s="246"/>
      <c r="DJ104" s="246"/>
      <c r="DK104" s="246"/>
      <c r="DL104" s="246"/>
      <c r="DM104" s="246"/>
      <c r="DN104" s="246"/>
      <c r="DO104" s="246"/>
      <c r="DP104" s="246"/>
      <c r="DQ104" s="246"/>
      <c r="DR104" s="246"/>
      <c r="DS104" s="246"/>
      <c r="DT104" s="246"/>
      <c r="DU104" s="246"/>
      <c r="DV104" s="246"/>
      <c r="DW104" s="246"/>
      <c r="DX104" s="246"/>
      <c r="DY104" s="246"/>
      <c r="DZ104" s="246"/>
      <c r="EA104" s="246"/>
      <c r="EB104" s="246"/>
      <c r="EE104" s="245">
        <f t="shared" si="4"/>
        <v>0</v>
      </c>
      <c r="EF104" s="422">
        <f t="shared" si="5"/>
        <v>0</v>
      </c>
      <c r="EG104" s="398">
        <f t="shared" si="6"/>
        <v>0</v>
      </c>
      <c r="EH104" s="423">
        <f t="shared" si="7"/>
        <v>0</v>
      </c>
    </row>
    <row r="105" spans="3:138" s="158" customFormat="1" ht="15" customHeight="1">
      <c r="C105" s="166" t="s">
        <v>148</v>
      </c>
      <c r="D105" s="570" t="str">
        <f>IF(CNGE_2024_M1_Secc4!D146="","",CNGE_2024_M1_Secc4!D146)</f>
        <v/>
      </c>
      <c r="E105" s="570"/>
      <c r="F105" s="570"/>
      <c r="G105" s="570"/>
      <c r="H105" s="460"/>
      <c r="I105" s="460"/>
      <c r="J105" s="460"/>
      <c r="K105" s="460"/>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6"/>
      <c r="AZ105" s="246"/>
      <c r="BA105" s="246"/>
      <c r="BB105" s="246"/>
      <c r="BC105" s="246"/>
      <c r="BD105" s="246"/>
      <c r="BE105" s="246"/>
      <c r="BF105" s="246"/>
      <c r="BG105" s="246"/>
      <c r="BH105" s="246"/>
      <c r="BI105" s="246"/>
      <c r="BJ105" s="246"/>
      <c r="BK105" s="246"/>
      <c r="BL105" s="246"/>
      <c r="BM105" s="246"/>
      <c r="BN105" s="246"/>
      <c r="BO105" s="246"/>
      <c r="BP105" s="246"/>
      <c r="BQ105" s="246"/>
      <c r="BR105" s="246"/>
      <c r="BS105" s="246"/>
      <c r="BT105" s="246"/>
      <c r="BU105" s="246"/>
      <c r="BV105" s="246"/>
      <c r="BW105" s="246"/>
      <c r="BX105" s="246"/>
      <c r="BY105" s="246"/>
      <c r="BZ105" s="246"/>
      <c r="CA105" s="246"/>
      <c r="CB105" s="246"/>
      <c r="CC105" s="246"/>
      <c r="CD105" s="246"/>
      <c r="CE105" s="246"/>
      <c r="CF105" s="246"/>
      <c r="CG105" s="246"/>
      <c r="CH105" s="246"/>
      <c r="CI105" s="246"/>
      <c r="CJ105" s="246"/>
      <c r="CK105" s="246"/>
      <c r="CL105" s="246"/>
      <c r="CM105" s="246"/>
      <c r="CN105" s="246"/>
      <c r="CO105" s="246"/>
      <c r="CP105" s="246"/>
      <c r="CQ105" s="246"/>
      <c r="CR105" s="246"/>
      <c r="CS105" s="246"/>
      <c r="CT105" s="246"/>
      <c r="CU105" s="246"/>
      <c r="CV105" s="246"/>
      <c r="CW105" s="246"/>
      <c r="CX105" s="246"/>
      <c r="CY105" s="246"/>
      <c r="CZ105" s="246"/>
      <c r="DA105" s="246"/>
      <c r="DB105" s="246"/>
      <c r="DC105" s="246"/>
      <c r="DD105" s="246"/>
      <c r="DE105" s="246"/>
      <c r="DF105" s="246"/>
      <c r="DG105" s="246"/>
      <c r="DH105" s="246"/>
      <c r="DI105" s="246"/>
      <c r="DJ105" s="246"/>
      <c r="DK105" s="246"/>
      <c r="DL105" s="246"/>
      <c r="DM105" s="246"/>
      <c r="DN105" s="246"/>
      <c r="DO105" s="246"/>
      <c r="DP105" s="246"/>
      <c r="DQ105" s="246"/>
      <c r="DR105" s="246"/>
      <c r="DS105" s="246"/>
      <c r="DT105" s="246"/>
      <c r="DU105" s="246"/>
      <c r="DV105" s="246"/>
      <c r="DW105" s="246"/>
      <c r="DX105" s="246"/>
      <c r="DY105" s="246"/>
      <c r="DZ105" s="246"/>
      <c r="EA105" s="246"/>
      <c r="EB105" s="246"/>
      <c r="EE105" s="245">
        <f t="shared" si="4"/>
        <v>0</v>
      </c>
      <c r="EF105" s="422">
        <f t="shared" si="5"/>
        <v>0</v>
      </c>
      <c r="EG105" s="398">
        <f t="shared" si="6"/>
        <v>0</v>
      </c>
      <c r="EH105" s="423">
        <f t="shared" si="7"/>
        <v>0</v>
      </c>
    </row>
    <row r="106" spans="3:138" s="158" customFormat="1" ht="15" customHeight="1">
      <c r="C106" s="166" t="s">
        <v>149</v>
      </c>
      <c r="D106" s="570" t="str">
        <f>IF(CNGE_2024_M1_Secc4!D147="","",CNGE_2024_M1_Secc4!D147)</f>
        <v/>
      </c>
      <c r="E106" s="570"/>
      <c r="F106" s="570"/>
      <c r="G106" s="570"/>
      <c r="H106" s="460"/>
      <c r="I106" s="460"/>
      <c r="J106" s="460"/>
      <c r="K106" s="460"/>
      <c r="L106" s="246"/>
      <c r="M106" s="246"/>
      <c r="N106" s="246"/>
      <c r="O106" s="246"/>
      <c r="P106" s="246"/>
      <c r="Q106" s="246"/>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c r="BA106" s="246"/>
      <c r="BB106" s="246"/>
      <c r="BC106" s="246"/>
      <c r="BD106" s="246"/>
      <c r="BE106" s="246"/>
      <c r="BF106" s="246"/>
      <c r="BG106" s="246"/>
      <c r="BH106" s="246"/>
      <c r="BI106" s="246"/>
      <c r="BJ106" s="246"/>
      <c r="BK106" s="246"/>
      <c r="BL106" s="246"/>
      <c r="BM106" s="246"/>
      <c r="BN106" s="246"/>
      <c r="BO106" s="246"/>
      <c r="BP106" s="246"/>
      <c r="BQ106" s="246"/>
      <c r="BR106" s="246"/>
      <c r="BS106" s="246"/>
      <c r="BT106" s="246"/>
      <c r="BU106" s="246"/>
      <c r="BV106" s="246"/>
      <c r="BW106" s="246"/>
      <c r="BX106" s="246"/>
      <c r="BY106" s="246"/>
      <c r="BZ106" s="246"/>
      <c r="CA106" s="246"/>
      <c r="CB106" s="246"/>
      <c r="CC106" s="246"/>
      <c r="CD106" s="246"/>
      <c r="CE106" s="246"/>
      <c r="CF106" s="246"/>
      <c r="CG106" s="246"/>
      <c r="CH106" s="246"/>
      <c r="CI106" s="246"/>
      <c r="CJ106" s="246"/>
      <c r="CK106" s="246"/>
      <c r="CL106" s="246"/>
      <c r="CM106" s="246"/>
      <c r="CN106" s="246"/>
      <c r="CO106" s="246"/>
      <c r="CP106" s="246"/>
      <c r="CQ106" s="246"/>
      <c r="CR106" s="246"/>
      <c r="CS106" s="246"/>
      <c r="CT106" s="246"/>
      <c r="CU106" s="246"/>
      <c r="CV106" s="246"/>
      <c r="CW106" s="246"/>
      <c r="CX106" s="246"/>
      <c r="CY106" s="246"/>
      <c r="CZ106" s="246"/>
      <c r="DA106" s="246"/>
      <c r="DB106" s="246"/>
      <c r="DC106" s="246"/>
      <c r="DD106" s="246"/>
      <c r="DE106" s="246"/>
      <c r="DF106" s="246"/>
      <c r="DG106" s="246"/>
      <c r="DH106" s="246"/>
      <c r="DI106" s="246"/>
      <c r="DJ106" s="246"/>
      <c r="DK106" s="246"/>
      <c r="DL106" s="246"/>
      <c r="DM106" s="246"/>
      <c r="DN106" s="246"/>
      <c r="DO106" s="246"/>
      <c r="DP106" s="246"/>
      <c r="DQ106" s="246"/>
      <c r="DR106" s="246"/>
      <c r="DS106" s="246"/>
      <c r="DT106" s="246"/>
      <c r="DU106" s="246"/>
      <c r="DV106" s="246"/>
      <c r="DW106" s="246"/>
      <c r="DX106" s="246"/>
      <c r="DY106" s="246"/>
      <c r="DZ106" s="246"/>
      <c r="EA106" s="246"/>
      <c r="EB106" s="246"/>
      <c r="EE106" s="245">
        <f t="shared" si="4"/>
        <v>0</v>
      </c>
      <c r="EF106" s="422">
        <f t="shared" si="5"/>
        <v>0</v>
      </c>
      <c r="EG106" s="398">
        <f t="shared" si="6"/>
        <v>0</v>
      </c>
      <c r="EH106" s="423">
        <f t="shared" si="7"/>
        <v>0</v>
      </c>
    </row>
    <row r="107" spans="3:138" s="158" customFormat="1" ht="15" customHeight="1">
      <c r="C107" s="166" t="s">
        <v>150</v>
      </c>
      <c r="D107" s="570" t="str">
        <f>IF(CNGE_2024_M1_Secc4!D148="","",CNGE_2024_M1_Secc4!D148)</f>
        <v/>
      </c>
      <c r="E107" s="570"/>
      <c r="F107" s="570"/>
      <c r="G107" s="570"/>
      <c r="H107" s="460"/>
      <c r="I107" s="460"/>
      <c r="J107" s="460"/>
      <c r="K107" s="460"/>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c r="EA107" s="246"/>
      <c r="EB107" s="246"/>
      <c r="EE107" s="245">
        <f t="shared" si="4"/>
        <v>0</v>
      </c>
      <c r="EF107" s="422">
        <f t="shared" si="5"/>
        <v>0</v>
      </c>
      <c r="EG107" s="398">
        <f t="shared" si="6"/>
        <v>0</v>
      </c>
      <c r="EH107" s="423">
        <f t="shared" si="7"/>
        <v>0</v>
      </c>
    </row>
    <row r="108" spans="3:138" s="158" customFormat="1" ht="15" customHeight="1">
      <c r="C108" s="166" t="s">
        <v>151</v>
      </c>
      <c r="D108" s="570" t="str">
        <f>IF(CNGE_2024_M1_Secc4!D149="","",CNGE_2024_M1_Secc4!D149)</f>
        <v/>
      </c>
      <c r="E108" s="570"/>
      <c r="F108" s="570"/>
      <c r="G108" s="570"/>
      <c r="H108" s="460"/>
      <c r="I108" s="460"/>
      <c r="J108" s="460"/>
      <c r="K108" s="460"/>
      <c r="L108" s="246"/>
      <c r="M108" s="246"/>
      <c r="N108" s="246"/>
      <c r="O108" s="246"/>
      <c r="P108" s="246"/>
      <c r="Q108" s="246"/>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246"/>
      <c r="AR108" s="246"/>
      <c r="AS108" s="246"/>
      <c r="AT108" s="246"/>
      <c r="AU108" s="246"/>
      <c r="AV108" s="246"/>
      <c r="AW108" s="246"/>
      <c r="AX108" s="246"/>
      <c r="AY108" s="246"/>
      <c r="AZ108" s="246"/>
      <c r="BA108" s="246"/>
      <c r="BB108" s="246"/>
      <c r="BC108" s="246"/>
      <c r="BD108" s="246"/>
      <c r="BE108" s="246"/>
      <c r="BF108" s="246"/>
      <c r="BG108" s="246"/>
      <c r="BH108" s="246"/>
      <c r="BI108" s="246"/>
      <c r="BJ108" s="246"/>
      <c r="BK108" s="246"/>
      <c r="BL108" s="246"/>
      <c r="BM108" s="246"/>
      <c r="BN108" s="246"/>
      <c r="BO108" s="246"/>
      <c r="BP108" s="246"/>
      <c r="BQ108" s="246"/>
      <c r="BR108" s="246"/>
      <c r="BS108" s="246"/>
      <c r="BT108" s="246"/>
      <c r="BU108" s="246"/>
      <c r="BV108" s="246"/>
      <c r="BW108" s="246"/>
      <c r="BX108" s="246"/>
      <c r="BY108" s="246"/>
      <c r="BZ108" s="246"/>
      <c r="CA108" s="246"/>
      <c r="CB108" s="246"/>
      <c r="CC108" s="246"/>
      <c r="CD108" s="246"/>
      <c r="CE108" s="246"/>
      <c r="CF108" s="246"/>
      <c r="CG108" s="246"/>
      <c r="CH108" s="246"/>
      <c r="CI108" s="246"/>
      <c r="CJ108" s="246"/>
      <c r="CK108" s="246"/>
      <c r="CL108" s="246"/>
      <c r="CM108" s="246"/>
      <c r="CN108" s="246"/>
      <c r="CO108" s="246"/>
      <c r="CP108" s="246"/>
      <c r="CQ108" s="246"/>
      <c r="CR108" s="246"/>
      <c r="CS108" s="246"/>
      <c r="CT108" s="246"/>
      <c r="CU108" s="246"/>
      <c r="CV108" s="246"/>
      <c r="CW108" s="246"/>
      <c r="CX108" s="246"/>
      <c r="CY108" s="246"/>
      <c r="CZ108" s="246"/>
      <c r="DA108" s="246"/>
      <c r="DB108" s="246"/>
      <c r="DC108" s="246"/>
      <c r="DD108" s="246"/>
      <c r="DE108" s="246"/>
      <c r="DF108" s="246"/>
      <c r="DG108" s="246"/>
      <c r="DH108" s="246"/>
      <c r="DI108" s="246"/>
      <c r="DJ108" s="246"/>
      <c r="DK108" s="246"/>
      <c r="DL108" s="246"/>
      <c r="DM108" s="246"/>
      <c r="DN108" s="246"/>
      <c r="DO108" s="246"/>
      <c r="DP108" s="246"/>
      <c r="DQ108" s="246"/>
      <c r="DR108" s="246"/>
      <c r="DS108" s="246"/>
      <c r="DT108" s="246"/>
      <c r="DU108" s="246"/>
      <c r="DV108" s="246"/>
      <c r="DW108" s="246"/>
      <c r="DX108" s="246"/>
      <c r="DY108" s="246"/>
      <c r="DZ108" s="246"/>
      <c r="EA108" s="246"/>
      <c r="EB108" s="246"/>
      <c r="EE108" s="245">
        <f t="shared" si="4"/>
        <v>0</v>
      </c>
      <c r="EF108" s="422">
        <f t="shared" si="5"/>
        <v>0</v>
      </c>
      <c r="EG108" s="398">
        <f t="shared" si="6"/>
        <v>0</v>
      </c>
      <c r="EH108" s="423">
        <f t="shared" si="7"/>
        <v>0</v>
      </c>
    </row>
    <row r="109" spans="3:138" s="158" customFormat="1" ht="15" customHeight="1">
      <c r="C109" s="166" t="s">
        <v>152</v>
      </c>
      <c r="D109" s="570" t="str">
        <f>IF(CNGE_2024_M1_Secc4!D150="","",CNGE_2024_M1_Secc4!D150)</f>
        <v/>
      </c>
      <c r="E109" s="570"/>
      <c r="F109" s="570"/>
      <c r="G109" s="570"/>
      <c r="H109" s="460"/>
      <c r="I109" s="460"/>
      <c r="J109" s="460"/>
      <c r="K109" s="460"/>
      <c r="L109" s="246"/>
      <c r="M109" s="246"/>
      <c r="N109" s="246"/>
      <c r="O109" s="246"/>
      <c r="P109" s="246"/>
      <c r="Q109" s="246"/>
      <c r="R109" s="246"/>
      <c r="S109" s="246"/>
      <c r="T109" s="246"/>
      <c r="U109" s="246"/>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246"/>
      <c r="AR109" s="246"/>
      <c r="AS109" s="246"/>
      <c r="AT109" s="246"/>
      <c r="AU109" s="246"/>
      <c r="AV109" s="246"/>
      <c r="AW109" s="246"/>
      <c r="AX109" s="246"/>
      <c r="AY109" s="246"/>
      <c r="AZ109" s="246"/>
      <c r="BA109" s="246"/>
      <c r="BB109" s="246"/>
      <c r="BC109" s="246"/>
      <c r="BD109" s="246"/>
      <c r="BE109" s="246"/>
      <c r="BF109" s="246"/>
      <c r="BG109" s="246"/>
      <c r="BH109" s="246"/>
      <c r="BI109" s="246"/>
      <c r="BJ109" s="246"/>
      <c r="BK109" s="246"/>
      <c r="BL109" s="246"/>
      <c r="BM109" s="246"/>
      <c r="BN109" s="246"/>
      <c r="BO109" s="246"/>
      <c r="BP109" s="246"/>
      <c r="BQ109" s="246"/>
      <c r="BR109" s="246"/>
      <c r="BS109" s="246"/>
      <c r="BT109" s="246"/>
      <c r="BU109" s="246"/>
      <c r="BV109" s="246"/>
      <c r="BW109" s="246"/>
      <c r="BX109" s="246"/>
      <c r="BY109" s="246"/>
      <c r="BZ109" s="246"/>
      <c r="CA109" s="246"/>
      <c r="CB109" s="246"/>
      <c r="CC109" s="246"/>
      <c r="CD109" s="246"/>
      <c r="CE109" s="246"/>
      <c r="CF109" s="246"/>
      <c r="CG109" s="246"/>
      <c r="CH109" s="246"/>
      <c r="CI109" s="246"/>
      <c r="CJ109" s="246"/>
      <c r="CK109" s="246"/>
      <c r="CL109" s="246"/>
      <c r="CM109" s="246"/>
      <c r="CN109" s="246"/>
      <c r="CO109" s="246"/>
      <c r="CP109" s="246"/>
      <c r="CQ109" s="246"/>
      <c r="CR109" s="246"/>
      <c r="CS109" s="246"/>
      <c r="CT109" s="246"/>
      <c r="CU109" s="246"/>
      <c r="CV109" s="246"/>
      <c r="CW109" s="246"/>
      <c r="CX109" s="246"/>
      <c r="CY109" s="246"/>
      <c r="CZ109" s="246"/>
      <c r="DA109" s="246"/>
      <c r="DB109" s="246"/>
      <c r="DC109" s="246"/>
      <c r="DD109" s="246"/>
      <c r="DE109" s="246"/>
      <c r="DF109" s="246"/>
      <c r="DG109" s="246"/>
      <c r="DH109" s="246"/>
      <c r="DI109" s="246"/>
      <c r="DJ109" s="246"/>
      <c r="DK109" s="246"/>
      <c r="DL109" s="246"/>
      <c r="DM109" s="246"/>
      <c r="DN109" s="246"/>
      <c r="DO109" s="246"/>
      <c r="DP109" s="246"/>
      <c r="DQ109" s="246"/>
      <c r="DR109" s="246"/>
      <c r="DS109" s="246"/>
      <c r="DT109" s="246"/>
      <c r="DU109" s="246"/>
      <c r="DV109" s="246"/>
      <c r="DW109" s="246"/>
      <c r="DX109" s="246"/>
      <c r="DY109" s="246"/>
      <c r="DZ109" s="246"/>
      <c r="EA109" s="246"/>
      <c r="EB109" s="246"/>
      <c r="EE109" s="245">
        <f t="shared" si="4"/>
        <v>0</v>
      </c>
      <c r="EF109" s="422">
        <f t="shared" si="5"/>
        <v>0</v>
      </c>
      <c r="EG109" s="398">
        <f t="shared" si="6"/>
        <v>0</v>
      </c>
      <c r="EH109" s="423">
        <f t="shared" si="7"/>
        <v>0</v>
      </c>
    </row>
    <row r="110" spans="3:138" s="158" customFormat="1" ht="15" customHeight="1">
      <c r="C110" s="166" t="s">
        <v>153</v>
      </c>
      <c r="D110" s="570" t="str">
        <f>IF(CNGE_2024_M1_Secc4!D151="","",CNGE_2024_M1_Secc4!D151)</f>
        <v/>
      </c>
      <c r="E110" s="570"/>
      <c r="F110" s="570"/>
      <c r="G110" s="570"/>
      <c r="H110" s="460"/>
      <c r="I110" s="460"/>
      <c r="J110" s="460"/>
      <c r="K110" s="460"/>
      <c r="L110" s="246"/>
      <c r="M110" s="246"/>
      <c r="N110" s="246"/>
      <c r="O110" s="246"/>
      <c r="P110" s="246"/>
      <c r="Q110" s="246"/>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246"/>
      <c r="AZ110" s="246"/>
      <c r="BA110" s="246"/>
      <c r="BB110" s="246"/>
      <c r="BC110" s="246"/>
      <c r="BD110" s="246"/>
      <c r="BE110" s="246"/>
      <c r="BF110" s="246"/>
      <c r="BG110" s="246"/>
      <c r="BH110" s="246"/>
      <c r="BI110" s="246"/>
      <c r="BJ110" s="246"/>
      <c r="BK110" s="246"/>
      <c r="BL110" s="246"/>
      <c r="BM110" s="246"/>
      <c r="BN110" s="246"/>
      <c r="BO110" s="246"/>
      <c r="BP110" s="246"/>
      <c r="BQ110" s="246"/>
      <c r="BR110" s="246"/>
      <c r="BS110" s="246"/>
      <c r="BT110" s="246"/>
      <c r="BU110" s="246"/>
      <c r="BV110" s="246"/>
      <c r="BW110" s="246"/>
      <c r="BX110" s="246"/>
      <c r="BY110" s="246"/>
      <c r="BZ110" s="246"/>
      <c r="CA110" s="246"/>
      <c r="CB110" s="246"/>
      <c r="CC110" s="246"/>
      <c r="CD110" s="246"/>
      <c r="CE110" s="246"/>
      <c r="CF110" s="246"/>
      <c r="CG110" s="246"/>
      <c r="CH110" s="246"/>
      <c r="CI110" s="246"/>
      <c r="CJ110" s="246"/>
      <c r="CK110" s="246"/>
      <c r="CL110" s="246"/>
      <c r="CM110" s="246"/>
      <c r="CN110" s="246"/>
      <c r="CO110" s="246"/>
      <c r="CP110" s="246"/>
      <c r="CQ110" s="246"/>
      <c r="CR110" s="246"/>
      <c r="CS110" s="246"/>
      <c r="CT110" s="246"/>
      <c r="CU110" s="246"/>
      <c r="CV110" s="246"/>
      <c r="CW110" s="246"/>
      <c r="CX110" s="246"/>
      <c r="CY110" s="246"/>
      <c r="CZ110" s="246"/>
      <c r="DA110" s="246"/>
      <c r="DB110" s="246"/>
      <c r="DC110" s="246"/>
      <c r="DD110" s="246"/>
      <c r="DE110" s="246"/>
      <c r="DF110" s="246"/>
      <c r="DG110" s="246"/>
      <c r="DH110" s="246"/>
      <c r="DI110" s="246"/>
      <c r="DJ110" s="246"/>
      <c r="DK110" s="246"/>
      <c r="DL110" s="246"/>
      <c r="DM110" s="246"/>
      <c r="DN110" s="246"/>
      <c r="DO110" s="246"/>
      <c r="DP110" s="246"/>
      <c r="DQ110" s="246"/>
      <c r="DR110" s="246"/>
      <c r="DS110" s="246"/>
      <c r="DT110" s="246"/>
      <c r="DU110" s="246"/>
      <c r="DV110" s="246"/>
      <c r="DW110" s="246"/>
      <c r="DX110" s="246"/>
      <c r="DY110" s="246"/>
      <c r="DZ110" s="246"/>
      <c r="EA110" s="246"/>
      <c r="EB110" s="246"/>
      <c r="EE110" s="245">
        <f t="shared" si="4"/>
        <v>0</v>
      </c>
      <c r="EF110" s="422">
        <f t="shared" si="5"/>
        <v>0</v>
      </c>
      <c r="EG110" s="398">
        <f t="shared" si="6"/>
        <v>0</v>
      </c>
      <c r="EH110" s="423">
        <f t="shared" si="7"/>
        <v>0</v>
      </c>
    </row>
    <row r="111" spans="3:138" s="158" customFormat="1" ht="15" customHeight="1">
      <c r="C111" s="166" t="s">
        <v>154</v>
      </c>
      <c r="D111" s="570" t="str">
        <f>IF(CNGE_2024_M1_Secc4!D152="","",CNGE_2024_M1_Secc4!D152)</f>
        <v/>
      </c>
      <c r="E111" s="570"/>
      <c r="F111" s="570"/>
      <c r="G111" s="570"/>
      <c r="H111" s="460"/>
      <c r="I111" s="460"/>
      <c r="J111" s="460"/>
      <c r="K111" s="460"/>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6"/>
      <c r="AY111" s="246"/>
      <c r="AZ111" s="246"/>
      <c r="BA111" s="246"/>
      <c r="BB111" s="246"/>
      <c r="BC111" s="246"/>
      <c r="BD111" s="246"/>
      <c r="BE111" s="246"/>
      <c r="BF111" s="246"/>
      <c r="BG111" s="246"/>
      <c r="BH111" s="246"/>
      <c r="BI111" s="246"/>
      <c r="BJ111" s="246"/>
      <c r="BK111" s="246"/>
      <c r="BL111" s="246"/>
      <c r="BM111" s="246"/>
      <c r="BN111" s="246"/>
      <c r="BO111" s="246"/>
      <c r="BP111" s="246"/>
      <c r="BQ111" s="246"/>
      <c r="BR111" s="246"/>
      <c r="BS111" s="246"/>
      <c r="BT111" s="246"/>
      <c r="BU111" s="246"/>
      <c r="BV111" s="246"/>
      <c r="BW111" s="246"/>
      <c r="BX111" s="246"/>
      <c r="BY111" s="246"/>
      <c r="BZ111" s="246"/>
      <c r="CA111" s="246"/>
      <c r="CB111" s="246"/>
      <c r="CC111" s="246"/>
      <c r="CD111" s="246"/>
      <c r="CE111" s="246"/>
      <c r="CF111" s="246"/>
      <c r="CG111" s="246"/>
      <c r="CH111" s="246"/>
      <c r="CI111" s="246"/>
      <c r="CJ111" s="246"/>
      <c r="CK111" s="246"/>
      <c r="CL111" s="246"/>
      <c r="CM111" s="246"/>
      <c r="CN111" s="246"/>
      <c r="CO111" s="246"/>
      <c r="CP111" s="246"/>
      <c r="CQ111" s="246"/>
      <c r="CR111" s="246"/>
      <c r="CS111" s="246"/>
      <c r="CT111" s="246"/>
      <c r="CU111" s="246"/>
      <c r="CV111" s="246"/>
      <c r="CW111" s="246"/>
      <c r="CX111" s="246"/>
      <c r="CY111" s="246"/>
      <c r="CZ111" s="246"/>
      <c r="DA111" s="246"/>
      <c r="DB111" s="246"/>
      <c r="DC111" s="246"/>
      <c r="DD111" s="246"/>
      <c r="DE111" s="246"/>
      <c r="DF111" s="246"/>
      <c r="DG111" s="246"/>
      <c r="DH111" s="246"/>
      <c r="DI111" s="246"/>
      <c r="DJ111" s="246"/>
      <c r="DK111" s="246"/>
      <c r="DL111" s="246"/>
      <c r="DM111" s="246"/>
      <c r="DN111" s="246"/>
      <c r="DO111" s="246"/>
      <c r="DP111" s="246"/>
      <c r="DQ111" s="246"/>
      <c r="DR111" s="246"/>
      <c r="DS111" s="246"/>
      <c r="DT111" s="246"/>
      <c r="DU111" s="246"/>
      <c r="DV111" s="246"/>
      <c r="DW111" s="246"/>
      <c r="DX111" s="246"/>
      <c r="DY111" s="246"/>
      <c r="DZ111" s="246"/>
      <c r="EA111" s="246"/>
      <c r="EB111" s="246"/>
      <c r="EE111" s="245">
        <f t="shared" si="4"/>
        <v>0</v>
      </c>
      <c r="EF111" s="422">
        <f t="shared" si="5"/>
        <v>0</v>
      </c>
      <c r="EG111" s="398">
        <f t="shared" si="6"/>
        <v>0</v>
      </c>
      <c r="EH111" s="423">
        <f t="shared" si="7"/>
        <v>0</v>
      </c>
    </row>
    <row r="112" spans="3:138" s="158" customFormat="1" ht="15" customHeight="1">
      <c r="C112" s="166" t="s">
        <v>155</v>
      </c>
      <c r="D112" s="570" t="str">
        <f>IF(CNGE_2024_M1_Secc4!D153="","",CNGE_2024_M1_Secc4!D153)</f>
        <v/>
      </c>
      <c r="E112" s="570"/>
      <c r="F112" s="570"/>
      <c r="G112" s="570"/>
      <c r="H112" s="460"/>
      <c r="I112" s="460"/>
      <c r="J112" s="460"/>
      <c r="K112" s="460"/>
      <c r="L112" s="246"/>
      <c r="M112" s="246"/>
      <c r="N112" s="246"/>
      <c r="O112" s="246"/>
      <c r="P112" s="246"/>
      <c r="Q112" s="246"/>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c r="BB112" s="246"/>
      <c r="BC112" s="246"/>
      <c r="BD112" s="246"/>
      <c r="BE112" s="246"/>
      <c r="BF112" s="246"/>
      <c r="BG112" s="246"/>
      <c r="BH112" s="246"/>
      <c r="BI112" s="246"/>
      <c r="BJ112" s="246"/>
      <c r="BK112" s="246"/>
      <c r="BL112" s="246"/>
      <c r="BM112" s="246"/>
      <c r="BN112" s="246"/>
      <c r="BO112" s="246"/>
      <c r="BP112" s="246"/>
      <c r="BQ112" s="246"/>
      <c r="BR112" s="246"/>
      <c r="BS112" s="246"/>
      <c r="BT112" s="246"/>
      <c r="BU112" s="246"/>
      <c r="BV112" s="246"/>
      <c r="BW112" s="246"/>
      <c r="BX112" s="246"/>
      <c r="BY112" s="246"/>
      <c r="BZ112" s="246"/>
      <c r="CA112" s="246"/>
      <c r="CB112" s="246"/>
      <c r="CC112" s="246"/>
      <c r="CD112" s="246"/>
      <c r="CE112" s="246"/>
      <c r="CF112" s="246"/>
      <c r="CG112" s="246"/>
      <c r="CH112" s="246"/>
      <c r="CI112" s="246"/>
      <c r="CJ112" s="246"/>
      <c r="CK112" s="246"/>
      <c r="CL112" s="246"/>
      <c r="CM112" s="246"/>
      <c r="CN112" s="246"/>
      <c r="CO112" s="246"/>
      <c r="CP112" s="246"/>
      <c r="CQ112" s="246"/>
      <c r="CR112" s="246"/>
      <c r="CS112" s="246"/>
      <c r="CT112" s="246"/>
      <c r="CU112" s="246"/>
      <c r="CV112" s="246"/>
      <c r="CW112" s="246"/>
      <c r="CX112" s="246"/>
      <c r="CY112" s="246"/>
      <c r="CZ112" s="246"/>
      <c r="DA112" s="246"/>
      <c r="DB112" s="246"/>
      <c r="DC112" s="246"/>
      <c r="DD112" s="246"/>
      <c r="DE112" s="246"/>
      <c r="DF112" s="246"/>
      <c r="DG112" s="246"/>
      <c r="DH112" s="246"/>
      <c r="DI112" s="246"/>
      <c r="DJ112" s="246"/>
      <c r="DK112" s="246"/>
      <c r="DL112" s="246"/>
      <c r="DM112" s="246"/>
      <c r="DN112" s="246"/>
      <c r="DO112" s="246"/>
      <c r="DP112" s="246"/>
      <c r="DQ112" s="246"/>
      <c r="DR112" s="246"/>
      <c r="DS112" s="246"/>
      <c r="DT112" s="246"/>
      <c r="DU112" s="246"/>
      <c r="DV112" s="246"/>
      <c r="DW112" s="246"/>
      <c r="DX112" s="246"/>
      <c r="DY112" s="246"/>
      <c r="DZ112" s="246"/>
      <c r="EA112" s="246"/>
      <c r="EB112" s="246"/>
      <c r="EE112" s="245">
        <f t="shared" si="4"/>
        <v>0</v>
      </c>
      <c r="EF112" s="422">
        <f t="shared" si="5"/>
        <v>0</v>
      </c>
      <c r="EG112" s="398">
        <f t="shared" si="6"/>
        <v>0</v>
      </c>
      <c r="EH112" s="423">
        <f t="shared" si="7"/>
        <v>0</v>
      </c>
    </row>
    <row r="113" spans="3:138" s="158" customFormat="1" ht="15" customHeight="1">
      <c r="C113" s="166" t="s">
        <v>156</v>
      </c>
      <c r="D113" s="570" t="str">
        <f>IF(CNGE_2024_M1_Secc4!D154="","",CNGE_2024_M1_Secc4!D154)</f>
        <v/>
      </c>
      <c r="E113" s="570"/>
      <c r="F113" s="570"/>
      <c r="G113" s="570"/>
      <c r="H113" s="460"/>
      <c r="I113" s="460"/>
      <c r="J113" s="460"/>
      <c r="K113" s="460"/>
      <c r="L113" s="246"/>
      <c r="M113" s="246"/>
      <c r="N113" s="246"/>
      <c r="O113" s="246"/>
      <c r="P113" s="246"/>
      <c r="Q113" s="246"/>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246"/>
      <c r="AR113" s="246"/>
      <c r="AS113" s="246"/>
      <c r="AT113" s="246"/>
      <c r="AU113" s="246"/>
      <c r="AV113" s="246"/>
      <c r="AW113" s="246"/>
      <c r="AX113" s="246"/>
      <c r="AY113" s="246"/>
      <c r="AZ113" s="246"/>
      <c r="BA113" s="246"/>
      <c r="BB113" s="246"/>
      <c r="BC113" s="246"/>
      <c r="BD113" s="246"/>
      <c r="BE113" s="246"/>
      <c r="BF113" s="246"/>
      <c r="BG113" s="246"/>
      <c r="BH113" s="246"/>
      <c r="BI113" s="246"/>
      <c r="BJ113" s="246"/>
      <c r="BK113" s="246"/>
      <c r="BL113" s="246"/>
      <c r="BM113" s="246"/>
      <c r="BN113" s="246"/>
      <c r="BO113" s="246"/>
      <c r="BP113" s="246"/>
      <c r="BQ113" s="246"/>
      <c r="BR113" s="246"/>
      <c r="BS113" s="246"/>
      <c r="BT113" s="246"/>
      <c r="BU113" s="246"/>
      <c r="BV113" s="246"/>
      <c r="BW113" s="246"/>
      <c r="BX113" s="246"/>
      <c r="BY113" s="246"/>
      <c r="BZ113" s="246"/>
      <c r="CA113" s="246"/>
      <c r="CB113" s="246"/>
      <c r="CC113" s="246"/>
      <c r="CD113" s="246"/>
      <c r="CE113" s="246"/>
      <c r="CF113" s="246"/>
      <c r="CG113" s="246"/>
      <c r="CH113" s="246"/>
      <c r="CI113" s="246"/>
      <c r="CJ113" s="246"/>
      <c r="CK113" s="246"/>
      <c r="CL113" s="246"/>
      <c r="CM113" s="246"/>
      <c r="CN113" s="246"/>
      <c r="CO113" s="246"/>
      <c r="CP113" s="246"/>
      <c r="CQ113" s="246"/>
      <c r="CR113" s="246"/>
      <c r="CS113" s="246"/>
      <c r="CT113" s="246"/>
      <c r="CU113" s="246"/>
      <c r="CV113" s="246"/>
      <c r="CW113" s="246"/>
      <c r="CX113" s="246"/>
      <c r="CY113" s="246"/>
      <c r="CZ113" s="246"/>
      <c r="DA113" s="246"/>
      <c r="DB113" s="246"/>
      <c r="DC113" s="246"/>
      <c r="DD113" s="246"/>
      <c r="DE113" s="246"/>
      <c r="DF113" s="246"/>
      <c r="DG113" s="246"/>
      <c r="DH113" s="246"/>
      <c r="DI113" s="246"/>
      <c r="DJ113" s="246"/>
      <c r="DK113" s="246"/>
      <c r="DL113" s="246"/>
      <c r="DM113" s="246"/>
      <c r="DN113" s="246"/>
      <c r="DO113" s="246"/>
      <c r="DP113" s="246"/>
      <c r="DQ113" s="246"/>
      <c r="DR113" s="246"/>
      <c r="DS113" s="246"/>
      <c r="DT113" s="246"/>
      <c r="DU113" s="246"/>
      <c r="DV113" s="246"/>
      <c r="DW113" s="246"/>
      <c r="DX113" s="246"/>
      <c r="DY113" s="246"/>
      <c r="DZ113" s="246"/>
      <c r="EA113" s="246"/>
      <c r="EB113" s="246"/>
      <c r="EE113" s="245">
        <f t="shared" si="4"/>
        <v>0</v>
      </c>
      <c r="EF113" s="422">
        <f t="shared" si="5"/>
        <v>0</v>
      </c>
      <c r="EG113" s="398">
        <f t="shared" si="6"/>
        <v>0</v>
      </c>
      <c r="EH113" s="423">
        <f t="shared" si="7"/>
        <v>0</v>
      </c>
    </row>
    <row r="114" spans="3:138" s="158" customFormat="1" ht="15" customHeight="1">
      <c r="C114" s="166" t="s">
        <v>157</v>
      </c>
      <c r="D114" s="570" t="str">
        <f>IF(CNGE_2024_M1_Secc4!D155="","",CNGE_2024_M1_Secc4!D155)</f>
        <v/>
      </c>
      <c r="E114" s="570"/>
      <c r="F114" s="570"/>
      <c r="G114" s="570"/>
      <c r="H114" s="460"/>
      <c r="I114" s="460"/>
      <c r="J114" s="460"/>
      <c r="K114" s="460"/>
      <c r="L114" s="246"/>
      <c r="M114" s="246"/>
      <c r="N114" s="246"/>
      <c r="O114" s="246"/>
      <c r="P114" s="246"/>
      <c r="Q114" s="246"/>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c r="AR114" s="246"/>
      <c r="AS114" s="246"/>
      <c r="AT114" s="246"/>
      <c r="AU114" s="246"/>
      <c r="AV114" s="246"/>
      <c r="AW114" s="246"/>
      <c r="AX114" s="246"/>
      <c r="AY114" s="246"/>
      <c r="AZ114" s="246"/>
      <c r="BA114" s="246"/>
      <c r="BB114" s="246"/>
      <c r="BC114" s="246"/>
      <c r="BD114" s="246"/>
      <c r="BE114" s="246"/>
      <c r="BF114" s="246"/>
      <c r="BG114" s="246"/>
      <c r="BH114" s="246"/>
      <c r="BI114" s="246"/>
      <c r="BJ114" s="246"/>
      <c r="BK114" s="246"/>
      <c r="BL114" s="246"/>
      <c r="BM114" s="246"/>
      <c r="BN114" s="246"/>
      <c r="BO114" s="246"/>
      <c r="BP114" s="246"/>
      <c r="BQ114" s="246"/>
      <c r="BR114" s="246"/>
      <c r="BS114" s="246"/>
      <c r="BT114" s="246"/>
      <c r="BU114" s="246"/>
      <c r="BV114" s="246"/>
      <c r="BW114" s="246"/>
      <c r="BX114" s="246"/>
      <c r="BY114" s="246"/>
      <c r="BZ114" s="246"/>
      <c r="CA114" s="246"/>
      <c r="CB114" s="246"/>
      <c r="CC114" s="246"/>
      <c r="CD114" s="246"/>
      <c r="CE114" s="246"/>
      <c r="CF114" s="246"/>
      <c r="CG114" s="246"/>
      <c r="CH114" s="246"/>
      <c r="CI114" s="246"/>
      <c r="CJ114" s="246"/>
      <c r="CK114" s="246"/>
      <c r="CL114" s="246"/>
      <c r="CM114" s="246"/>
      <c r="CN114" s="246"/>
      <c r="CO114" s="246"/>
      <c r="CP114" s="246"/>
      <c r="CQ114" s="246"/>
      <c r="CR114" s="246"/>
      <c r="CS114" s="246"/>
      <c r="CT114" s="246"/>
      <c r="CU114" s="246"/>
      <c r="CV114" s="246"/>
      <c r="CW114" s="246"/>
      <c r="CX114" s="246"/>
      <c r="CY114" s="246"/>
      <c r="CZ114" s="246"/>
      <c r="DA114" s="246"/>
      <c r="DB114" s="246"/>
      <c r="DC114" s="246"/>
      <c r="DD114" s="246"/>
      <c r="DE114" s="246"/>
      <c r="DF114" s="246"/>
      <c r="DG114" s="246"/>
      <c r="DH114" s="246"/>
      <c r="DI114" s="246"/>
      <c r="DJ114" s="246"/>
      <c r="DK114" s="246"/>
      <c r="DL114" s="246"/>
      <c r="DM114" s="246"/>
      <c r="DN114" s="246"/>
      <c r="DO114" s="246"/>
      <c r="DP114" s="246"/>
      <c r="DQ114" s="246"/>
      <c r="DR114" s="246"/>
      <c r="DS114" s="246"/>
      <c r="DT114" s="246"/>
      <c r="DU114" s="246"/>
      <c r="DV114" s="246"/>
      <c r="DW114" s="246"/>
      <c r="DX114" s="246"/>
      <c r="DY114" s="246"/>
      <c r="DZ114" s="246"/>
      <c r="EA114" s="246"/>
      <c r="EB114" s="246"/>
      <c r="EE114" s="245">
        <f t="shared" si="4"/>
        <v>0</v>
      </c>
      <c r="EF114" s="422">
        <f t="shared" si="5"/>
        <v>0</v>
      </c>
      <c r="EG114" s="398">
        <f t="shared" si="6"/>
        <v>0</v>
      </c>
      <c r="EH114" s="423">
        <f t="shared" si="7"/>
        <v>0</v>
      </c>
    </row>
    <row r="115" spans="3:138" s="158" customFormat="1" ht="15" customHeight="1">
      <c r="C115" s="166" t="s">
        <v>158</v>
      </c>
      <c r="D115" s="570" t="str">
        <f>IF(CNGE_2024_M1_Secc4!D156="","",CNGE_2024_M1_Secc4!D156)</f>
        <v/>
      </c>
      <c r="E115" s="570"/>
      <c r="F115" s="570"/>
      <c r="G115" s="570"/>
      <c r="H115" s="460"/>
      <c r="I115" s="460"/>
      <c r="J115" s="460"/>
      <c r="K115" s="460"/>
      <c r="L115" s="246"/>
      <c r="M115" s="246"/>
      <c r="N115" s="246"/>
      <c r="O115" s="246"/>
      <c r="P115" s="246"/>
      <c r="Q115" s="246"/>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46"/>
      <c r="AY115" s="246"/>
      <c r="AZ115" s="246"/>
      <c r="BA115" s="246"/>
      <c r="BB115" s="246"/>
      <c r="BC115" s="246"/>
      <c r="BD115" s="246"/>
      <c r="BE115" s="246"/>
      <c r="BF115" s="246"/>
      <c r="BG115" s="246"/>
      <c r="BH115" s="246"/>
      <c r="BI115" s="246"/>
      <c r="BJ115" s="246"/>
      <c r="BK115" s="246"/>
      <c r="BL115" s="246"/>
      <c r="BM115" s="246"/>
      <c r="BN115" s="246"/>
      <c r="BO115" s="246"/>
      <c r="BP115" s="246"/>
      <c r="BQ115" s="246"/>
      <c r="BR115" s="246"/>
      <c r="BS115" s="246"/>
      <c r="BT115" s="246"/>
      <c r="BU115" s="246"/>
      <c r="BV115" s="246"/>
      <c r="BW115" s="246"/>
      <c r="BX115" s="246"/>
      <c r="BY115" s="246"/>
      <c r="BZ115" s="246"/>
      <c r="CA115" s="246"/>
      <c r="CB115" s="246"/>
      <c r="CC115" s="246"/>
      <c r="CD115" s="246"/>
      <c r="CE115" s="246"/>
      <c r="CF115" s="246"/>
      <c r="CG115" s="246"/>
      <c r="CH115" s="246"/>
      <c r="CI115" s="246"/>
      <c r="CJ115" s="246"/>
      <c r="CK115" s="246"/>
      <c r="CL115" s="246"/>
      <c r="CM115" s="246"/>
      <c r="CN115" s="246"/>
      <c r="CO115" s="246"/>
      <c r="CP115" s="246"/>
      <c r="CQ115" s="246"/>
      <c r="CR115" s="246"/>
      <c r="CS115" s="246"/>
      <c r="CT115" s="246"/>
      <c r="CU115" s="246"/>
      <c r="CV115" s="246"/>
      <c r="CW115" s="246"/>
      <c r="CX115" s="246"/>
      <c r="CY115" s="246"/>
      <c r="CZ115" s="246"/>
      <c r="DA115" s="246"/>
      <c r="DB115" s="246"/>
      <c r="DC115" s="246"/>
      <c r="DD115" s="246"/>
      <c r="DE115" s="246"/>
      <c r="DF115" s="246"/>
      <c r="DG115" s="246"/>
      <c r="DH115" s="246"/>
      <c r="DI115" s="246"/>
      <c r="DJ115" s="246"/>
      <c r="DK115" s="246"/>
      <c r="DL115" s="246"/>
      <c r="DM115" s="246"/>
      <c r="DN115" s="246"/>
      <c r="DO115" s="246"/>
      <c r="DP115" s="246"/>
      <c r="DQ115" s="246"/>
      <c r="DR115" s="246"/>
      <c r="DS115" s="246"/>
      <c r="DT115" s="246"/>
      <c r="DU115" s="246"/>
      <c r="DV115" s="246"/>
      <c r="DW115" s="246"/>
      <c r="DX115" s="246"/>
      <c r="DY115" s="246"/>
      <c r="DZ115" s="246"/>
      <c r="EA115" s="246"/>
      <c r="EB115" s="246"/>
      <c r="EE115" s="245">
        <f t="shared" si="4"/>
        <v>0</v>
      </c>
      <c r="EF115" s="422">
        <f t="shared" si="5"/>
        <v>0</v>
      </c>
      <c r="EG115" s="398">
        <f t="shared" si="6"/>
        <v>0</v>
      </c>
      <c r="EH115" s="423">
        <f t="shared" si="7"/>
        <v>0</v>
      </c>
    </row>
    <row r="116" spans="3:138" s="158" customFormat="1" ht="15" customHeight="1">
      <c r="C116" s="166" t="s">
        <v>159</v>
      </c>
      <c r="D116" s="570" t="str">
        <f>IF(CNGE_2024_M1_Secc4!D157="","",CNGE_2024_M1_Secc4!D157)</f>
        <v/>
      </c>
      <c r="E116" s="570"/>
      <c r="F116" s="570"/>
      <c r="G116" s="570"/>
      <c r="H116" s="460"/>
      <c r="I116" s="460"/>
      <c r="J116" s="460"/>
      <c r="K116" s="460"/>
      <c r="L116" s="246"/>
      <c r="M116" s="246"/>
      <c r="N116" s="246"/>
      <c r="O116" s="246"/>
      <c r="P116" s="246"/>
      <c r="Q116" s="246"/>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246"/>
      <c r="AS116" s="246"/>
      <c r="AT116" s="246"/>
      <c r="AU116" s="246"/>
      <c r="AV116" s="246"/>
      <c r="AW116" s="246"/>
      <c r="AX116" s="246"/>
      <c r="AY116" s="246"/>
      <c r="AZ116" s="246"/>
      <c r="BA116" s="246"/>
      <c r="BB116" s="246"/>
      <c r="BC116" s="246"/>
      <c r="BD116" s="246"/>
      <c r="BE116" s="246"/>
      <c r="BF116" s="246"/>
      <c r="BG116" s="246"/>
      <c r="BH116" s="246"/>
      <c r="BI116" s="246"/>
      <c r="BJ116" s="246"/>
      <c r="BK116" s="246"/>
      <c r="BL116" s="246"/>
      <c r="BM116" s="246"/>
      <c r="BN116" s="246"/>
      <c r="BO116" s="246"/>
      <c r="BP116" s="246"/>
      <c r="BQ116" s="246"/>
      <c r="BR116" s="246"/>
      <c r="BS116" s="246"/>
      <c r="BT116" s="246"/>
      <c r="BU116" s="246"/>
      <c r="BV116" s="246"/>
      <c r="BW116" s="246"/>
      <c r="BX116" s="246"/>
      <c r="BY116" s="246"/>
      <c r="BZ116" s="246"/>
      <c r="CA116" s="246"/>
      <c r="CB116" s="246"/>
      <c r="CC116" s="246"/>
      <c r="CD116" s="246"/>
      <c r="CE116" s="246"/>
      <c r="CF116" s="246"/>
      <c r="CG116" s="246"/>
      <c r="CH116" s="246"/>
      <c r="CI116" s="246"/>
      <c r="CJ116" s="246"/>
      <c r="CK116" s="246"/>
      <c r="CL116" s="246"/>
      <c r="CM116" s="246"/>
      <c r="CN116" s="246"/>
      <c r="CO116" s="246"/>
      <c r="CP116" s="246"/>
      <c r="CQ116" s="246"/>
      <c r="CR116" s="246"/>
      <c r="CS116" s="246"/>
      <c r="CT116" s="246"/>
      <c r="CU116" s="246"/>
      <c r="CV116" s="246"/>
      <c r="CW116" s="246"/>
      <c r="CX116" s="246"/>
      <c r="CY116" s="246"/>
      <c r="CZ116" s="246"/>
      <c r="DA116" s="246"/>
      <c r="DB116" s="246"/>
      <c r="DC116" s="246"/>
      <c r="DD116" s="246"/>
      <c r="DE116" s="246"/>
      <c r="DF116" s="246"/>
      <c r="DG116" s="246"/>
      <c r="DH116" s="246"/>
      <c r="DI116" s="246"/>
      <c r="DJ116" s="246"/>
      <c r="DK116" s="246"/>
      <c r="DL116" s="246"/>
      <c r="DM116" s="246"/>
      <c r="DN116" s="246"/>
      <c r="DO116" s="246"/>
      <c r="DP116" s="246"/>
      <c r="DQ116" s="246"/>
      <c r="DR116" s="246"/>
      <c r="DS116" s="246"/>
      <c r="DT116" s="246"/>
      <c r="DU116" s="246"/>
      <c r="DV116" s="246"/>
      <c r="DW116" s="246"/>
      <c r="DX116" s="246"/>
      <c r="DY116" s="246"/>
      <c r="DZ116" s="246"/>
      <c r="EA116" s="246"/>
      <c r="EB116" s="246"/>
      <c r="EE116" s="245">
        <f t="shared" si="4"/>
        <v>0</v>
      </c>
      <c r="EF116" s="422">
        <f t="shared" si="5"/>
        <v>0</v>
      </c>
      <c r="EG116" s="398">
        <f t="shared" si="6"/>
        <v>0</v>
      </c>
      <c r="EH116" s="423">
        <f t="shared" si="7"/>
        <v>0</v>
      </c>
    </row>
    <row r="117" spans="3:138" s="158" customFormat="1" ht="15" customHeight="1">
      <c r="C117" s="166" t="s">
        <v>160</v>
      </c>
      <c r="D117" s="570" t="str">
        <f>IF(CNGE_2024_M1_Secc4!D158="","",CNGE_2024_M1_Secc4!D158)</f>
        <v/>
      </c>
      <c r="E117" s="570"/>
      <c r="F117" s="570"/>
      <c r="G117" s="570"/>
      <c r="H117" s="460"/>
      <c r="I117" s="460"/>
      <c r="J117" s="460"/>
      <c r="K117" s="460"/>
      <c r="L117" s="246"/>
      <c r="M117" s="246"/>
      <c r="N117" s="246"/>
      <c r="O117" s="246"/>
      <c r="P117" s="246"/>
      <c r="Q117" s="246"/>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c r="BB117" s="246"/>
      <c r="BC117" s="246"/>
      <c r="BD117" s="246"/>
      <c r="BE117" s="246"/>
      <c r="BF117" s="246"/>
      <c r="BG117" s="246"/>
      <c r="BH117" s="246"/>
      <c r="BI117" s="246"/>
      <c r="BJ117" s="246"/>
      <c r="BK117" s="246"/>
      <c r="BL117" s="246"/>
      <c r="BM117" s="246"/>
      <c r="BN117" s="246"/>
      <c r="BO117" s="246"/>
      <c r="BP117" s="246"/>
      <c r="BQ117" s="246"/>
      <c r="BR117" s="246"/>
      <c r="BS117" s="246"/>
      <c r="BT117" s="246"/>
      <c r="BU117" s="246"/>
      <c r="BV117" s="246"/>
      <c r="BW117" s="246"/>
      <c r="BX117" s="246"/>
      <c r="BY117" s="246"/>
      <c r="BZ117" s="246"/>
      <c r="CA117" s="246"/>
      <c r="CB117" s="246"/>
      <c r="CC117" s="246"/>
      <c r="CD117" s="246"/>
      <c r="CE117" s="246"/>
      <c r="CF117" s="246"/>
      <c r="CG117" s="246"/>
      <c r="CH117" s="246"/>
      <c r="CI117" s="246"/>
      <c r="CJ117" s="246"/>
      <c r="CK117" s="246"/>
      <c r="CL117" s="246"/>
      <c r="CM117" s="246"/>
      <c r="CN117" s="246"/>
      <c r="CO117" s="246"/>
      <c r="CP117" s="246"/>
      <c r="CQ117" s="246"/>
      <c r="CR117" s="246"/>
      <c r="CS117" s="246"/>
      <c r="CT117" s="246"/>
      <c r="CU117" s="246"/>
      <c r="CV117" s="246"/>
      <c r="CW117" s="246"/>
      <c r="CX117" s="246"/>
      <c r="CY117" s="246"/>
      <c r="CZ117" s="246"/>
      <c r="DA117" s="246"/>
      <c r="DB117" s="246"/>
      <c r="DC117" s="246"/>
      <c r="DD117" s="246"/>
      <c r="DE117" s="246"/>
      <c r="DF117" s="246"/>
      <c r="DG117" s="246"/>
      <c r="DH117" s="246"/>
      <c r="DI117" s="246"/>
      <c r="DJ117" s="246"/>
      <c r="DK117" s="246"/>
      <c r="DL117" s="246"/>
      <c r="DM117" s="246"/>
      <c r="DN117" s="246"/>
      <c r="DO117" s="246"/>
      <c r="DP117" s="246"/>
      <c r="DQ117" s="246"/>
      <c r="DR117" s="246"/>
      <c r="DS117" s="246"/>
      <c r="DT117" s="246"/>
      <c r="DU117" s="246"/>
      <c r="DV117" s="246"/>
      <c r="DW117" s="246"/>
      <c r="DX117" s="246"/>
      <c r="DY117" s="246"/>
      <c r="DZ117" s="246"/>
      <c r="EA117" s="246"/>
      <c r="EB117" s="246"/>
      <c r="EE117" s="245">
        <f t="shared" si="4"/>
        <v>0</v>
      </c>
      <c r="EF117" s="422">
        <f t="shared" si="5"/>
        <v>0</v>
      </c>
      <c r="EG117" s="398">
        <f t="shared" si="6"/>
        <v>0</v>
      </c>
      <c r="EH117" s="423">
        <f t="shared" si="7"/>
        <v>0</v>
      </c>
    </row>
    <row r="118" spans="3:138" s="158" customFormat="1" ht="15" customHeight="1">
      <c r="C118" s="166" t="s">
        <v>161</v>
      </c>
      <c r="D118" s="570" t="str">
        <f>IF(CNGE_2024_M1_Secc4!D159="","",CNGE_2024_M1_Secc4!D159)</f>
        <v/>
      </c>
      <c r="E118" s="570"/>
      <c r="F118" s="570"/>
      <c r="G118" s="570"/>
      <c r="H118" s="460"/>
      <c r="I118" s="460"/>
      <c r="J118" s="460"/>
      <c r="K118" s="460"/>
      <c r="L118" s="246"/>
      <c r="M118" s="246"/>
      <c r="N118" s="246"/>
      <c r="O118" s="246"/>
      <c r="P118" s="246"/>
      <c r="Q118" s="246"/>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c r="AR118" s="246"/>
      <c r="AS118" s="246"/>
      <c r="AT118" s="246"/>
      <c r="AU118" s="246"/>
      <c r="AV118" s="246"/>
      <c r="AW118" s="246"/>
      <c r="AX118" s="246"/>
      <c r="AY118" s="246"/>
      <c r="AZ118" s="246"/>
      <c r="BA118" s="246"/>
      <c r="BB118" s="246"/>
      <c r="BC118" s="246"/>
      <c r="BD118" s="246"/>
      <c r="BE118" s="246"/>
      <c r="BF118" s="246"/>
      <c r="BG118" s="246"/>
      <c r="BH118" s="246"/>
      <c r="BI118" s="246"/>
      <c r="BJ118" s="246"/>
      <c r="BK118" s="246"/>
      <c r="BL118" s="246"/>
      <c r="BM118" s="246"/>
      <c r="BN118" s="246"/>
      <c r="BO118" s="246"/>
      <c r="BP118" s="246"/>
      <c r="BQ118" s="246"/>
      <c r="BR118" s="246"/>
      <c r="BS118" s="246"/>
      <c r="BT118" s="246"/>
      <c r="BU118" s="246"/>
      <c r="BV118" s="246"/>
      <c r="BW118" s="246"/>
      <c r="BX118" s="246"/>
      <c r="BY118" s="246"/>
      <c r="BZ118" s="246"/>
      <c r="CA118" s="246"/>
      <c r="CB118" s="246"/>
      <c r="CC118" s="246"/>
      <c r="CD118" s="246"/>
      <c r="CE118" s="246"/>
      <c r="CF118" s="246"/>
      <c r="CG118" s="246"/>
      <c r="CH118" s="246"/>
      <c r="CI118" s="246"/>
      <c r="CJ118" s="246"/>
      <c r="CK118" s="246"/>
      <c r="CL118" s="246"/>
      <c r="CM118" s="246"/>
      <c r="CN118" s="246"/>
      <c r="CO118" s="246"/>
      <c r="CP118" s="246"/>
      <c r="CQ118" s="246"/>
      <c r="CR118" s="246"/>
      <c r="CS118" s="246"/>
      <c r="CT118" s="246"/>
      <c r="CU118" s="246"/>
      <c r="CV118" s="246"/>
      <c r="CW118" s="246"/>
      <c r="CX118" s="246"/>
      <c r="CY118" s="246"/>
      <c r="CZ118" s="246"/>
      <c r="DA118" s="246"/>
      <c r="DB118" s="246"/>
      <c r="DC118" s="246"/>
      <c r="DD118" s="246"/>
      <c r="DE118" s="246"/>
      <c r="DF118" s="246"/>
      <c r="DG118" s="246"/>
      <c r="DH118" s="246"/>
      <c r="DI118" s="246"/>
      <c r="DJ118" s="246"/>
      <c r="DK118" s="246"/>
      <c r="DL118" s="246"/>
      <c r="DM118" s="246"/>
      <c r="DN118" s="246"/>
      <c r="DO118" s="246"/>
      <c r="DP118" s="246"/>
      <c r="DQ118" s="246"/>
      <c r="DR118" s="246"/>
      <c r="DS118" s="246"/>
      <c r="DT118" s="246"/>
      <c r="DU118" s="246"/>
      <c r="DV118" s="246"/>
      <c r="DW118" s="246"/>
      <c r="DX118" s="246"/>
      <c r="DY118" s="246"/>
      <c r="DZ118" s="246"/>
      <c r="EA118" s="246"/>
      <c r="EB118" s="246"/>
      <c r="EE118" s="245">
        <f t="shared" si="4"/>
        <v>0</v>
      </c>
      <c r="EF118" s="422">
        <f t="shared" si="5"/>
        <v>0</v>
      </c>
      <c r="EG118" s="398">
        <f t="shared" si="6"/>
        <v>0</v>
      </c>
      <c r="EH118" s="423">
        <f t="shared" si="7"/>
        <v>0</v>
      </c>
    </row>
    <row r="119" spans="3:138" s="158" customFormat="1" ht="15" customHeight="1">
      <c r="C119" s="166" t="s">
        <v>162</v>
      </c>
      <c r="D119" s="570" t="str">
        <f>IF(CNGE_2024_M1_Secc4!D160="","",CNGE_2024_M1_Secc4!D160)</f>
        <v/>
      </c>
      <c r="E119" s="570"/>
      <c r="F119" s="570"/>
      <c r="G119" s="570"/>
      <c r="H119" s="460"/>
      <c r="I119" s="460"/>
      <c r="J119" s="460"/>
      <c r="K119" s="460"/>
      <c r="L119" s="246"/>
      <c r="M119" s="246"/>
      <c r="N119" s="246"/>
      <c r="O119" s="246"/>
      <c r="P119" s="246"/>
      <c r="Q119" s="246"/>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c r="AR119" s="246"/>
      <c r="AS119" s="246"/>
      <c r="AT119" s="246"/>
      <c r="AU119" s="246"/>
      <c r="AV119" s="246"/>
      <c r="AW119" s="246"/>
      <c r="AX119" s="246"/>
      <c r="AY119" s="246"/>
      <c r="AZ119" s="246"/>
      <c r="BA119" s="246"/>
      <c r="BB119" s="246"/>
      <c r="BC119" s="246"/>
      <c r="BD119" s="246"/>
      <c r="BE119" s="246"/>
      <c r="BF119" s="246"/>
      <c r="BG119" s="246"/>
      <c r="BH119" s="246"/>
      <c r="BI119" s="246"/>
      <c r="BJ119" s="246"/>
      <c r="BK119" s="246"/>
      <c r="BL119" s="246"/>
      <c r="BM119" s="246"/>
      <c r="BN119" s="246"/>
      <c r="BO119" s="246"/>
      <c r="BP119" s="246"/>
      <c r="BQ119" s="246"/>
      <c r="BR119" s="246"/>
      <c r="BS119" s="246"/>
      <c r="BT119" s="246"/>
      <c r="BU119" s="246"/>
      <c r="BV119" s="246"/>
      <c r="BW119" s="246"/>
      <c r="BX119" s="246"/>
      <c r="BY119" s="246"/>
      <c r="BZ119" s="246"/>
      <c r="CA119" s="246"/>
      <c r="CB119" s="246"/>
      <c r="CC119" s="246"/>
      <c r="CD119" s="246"/>
      <c r="CE119" s="246"/>
      <c r="CF119" s="246"/>
      <c r="CG119" s="246"/>
      <c r="CH119" s="246"/>
      <c r="CI119" s="246"/>
      <c r="CJ119" s="246"/>
      <c r="CK119" s="246"/>
      <c r="CL119" s="246"/>
      <c r="CM119" s="246"/>
      <c r="CN119" s="246"/>
      <c r="CO119" s="246"/>
      <c r="CP119" s="246"/>
      <c r="CQ119" s="246"/>
      <c r="CR119" s="246"/>
      <c r="CS119" s="246"/>
      <c r="CT119" s="246"/>
      <c r="CU119" s="246"/>
      <c r="CV119" s="246"/>
      <c r="CW119" s="246"/>
      <c r="CX119" s="246"/>
      <c r="CY119" s="246"/>
      <c r="CZ119" s="246"/>
      <c r="DA119" s="246"/>
      <c r="DB119" s="246"/>
      <c r="DC119" s="246"/>
      <c r="DD119" s="246"/>
      <c r="DE119" s="246"/>
      <c r="DF119" s="246"/>
      <c r="DG119" s="246"/>
      <c r="DH119" s="246"/>
      <c r="DI119" s="246"/>
      <c r="DJ119" s="246"/>
      <c r="DK119" s="246"/>
      <c r="DL119" s="246"/>
      <c r="DM119" s="246"/>
      <c r="DN119" s="246"/>
      <c r="DO119" s="246"/>
      <c r="DP119" s="246"/>
      <c r="DQ119" s="246"/>
      <c r="DR119" s="246"/>
      <c r="DS119" s="246"/>
      <c r="DT119" s="246"/>
      <c r="DU119" s="246"/>
      <c r="DV119" s="246"/>
      <c r="DW119" s="246"/>
      <c r="DX119" s="246"/>
      <c r="DY119" s="246"/>
      <c r="DZ119" s="246"/>
      <c r="EA119" s="246"/>
      <c r="EB119" s="246"/>
      <c r="EE119" s="245">
        <f t="shared" si="4"/>
        <v>0</v>
      </c>
      <c r="EF119" s="422">
        <f t="shared" si="5"/>
        <v>0</v>
      </c>
      <c r="EG119" s="398">
        <f t="shared" si="6"/>
        <v>0</v>
      </c>
      <c r="EH119" s="423">
        <f t="shared" si="7"/>
        <v>0</v>
      </c>
    </row>
    <row r="120" spans="3:138" s="158" customFormat="1" ht="15" customHeight="1">
      <c r="C120" s="166" t="s">
        <v>163</v>
      </c>
      <c r="D120" s="570" t="str">
        <f>IF(CNGE_2024_M1_Secc4!D161="","",CNGE_2024_M1_Secc4!D161)</f>
        <v/>
      </c>
      <c r="E120" s="570"/>
      <c r="F120" s="570"/>
      <c r="G120" s="570"/>
      <c r="H120" s="460"/>
      <c r="I120" s="460"/>
      <c r="J120" s="460"/>
      <c r="K120" s="460"/>
      <c r="L120" s="246"/>
      <c r="M120" s="246"/>
      <c r="N120" s="246"/>
      <c r="O120" s="246"/>
      <c r="P120" s="246"/>
      <c r="Q120" s="246"/>
      <c r="R120" s="246"/>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c r="AR120" s="246"/>
      <c r="AS120" s="246"/>
      <c r="AT120" s="246"/>
      <c r="AU120" s="246"/>
      <c r="AV120" s="246"/>
      <c r="AW120" s="246"/>
      <c r="AX120" s="246"/>
      <c r="AY120" s="246"/>
      <c r="AZ120" s="246"/>
      <c r="BA120" s="246"/>
      <c r="BB120" s="246"/>
      <c r="BC120" s="246"/>
      <c r="BD120" s="246"/>
      <c r="BE120" s="246"/>
      <c r="BF120" s="246"/>
      <c r="BG120" s="246"/>
      <c r="BH120" s="246"/>
      <c r="BI120" s="246"/>
      <c r="BJ120" s="246"/>
      <c r="BK120" s="246"/>
      <c r="BL120" s="246"/>
      <c r="BM120" s="246"/>
      <c r="BN120" s="246"/>
      <c r="BO120" s="246"/>
      <c r="BP120" s="246"/>
      <c r="BQ120" s="246"/>
      <c r="BR120" s="246"/>
      <c r="BS120" s="246"/>
      <c r="BT120" s="246"/>
      <c r="BU120" s="246"/>
      <c r="BV120" s="246"/>
      <c r="BW120" s="246"/>
      <c r="BX120" s="246"/>
      <c r="BY120" s="246"/>
      <c r="BZ120" s="246"/>
      <c r="CA120" s="246"/>
      <c r="CB120" s="246"/>
      <c r="CC120" s="246"/>
      <c r="CD120" s="246"/>
      <c r="CE120" s="246"/>
      <c r="CF120" s="246"/>
      <c r="CG120" s="246"/>
      <c r="CH120" s="246"/>
      <c r="CI120" s="246"/>
      <c r="CJ120" s="246"/>
      <c r="CK120" s="246"/>
      <c r="CL120" s="246"/>
      <c r="CM120" s="246"/>
      <c r="CN120" s="246"/>
      <c r="CO120" s="246"/>
      <c r="CP120" s="246"/>
      <c r="CQ120" s="246"/>
      <c r="CR120" s="246"/>
      <c r="CS120" s="246"/>
      <c r="CT120" s="246"/>
      <c r="CU120" s="246"/>
      <c r="CV120" s="246"/>
      <c r="CW120" s="246"/>
      <c r="CX120" s="246"/>
      <c r="CY120" s="246"/>
      <c r="CZ120" s="246"/>
      <c r="DA120" s="246"/>
      <c r="DB120" s="246"/>
      <c r="DC120" s="246"/>
      <c r="DD120" s="246"/>
      <c r="DE120" s="246"/>
      <c r="DF120" s="246"/>
      <c r="DG120" s="246"/>
      <c r="DH120" s="246"/>
      <c r="DI120" s="246"/>
      <c r="DJ120" s="246"/>
      <c r="DK120" s="246"/>
      <c r="DL120" s="246"/>
      <c r="DM120" s="246"/>
      <c r="DN120" s="246"/>
      <c r="DO120" s="246"/>
      <c r="DP120" s="246"/>
      <c r="DQ120" s="246"/>
      <c r="DR120" s="246"/>
      <c r="DS120" s="246"/>
      <c r="DT120" s="246"/>
      <c r="DU120" s="246"/>
      <c r="DV120" s="246"/>
      <c r="DW120" s="246"/>
      <c r="DX120" s="246"/>
      <c r="DY120" s="246"/>
      <c r="DZ120" s="246"/>
      <c r="EA120" s="246"/>
      <c r="EB120" s="246"/>
      <c r="EE120" s="245">
        <f t="shared" si="4"/>
        <v>0</v>
      </c>
      <c r="EF120" s="422">
        <f t="shared" si="5"/>
        <v>0</v>
      </c>
      <c r="EG120" s="398">
        <f t="shared" si="6"/>
        <v>0</v>
      </c>
      <c r="EH120" s="423">
        <f t="shared" si="7"/>
        <v>0</v>
      </c>
    </row>
    <row r="121" spans="3:138" s="158" customFormat="1" ht="15" customHeight="1">
      <c r="C121" s="166" t="s">
        <v>164</v>
      </c>
      <c r="D121" s="570" t="str">
        <f>IF(CNGE_2024_M1_Secc4!D162="","",CNGE_2024_M1_Secc4!D162)</f>
        <v/>
      </c>
      <c r="E121" s="570"/>
      <c r="F121" s="570"/>
      <c r="G121" s="570"/>
      <c r="H121" s="460"/>
      <c r="I121" s="460"/>
      <c r="J121" s="460"/>
      <c r="K121" s="460"/>
      <c r="L121" s="246"/>
      <c r="M121" s="246"/>
      <c r="N121" s="246"/>
      <c r="O121" s="246"/>
      <c r="P121" s="246"/>
      <c r="Q121" s="246"/>
      <c r="R121" s="246"/>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c r="AR121" s="246"/>
      <c r="AS121" s="246"/>
      <c r="AT121" s="246"/>
      <c r="AU121" s="246"/>
      <c r="AV121" s="246"/>
      <c r="AW121" s="246"/>
      <c r="AX121" s="246"/>
      <c r="AY121" s="246"/>
      <c r="AZ121" s="246"/>
      <c r="BA121" s="246"/>
      <c r="BB121" s="246"/>
      <c r="BC121" s="246"/>
      <c r="BD121" s="246"/>
      <c r="BE121" s="246"/>
      <c r="BF121" s="246"/>
      <c r="BG121" s="246"/>
      <c r="BH121" s="246"/>
      <c r="BI121" s="246"/>
      <c r="BJ121" s="246"/>
      <c r="BK121" s="246"/>
      <c r="BL121" s="246"/>
      <c r="BM121" s="246"/>
      <c r="BN121" s="246"/>
      <c r="BO121" s="246"/>
      <c r="BP121" s="246"/>
      <c r="BQ121" s="246"/>
      <c r="BR121" s="246"/>
      <c r="BS121" s="246"/>
      <c r="BT121" s="246"/>
      <c r="BU121" s="246"/>
      <c r="BV121" s="246"/>
      <c r="BW121" s="246"/>
      <c r="BX121" s="246"/>
      <c r="BY121" s="246"/>
      <c r="BZ121" s="246"/>
      <c r="CA121" s="246"/>
      <c r="CB121" s="246"/>
      <c r="CC121" s="246"/>
      <c r="CD121" s="246"/>
      <c r="CE121" s="246"/>
      <c r="CF121" s="246"/>
      <c r="CG121" s="246"/>
      <c r="CH121" s="246"/>
      <c r="CI121" s="246"/>
      <c r="CJ121" s="246"/>
      <c r="CK121" s="246"/>
      <c r="CL121" s="246"/>
      <c r="CM121" s="246"/>
      <c r="CN121" s="246"/>
      <c r="CO121" s="246"/>
      <c r="CP121" s="246"/>
      <c r="CQ121" s="246"/>
      <c r="CR121" s="246"/>
      <c r="CS121" s="246"/>
      <c r="CT121" s="246"/>
      <c r="CU121" s="246"/>
      <c r="CV121" s="246"/>
      <c r="CW121" s="246"/>
      <c r="CX121" s="246"/>
      <c r="CY121" s="246"/>
      <c r="CZ121" s="246"/>
      <c r="DA121" s="246"/>
      <c r="DB121" s="246"/>
      <c r="DC121" s="246"/>
      <c r="DD121" s="246"/>
      <c r="DE121" s="246"/>
      <c r="DF121" s="246"/>
      <c r="DG121" s="246"/>
      <c r="DH121" s="246"/>
      <c r="DI121" s="246"/>
      <c r="DJ121" s="246"/>
      <c r="DK121" s="246"/>
      <c r="DL121" s="246"/>
      <c r="DM121" s="246"/>
      <c r="DN121" s="246"/>
      <c r="DO121" s="246"/>
      <c r="DP121" s="246"/>
      <c r="DQ121" s="246"/>
      <c r="DR121" s="246"/>
      <c r="DS121" s="246"/>
      <c r="DT121" s="246"/>
      <c r="DU121" s="246"/>
      <c r="DV121" s="246"/>
      <c r="DW121" s="246"/>
      <c r="DX121" s="246"/>
      <c r="DY121" s="246"/>
      <c r="DZ121" s="246"/>
      <c r="EA121" s="246"/>
      <c r="EB121" s="246"/>
      <c r="EE121" s="245">
        <f t="shared" si="4"/>
        <v>0</v>
      </c>
      <c r="EF121" s="422">
        <f t="shared" si="5"/>
        <v>0</v>
      </c>
      <c r="EG121" s="398">
        <f t="shared" si="6"/>
        <v>0</v>
      </c>
      <c r="EH121" s="423">
        <f t="shared" si="7"/>
        <v>0</v>
      </c>
    </row>
    <row r="122" spans="3:138" s="158" customFormat="1" ht="15" customHeight="1">
      <c r="C122" s="166" t="s">
        <v>165</v>
      </c>
      <c r="D122" s="570" t="str">
        <f>IF(CNGE_2024_M1_Secc4!D163="","",CNGE_2024_M1_Secc4!D163)</f>
        <v/>
      </c>
      <c r="E122" s="570"/>
      <c r="F122" s="570"/>
      <c r="G122" s="570"/>
      <c r="H122" s="460"/>
      <c r="I122" s="460"/>
      <c r="J122" s="460"/>
      <c r="K122" s="460"/>
      <c r="L122" s="246"/>
      <c r="M122" s="246"/>
      <c r="N122" s="246"/>
      <c r="O122" s="246"/>
      <c r="P122" s="246"/>
      <c r="Q122" s="246"/>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c r="AR122" s="246"/>
      <c r="AS122" s="246"/>
      <c r="AT122" s="246"/>
      <c r="AU122" s="246"/>
      <c r="AV122" s="246"/>
      <c r="AW122" s="246"/>
      <c r="AX122" s="246"/>
      <c r="AY122" s="246"/>
      <c r="AZ122" s="246"/>
      <c r="BA122" s="246"/>
      <c r="BB122" s="246"/>
      <c r="BC122" s="246"/>
      <c r="BD122" s="246"/>
      <c r="BE122" s="246"/>
      <c r="BF122" s="246"/>
      <c r="BG122" s="246"/>
      <c r="BH122" s="246"/>
      <c r="BI122" s="246"/>
      <c r="BJ122" s="246"/>
      <c r="BK122" s="246"/>
      <c r="BL122" s="246"/>
      <c r="BM122" s="246"/>
      <c r="BN122" s="246"/>
      <c r="BO122" s="246"/>
      <c r="BP122" s="246"/>
      <c r="BQ122" s="246"/>
      <c r="BR122" s="246"/>
      <c r="BS122" s="246"/>
      <c r="BT122" s="246"/>
      <c r="BU122" s="246"/>
      <c r="BV122" s="246"/>
      <c r="BW122" s="246"/>
      <c r="BX122" s="246"/>
      <c r="BY122" s="246"/>
      <c r="BZ122" s="246"/>
      <c r="CA122" s="246"/>
      <c r="CB122" s="246"/>
      <c r="CC122" s="246"/>
      <c r="CD122" s="246"/>
      <c r="CE122" s="246"/>
      <c r="CF122" s="246"/>
      <c r="CG122" s="246"/>
      <c r="CH122" s="246"/>
      <c r="CI122" s="246"/>
      <c r="CJ122" s="246"/>
      <c r="CK122" s="246"/>
      <c r="CL122" s="246"/>
      <c r="CM122" s="246"/>
      <c r="CN122" s="246"/>
      <c r="CO122" s="246"/>
      <c r="CP122" s="246"/>
      <c r="CQ122" s="246"/>
      <c r="CR122" s="246"/>
      <c r="CS122" s="246"/>
      <c r="CT122" s="246"/>
      <c r="CU122" s="246"/>
      <c r="CV122" s="246"/>
      <c r="CW122" s="246"/>
      <c r="CX122" s="246"/>
      <c r="CY122" s="246"/>
      <c r="CZ122" s="246"/>
      <c r="DA122" s="246"/>
      <c r="DB122" s="246"/>
      <c r="DC122" s="246"/>
      <c r="DD122" s="246"/>
      <c r="DE122" s="246"/>
      <c r="DF122" s="246"/>
      <c r="DG122" s="246"/>
      <c r="DH122" s="246"/>
      <c r="DI122" s="246"/>
      <c r="DJ122" s="246"/>
      <c r="DK122" s="246"/>
      <c r="DL122" s="246"/>
      <c r="DM122" s="246"/>
      <c r="DN122" s="246"/>
      <c r="DO122" s="246"/>
      <c r="DP122" s="246"/>
      <c r="DQ122" s="246"/>
      <c r="DR122" s="246"/>
      <c r="DS122" s="246"/>
      <c r="DT122" s="246"/>
      <c r="DU122" s="246"/>
      <c r="DV122" s="246"/>
      <c r="DW122" s="246"/>
      <c r="DX122" s="246"/>
      <c r="DY122" s="246"/>
      <c r="DZ122" s="246"/>
      <c r="EA122" s="246"/>
      <c r="EB122" s="246"/>
      <c r="EE122" s="245">
        <f t="shared" si="4"/>
        <v>0</v>
      </c>
      <c r="EF122" s="422">
        <f t="shared" si="5"/>
        <v>0</v>
      </c>
      <c r="EG122" s="398">
        <f t="shared" si="6"/>
        <v>0</v>
      </c>
      <c r="EH122" s="423">
        <f t="shared" si="7"/>
        <v>0</v>
      </c>
    </row>
    <row r="123" spans="3:138" s="158" customFormat="1" ht="15" customHeight="1">
      <c r="C123" s="166" t="s">
        <v>166</v>
      </c>
      <c r="D123" s="570" t="str">
        <f>IF(CNGE_2024_M1_Secc4!D164="","",CNGE_2024_M1_Secc4!D164)</f>
        <v/>
      </c>
      <c r="E123" s="570"/>
      <c r="F123" s="570"/>
      <c r="G123" s="570"/>
      <c r="H123" s="460"/>
      <c r="I123" s="460"/>
      <c r="J123" s="460"/>
      <c r="K123" s="460"/>
      <c r="L123" s="246"/>
      <c r="M123" s="246"/>
      <c r="N123" s="246"/>
      <c r="O123" s="246"/>
      <c r="P123" s="246"/>
      <c r="Q123" s="246"/>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c r="AW123" s="246"/>
      <c r="AX123" s="246"/>
      <c r="AY123" s="246"/>
      <c r="AZ123" s="246"/>
      <c r="BA123" s="246"/>
      <c r="BB123" s="246"/>
      <c r="BC123" s="246"/>
      <c r="BD123" s="246"/>
      <c r="BE123" s="246"/>
      <c r="BF123" s="246"/>
      <c r="BG123" s="246"/>
      <c r="BH123" s="246"/>
      <c r="BI123" s="246"/>
      <c r="BJ123" s="246"/>
      <c r="BK123" s="246"/>
      <c r="BL123" s="246"/>
      <c r="BM123" s="246"/>
      <c r="BN123" s="246"/>
      <c r="BO123" s="246"/>
      <c r="BP123" s="246"/>
      <c r="BQ123" s="246"/>
      <c r="BR123" s="246"/>
      <c r="BS123" s="246"/>
      <c r="BT123" s="246"/>
      <c r="BU123" s="246"/>
      <c r="BV123" s="246"/>
      <c r="BW123" s="246"/>
      <c r="BX123" s="246"/>
      <c r="BY123" s="246"/>
      <c r="BZ123" s="246"/>
      <c r="CA123" s="246"/>
      <c r="CB123" s="246"/>
      <c r="CC123" s="246"/>
      <c r="CD123" s="246"/>
      <c r="CE123" s="246"/>
      <c r="CF123" s="246"/>
      <c r="CG123" s="246"/>
      <c r="CH123" s="246"/>
      <c r="CI123" s="246"/>
      <c r="CJ123" s="246"/>
      <c r="CK123" s="246"/>
      <c r="CL123" s="246"/>
      <c r="CM123" s="246"/>
      <c r="CN123" s="246"/>
      <c r="CO123" s="246"/>
      <c r="CP123" s="246"/>
      <c r="CQ123" s="246"/>
      <c r="CR123" s="246"/>
      <c r="CS123" s="246"/>
      <c r="CT123" s="246"/>
      <c r="CU123" s="246"/>
      <c r="CV123" s="246"/>
      <c r="CW123" s="246"/>
      <c r="CX123" s="246"/>
      <c r="CY123" s="246"/>
      <c r="CZ123" s="246"/>
      <c r="DA123" s="246"/>
      <c r="DB123" s="246"/>
      <c r="DC123" s="246"/>
      <c r="DD123" s="246"/>
      <c r="DE123" s="246"/>
      <c r="DF123" s="246"/>
      <c r="DG123" s="246"/>
      <c r="DH123" s="246"/>
      <c r="DI123" s="246"/>
      <c r="DJ123" s="246"/>
      <c r="DK123" s="246"/>
      <c r="DL123" s="246"/>
      <c r="DM123" s="246"/>
      <c r="DN123" s="246"/>
      <c r="DO123" s="246"/>
      <c r="DP123" s="246"/>
      <c r="DQ123" s="246"/>
      <c r="DR123" s="246"/>
      <c r="DS123" s="246"/>
      <c r="DT123" s="246"/>
      <c r="DU123" s="246"/>
      <c r="DV123" s="246"/>
      <c r="DW123" s="246"/>
      <c r="DX123" s="246"/>
      <c r="DY123" s="246"/>
      <c r="DZ123" s="246"/>
      <c r="EA123" s="246"/>
      <c r="EB123" s="246"/>
      <c r="EE123" s="245">
        <f t="shared" si="4"/>
        <v>0</v>
      </c>
      <c r="EF123" s="422">
        <f t="shared" si="5"/>
        <v>0</v>
      </c>
      <c r="EG123" s="398">
        <f t="shared" si="6"/>
        <v>0</v>
      </c>
      <c r="EH123" s="423">
        <f t="shared" si="7"/>
        <v>0</v>
      </c>
    </row>
    <row r="124" spans="3:138" s="158" customFormat="1" ht="15" customHeight="1">
      <c r="C124" s="166" t="s">
        <v>167</v>
      </c>
      <c r="D124" s="570" t="str">
        <f>IF(CNGE_2024_M1_Secc4!D165="","",CNGE_2024_M1_Secc4!D165)</f>
        <v/>
      </c>
      <c r="E124" s="570"/>
      <c r="F124" s="570"/>
      <c r="G124" s="570"/>
      <c r="H124" s="460"/>
      <c r="I124" s="460"/>
      <c r="J124" s="460"/>
      <c r="K124" s="460"/>
      <c r="L124" s="246"/>
      <c r="M124" s="246"/>
      <c r="N124" s="246"/>
      <c r="O124" s="246"/>
      <c r="P124" s="246"/>
      <c r="Q124" s="246"/>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c r="AR124" s="246"/>
      <c r="AS124" s="246"/>
      <c r="AT124" s="246"/>
      <c r="AU124" s="246"/>
      <c r="AV124" s="246"/>
      <c r="AW124" s="246"/>
      <c r="AX124" s="246"/>
      <c r="AY124" s="246"/>
      <c r="AZ124" s="246"/>
      <c r="BA124" s="246"/>
      <c r="BB124" s="246"/>
      <c r="BC124" s="246"/>
      <c r="BD124" s="246"/>
      <c r="BE124" s="246"/>
      <c r="BF124" s="246"/>
      <c r="BG124" s="246"/>
      <c r="BH124" s="246"/>
      <c r="BI124" s="246"/>
      <c r="BJ124" s="246"/>
      <c r="BK124" s="246"/>
      <c r="BL124" s="246"/>
      <c r="BM124" s="246"/>
      <c r="BN124" s="246"/>
      <c r="BO124" s="246"/>
      <c r="BP124" s="246"/>
      <c r="BQ124" s="246"/>
      <c r="BR124" s="246"/>
      <c r="BS124" s="246"/>
      <c r="BT124" s="246"/>
      <c r="BU124" s="246"/>
      <c r="BV124" s="246"/>
      <c r="BW124" s="246"/>
      <c r="BX124" s="246"/>
      <c r="BY124" s="246"/>
      <c r="BZ124" s="246"/>
      <c r="CA124" s="246"/>
      <c r="CB124" s="246"/>
      <c r="CC124" s="246"/>
      <c r="CD124" s="246"/>
      <c r="CE124" s="246"/>
      <c r="CF124" s="246"/>
      <c r="CG124" s="246"/>
      <c r="CH124" s="246"/>
      <c r="CI124" s="246"/>
      <c r="CJ124" s="246"/>
      <c r="CK124" s="246"/>
      <c r="CL124" s="246"/>
      <c r="CM124" s="246"/>
      <c r="CN124" s="246"/>
      <c r="CO124" s="246"/>
      <c r="CP124" s="246"/>
      <c r="CQ124" s="246"/>
      <c r="CR124" s="246"/>
      <c r="CS124" s="246"/>
      <c r="CT124" s="246"/>
      <c r="CU124" s="246"/>
      <c r="CV124" s="246"/>
      <c r="CW124" s="246"/>
      <c r="CX124" s="246"/>
      <c r="CY124" s="246"/>
      <c r="CZ124" s="246"/>
      <c r="DA124" s="246"/>
      <c r="DB124" s="246"/>
      <c r="DC124" s="246"/>
      <c r="DD124" s="246"/>
      <c r="DE124" s="246"/>
      <c r="DF124" s="246"/>
      <c r="DG124" s="246"/>
      <c r="DH124" s="246"/>
      <c r="DI124" s="246"/>
      <c r="DJ124" s="246"/>
      <c r="DK124" s="246"/>
      <c r="DL124" s="246"/>
      <c r="DM124" s="246"/>
      <c r="DN124" s="246"/>
      <c r="DO124" s="246"/>
      <c r="DP124" s="246"/>
      <c r="DQ124" s="246"/>
      <c r="DR124" s="246"/>
      <c r="DS124" s="246"/>
      <c r="DT124" s="246"/>
      <c r="DU124" s="246"/>
      <c r="DV124" s="246"/>
      <c r="DW124" s="246"/>
      <c r="DX124" s="246"/>
      <c r="DY124" s="246"/>
      <c r="DZ124" s="246"/>
      <c r="EA124" s="246"/>
      <c r="EB124" s="246"/>
      <c r="EE124" s="245">
        <f t="shared" si="4"/>
        <v>0</v>
      </c>
      <c r="EF124" s="422">
        <f t="shared" si="5"/>
        <v>0</v>
      </c>
      <c r="EG124" s="398">
        <f t="shared" si="6"/>
        <v>0</v>
      </c>
      <c r="EH124" s="423">
        <f t="shared" si="7"/>
        <v>0</v>
      </c>
    </row>
    <row r="125" spans="3:138" ht="15" customHeight="1">
      <c r="C125" s="166" t="s">
        <v>168</v>
      </c>
      <c r="D125" s="570" t="str">
        <f>IF(CNGE_2024_M1_Secc4!D166="","",CNGE_2024_M1_Secc4!D166)</f>
        <v/>
      </c>
      <c r="E125" s="570"/>
      <c r="F125" s="570"/>
      <c r="G125" s="570"/>
      <c r="H125" s="460"/>
      <c r="I125" s="460"/>
      <c r="J125" s="460"/>
      <c r="K125" s="460"/>
      <c r="L125" s="246"/>
      <c r="M125" s="246"/>
      <c r="N125" s="246"/>
      <c r="O125" s="246"/>
      <c r="P125" s="246"/>
      <c r="Q125" s="246"/>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46"/>
      <c r="BR125" s="246"/>
      <c r="BS125" s="246"/>
      <c r="BT125" s="246"/>
      <c r="BU125" s="246"/>
      <c r="BV125" s="246"/>
      <c r="BW125" s="246"/>
      <c r="BX125" s="246"/>
      <c r="BY125" s="246"/>
      <c r="BZ125" s="246"/>
      <c r="CA125" s="246"/>
      <c r="CB125" s="246"/>
      <c r="CC125" s="246"/>
      <c r="CD125" s="246"/>
      <c r="CE125" s="246"/>
      <c r="CF125" s="246"/>
      <c r="CG125" s="246"/>
      <c r="CH125" s="246"/>
      <c r="CI125" s="246"/>
      <c r="CJ125" s="246"/>
      <c r="CK125" s="246"/>
      <c r="CL125" s="246"/>
      <c r="CM125" s="246"/>
      <c r="CN125" s="246"/>
      <c r="CO125" s="246"/>
      <c r="CP125" s="246"/>
      <c r="CQ125" s="246"/>
      <c r="CR125" s="246"/>
      <c r="CS125" s="246"/>
      <c r="CT125" s="246"/>
      <c r="CU125" s="246"/>
      <c r="CV125" s="246"/>
      <c r="CW125" s="246"/>
      <c r="CX125" s="246"/>
      <c r="CY125" s="246"/>
      <c r="CZ125" s="246"/>
      <c r="DA125" s="246"/>
      <c r="DB125" s="246"/>
      <c r="DC125" s="246"/>
      <c r="DD125" s="246"/>
      <c r="DE125" s="246"/>
      <c r="DF125" s="246"/>
      <c r="DG125" s="246"/>
      <c r="DH125" s="246"/>
      <c r="DI125" s="246"/>
      <c r="DJ125" s="246"/>
      <c r="DK125" s="246"/>
      <c r="DL125" s="246"/>
      <c r="DM125" s="246"/>
      <c r="DN125" s="246"/>
      <c r="DO125" s="246"/>
      <c r="DP125" s="246"/>
      <c r="DQ125" s="246"/>
      <c r="DR125" s="246"/>
      <c r="DS125" s="246"/>
      <c r="DT125" s="246"/>
      <c r="DU125" s="246"/>
      <c r="DV125" s="246"/>
      <c r="DW125" s="246"/>
      <c r="DX125" s="246"/>
      <c r="DY125" s="246"/>
      <c r="DZ125" s="246"/>
      <c r="EA125" s="246"/>
      <c r="EB125" s="246"/>
      <c r="EE125" s="245">
        <f t="shared" si="4"/>
        <v>0</v>
      </c>
      <c r="EF125" s="422">
        <f t="shared" si="5"/>
        <v>0</v>
      </c>
      <c r="EG125" s="398">
        <f t="shared" si="6"/>
        <v>0</v>
      </c>
      <c r="EH125" s="423">
        <f t="shared" si="7"/>
        <v>0</v>
      </c>
    </row>
    <row r="126" spans="3:138" ht="15" customHeight="1">
      <c r="C126" s="166" t="s">
        <v>169</v>
      </c>
      <c r="D126" s="570" t="str">
        <f>IF(CNGE_2024_M1_Secc4!D167="","",CNGE_2024_M1_Secc4!D167)</f>
        <v/>
      </c>
      <c r="E126" s="570"/>
      <c r="F126" s="570"/>
      <c r="G126" s="570"/>
      <c r="H126" s="460"/>
      <c r="I126" s="460"/>
      <c r="J126" s="460"/>
      <c r="K126" s="460"/>
      <c r="L126" s="246"/>
      <c r="M126" s="246"/>
      <c r="N126" s="246"/>
      <c r="O126" s="246"/>
      <c r="P126" s="246"/>
      <c r="Q126" s="246"/>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6"/>
      <c r="AS126" s="246"/>
      <c r="AT126" s="246"/>
      <c r="AU126" s="246"/>
      <c r="AV126" s="246"/>
      <c r="AW126" s="246"/>
      <c r="AX126" s="246"/>
      <c r="AY126" s="246"/>
      <c r="AZ126" s="246"/>
      <c r="BA126" s="246"/>
      <c r="BB126" s="246"/>
      <c r="BC126" s="246"/>
      <c r="BD126" s="246"/>
      <c r="BE126" s="246"/>
      <c r="BF126" s="246"/>
      <c r="BG126" s="246"/>
      <c r="BH126" s="246"/>
      <c r="BI126" s="246"/>
      <c r="BJ126" s="246"/>
      <c r="BK126" s="246"/>
      <c r="BL126" s="246"/>
      <c r="BM126" s="246"/>
      <c r="BN126" s="246"/>
      <c r="BO126" s="246"/>
      <c r="BP126" s="246"/>
      <c r="BQ126" s="246"/>
      <c r="BR126" s="246"/>
      <c r="BS126" s="246"/>
      <c r="BT126" s="246"/>
      <c r="BU126" s="246"/>
      <c r="BV126" s="246"/>
      <c r="BW126" s="246"/>
      <c r="BX126" s="246"/>
      <c r="BY126" s="246"/>
      <c r="BZ126" s="246"/>
      <c r="CA126" s="246"/>
      <c r="CB126" s="246"/>
      <c r="CC126" s="246"/>
      <c r="CD126" s="246"/>
      <c r="CE126" s="246"/>
      <c r="CF126" s="246"/>
      <c r="CG126" s="246"/>
      <c r="CH126" s="246"/>
      <c r="CI126" s="246"/>
      <c r="CJ126" s="246"/>
      <c r="CK126" s="246"/>
      <c r="CL126" s="246"/>
      <c r="CM126" s="246"/>
      <c r="CN126" s="246"/>
      <c r="CO126" s="246"/>
      <c r="CP126" s="246"/>
      <c r="CQ126" s="246"/>
      <c r="CR126" s="246"/>
      <c r="CS126" s="246"/>
      <c r="CT126" s="246"/>
      <c r="CU126" s="246"/>
      <c r="CV126" s="246"/>
      <c r="CW126" s="246"/>
      <c r="CX126" s="246"/>
      <c r="CY126" s="246"/>
      <c r="CZ126" s="246"/>
      <c r="DA126" s="246"/>
      <c r="DB126" s="246"/>
      <c r="DC126" s="246"/>
      <c r="DD126" s="246"/>
      <c r="DE126" s="246"/>
      <c r="DF126" s="246"/>
      <c r="DG126" s="246"/>
      <c r="DH126" s="246"/>
      <c r="DI126" s="246"/>
      <c r="DJ126" s="246"/>
      <c r="DK126" s="246"/>
      <c r="DL126" s="246"/>
      <c r="DM126" s="246"/>
      <c r="DN126" s="246"/>
      <c r="DO126" s="246"/>
      <c r="DP126" s="246"/>
      <c r="DQ126" s="246"/>
      <c r="DR126" s="246"/>
      <c r="DS126" s="246"/>
      <c r="DT126" s="246"/>
      <c r="DU126" s="246"/>
      <c r="DV126" s="246"/>
      <c r="DW126" s="246"/>
      <c r="DX126" s="246"/>
      <c r="DY126" s="246"/>
      <c r="DZ126" s="246"/>
      <c r="EA126" s="246"/>
      <c r="EB126" s="246"/>
      <c r="EE126" s="245">
        <f t="shared" si="4"/>
        <v>0</v>
      </c>
      <c r="EF126" s="422">
        <f t="shared" si="5"/>
        <v>0</v>
      </c>
      <c r="EG126" s="398">
        <f t="shared" si="6"/>
        <v>0</v>
      </c>
      <c r="EH126" s="423">
        <f t="shared" si="7"/>
        <v>0</v>
      </c>
    </row>
    <row r="127" spans="3:138" ht="15" customHeight="1">
      <c r="C127" s="166" t="s">
        <v>170</v>
      </c>
      <c r="D127" s="570" t="str">
        <f>IF(CNGE_2024_M1_Secc4!D168="","",CNGE_2024_M1_Secc4!D168)</f>
        <v/>
      </c>
      <c r="E127" s="570"/>
      <c r="F127" s="570"/>
      <c r="G127" s="570"/>
      <c r="H127" s="460"/>
      <c r="I127" s="460"/>
      <c r="J127" s="460"/>
      <c r="K127" s="460"/>
      <c r="L127" s="246"/>
      <c r="M127" s="246"/>
      <c r="N127" s="246"/>
      <c r="O127" s="246"/>
      <c r="P127" s="246"/>
      <c r="Q127" s="246"/>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c r="BB127" s="246"/>
      <c r="BC127" s="246"/>
      <c r="BD127" s="246"/>
      <c r="BE127" s="246"/>
      <c r="BF127" s="246"/>
      <c r="BG127" s="246"/>
      <c r="BH127" s="246"/>
      <c r="BI127" s="246"/>
      <c r="BJ127" s="246"/>
      <c r="BK127" s="246"/>
      <c r="BL127" s="246"/>
      <c r="BM127" s="246"/>
      <c r="BN127" s="246"/>
      <c r="BO127" s="246"/>
      <c r="BP127" s="246"/>
      <c r="BQ127" s="246"/>
      <c r="BR127" s="246"/>
      <c r="BS127" s="246"/>
      <c r="BT127" s="246"/>
      <c r="BU127" s="246"/>
      <c r="BV127" s="246"/>
      <c r="BW127" s="246"/>
      <c r="BX127" s="246"/>
      <c r="BY127" s="246"/>
      <c r="BZ127" s="246"/>
      <c r="CA127" s="246"/>
      <c r="CB127" s="246"/>
      <c r="CC127" s="246"/>
      <c r="CD127" s="246"/>
      <c r="CE127" s="246"/>
      <c r="CF127" s="246"/>
      <c r="CG127" s="246"/>
      <c r="CH127" s="246"/>
      <c r="CI127" s="246"/>
      <c r="CJ127" s="246"/>
      <c r="CK127" s="246"/>
      <c r="CL127" s="246"/>
      <c r="CM127" s="246"/>
      <c r="CN127" s="246"/>
      <c r="CO127" s="246"/>
      <c r="CP127" s="246"/>
      <c r="CQ127" s="246"/>
      <c r="CR127" s="246"/>
      <c r="CS127" s="246"/>
      <c r="CT127" s="246"/>
      <c r="CU127" s="246"/>
      <c r="CV127" s="246"/>
      <c r="CW127" s="246"/>
      <c r="CX127" s="246"/>
      <c r="CY127" s="246"/>
      <c r="CZ127" s="246"/>
      <c r="DA127" s="246"/>
      <c r="DB127" s="246"/>
      <c r="DC127" s="246"/>
      <c r="DD127" s="246"/>
      <c r="DE127" s="246"/>
      <c r="DF127" s="246"/>
      <c r="DG127" s="246"/>
      <c r="DH127" s="246"/>
      <c r="DI127" s="246"/>
      <c r="DJ127" s="246"/>
      <c r="DK127" s="246"/>
      <c r="DL127" s="246"/>
      <c r="DM127" s="246"/>
      <c r="DN127" s="246"/>
      <c r="DO127" s="246"/>
      <c r="DP127" s="246"/>
      <c r="DQ127" s="246"/>
      <c r="DR127" s="246"/>
      <c r="DS127" s="246"/>
      <c r="DT127" s="246"/>
      <c r="DU127" s="246"/>
      <c r="DV127" s="246"/>
      <c r="DW127" s="246"/>
      <c r="DX127" s="246"/>
      <c r="DY127" s="246"/>
      <c r="DZ127" s="246"/>
      <c r="EA127" s="246"/>
      <c r="EB127" s="246"/>
      <c r="EE127" s="245">
        <f t="shared" si="4"/>
        <v>0</v>
      </c>
      <c r="EF127" s="422">
        <f t="shared" si="5"/>
        <v>0</v>
      </c>
      <c r="EG127" s="398">
        <f t="shared" si="6"/>
        <v>0</v>
      </c>
      <c r="EH127" s="423">
        <f t="shared" si="7"/>
        <v>0</v>
      </c>
    </row>
    <row r="128" spans="3:138" ht="15" customHeight="1">
      <c r="C128" s="166" t="s">
        <v>171</v>
      </c>
      <c r="D128" s="570" t="str">
        <f>IF(CNGE_2024_M1_Secc4!D169="","",CNGE_2024_M1_Secc4!D169)</f>
        <v/>
      </c>
      <c r="E128" s="570"/>
      <c r="F128" s="570"/>
      <c r="G128" s="570"/>
      <c r="H128" s="460"/>
      <c r="I128" s="460"/>
      <c r="J128" s="460"/>
      <c r="K128" s="460"/>
      <c r="L128" s="246"/>
      <c r="M128" s="246"/>
      <c r="N128" s="246"/>
      <c r="O128" s="246"/>
      <c r="P128" s="246"/>
      <c r="Q128" s="246"/>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c r="AR128" s="246"/>
      <c r="AS128" s="246"/>
      <c r="AT128" s="246"/>
      <c r="AU128" s="246"/>
      <c r="AV128" s="246"/>
      <c r="AW128" s="246"/>
      <c r="AX128" s="246"/>
      <c r="AY128" s="246"/>
      <c r="AZ128" s="246"/>
      <c r="BA128" s="246"/>
      <c r="BB128" s="246"/>
      <c r="BC128" s="246"/>
      <c r="BD128" s="246"/>
      <c r="BE128" s="246"/>
      <c r="BF128" s="246"/>
      <c r="BG128" s="246"/>
      <c r="BH128" s="246"/>
      <c r="BI128" s="246"/>
      <c r="BJ128" s="246"/>
      <c r="BK128" s="246"/>
      <c r="BL128" s="246"/>
      <c r="BM128" s="246"/>
      <c r="BN128" s="246"/>
      <c r="BO128" s="246"/>
      <c r="BP128" s="246"/>
      <c r="BQ128" s="246"/>
      <c r="BR128" s="246"/>
      <c r="BS128" s="246"/>
      <c r="BT128" s="246"/>
      <c r="BU128" s="246"/>
      <c r="BV128" s="246"/>
      <c r="BW128" s="246"/>
      <c r="BX128" s="246"/>
      <c r="BY128" s="246"/>
      <c r="BZ128" s="246"/>
      <c r="CA128" s="246"/>
      <c r="CB128" s="246"/>
      <c r="CC128" s="246"/>
      <c r="CD128" s="246"/>
      <c r="CE128" s="246"/>
      <c r="CF128" s="246"/>
      <c r="CG128" s="246"/>
      <c r="CH128" s="246"/>
      <c r="CI128" s="246"/>
      <c r="CJ128" s="246"/>
      <c r="CK128" s="246"/>
      <c r="CL128" s="246"/>
      <c r="CM128" s="246"/>
      <c r="CN128" s="246"/>
      <c r="CO128" s="246"/>
      <c r="CP128" s="246"/>
      <c r="CQ128" s="246"/>
      <c r="CR128" s="246"/>
      <c r="CS128" s="246"/>
      <c r="CT128" s="246"/>
      <c r="CU128" s="246"/>
      <c r="CV128" s="246"/>
      <c r="CW128" s="246"/>
      <c r="CX128" s="246"/>
      <c r="CY128" s="246"/>
      <c r="CZ128" s="246"/>
      <c r="DA128" s="246"/>
      <c r="DB128" s="246"/>
      <c r="DC128" s="246"/>
      <c r="DD128" s="246"/>
      <c r="DE128" s="246"/>
      <c r="DF128" s="246"/>
      <c r="DG128" s="246"/>
      <c r="DH128" s="246"/>
      <c r="DI128" s="246"/>
      <c r="DJ128" s="246"/>
      <c r="DK128" s="246"/>
      <c r="DL128" s="246"/>
      <c r="DM128" s="246"/>
      <c r="DN128" s="246"/>
      <c r="DO128" s="246"/>
      <c r="DP128" s="246"/>
      <c r="DQ128" s="246"/>
      <c r="DR128" s="246"/>
      <c r="DS128" s="246"/>
      <c r="DT128" s="246"/>
      <c r="DU128" s="246"/>
      <c r="DV128" s="246"/>
      <c r="DW128" s="246"/>
      <c r="DX128" s="246"/>
      <c r="DY128" s="246"/>
      <c r="DZ128" s="246"/>
      <c r="EA128" s="246"/>
      <c r="EB128" s="246"/>
      <c r="EE128" s="245">
        <f t="shared" si="4"/>
        <v>0</v>
      </c>
      <c r="EF128" s="422">
        <f t="shared" si="5"/>
        <v>0</v>
      </c>
      <c r="EG128" s="398">
        <f t="shared" si="6"/>
        <v>0</v>
      </c>
      <c r="EH128" s="423">
        <f t="shared" si="7"/>
        <v>0</v>
      </c>
    </row>
    <row r="129" spans="2:138" ht="15" customHeight="1">
      <c r="C129" s="166" t="s">
        <v>172</v>
      </c>
      <c r="D129" s="570" t="str">
        <f>IF(CNGE_2024_M1_Secc4!D170="","",CNGE_2024_M1_Secc4!D170)</f>
        <v/>
      </c>
      <c r="E129" s="570"/>
      <c r="F129" s="570"/>
      <c r="G129" s="570"/>
      <c r="H129" s="460"/>
      <c r="I129" s="460"/>
      <c r="J129" s="460"/>
      <c r="K129" s="460"/>
      <c r="L129" s="246"/>
      <c r="M129" s="246"/>
      <c r="N129" s="246"/>
      <c r="O129" s="246"/>
      <c r="P129" s="246"/>
      <c r="Q129" s="246"/>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c r="AR129" s="246"/>
      <c r="AS129" s="246"/>
      <c r="AT129" s="246"/>
      <c r="AU129" s="246"/>
      <c r="AV129" s="246"/>
      <c r="AW129" s="246"/>
      <c r="AX129" s="246"/>
      <c r="AY129" s="246"/>
      <c r="AZ129" s="246"/>
      <c r="BA129" s="246"/>
      <c r="BB129" s="246"/>
      <c r="BC129" s="246"/>
      <c r="BD129" s="246"/>
      <c r="BE129" s="246"/>
      <c r="BF129" s="246"/>
      <c r="BG129" s="246"/>
      <c r="BH129" s="246"/>
      <c r="BI129" s="246"/>
      <c r="BJ129" s="246"/>
      <c r="BK129" s="246"/>
      <c r="BL129" s="246"/>
      <c r="BM129" s="246"/>
      <c r="BN129" s="246"/>
      <c r="BO129" s="246"/>
      <c r="BP129" s="246"/>
      <c r="BQ129" s="246"/>
      <c r="BR129" s="246"/>
      <c r="BS129" s="246"/>
      <c r="BT129" s="246"/>
      <c r="BU129" s="246"/>
      <c r="BV129" s="246"/>
      <c r="BW129" s="246"/>
      <c r="BX129" s="246"/>
      <c r="BY129" s="246"/>
      <c r="BZ129" s="246"/>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46"/>
      <c r="DQ129" s="246"/>
      <c r="DR129" s="246"/>
      <c r="DS129" s="246"/>
      <c r="DT129" s="246"/>
      <c r="DU129" s="246"/>
      <c r="DV129" s="246"/>
      <c r="DW129" s="246"/>
      <c r="DX129" s="246"/>
      <c r="DY129" s="246"/>
      <c r="DZ129" s="246"/>
      <c r="EA129" s="246"/>
      <c r="EB129" s="246"/>
      <c r="EE129" s="245">
        <f t="shared" si="4"/>
        <v>0</v>
      </c>
      <c r="EF129" s="422">
        <f t="shared" si="5"/>
        <v>0</v>
      </c>
      <c r="EG129" s="398">
        <f t="shared" si="6"/>
        <v>0</v>
      </c>
      <c r="EH129" s="423">
        <f t="shared" si="7"/>
        <v>0</v>
      </c>
    </row>
    <row r="130" spans="2:138" ht="15" customHeight="1">
      <c r="EE130" s="335">
        <f>SUM(EE25:EE129)</f>
        <v>0</v>
      </c>
      <c r="EF130" s="421">
        <f t="shared" ref="EF130:EH130" si="8">SUM(EF25:EF129)</f>
        <v>0</v>
      </c>
      <c r="EG130" s="426">
        <f t="shared" si="8"/>
        <v>0</v>
      </c>
      <c r="EH130" s="427">
        <f t="shared" si="8"/>
        <v>0</v>
      </c>
    </row>
    <row r="131" spans="2:138" ht="45" customHeight="1">
      <c r="C131" s="710" t="s">
        <v>603</v>
      </c>
      <c r="D131" s="710"/>
      <c r="E131" s="710"/>
      <c r="F131" s="579"/>
      <c r="G131" s="461"/>
      <c r="H131" s="461"/>
      <c r="I131" s="461"/>
      <c r="J131" s="461"/>
      <c r="K131" s="461"/>
      <c r="L131" s="461"/>
      <c r="M131" s="461"/>
      <c r="N131" s="461"/>
      <c r="O131" s="461"/>
      <c r="P131" s="461"/>
      <c r="Q131" s="461"/>
      <c r="R131" s="461"/>
      <c r="S131" s="461"/>
      <c r="T131" s="461"/>
      <c r="U131" s="461"/>
      <c r="V131" s="461"/>
      <c r="W131" s="461"/>
      <c r="X131" s="461"/>
      <c r="Y131" s="461"/>
      <c r="Z131" s="461"/>
      <c r="AA131" s="461"/>
      <c r="AB131" s="461"/>
      <c r="AC131" s="461"/>
      <c r="AD131" s="461"/>
      <c r="AE131" s="461"/>
      <c r="AF131" s="461"/>
      <c r="AG131" s="461"/>
      <c r="AH131" s="461"/>
      <c r="AI131" s="461"/>
      <c r="AJ131" s="461"/>
      <c r="AK131" s="461"/>
      <c r="AL131" s="461"/>
      <c r="AM131" s="461"/>
      <c r="AN131" s="461"/>
      <c r="AO131" s="461"/>
      <c r="AP131" s="461"/>
      <c r="AQ131" s="461"/>
      <c r="AR131" s="461"/>
      <c r="AS131" s="461"/>
      <c r="AT131" s="461"/>
      <c r="AU131" s="461"/>
      <c r="AV131" s="461"/>
      <c r="AW131" s="461"/>
      <c r="AX131" s="461"/>
      <c r="AY131" s="461"/>
      <c r="AZ131" s="461"/>
      <c r="BA131" s="461"/>
      <c r="BB131" s="461"/>
      <c r="BC131" s="461"/>
      <c r="BD131" s="461"/>
      <c r="BE131" s="461"/>
      <c r="BF131" s="461"/>
      <c r="BG131" s="461"/>
      <c r="BH131" s="461"/>
      <c r="BI131" s="461"/>
      <c r="BJ131" s="461"/>
      <c r="BK131" s="461"/>
      <c r="BL131" s="461"/>
      <c r="BM131" s="461"/>
      <c r="BN131" s="461"/>
      <c r="BO131" s="461"/>
      <c r="BP131" s="461"/>
      <c r="BQ131" s="461"/>
      <c r="BR131" s="461"/>
      <c r="BS131" s="461"/>
      <c r="BT131" s="461"/>
      <c r="BU131" s="461"/>
      <c r="BV131" s="461"/>
      <c r="BW131" s="461"/>
      <c r="BX131" s="461"/>
      <c r="BY131" s="461"/>
      <c r="BZ131" s="461"/>
      <c r="CA131" s="461"/>
      <c r="CB131" s="461"/>
      <c r="CC131" s="461"/>
      <c r="CD131" s="461"/>
      <c r="CE131" s="461"/>
      <c r="CF131" s="461"/>
      <c r="CG131" s="461"/>
      <c r="CH131" s="461"/>
      <c r="CI131" s="461"/>
      <c r="CJ131" s="461"/>
      <c r="CK131" s="461"/>
      <c r="CL131" s="461"/>
      <c r="CM131" s="461"/>
      <c r="CN131" s="461"/>
      <c r="CO131" s="461"/>
      <c r="CP131" s="461"/>
      <c r="CQ131" s="461"/>
      <c r="CR131" s="461"/>
      <c r="CS131" s="461"/>
      <c r="CT131" s="461"/>
      <c r="CU131" s="461"/>
      <c r="CV131" s="461"/>
      <c r="CW131" s="461"/>
      <c r="CX131" s="461"/>
      <c r="CY131" s="461"/>
      <c r="CZ131" s="461"/>
      <c r="DA131" s="461"/>
      <c r="DB131" s="461"/>
      <c r="DC131" s="461"/>
      <c r="DD131" s="461"/>
      <c r="DE131" s="461"/>
      <c r="DF131" s="461"/>
      <c r="DG131" s="461"/>
      <c r="DH131" s="461"/>
      <c r="DI131" s="461"/>
      <c r="DJ131" s="461"/>
      <c r="DK131" s="461"/>
      <c r="DL131" s="461"/>
      <c r="DM131" s="461"/>
      <c r="DN131" s="461"/>
      <c r="DO131" s="461"/>
      <c r="DP131" s="461"/>
      <c r="DQ131" s="461"/>
      <c r="DR131" s="461"/>
      <c r="DS131" s="461"/>
      <c r="DT131" s="461"/>
      <c r="DU131" s="461"/>
      <c r="DV131" s="461"/>
      <c r="DW131" s="461"/>
      <c r="DX131" s="461"/>
      <c r="DY131" s="461"/>
      <c r="DZ131" s="461"/>
      <c r="EA131" s="461"/>
      <c r="EB131" s="580"/>
    </row>
    <row r="132" spans="2:138" ht="15" customHeight="1">
      <c r="C132" s="512" t="str">
        <f>IF(AND(EG130&gt;0,F131=""),"Debido a seleccionó con una X la col. Otra institución anote el nombre de dicha(s) institución(es) ","")</f>
        <v/>
      </c>
      <c r="D132" s="512"/>
      <c r="E132" s="512"/>
      <c r="F132" s="512"/>
      <c r="G132" s="512"/>
      <c r="H132" s="512"/>
      <c r="I132" s="512"/>
      <c r="J132" s="512"/>
      <c r="K132" s="512"/>
      <c r="L132" s="512"/>
      <c r="M132" s="512"/>
      <c r="N132" s="512"/>
      <c r="O132" s="512"/>
      <c r="P132" s="512"/>
      <c r="Q132" s="512"/>
      <c r="R132" s="512"/>
      <c r="S132" s="512"/>
      <c r="T132" s="512"/>
      <c r="U132" s="512"/>
      <c r="V132" s="512"/>
      <c r="W132" s="512"/>
      <c r="X132" s="512"/>
      <c r="Y132" s="512"/>
      <c r="Z132" s="512"/>
      <c r="AA132" s="512"/>
      <c r="AB132" s="512"/>
      <c r="AC132" s="512"/>
      <c r="AD132" s="512"/>
      <c r="AE132" s="512"/>
      <c r="AF132" s="512"/>
      <c r="AG132" s="512"/>
      <c r="AH132" s="512"/>
      <c r="AI132" s="512"/>
      <c r="AJ132" s="512"/>
      <c r="AK132" s="512"/>
      <c r="AL132" s="512"/>
      <c r="AM132" s="512"/>
      <c r="AN132" s="512"/>
      <c r="AO132" s="512"/>
      <c r="AP132" s="512"/>
      <c r="AQ132" s="512"/>
      <c r="AR132" s="512"/>
      <c r="AS132" s="512"/>
      <c r="AT132" s="512"/>
      <c r="AU132" s="512"/>
      <c r="AV132" s="512"/>
      <c r="AW132" s="512"/>
      <c r="AX132" s="512"/>
      <c r="AY132" s="512"/>
      <c r="AZ132" s="512"/>
      <c r="BA132" s="512"/>
      <c r="BB132" s="512"/>
      <c r="BC132" s="512"/>
      <c r="BD132" s="512"/>
      <c r="BE132" s="512"/>
      <c r="BF132" s="512"/>
      <c r="BG132" s="512"/>
      <c r="BH132" s="512"/>
      <c r="BI132" s="512"/>
      <c r="BJ132" s="512"/>
      <c r="BK132" s="512"/>
      <c r="BL132" s="512"/>
      <c r="BM132" s="512"/>
      <c r="BN132" s="512"/>
      <c r="BO132" s="512"/>
      <c r="BP132" s="512"/>
      <c r="BQ132" s="512"/>
      <c r="BR132" s="512"/>
      <c r="BS132" s="512"/>
      <c r="BT132" s="512"/>
      <c r="BU132" s="512"/>
      <c r="BV132" s="512"/>
      <c r="BW132" s="512"/>
      <c r="BX132" s="512"/>
      <c r="BY132" s="512"/>
      <c r="BZ132" s="512"/>
      <c r="CA132" s="512"/>
      <c r="CB132" s="512"/>
      <c r="CC132" s="512"/>
      <c r="CD132" s="512"/>
      <c r="CE132" s="512"/>
      <c r="CF132" s="512"/>
      <c r="CG132" s="512"/>
      <c r="CH132" s="512"/>
      <c r="CI132" s="512"/>
      <c r="CJ132" s="512"/>
      <c r="CK132" s="512"/>
      <c r="CL132" s="512"/>
      <c r="CM132" s="512"/>
      <c r="CN132" s="512"/>
      <c r="CO132" s="512"/>
      <c r="CP132" s="512"/>
      <c r="CQ132" s="512"/>
      <c r="CR132" s="512"/>
      <c r="CS132" s="512"/>
      <c r="CT132" s="512"/>
      <c r="CU132" s="512"/>
      <c r="CV132" s="512"/>
      <c r="CW132" s="512"/>
      <c r="CX132" s="512"/>
      <c r="CY132" s="512"/>
      <c r="CZ132" s="512"/>
      <c r="DA132" s="512"/>
      <c r="DB132" s="512"/>
      <c r="DC132" s="512"/>
      <c r="DD132" s="512"/>
      <c r="DE132" s="512"/>
      <c r="DF132" s="512"/>
      <c r="DG132" s="512"/>
      <c r="DH132" s="512"/>
      <c r="DI132" s="512"/>
      <c r="DJ132" s="512"/>
      <c r="DK132" s="512"/>
      <c r="DL132" s="512"/>
      <c r="DM132" s="512"/>
      <c r="DN132" s="512"/>
      <c r="DO132" s="512"/>
      <c r="DP132" s="512"/>
      <c r="DQ132" s="512"/>
      <c r="DR132" s="512"/>
      <c r="DS132" s="512"/>
      <c r="DT132" s="512"/>
      <c r="DU132" s="512"/>
      <c r="DV132" s="512"/>
      <c r="DW132" s="512"/>
      <c r="DX132" s="512"/>
      <c r="DY132" s="512"/>
      <c r="DZ132" s="512"/>
      <c r="EA132" s="512"/>
      <c r="EB132" s="512"/>
    </row>
    <row r="133" spans="2:138" ht="15" customHeight="1">
      <c r="C133" s="572" t="s">
        <v>189</v>
      </c>
      <c r="D133" s="572"/>
      <c r="E133" s="572"/>
      <c r="F133" s="572"/>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2"/>
      <c r="AY133" s="572"/>
      <c r="AZ133" s="572"/>
      <c r="BA133" s="572"/>
      <c r="BB133" s="572"/>
      <c r="BC133" s="572"/>
      <c r="BD133" s="572"/>
      <c r="BE133" s="572"/>
      <c r="BF133" s="572"/>
      <c r="BG133" s="572"/>
      <c r="BH133" s="572"/>
      <c r="BI133" s="572"/>
      <c r="BJ133" s="572"/>
      <c r="BK133" s="572"/>
      <c r="BL133" s="572"/>
      <c r="BM133" s="572"/>
      <c r="BN133" s="572"/>
      <c r="BO133" s="572"/>
      <c r="BP133" s="572"/>
      <c r="BQ133" s="572"/>
      <c r="BR133" s="572"/>
      <c r="BS133" s="572"/>
      <c r="BT133" s="572"/>
      <c r="BU133" s="572"/>
      <c r="BV133" s="572"/>
      <c r="BW133" s="572"/>
      <c r="BX133" s="572"/>
      <c r="BY133" s="572"/>
      <c r="BZ133" s="572"/>
      <c r="CA133" s="572"/>
      <c r="CB133" s="572"/>
      <c r="CC133" s="572"/>
      <c r="CD133" s="572"/>
      <c r="CE133" s="572"/>
      <c r="CF133" s="572"/>
      <c r="CG133" s="572"/>
      <c r="CH133" s="572"/>
      <c r="CI133" s="572"/>
      <c r="CJ133" s="572"/>
      <c r="CK133" s="572"/>
      <c r="CL133" s="572"/>
      <c r="CM133" s="572"/>
      <c r="CN133" s="572"/>
      <c r="CO133" s="572"/>
      <c r="CP133" s="572"/>
      <c r="CQ133" s="572"/>
      <c r="CR133" s="572"/>
      <c r="CS133" s="572"/>
      <c r="CT133" s="572"/>
      <c r="CU133" s="572"/>
      <c r="CV133" s="572"/>
      <c r="CW133" s="572"/>
      <c r="CX133" s="572"/>
      <c r="CY133" s="572"/>
      <c r="CZ133" s="572"/>
      <c r="DA133" s="572"/>
      <c r="DB133" s="572"/>
      <c r="DC133" s="572"/>
      <c r="DD133" s="572"/>
      <c r="DE133" s="572"/>
      <c r="DF133" s="572"/>
      <c r="DG133" s="572"/>
      <c r="DH133" s="572"/>
      <c r="DI133" s="572"/>
      <c r="DJ133" s="572"/>
      <c r="DK133" s="572"/>
      <c r="DL133" s="572"/>
      <c r="DM133" s="572"/>
      <c r="DN133" s="572"/>
      <c r="DO133" s="572"/>
      <c r="DP133" s="572"/>
      <c r="DQ133" s="572"/>
      <c r="DR133" s="572"/>
      <c r="DS133" s="572"/>
      <c r="DT133" s="572"/>
      <c r="DU133" s="572"/>
      <c r="DV133" s="572"/>
      <c r="DW133" s="572"/>
      <c r="DX133" s="572"/>
      <c r="DY133" s="572"/>
      <c r="DZ133" s="572"/>
      <c r="EA133" s="572"/>
      <c r="EB133" s="572"/>
    </row>
    <row r="134" spans="2:138" ht="60" customHeight="1">
      <c r="C134" s="711"/>
      <c r="D134" s="711"/>
      <c r="E134" s="711"/>
      <c r="F134" s="711"/>
      <c r="G134" s="711"/>
      <c r="H134" s="711"/>
      <c r="I134" s="711"/>
      <c r="J134" s="711"/>
      <c r="K134" s="711"/>
      <c r="L134" s="711"/>
      <c r="M134" s="711"/>
      <c r="N134" s="711"/>
      <c r="O134" s="711"/>
      <c r="P134" s="711"/>
      <c r="Q134" s="711"/>
      <c r="R134" s="711"/>
      <c r="S134" s="711"/>
      <c r="T134" s="711"/>
      <c r="U134" s="711"/>
      <c r="V134" s="711"/>
      <c r="W134" s="711"/>
      <c r="X134" s="711"/>
      <c r="Y134" s="711"/>
      <c r="Z134" s="711"/>
      <c r="AA134" s="711"/>
      <c r="AB134" s="711"/>
      <c r="AC134" s="711"/>
      <c r="AD134" s="711"/>
      <c r="AE134" s="711"/>
      <c r="AF134" s="711"/>
      <c r="AG134" s="711"/>
      <c r="AH134" s="711"/>
      <c r="AI134" s="711"/>
      <c r="AJ134" s="711"/>
      <c r="AK134" s="711"/>
      <c r="AL134" s="711"/>
      <c r="AM134" s="711"/>
      <c r="AN134" s="711"/>
      <c r="AO134" s="711"/>
      <c r="AP134" s="711"/>
      <c r="AQ134" s="711"/>
      <c r="AR134" s="711"/>
      <c r="AS134" s="711"/>
      <c r="AT134" s="711"/>
      <c r="AU134" s="711"/>
      <c r="AV134" s="711"/>
      <c r="AW134" s="711"/>
      <c r="AX134" s="711"/>
      <c r="AY134" s="711"/>
      <c r="AZ134" s="711"/>
      <c r="BA134" s="711"/>
      <c r="BB134" s="711"/>
      <c r="BC134" s="711"/>
      <c r="BD134" s="711"/>
      <c r="BE134" s="711"/>
      <c r="BF134" s="711"/>
      <c r="BG134" s="711"/>
      <c r="BH134" s="711"/>
      <c r="BI134" s="711"/>
      <c r="BJ134" s="711"/>
      <c r="BK134" s="711"/>
      <c r="BL134" s="711"/>
      <c r="BM134" s="711"/>
      <c r="BN134" s="711"/>
      <c r="BO134" s="711"/>
      <c r="BP134" s="711"/>
      <c r="BQ134" s="711"/>
      <c r="BR134" s="711"/>
      <c r="BS134" s="711"/>
      <c r="BT134" s="711"/>
      <c r="BU134" s="711"/>
      <c r="BV134" s="711"/>
      <c r="BW134" s="711"/>
      <c r="BX134" s="711"/>
      <c r="BY134" s="711"/>
      <c r="BZ134" s="711"/>
      <c r="CA134" s="711"/>
      <c r="CB134" s="711"/>
      <c r="CC134" s="711"/>
      <c r="CD134" s="711"/>
      <c r="CE134" s="711"/>
      <c r="CF134" s="711"/>
      <c r="CG134" s="711"/>
      <c r="CH134" s="711"/>
      <c r="CI134" s="711"/>
      <c r="CJ134" s="711"/>
      <c r="CK134" s="711"/>
      <c r="CL134" s="711"/>
      <c r="CM134" s="711"/>
      <c r="CN134" s="711"/>
      <c r="CO134" s="711"/>
      <c r="CP134" s="711"/>
      <c r="CQ134" s="711"/>
      <c r="CR134" s="711"/>
      <c r="CS134" s="711"/>
      <c r="CT134" s="711"/>
      <c r="CU134" s="711"/>
      <c r="CV134" s="711"/>
      <c r="CW134" s="711"/>
      <c r="CX134" s="711"/>
      <c r="CY134" s="711"/>
      <c r="CZ134" s="711"/>
      <c r="DA134" s="711"/>
      <c r="DB134" s="711"/>
      <c r="DC134" s="711"/>
      <c r="DD134" s="711"/>
      <c r="DE134" s="711"/>
      <c r="DF134" s="711"/>
      <c r="DG134" s="711"/>
      <c r="DH134" s="711"/>
      <c r="DI134" s="711"/>
      <c r="DJ134" s="711"/>
      <c r="DK134" s="711"/>
      <c r="DL134" s="711"/>
      <c r="DM134" s="711"/>
      <c r="DN134" s="711"/>
      <c r="DO134" s="711"/>
      <c r="DP134" s="711"/>
      <c r="DQ134" s="711"/>
      <c r="DR134" s="711"/>
      <c r="DS134" s="711"/>
      <c r="DT134" s="711"/>
      <c r="DU134" s="711"/>
      <c r="DV134" s="711"/>
      <c r="DW134" s="711"/>
      <c r="DX134" s="711"/>
      <c r="DY134" s="711"/>
      <c r="DZ134" s="711"/>
      <c r="EA134" s="711"/>
      <c r="EB134" s="711"/>
    </row>
    <row r="135" spans="2:138" ht="15" customHeight="1">
      <c r="B135" s="708" t="str">
        <f>IF(EE130&gt;0,"Favor de ingresar toda la información requerida en la pregunta y/o verifique que no tenga información en celdas sombreadas","")</f>
        <v/>
      </c>
      <c r="C135" s="708"/>
      <c r="D135" s="708"/>
      <c r="E135" s="708"/>
      <c r="F135" s="708"/>
      <c r="G135" s="708"/>
      <c r="H135" s="708"/>
      <c r="I135" s="708"/>
      <c r="J135" s="708"/>
      <c r="K135" s="708"/>
      <c r="L135" s="708"/>
      <c r="M135" s="708"/>
      <c r="N135" s="708"/>
      <c r="O135" s="708"/>
      <c r="P135" s="708"/>
      <c r="Q135" s="708"/>
      <c r="R135" s="708"/>
      <c r="S135" s="708"/>
      <c r="T135" s="708"/>
      <c r="U135" s="708"/>
      <c r="V135" s="708"/>
      <c r="W135" s="708"/>
      <c r="X135" s="708"/>
      <c r="Y135" s="708"/>
      <c r="Z135" s="708"/>
      <c r="AA135" s="708"/>
      <c r="AB135" s="708"/>
      <c r="AC135" s="708"/>
      <c r="AD135" s="708"/>
      <c r="AE135" s="708"/>
      <c r="AF135" s="708"/>
      <c r="AG135" s="708"/>
      <c r="AH135" s="708"/>
      <c r="AI135" s="708"/>
      <c r="AJ135" s="708"/>
      <c r="AK135" s="708"/>
      <c r="AL135" s="708"/>
      <c r="AM135" s="708"/>
      <c r="AN135" s="708"/>
      <c r="AO135" s="708"/>
      <c r="AP135" s="708"/>
      <c r="AQ135" s="708"/>
      <c r="AR135" s="708"/>
      <c r="AS135" s="708"/>
      <c r="AT135" s="708"/>
      <c r="AU135" s="708"/>
      <c r="AV135" s="708"/>
      <c r="AW135" s="708"/>
      <c r="AX135" s="708"/>
      <c r="AY135" s="708"/>
      <c r="AZ135" s="708"/>
      <c r="BA135" s="708"/>
      <c r="BB135" s="708"/>
      <c r="BC135" s="708"/>
      <c r="BD135" s="708"/>
      <c r="BE135" s="708"/>
      <c r="BF135" s="708"/>
      <c r="BG135" s="708"/>
      <c r="BH135" s="708"/>
      <c r="BI135" s="708"/>
      <c r="BJ135" s="708"/>
      <c r="BK135" s="708"/>
      <c r="BL135" s="708"/>
      <c r="BM135" s="708"/>
      <c r="BN135" s="708"/>
      <c r="BO135" s="708"/>
      <c r="BP135" s="708"/>
      <c r="BQ135" s="708"/>
      <c r="BR135" s="708"/>
      <c r="BS135" s="708"/>
      <c r="BT135" s="708"/>
      <c r="BU135" s="708"/>
      <c r="BV135" s="708"/>
      <c r="BW135" s="708"/>
      <c r="BX135" s="708"/>
      <c r="BY135" s="708"/>
      <c r="BZ135" s="708"/>
      <c r="CA135" s="708"/>
      <c r="CB135" s="708"/>
      <c r="CC135" s="708"/>
      <c r="CD135" s="708"/>
      <c r="CE135" s="708"/>
      <c r="CF135" s="708"/>
      <c r="CG135" s="708"/>
      <c r="CH135" s="708"/>
      <c r="CI135" s="708"/>
      <c r="CJ135" s="708"/>
      <c r="CK135" s="708"/>
      <c r="CL135" s="708"/>
      <c r="CM135" s="708"/>
      <c r="CN135" s="708"/>
      <c r="CO135" s="708"/>
      <c r="CP135" s="708"/>
      <c r="CQ135" s="708"/>
      <c r="CR135" s="708"/>
      <c r="CS135" s="708"/>
      <c r="CT135" s="708"/>
      <c r="CU135" s="708"/>
      <c r="CV135" s="708"/>
      <c r="CW135" s="708"/>
      <c r="CX135" s="708"/>
      <c r="CY135" s="708"/>
      <c r="CZ135" s="708"/>
      <c r="DA135" s="708"/>
      <c r="DB135" s="708"/>
      <c r="DC135" s="708"/>
      <c r="DD135" s="708"/>
      <c r="DE135" s="708"/>
      <c r="DF135" s="708"/>
      <c r="DG135" s="708"/>
      <c r="DH135" s="708"/>
      <c r="DI135" s="708"/>
      <c r="DJ135" s="708"/>
      <c r="DK135" s="708"/>
      <c r="DL135" s="708"/>
      <c r="DM135" s="708"/>
      <c r="DN135" s="708"/>
      <c r="DO135" s="708"/>
      <c r="DP135" s="708"/>
      <c r="DQ135" s="708"/>
      <c r="DR135" s="708"/>
      <c r="DS135" s="708"/>
      <c r="DT135" s="708"/>
      <c r="DU135" s="708"/>
      <c r="DV135" s="708"/>
      <c r="DW135" s="708"/>
      <c r="DX135" s="708"/>
      <c r="DY135" s="708"/>
      <c r="DZ135" s="708"/>
      <c r="EA135" s="708"/>
      <c r="EB135" s="708"/>
    </row>
    <row r="136" spans="2:138" ht="15" customHeight="1">
      <c r="B136" s="709" t="str">
        <f>IF(EH130&gt;0,"Alerta: debe de proporcionar una justificación de acuerdo a lo establecido en la instrucción 5","")</f>
        <v/>
      </c>
      <c r="C136" s="709"/>
      <c r="D136" s="709"/>
      <c r="E136" s="709"/>
      <c r="F136" s="709"/>
      <c r="G136" s="709"/>
      <c r="H136" s="709"/>
      <c r="I136" s="709"/>
      <c r="J136" s="709"/>
      <c r="K136" s="709"/>
      <c r="L136" s="709"/>
      <c r="M136" s="709"/>
      <c r="N136" s="709"/>
      <c r="O136" s="709"/>
      <c r="P136" s="709"/>
      <c r="Q136" s="709"/>
      <c r="R136" s="709"/>
      <c r="S136" s="709"/>
      <c r="T136" s="709"/>
      <c r="U136" s="709"/>
      <c r="V136" s="709"/>
      <c r="W136" s="709"/>
      <c r="X136" s="709"/>
      <c r="Y136" s="709"/>
      <c r="Z136" s="709"/>
      <c r="AA136" s="709"/>
      <c r="AB136" s="709"/>
      <c r="AC136" s="709"/>
      <c r="AD136" s="709"/>
      <c r="AE136" s="709"/>
      <c r="AF136" s="709"/>
      <c r="AG136" s="709"/>
      <c r="AH136" s="709"/>
      <c r="AI136" s="709"/>
      <c r="AJ136" s="709"/>
      <c r="AK136" s="709"/>
      <c r="AL136" s="709"/>
      <c r="AM136" s="709"/>
      <c r="AN136" s="709"/>
      <c r="AO136" s="709"/>
      <c r="AP136" s="709"/>
      <c r="AQ136" s="709"/>
      <c r="AR136" s="709"/>
      <c r="AS136" s="709"/>
      <c r="AT136" s="709"/>
      <c r="AU136" s="709"/>
      <c r="AV136" s="709"/>
      <c r="AW136" s="709"/>
      <c r="AX136" s="709"/>
      <c r="AY136" s="709"/>
      <c r="AZ136" s="709"/>
      <c r="BA136" s="709"/>
      <c r="BB136" s="709"/>
      <c r="BC136" s="709"/>
      <c r="BD136" s="709"/>
      <c r="BE136" s="709"/>
      <c r="BF136" s="709"/>
      <c r="BG136" s="709"/>
      <c r="BH136" s="709"/>
      <c r="BI136" s="709"/>
      <c r="BJ136" s="709"/>
      <c r="BK136" s="709"/>
      <c r="BL136" s="709"/>
      <c r="BM136" s="709"/>
      <c r="BN136" s="709"/>
      <c r="BO136" s="709"/>
      <c r="BP136" s="709"/>
      <c r="BQ136" s="709"/>
      <c r="BR136" s="709"/>
      <c r="BS136" s="709"/>
      <c r="BT136" s="709"/>
      <c r="BU136" s="709"/>
      <c r="BV136" s="709"/>
      <c r="BW136" s="709"/>
      <c r="BX136" s="709"/>
      <c r="BY136" s="709"/>
      <c r="BZ136" s="709"/>
      <c r="CA136" s="709"/>
      <c r="CB136" s="709"/>
      <c r="CC136" s="709"/>
      <c r="CD136" s="709"/>
      <c r="CE136" s="709"/>
      <c r="CF136" s="709"/>
      <c r="CG136" s="709"/>
      <c r="CH136" s="709"/>
      <c r="CI136" s="709"/>
      <c r="CJ136" s="709"/>
      <c r="CK136" s="709"/>
      <c r="CL136" s="709"/>
      <c r="CM136" s="709"/>
      <c r="CN136" s="709"/>
      <c r="CO136" s="709"/>
      <c r="CP136" s="709"/>
      <c r="CQ136" s="709"/>
      <c r="CR136" s="709"/>
      <c r="CS136" s="709"/>
      <c r="CT136" s="709"/>
      <c r="CU136" s="709"/>
      <c r="CV136" s="709"/>
      <c r="CW136" s="709"/>
      <c r="CX136" s="709"/>
      <c r="CY136" s="709"/>
      <c r="CZ136" s="709"/>
      <c r="DA136" s="709"/>
      <c r="DB136" s="709"/>
      <c r="DC136" s="709"/>
      <c r="DD136" s="709"/>
      <c r="DE136" s="709"/>
      <c r="DF136" s="709"/>
      <c r="DG136" s="709"/>
      <c r="DH136" s="709"/>
      <c r="DI136" s="709"/>
      <c r="DJ136" s="709"/>
      <c r="DK136" s="709"/>
      <c r="DL136" s="709"/>
      <c r="DM136" s="709"/>
      <c r="DN136" s="709"/>
      <c r="DO136" s="709"/>
      <c r="DP136" s="709"/>
      <c r="DQ136" s="709"/>
      <c r="DR136" s="709"/>
      <c r="DS136" s="709"/>
      <c r="DT136" s="709"/>
      <c r="DU136" s="709"/>
      <c r="DV136" s="709"/>
      <c r="DW136" s="709"/>
      <c r="DX136" s="709"/>
      <c r="DY136" s="709"/>
      <c r="DZ136" s="709"/>
      <c r="EA136" s="709"/>
      <c r="EB136" s="709"/>
    </row>
    <row r="137" spans="2:138" ht="15" customHeight="1"/>
    <row r="138" spans="2:138" ht="15" customHeight="1"/>
    <row r="139" spans="2:138" ht="15" customHeight="1"/>
    <row r="140" spans="2:138" ht="15" customHeight="1"/>
  </sheetData>
  <sheetProtection algorithmName="SHA-512" hashValue="gKjEFwC/MzXTfHXZ+tIxMdHqzsHWVsHbqKMuofcGXw2+2VtQXQUw6hDwBwnfG0P1ncN8JyVkmNUm7oD5+iJDZQ==" saltValue="w1Pgzr9GhWbSWTaL9d+m+A==" spinCount="100000" sheet="1" objects="1" scenarios="1"/>
  <mergeCells count="342">
    <mergeCell ref="B135:EB135"/>
    <mergeCell ref="B136:EB136"/>
    <mergeCell ref="C131:E131"/>
    <mergeCell ref="F131:EB131"/>
    <mergeCell ref="C133:EB133"/>
    <mergeCell ref="C134:EB134"/>
    <mergeCell ref="D125:G125"/>
    <mergeCell ref="H125:I125"/>
    <mergeCell ref="J125:K125"/>
    <mergeCell ref="D126:G126"/>
    <mergeCell ref="H126:I126"/>
    <mergeCell ref="J126:K126"/>
    <mergeCell ref="D129:G129"/>
    <mergeCell ref="H129:I129"/>
    <mergeCell ref="J129:K129"/>
    <mergeCell ref="D127:G127"/>
    <mergeCell ref="H127:I127"/>
    <mergeCell ref="J127:K127"/>
    <mergeCell ref="D128:G128"/>
    <mergeCell ref="H128:I128"/>
    <mergeCell ref="J128:K128"/>
    <mergeCell ref="C132:EB132"/>
    <mergeCell ref="D123:G123"/>
    <mergeCell ref="H123:I123"/>
    <mergeCell ref="J123:K123"/>
    <mergeCell ref="D124:G124"/>
    <mergeCell ref="H124:I124"/>
    <mergeCell ref="J124:K124"/>
    <mergeCell ref="D121:G121"/>
    <mergeCell ref="H121:I121"/>
    <mergeCell ref="J121:K121"/>
    <mergeCell ref="D122:G122"/>
    <mergeCell ref="H122:I122"/>
    <mergeCell ref="J122:K122"/>
    <mergeCell ref="D119:G119"/>
    <mergeCell ref="H119:I119"/>
    <mergeCell ref="J119:K119"/>
    <mergeCell ref="D120:G120"/>
    <mergeCell ref="H120:I120"/>
    <mergeCell ref="J120:K120"/>
    <mergeCell ref="D117:G117"/>
    <mergeCell ref="H117:I117"/>
    <mergeCell ref="J117:K117"/>
    <mergeCell ref="D118:G118"/>
    <mergeCell ref="H118:I118"/>
    <mergeCell ref="J118:K118"/>
    <mergeCell ref="D115:G115"/>
    <mergeCell ref="H115:I115"/>
    <mergeCell ref="J115:K115"/>
    <mergeCell ref="D116:G116"/>
    <mergeCell ref="H116:I116"/>
    <mergeCell ref="J116:K116"/>
    <mergeCell ref="D113:G113"/>
    <mergeCell ref="H113:I113"/>
    <mergeCell ref="J113:K113"/>
    <mergeCell ref="D114:G114"/>
    <mergeCell ref="H114:I114"/>
    <mergeCell ref="J114:K114"/>
    <mergeCell ref="D111:G111"/>
    <mergeCell ref="H111:I111"/>
    <mergeCell ref="J111:K111"/>
    <mergeCell ref="D112:G112"/>
    <mergeCell ref="H112:I112"/>
    <mergeCell ref="J112:K112"/>
    <mergeCell ref="D109:G109"/>
    <mergeCell ref="H109:I109"/>
    <mergeCell ref="J109:K109"/>
    <mergeCell ref="D110:G110"/>
    <mergeCell ref="H110:I110"/>
    <mergeCell ref="J110:K110"/>
    <mergeCell ref="D107:G107"/>
    <mergeCell ref="H107:I107"/>
    <mergeCell ref="J107:K107"/>
    <mergeCell ref="D108:G108"/>
    <mergeCell ref="H108:I108"/>
    <mergeCell ref="J108:K108"/>
    <mergeCell ref="D105:G105"/>
    <mergeCell ref="H105:I105"/>
    <mergeCell ref="J105:K105"/>
    <mergeCell ref="D106:G106"/>
    <mergeCell ref="H106:I106"/>
    <mergeCell ref="J106:K106"/>
    <mergeCell ref="D103:G103"/>
    <mergeCell ref="H103:I103"/>
    <mergeCell ref="J103:K103"/>
    <mergeCell ref="D104:G104"/>
    <mergeCell ref="H104:I104"/>
    <mergeCell ref="J104:K104"/>
    <mergeCell ref="D101:G101"/>
    <mergeCell ref="H101:I101"/>
    <mergeCell ref="J101:K101"/>
    <mergeCell ref="D102:G102"/>
    <mergeCell ref="H102:I102"/>
    <mergeCell ref="J102:K102"/>
    <mergeCell ref="D99:G99"/>
    <mergeCell ref="H99:I99"/>
    <mergeCell ref="J99:K99"/>
    <mergeCell ref="D100:G100"/>
    <mergeCell ref="H100:I100"/>
    <mergeCell ref="J100:K100"/>
    <mergeCell ref="D97:G97"/>
    <mergeCell ref="H97:I97"/>
    <mergeCell ref="J97:K97"/>
    <mergeCell ref="D98:G98"/>
    <mergeCell ref="H98:I98"/>
    <mergeCell ref="J98:K98"/>
    <mergeCell ref="D95:G95"/>
    <mergeCell ref="H95:I95"/>
    <mergeCell ref="J95:K95"/>
    <mergeCell ref="D96:G96"/>
    <mergeCell ref="H96:I96"/>
    <mergeCell ref="J96:K96"/>
    <mergeCell ref="D93:G93"/>
    <mergeCell ref="H93:I93"/>
    <mergeCell ref="J93:K93"/>
    <mergeCell ref="D94:G94"/>
    <mergeCell ref="H94:I94"/>
    <mergeCell ref="J94:K94"/>
    <mergeCell ref="D91:G91"/>
    <mergeCell ref="H91:I91"/>
    <mergeCell ref="J91:K91"/>
    <mergeCell ref="D92:G92"/>
    <mergeCell ref="H92:I92"/>
    <mergeCell ref="J92:K92"/>
    <mergeCell ref="D89:G89"/>
    <mergeCell ref="H89:I89"/>
    <mergeCell ref="J89:K89"/>
    <mergeCell ref="D90:G90"/>
    <mergeCell ref="H90:I90"/>
    <mergeCell ref="J90:K90"/>
    <mergeCell ref="D87:G87"/>
    <mergeCell ref="H87:I87"/>
    <mergeCell ref="J87:K87"/>
    <mergeCell ref="D88:G88"/>
    <mergeCell ref="H88:I88"/>
    <mergeCell ref="J88:K88"/>
    <mergeCell ref="D85:G85"/>
    <mergeCell ref="H85:I85"/>
    <mergeCell ref="J85:K85"/>
    <mergeCell ref="D86:G86"/>
    <mergeCell ref="H86:I86"/>
    <mergeCell ref="J86:K86"/>
    <mergeCell ref="D83:G83"/>
    <mergeCell ref="H83:I83"/>
    <mergeCell ref="J83:K83"/>
    <mergeCell ref="D84:G84"/>
    <mergeCell ref="H84:I84"/>
    <mergeCell ref="J84:K84"/>
    <mergeCell ref="D81:G81"/>
    <mergeCell ref="H81:I81"/>
    <mergeCell ref="J81:K81"/>
    <mergeCell ref="D82:G82"/>
    <mergeCell ref="H82:I82"/>
    <mergeCell ref="J82:K82"/>
    <mergeCell ref="D79:G79"/>
    <mergeCell ref="H79:I79"/>
    <mergeCell ref="J79:K79"/>
    <mergeCell ref="D80:G80"/>
    <mergeCell ref="H80:I80"/>
    <mergeCell ref="J80:K80"/>
    <mergeCell ref="D77:G77"/>
    <mergeCell ref="H77:I77"/>
    <mergeCell ref="J77:K77"/>
    <mergeCell ref="D78:G78"/>
    <mergeCell ref="H78:I78"/>
    <mergeCell ref="J78:K78"/>
    <mergeCell ref="D75:G75"/>
    <mergeCell ref="H75:I75"/>
    <mergeCell ref="J75:K75"/>
    <mergeCell ref="D76:G76"/>
    <mergeCell ref="H76:I76"/>
    <mergeCell ref="J76:K76"/>
    <mergeCell ref="D73:G73"/>
    <mergeCell ref="H73:I73"/>
    <mergeCell ref="J73:K73"/>
    <mergeCell ref="D74:G74"/>
    <mergeCell ref="H74:I74"/>
    <mergeCell ref="J74:K74"/>
    <mergeCell ref="D71:G71"/>
    <mergeCell ref="H71:I71"/>
    <mergeCell ref="J71:K71"/>
    <mergeCell ref="D72:G72"/>
    <mergeCell ref="H72:I72"/>
    <mergeCell ref="J72:K72"/>
    <mergeCell ref="D69:G69"/>
    <mergeCell ref="H69:I69"/>
    <mergeCell ref="J69:K69"/>
    <mergeCell ref="D70:G70"/>
    <mergeCell ref="H70:I70"/>
    <mergeCell ref="J70:K70"/>
    <mergeCell ref="D67:G67"/>
    <mergeCell ref="H67:I67"/>
    <mergeCell ref="J67:K67"/>
    <mergeCell ref="D68:G68"/>
    <mergeCell ref="H68:I68"/>
    <mergeCell ref="J68:K68"/>
    <mergeCell ref="D65:G65"/>
    <mergeCell ref="H65:I65"/>
    <mergeCell ref="J65:K65"/>
    <mergeCell ref="D66:G66"/>
    <mergeCell ref="H66:I66"/>
    <mergeCell ref="J66:K66"/>
    <mergeCell ref="D63:G63"/>
    <mergeCell ref="H63:I63"/>
    <mergeCell ref="J63:K63"/>
    <mergeCell ref="D64:G64"/>
    <mergeCell ref="H64:I64"/>
    <mergeCell ref="J64:K64"/>
    <mergeCell ref="D61:G61"/>
    <mergeCell ref="H61:I61"/>
    <mergeCell ref="J61:K61"/>
    <mergeCell ref="D62:G62"/>
    <mergeCell ref="H62:I62"/>
    <mergeCell ref="J62:K62"/>
    <mergeCell ref="D59:G59"/>
    <mergeCell ref="H59:I59"/>
    <mergeCell ref="J59:K59"/>
    <mergeCell ref="D60:G60"/>
    <mergeCell ref="H60:I60"/>
    <mergeCell ref="J60:K60"/>
    <mergeCell ref="D57:G57"/>
    <mergeCell ref="H57:I57"/>
    <mergeCell ref="J57:K57"/>
    <mergeCell ref="D58:G58"/>
    <mergeCell ref="H58:I58"/>
    <mergeCell ref="J58:K58"/>
    <mergeCell ref="D55:G55"/>
    <mergeCell ref="H55:I55"/>
    <mergeCell ref="J55:K55"/>
    <mergeCell ref="D56:G56"/>
    <mergeCell ref="H56:I56"/>
    <mergeCell ref="J56:K56"/>
    <mergeCell ref="D53:G53"/>
    <mergeCell ref="H53:I53"/>
    <mergeCell ref="J53:K53"/>
    <mergeCell ref="D54:G54"/>
    <mergeCell ref="H54:I54"/>
    <mergeCell ref="J54:K54"/>
    <mergeCell ref="D51:G51"/>
    <mergeCell ref="H51:I51"/>
    <mergeCell ref="J51:K51"/>
    <mergeCell ref="D52:G52"/>
    <mergeCell ref="H52:I52"/>
    <mergeCell ref="J52:K52"/>
    <mergeCell ref="D49:G49"/>
    <mergeCell ref="H49:I49"/>
    <mergeCell ref="J49:K49"/>
    <mergeCell ref="D50:G50"/>
    <mergeCell ref="H50:I50"/>
    <mergeCell ref="J50:K50"/>
    <mergeCell ref="D47:G47"/>
    <mergeCell ref="H47:I47"/>
    <mergeCell ref="J47:K47"/>
    <mergeCell ref="D48:G48"/>
    <mergeCell ref="H48:I48"/>
    <mergeCell ref="J48:K48"/>
    <mergeCell ref="D45:G45"/>
    <mergeCell ref="H45:I45"/>
    <mergeCell ref="J45:K45"/>
    <mergeCell ref="D46:G46"/>
    <mergeCell ref="H46:I46"/>
    <mergeCell ref="J46:K46"/>
    <mergeCell ref="D43:G43"/>
    <mergeCell ref="H43:I43"/>
    <mergeCell ref="J43:K43"/>
    <mergeCell ref="D44:G44"/>
    <mergeCell ref="H44:I44"/>
    <mergeCell ref="J44:K44"/>
    <mergeCell ref="D41:G41"/>
    <mergeCell ref="H41:I41"/>
    <mergeCell ref="J41:K41"/>
    <mergeCell ref="D42:G42"/>
    <mergeCell ref="H42:I42"/>
    <mergeCell ref="J42:K42"/>
    <mergeCell ref="D39:G39"/>
    <mergeCell ref="H39:I39"/>
    <mergeCell ref="J39:K39"/>
    <mergeCell ref="D40:G40"/>
    <mergeCell ref="H40:I40"/>
    <mergeCell ref="J40:K40"/>
    <mergeCell ref="D37:G37"/>
    <mergeCell ref="H37:I37"/>
    <mergeCell ref="J37:K37"/>
    <mergeCell ref="D38:G38"/>
    <mergeCell ref="H38:I38"/>
    <mergeCell ref="J38:K38"/>
    <mergeCell ref="D35:G35"/>
    <mergeCell ref="H35:I35"/>
    <mergeCell ref="J35:K35"/>
    <mergeCell ref="D36:G36"/>
    <mergeCell ref="H36:I36"/>
    <mergeCell ref="J36:K36"/>
    <mergeCell ref="D33:G33"/>
    <mergeCell ref="H33:I33"/>
    <mergeCell ref="J33:K33"/>
    <mergeCell ref="D34:G34"/>
    <mergeCell ref="H34:I34"/>
    <mergeCell ref="J34:K34"/>
    <mergeCell ref="D31:G31"/>
    <mergeCell ref="H31:I31"/>
    <mergeCell ref="J31:K31"/>
    <mergeCell ref="D32:G32"/>
    <mergeCell ref="H32:I32"/>
    <mergeCell ref="J32:K32"/>
    <mergeCell ref="D29:G29"/>
    <mergeCell ref="H29:I29"/>
    <mergeCell ref="J29:K29"/>
    <mergeCell ref="D30:G30"/>
    <mergeCell ref="H30:I30"/>
    <mergeCell ref="J30:K30"/>
    <mergeCell ref="D27:G27"/>
    <mergeCell ref="H27:I27"/>
    <mergeCell ref="J27:K27"/>
    <mergeCell ref="D28:G28"/>
    <mergeCell ref="H28:I28"/>
    <mergeCell ref="J28:K28"/>
    <mergeCell ref="D25:G25"/>
    <mergeCell ref="H25:I25"/>
    <mergeCell ref="J25:K25"/>
    <mergeCell ref="D26:G26"/>
    <mergeCell ref="H26:I26"/>
    <mergeCell ref="J26:K26"/>
    <mergeCell ref="C22:G24"/>
    <mergeCell ref="H22:I24"/>
    <mergeCell ref="J22:K24"/>
    <mergeCell ref="L22:EA22"/>
    <mergeCell ref="EB22:EB24"/>
    <mergeCell ref="DY12:EB12"/>
    <mergeCell ref="B14:EB14"/>
    <mergeCell ref="C15:EB15"/>
    <mergeCell ref="C16:EB16"/>
    <mergeCell ref="C17:EB17"/>
    <mergeCell ref="C18:EB18"/>
    <mergeCell ref="B1:EB1"/>
    <mergeCell ref="B3:EB3"/>
    <mergeCell ref="B5:EB5"/>
    <mergeCell ref="B7:EB7"/>
    <mergeCell ref="DY9:EB9"/>
    <mergeCell ref="B10:L10"/>
    <mergeCell ref="N10:O10"/>
    <mergeCell ref="C19:EB19"/>
    <mergeCell ref="C20:EB20"/>
  </mergeCells>
  <conditionalFormatting sqref="C17:EB17">
    <cfRule type="expression" dxfId="5" priority="3">
      <formula>$EF$130&gt;0</formula>
    </cfRule>
  </conditionalFormatting>
  <conditionalFormatting sqref="C19:EB19">
    <cfRule type="expression" dxfId="4" priority="2">
      <formula>AND($EH$130&gt;0,$C$134="")</formula>
    </cfRule>
  </conditionalFormatting>
  <conditionalFormatting sqref="C20:EB20">
    <cfRule type="expression" dxfId="3" priority="5">
      <formula>AND(EG130&gt;0,F131="")</formula>
    </cfRule>
  </conditionalFormatting>
  <conditionalFormatting sqref="F131:EB131">
    <cfRule type="expression" dxfId="2" priority="4">
      <formula>AND(EG130=0,F131="")</formula>
    </cfRule>
    <cfRule type="expression" dxfId="1" priority="6">
      <formula>AND(EG130&gt;0,F131="")</formula>
    </cfRule>
  </conditionalFormatting>
  <conditionalFormatting sqref="L25:EB129">
    <cfRule type="expression" dxfId="0" priority="7">
      <formula>$J25="X"</formula>
    </cfRule>
  </conditionalFormatting>
  <dataValidations count="1">
    <dataValidation type="list" allowBlank="1" showInputMessage="1" showErrorMessage="1" sqref="J25:EB129">
      <formula1>"X"</formula1>
    </dataValidation>
  </dataValidations>
  <hyperlinks>
    <hyperlink ref="DY9:EB9" location="Índice!B19" display="Índice"/>
    <hyperlink ref="DY12:EB12" location="CNGE_2024_M1_Secc4!A57" display="Pregunta 4.2"/>
  </hyperlinks>
  <printOptions horizontalCentered="1" verticalCentered="1"/>
  <pageMargins left="0.70866141732283472" right="0.70866141732283472" top="0.74803149606299213" bottom="0.74803149606299213" header="0.31496062992125984" footer="0.31496062992125984"/>
  <pageSetup scale="19" orientation="landscape" r:id="rId1"/>
  <headerFooter>
    <oddHeader>&amp;CMódulo 1 Sección IV
Complemento</oddHeader>
    <oddFooter>&amp;LCenso Nacional de Gobiernos Estatales 2024&amp;R&amp;P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9"/>
  <sheetViews>
    <sheetView showGridLines="0" view="pageBreakPreview" zoomScale="120" zoomScaleNormal="100" zoomScaleSheetLayoutView="120" workbookViewId="0"/>
  </sheetViews>
  <sheetFormatPr baseColWidth="10" defaultColWidth="0" defaultRowHeight="15" customHeight="1" zeroHeight="1"/>
  <cols>
    <col min="1" max="1" width="5.7109375" style="41" customWidth="1"/>
    <col min="2" max="30" width="3.7109375" style="41" customWidth="1"/>
    <col min="31" max="31" width="5.7109375" style="41" customWidth="1"/>
    <col min="32" max="16384" width="3.7109375" style="41" hidden="1"/>
  </cols>
  <sheetData>
    <row r="1" spans="1:30" customFormat="1" ht="173.25" customHeight="1">
      <c r="A1" s="3"/>
      <c r="B1" s="430" t="s">
        <v>0</v>
      </c>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c r="AC1" s="472"/>
      <c r="AD1" s="472"/>
    </row>
    <row r="2" spans="1:30" customFormat="1"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0" customFormat="1" ht="45" customHeight="1">
      <c r="A3" s="3"/>
      <c r="B3" s="431" t="s">
        <v>1</v>
      </c>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row>
    <row r="4" spans="1:30" customFormat="1" ht="1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30" customFormat="1" ht="45" customHeight="1">
      <c r="A5" s="3"/>
      <c r="B5" s="431" t="s">
        <v>9</v>
      </c>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432"/>
      <c r="AD5" s="432"/>
    </row>
    <row r="6" spans="1:30" customFormat="1" ht="15" customHeight="1">
      <c r="A6" s="3"/>
      <c r="B6" s="1"/>
      <c r="C6" s="1"/>
      <c r="D6" s="1"/>
      <c r="E6" s="1"/>
      <c r="F6" s="1"/>
      <c r="G6" s="1"/>
      <c r="H6" s="1"/>
      <c r="I6" s="1"/>
      <c r="J6" s="1"/>
      <c r="K6" s="1"/>
      <c r="L6" s="1"/>
      <c r="M6" s="1"/>
      <c r="N6" s="1"/>
      <c r="O6" s="1"/>
      <c r="P6" s="1"/>
      <c r="Q6" s="1"/>
      <c r="R6" s="1"/>
      <c r="S6" s="1"/>
      <c r="T6" s="1"/>
      <c r="U6" s="1"/>
      <c r="V6" s="1"/>
      <c r="W6" s="1"/>
      <c r="X6" s="1"/>
      <c r="Y6" s="1"/>
      <c r="Z6" s="1"/>
      <c r="AA6" s="1"/>
      <c r="AB6" s="1"/>
      <c r="AC6" s="1"/>
      <c r="AD6" s="1"/>
    </row>
    <row r="7" spans="1:30" customFormat="1" ht="60" customHeight="1">
      <c r="A7" s="3"/>
      <c r="B7" s="431" t="s">
        <v>8</v>
      </c>
      <c r="C7" s="432"/>
      <c r="D7" s="432"/>
      <c r="E7" s="432"/>
      <c r="F7" s="432"/>
      <c r="G7" s="432"/>
      <c r="H7" s="432"/>
      <c r="I7" s="432"/>
      <c r="J7" s="432"/>
      <c r="K7" s="432"/>
      <c r="L7" s="432"/>
      <c r="M7" s="432"/>
      <c r="N7" s="432"/>
      <c r="O7" s="432"/>
      <c r="P7" s="432"/>
      <c r="Q7" s="432"/>
      <c r="R7" s="432"/>
      <c r="S7" s="432"/>
      <c r="T7" s="432"/>
      <c r="U7" s="432"/>
      <c r="V7" s="432"/>
      <c r="W7" s="432"/>
      <c r="X7" s="432"/>
      <c r="Y7" s="432"/>
      <c r="Z7" s="432"/>
      <c r="AA7" s="432"/>
      <c r="AB7" s="432"/>
      <c r="AC7" s="432"/>
      <c r="AD7" s="432"/>
    </row>
    <row r="8" spans="1:30" customFormat="1" ht="15" customHeight="1">
      <c r="A8" s="3"/>
      <c r="B8" s="1"/>
      <c r="C8" s="1"/>
      <c r="D8" s="1"/>
      <c r="E8" s="1"/>
      <c r="F8" s="1"/>
      <c r="G8" s="1"/>
      <c r="H8" s="1"/>
      <c r="I8" s="1"/>
      <c r="J8" s="1"/>
      <c r="K8" s="1"/>
      <c r="L8" s="1"/>
      <c r="M8" s="1"/>
      <c r="N8" s="1"/>
      <c r="O8" s="1"/>
      <c r="P8" s="1"/>
      <c r="Q8" s="1"/>
      <c r="R8" s="1"/>
      <c r="S8" s="1"/>
      <c r="T8" s="1"/>
      <c r="U8" s="1"/>
      <c r="V8" s="1"/>
      <c r="W8" s="1"/>
      <c r="X8" s="1"/>
      <c r="Y8" s="1"/>
      <c r="Z8" s="1"/>
      <c r="AA8" s="1"/>
      <c r="AB8" s="1"/>
      <c r="AC8" s="1"/>
      <c r="AD8" s="1"/>
    </row>
    <row r="9" spans="1:30" customFormat="1" ht="15" customHeight="1" thickBot="1">
      <c r="A9" s="3"/>
      <c r="B9" s="2" t="s">
        <v>3</v>
      </c>
      <c r="C9" s="1"/>
      <c r="D9" s="1"/>
      <c r="E9" s="1"/>
      <c r="F9" s="1"/>
      <c r="G9" s="1"/>
      <c r="H9" s="1"/>
      <c r="I9" s="1"/>
      <c r="J9" s="1"/>
      <c r="K9" s="1"/>
      <c r="L9" s="1"/>
      <c r="M9" s="1"/>
      <c r="N9" s="2" t="s">
        <v>4</v>
      </c>
      <c r="O9" s="1"/>
      <c r="P9" s="3"/>
      <c r="Q9" s="3"/>
      <c r="R9" s="3"/>
      <c r="S9" s="3"/>
      <c r="T9" s="3"/>
      <c r="U9" s="3"/>
      <c r="V9" s="3"/>
      <c r="W9" s="3"/>
      <c r="X9" s="3"/>
      <c r="Y9" s="3"/>
      <c r="Z9" s="3"/>
      <c r="AA9" s="453" t="s">
        <v>2</v>
      </c>
      <c r="AB9" s="453"/>
      <c r="AC9" s="453"/>
      <c r="AD9" s="453"/>
    </row>
    <row r="10" spans="1:30" customFormat="1" ht="15" customHeight="1" thickBot="1">
      <c r="A10" s="3"/>
      <c r="B10" s="436" t="str">
        <f>IF(Presentación!B10="","",Presentación!B10)</f>
        <v>Veracruz de Ignacio de la Llave</v>
      </c>
      <c r="C10" s="434"/>
      <c r="D10" s="434"/>
      <c r="E10" s="434"/>
      <c r="F10" s="434"/>
      <c r="G10" s="434"/>
      <c r="H10" s="434"/>
      <c r="I10" s="434"/>
      <c r="J10" s="434"/>
      <c r="K10" s="434"/>
      <c r="L10" s="435"/>
      <c r="M10" s="1"/>
      <c r="N10" s="436" t="str">
        <f>IF(Presentación!N10="","",Presentación!N10)</f>
        <v>230</v>
      </c>
      <c r="O10" s="435"/>
      <c r="P10" s="3"/>
      <c r="Q10" s="3"/>
      <c r="R10" s="3"/>
      <c r="S10" s="3"/>
      <c r="T10" s="3"/>
      <c r="U10" s="3"/>
      <c r="V10" s="3"/>
      <c r="W10" s="3"/>
      <c r="X10" s="3"/>
      <c r="Y10" s="3"/>
      <c r="Z10" s="3"/>
      <c r="AA10" s="3"/>
      <c r="AB10" s="3"/>
      <c r="AC10" s="3"/>
      <c r="AD10" s="3"/>
    </row>
    <row r="11" spans="1:30" customFormat="1" ht="1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row>
    <row r="12" spans="1:30" customFormat="1" ht="15" customHeight="1">
      <c r="A12" s="3"/>
      <c r="B12" s="63" t="s">
        <v>208</v>
      </c>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row>
    <row r="13" spans="1:30" customFormat="1" ht="36" customHeight="1">
      <c r="A13" s="32"/>
      <c r="B13" s="101"/>
      <c r="C13" s="442" t="s">
        <v>586</v>
      </c>
      <c r="D13" s="442"/>
      <c r="E13" s="442"/>
      <c r="F13" s="442"/>
      <c r="G13" s="442"/>
      <c r="H13" s="442"/>
      <c r="I13" s="442"/>
      <c r="J13" s="442"/>
      <c r="K13" s="442"/>
      <c r="L13" s="442"/>
      <c r="M13" s="442"/>
      <c r="N13" s="442"/>
      <c r="O13" s="442"/>
      <c r="P13" s="442"/>
      <c r="Q13" s="442"/>
      <c r="R13" s="442"/>
      <c r="S13" s="442"/>
      <c r="T13" s="442"/>
      <c r="U13" s="442"/>
      <c r="V13" s="442"/>
      <c r="W13" s="442"/>
      <c r="X13" s="442"/>
      <c r="Y13" s="442"/>
      <c r="Z13" s="442"/>
      <c r="AA13" s="442"/>
      <c r="AB13" s="442"/>
      <c r="AC13" s="442"/>
      <c r="AD13" s="442"/>
    </row>
    <row r="14" spans="1:30" customFormat="1" ht="15" customHeight="1">
      <c r="A14" s="32"/>
      <c r="B14" s="11"/>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0" customFormat="1" ht="15" customHeight="1">
      <c r="A15" s="32"/>
      <c r="B15" s="63" t="s">
        <v>197</v>
      </c>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row>
    <row r="16" spans="1:30" customFormat="1" ht="36" customHeight="1">
      <c r="A16" s="32"/>
      <c r="B16" s="101"/>
      <c r="C16" s="442" t="s">
        <v>395</v>
      </c>
      <c r="D16" s="442"/>
      <c r="E16" s="442"/>
      <c r="F16" s="442"/>
      <c r="G16" s="442"/>
      <c r="H16" s="442"/>
      <c r="I16" s="442"/>
      <c r="J16" s="442"/>
      <c r="K16" s="442"/>
      <c r="L16" s="442"/>
      <c r="M16" s="442"/>
      <c r="N16" s="442"/>
      <c r="O16" s="442"/>
      <c r="P16" s="442"/>
      <c r="Q16" s="442"/>
      <c r="R16" s="442"/>
      <c r="S16" s="442"/>
      <c r="T16" s="442"/>
      <c r="U16" s="442"/>
      <c r="V16" s="442"/>
      <c r="W16" s="442"/>
      <c r="X16" s="442"/>
      <c r="Y16" s="442"/>
      <c r="Z16" s="442"/>
      <c r="AA16" s="442"/>
      <c r="AB16" s="442"/>
      <c r="AC16" s="442"/>
      <c r="AD16" s="442"/>
    </row>
    <row r="17" spans="1:30" customFormat="1" ht="15" customHeight="1">
      <c r="A17" s="32"/>
      <c r="B17" s="11"/>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row>
    <row r="18" spans="1:30" customFormat="1" ht="15" customHeight="1">
      <c r="A18" s="32"/>
      <c r="B18" s="63" t="s">
        <v>396</v>
      </c>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row>
    <row r="19" spans="1:30" customFormat="1" ht="36" customHeight="1">
      <c r="A19" s="32"/>
      <c r="B19" s="101"/>
      <c r="C19" s="442" t="s">
        <v>593</v>
      </c>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row>
    <row r="20" spans="1:30" customFormat="1" ht="15" customHeight="1">
      <c r="A20" s="32"/>
      <c r="B20" s="11"/>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customFormat="1" ht="15" customHeight="1">
      <c r="A21" s="32"/>
      <c r="B21" s="63" t="s">
        <v>397</v>
      </c>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row>
    <row r="22" spans="1:30" customFormat="1" ht="24" customHeight="1">
      <c r="A22" s="32"/>
      <c r="B22" s="11"/>
      <c r="C22" s="442" t="s">
        <v>398</v>
      </c>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row>
    <row r="23" spans="1:30" customFormat="1" ht="15" customHeight="1">
      <c r="A23" s="32"/>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row>
    <row r="24" spans="1:30" customFormat="1" ht="15" customHeight="1">
      <c r="A24" s="32"/>
      <c r="B24" s="63" t="s">
        <v>390</v>
      </c>
    </row>
    <row r="25" spans="1:30" customFormat="1" ht="15" customHeight="1">
      <c r="A25" s="32"/>
      <c r="C25" s="452" t="s">
        <v>391</v>
      </c>
      <c r="D25" s="452"/>
      <c r="E25" s="452"/>
      <c r="F25" s="452"/>
      <c r="G25" s="452"/>
      <c r="H25" s="452"/>
      <c r="I25" s="452"/>
      <c r="J25" s="452"/>
      <c r="K25" s="452"/>
      <c r="L25" s="452"/>
      <c r="M25" s="452"/>
      <c r="N25" s="452"/>
      <c r="O25" s="452"/>
      <c r="P25" s="452"/>
      <c r="Q25" s="452"/>
      <c r="R25" s="452"/>
      <c r="S25" s="452"/>
      <c r="T25" s="452"/>
      <c r="U25" s="452"/>
      <c r="V25" s="452"/>
      <c r="W25" s="452"/>
      <c r="X25" s="452"/>
      <c r="Y25" s="452"/>
      <c r="Z25" s="452"/>
      <c r="AA25" s="452"/>
      <c r="AB25" s="452"/>
      <c r="AC25" s="452"/>
      <c r="AD25" s="452"/>
    </row>
    <row r="26" spans="1:30" customFormat="1" ht="15" customHeight="1">
      <c r="A26" s="32"/>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row>
    <row r="27" spans="1:30" customFormat="1" ht="15" customHeight="1">
      <c r="A27" s="32"/>
      <c r="B27" s="63" t="s">
        <v>399</v>
      </c>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row>
    <row r="28" spans="1:30" customFormat="1" ht="60" customHeight="1">
      <c r="A28" s="32"/>
      <c r="B28" s="101"/>
      <c r="C28" s="712" t="s">
        <v>594</v>
      </c>
      <c r="D28" s="712"/>
      <c r="E28" s="712"/>
      <c r="F28" s="712"/>
      <c r="G28" s="712"/>
      <c r="H28" s="712"/>
      <c r="I28" s="712"/>
      <c r="J28" s="712"/>
      <c r="K28" s="712"/>
      <c r="L28" s="712"/>
      <c r="M28" s="712"/>
      <c r="N28" s="712"/>
      <c r="O28" s="712"/>
      <c r="P28" s="712"/>
      <c r="Q28" s="712"/>
      <c r="R28" s="712"/>
      <c r="S28" s="712"/>
      <c r="T28" s="712"/>
      <c r="U28" s="712"/>
      <c r="V28" s="712"/>
      <c r="W28" s="712"/>
      <c r="X28" s="712"/>
      <c r="Y28" s="712"/>
      <c r="Z28" s="712"/>
      <c r="AA28" s="712"/>
      <c r="AB28" s="712"/>
      <c r="AC28" s="712"/>
      <c r="AD28" s="712"/>
    </row>
    <row r="29" spans="1:30" customFormat="1" ht="15" customHeight="1">
      <c r="A29" s="32"/>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row>
    <row r="30" spans="1:30" customFormat="1" ht="15" customHeight="1">
      <c r="A30" s="32"/>
      <c r="B30" s="63" t="s">
        <v>400</v>
      </c>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row>
    <row r="31" spans="1:30" customFormat="1" ht="36" customHeight="1">
      <c r="A31" s="32"/>
      <c r="B31" s="101"/>
      <c r="C31" s="442" t="s">
        <v>401</v>
      </c>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row>
    <row r="32" spans="1:30" customFormat="1" ht="15" customHeight="1">
      <c r="A32" s="32"/>
      <c r="B32" s="11"/>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customFormat="1" ht="15" customHeight="1">
      <c r="A33" s="32"/>
      <c r="B33" s="63" t="s">
        <v>209</v>
      </c>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row>
    <row r="34" spans="1:30" customFormat="1" ht="60" customHeight="1">
      <c r="A34" s="32"/>
      <c r="B34" s="101"/>
      <c r="C34" s="442" t="s">
        <v>526</v>
      </c>
      <c r="D34" s="442"/>
      <c r="E34" s="442"/>
      <c r="F34" s="442"/>
      <c r="G34" s="442"/>
      <c r="H34" s="442"/>
      <c r="I34" s="442"/>
      <c r="J34" s="442"/>
      <c r="K34" s="442"/>
      <c r="L34" s="442"/>
      <c r="M34" s="442"/>
      <c r="N34" s="442"/>
      <c r="O34" s="442"/>
      <c r="P34" s="442"/>
      <c r="Q34" s="442"/>
      <c r="R34" s="442"/>
      <c r="S34" s="442"/>
      <c r="T34" s="442"/>
      <c r="U34" s="442"/>
      <c r="V34" s="442"/>
      <c r="W34" s="442"/>
      <c r="X34" s="442"/>
      <c r="Y34" s="442"/>
      <c r="Z34" s="442"/>
      <c r="AA34" s="442"/>
      <c r="AB34" s="442"/>
      <c r="AC34" s="442"/>
      <c r="AD34" s="442"/>
    </row>
    <row r="35" spans="1:30" customFormat="1" ht="15" customHeight="1">
      <c r="A35" s="32"/>
      <c r="B35" s="11"/>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customFormat="1" ht="15" customHeight="1">
      <c r="A36" s="32"/>
      <c r="B36" s="63" t="s">
        <v>203</v>
      </c>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row>
    <row r="37" spans="1:30" customFormat="1" ht="60" customHeight="1">
      <c r="A37" s="32"/>
      <c r="B37" s="101"/>
      <c r="C37" s="442" t="s">
        <v>527</v>
      </c>
      <c r="D37" s="442"/>
      <c r="E37" s="442"/>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442"/>
    </row>
    <row r="38" spans="1:30" customFormat="1" ht="15" customHeight="1">
      <c r="A38" s="32"/>
      <c r="B38" s="11"/>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1:30" customFormat="1" ht="15" customHeight="1">
      <c r="A39" s="32"/>
      <c r="B39" s="63" t="s">
        <v>206</v>
      </c>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row>
    <row r="40" spans="1:30" customFormat="1" ht="24" customHeight="1">
      <c r="A40" s="32"/>
      <c r="B40" s="101"/>
      <c r="C40" s="442" t="s">
        <v>402</v>
      </c>
      <c r="D40" s="442"/>
      <c r="E40" s="442"/>
      <c r="F40" s="442"/>
      <c r="G40" s="442"/>
      <c r="H40" s="442"/>
      <c r="I40" s="442"/>
      <c r="J40" s="442"/>
      <c r="K40" s="442"/>
      <c r="L40" s="442"/>
      <c r="M40" s="442"/>
      <c r="N40" s="442"/>
      <c r="O40" s="442"/>
      <c r="P40" s="442"/>
      <c r="Q40" s="442"/>
      <c r="R40" s="442"/>
      <c r="S40" s="442"/>
      <c r="T40" s="442"/>
      <c r="U40" s="442"/>
      <c r="V40" s="442"/>
      <c r="W40" s="442"/>
      <c r="X40" s="442"/>
      <c r="Y40" s="442"/>
      <c r="Z40" s="442"/>
      <c r="AA40" s="442"/>
      <c r="AB40" s="442"/>
      <c r="AC40" s="442"/>
      <c r="AD40" s="442"/>
    </row>
    <row r="41" spans="1:30" customFormat="1" ht="15" customHeight="1">
      <c r="A41" s="32"/>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row>
    <row r="42" spans="1:30" customFormat="1" ht="15" customHeight="1">
      <c r="A42" s="32"/>
      <c r="B42" s="63" t="s">
        <v>403</v>
      </c>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0" customFormat="1" ht="36" customHeight="1">
      <c r="A43" s="32"/>
      <c r="B43" s="11"/>
      <c r="C43" s="442" t="s">
        <v>545</v>
      </c>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row>
    <row r="44" spans="1:30" customFormat="1" ht="15" customHeight="1">
      <c r="A44" s="32"/>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row>
    <row r="45" spans="1:30" customFormat="1" ht="15" customHeight="1">
      <c r="A45" s="32"/>
      <c r="B45" s="63" t="s">
        <v>205</v>
      </c>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customFormat="1" ht="24" customHeight="1">
      <c r="A46" s="32"/>
      <c r="B46" s="101"/>
      <c r="C46" s="442" t="s">
        <v>595</v>
      </c>
      <c r="D46" s="442"/>
      <c r="E46" s="442"/>
      <c r="F46" s="442"/>
      <c r="G46" s="442"/>
      <c r="H46" s="442"/>
      <c r="I46" s="442"/>
      <c r="J46" s="442"/>
      <c r="K46" s="442"/>
      <c r="L46" s="442"/>
      <c r="M46" s="442"/>
      <c r="N46" s="442"/>
      <c r="O46" s="442"/>
      <c r="P46" s="442"/>
      <c r="Q46" s="442"/>
      <c r="R46" s="442"/>
      <c r="S46" s="442"/>
      <c r="T46" s="442"/>
      <c r="U46" s="442"/>
      <c r="V46" s="442"/>
      <c r="W46" s="442"/>
      <c r="X46" s="442"/>
      <c r="Y46" s="442"/>
      <c r="Z46" s="442"/>
      <c r="AA46" s="442"/>
      <c r="AB46" s="442"/>
      <c r="AC46" s="442"/>
      <c r="AD46" s="442"/>
    </row>
    <row r="47" spans="1:30" customFormat="1" ht="15" customHeight="1">
      <c r="A47" s="32"/>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row>
    <row r="48" spans="1:30" customFormat="1" ht="15" customHeight="1">
      <c r="A48" s="32"/>
      <c r="B48" s="63" t="s">
        <v>404</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customFormat="1" ht="60" customHeight="1">
      <c r="A49" s="32"/>
      <c r="B49" s="101"/>
      <c r="C49" s="442" t="s">
        <v>405</v>
      </c>
      <c r="D49" s="442"/>
      <c r="E49" s="442"/>
      <c r="F49" s="442"/>
      <c r="G49" s="442"/>
      <c r="H49" s="442"/>
      <c r="I49" s="442"/>
      <c r="J49" s="442"/>
      <c r="K49" s="442"/>
      <c r="L49" s="442"/>
      <c r="M49" s="442"/>
      <c r="N49" s="442"/>
      <c r="O49" s="442"/>
      <c r="P49" s="442"/>
      <c r="Q49" s="442"/>
      <c r="R49" s="442"/>
      <c r="S49" s="442"/>
      <c r="T49" s="442"/>
      <c r="U49" s="442"/>
      <c r="V49" s="442"/>
      <c r="W49" s="442"/>
      <c r="X49" s="442"/>
      <c r="Y49" s="442"/>
      <c r="Z49" s="442"/>
      <c r="AA49" s="442"/>
      <c r="AB49" s="442"/>
      <c r="AC49" s="442"/>
      <c r="AD49" s="442"/>
    </row>
    <row r="50" spans="1:30" customFormat="1" ht="15" customHeight="1">
      <c r="A50" s="32"/>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row>
    <row r="51" spans="1:30" customFormat="1" ht="15" customHeight="1">
      <c r="A51" s="32"/>
      <c r="B51" s="63" t="s">
        <v>406</v>
      </c>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customFormat="1" ht="24" customHeight="1">
      <c r="A52" s="32"/>
      <c r="B52" s="101"/>
      <c r="C52" s="442" t="s">
        <v>407</v>
      </c>
      <c r="D52" s="442"/>
      <c r="E52" s="442"/>
      <c r="F52" s="442"/>
      <c r="G52" s="442"/>
      <c r="H52" s="442"/>
      <c r="I52" s="442"/>
      <c r="J52" s="442"/>
      <c r="K52" s="442"/>
      <c r="L52" s="442"/>
      <c r="M52" s="442"/>
      <c r="N52" s="442"/>
      <c r="O52" s="442"/>
      <c r="P52" s="442"/>
      <c r="Q52" s="442"/>
      <c r="R52" s="442"/>
      <c r="S52" s="442"/>
      <c r="T52" s="442"/>
      <c r="U52" s="442"/>
      <c r="V52" s="442"/>
      <c r="W52" s="442"/>
      <c r="X52" s="442"/>
      <c r="Y52" s="442"/>
      <c r="Z52" s="442"/>
      <c r="AA52" s="442"/>
      <c r="AB52" s="442"/>
      <c r="AC52" s="442"/>
      <c r="AD52" s="442"/>
    </row>
    <row r="53" spans="1:30" customFormat="1" ht="15" customHeight="1">
      <c r="A53" s="32"/>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row>
    <row r="54" spans="1:30" customFormat="1" ht="15" customHeight="1">
      <c r="A54" s="32"/>
      <c r="B54" s="63" t="s">
        <v>392</v>
      </c>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customFormat="1" ht="36" customHeight="1">
      <c r="A55" s="32"/>
      <c r="B55" s="11"/>
      <c r="C55" s="442" t="s">
        <v>486</v>
      </c>
      <c r="D55" s="442"/>
      <c r="E55" s="442"/>
      <c r="F55" s="442"/>
      <c r="G55" s="442"/>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row>
    <row r="56" spans="1:30" customFormat="1" ht="15" customHeight="1">
      <c r="A56" s="32"/>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row>
    <row r="57" spans="1:30" customFormat="1" ht="15" customHeight="1">
      <c r="A57" s="32"/>
      <c r="B57" s="63" t="s">
        <v>393</v>
      </c>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customFormat="1" ht="24" customHeight="1">
      <c r="A58" s="32"/>
      <c r="B58" s="135"/>
      <c r="C58" s="442" t="s">
        <v>487</v>
      </c>
      <c r="D58" s="442"/>
      <c r="E58" s="442"/>
      <c r="F58" s="442"/>
      <c r="G58" s="442"/>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row>
    <row r="59" spans="1:30" customFormat="1" ht="15" customHeight="1">
      <c r="A59" s="32"/>
      <c r="B59" s="11"/>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customFormat="1" ht="15" customHeight="1">
      <c r="A60" s="32"/>
      <c r="B60" s="63" t="s">
        <v>394</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customFormat="1" ht="24" customHeight="1">
      <c r="A61" s="32"/>
      <c r="B61" s="135"/>
      <c r="C61" s="442" t="s">
        <v>488</v>
      </c>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row>
    <row r="62" spans="1:30" customFormat="1" ht="15" customHeight="1">
      <c r="A62" s="32"/>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row>
    <row r="63" spans="1:30" customFormat="1" ht="15" customHeight="1">
      <c r="A63" s="32"/>
      <c r="B63" s="63" t="s">
        <v>408</v>
      </c>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customFormat="1" ht="24" customHeight="1">
      <c r="A64" s="32"/>
      <c r="B64" s="11"/>
      <c r="C64" s="442" t="s">
        <v>547</v>
      </c>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row>
    <row r="65" spans="1:30" customFormat="1" ht="15" customHeight="1">
      <c r="A65" s="32"/>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row>
    <row r="66" spans="1:30" customFormat="1" ht="36" customHeight="1">
      <c r="A66" s="32"/>
      <c r="B66" s="101"/>
      <c r="D66" s="442" t="s">
        <v>596</v>
      </c>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row>
    <row r="67" spans="1:30" customFormat="1" ht="15" customHeight="1">
      <c r="A67" s="32"/>
      <c r="B67" s="101"/>
      <c r="C67" s="3"/>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row>
    <row r="68" spans="1:30" customFormat="1" ht="24" customHeight="1">
      <c r="A68" s="32"/>
      <c r="B68" s="101"/>
      <c r="D68" s="442" t="s">
        <v>597</v>
      </c>
      <c r="E68" s="442"/>
      <c r="F68" s="442"/>
      <c r="G68" s="442"/>
      <c r="H68" s="442"/>
      <c r="I68" s="442"/>
      <c r="J68" s="442"/>
      <c r="K68" s="442"/>
      <c r="L68" s="442"/>
      <c r="M68" s="442"/>
      <c r="N68" s="442"/>
      <c r="O68" s="442"/>
      <c r="P68" s="442"/>
      <c r="Q68" s="442"/>
      <c r="R68" s="442"/>
      <c r="S68" s="442"/>
      <c r="T68" s="442"/>
      <c r="U68" s="442"/>
      <c r="V68" s="442"/>
      <c r="W68" s="442"/>
      <c r="X68" s="442"/>
      <c r="Y68" s="442"/>
      <c r="Z68" s="442"/>
      <c r="AA68" s="442"/>
      <c r="AB68" s="442"/>
      <c r="AC68" s="442"/>
      <c r="AD68" s="442"/>
    </row>
    <row r="69" spans="1:30" customFormat="1" ht="15" customHeight="1">
      <c r="A69" s="32"/>
      <c r="B69" s="101"/>
      <c r="C69" s="3"/>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row>
    <row r="70" spans="1:30" customFormat="1" ht="24" customHeight="1">
      <c r="A70" s="32"/>
      <c r="B70" s="101"/>
      <c r="D70" s="442" t="s">
        <v>598</v>
      </c>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row>
    <row r="71" spans="1:30" customFormat="1" ht="15" customHeight="1">
      <c r="A71" s="32"/>
      <c r="B71" s="10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customFormat="1" ht="15" customHeight="1">
      <c r="A72" s="32"/>
      <c r="B72" s="63" t="s">
        <v>210</v>
      </c>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customFormat="1" ht="36" customHeight="1">
      <c r="A73" s="32"/>
      <c r="B73" s="11"/>
      <c r="C73" s="442" t="s">
        <v>409</v>
      </c>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row>
    <row r="74" spans="1:30" customFormat="1" ht="15" customHeight="1">
      <c r="A74" s="32"/>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row>
    <row r="75" spans="1:30" customFormat="1" ht="15" customHeight="1">
      <c r="A75" s="32"/>
      <c r="B75" s="63" t="s">
        <v>491</v>
      </c>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customFormat="1" ht="36" customHeight="1">
      <c r="A76" s="32"/>
      <c r="B76" s="101"/>
      <c r="C76" s="442" t="s">
        <v>528</v>
      </c>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row>
    <row r="77" spans="1:30" customFormat="1" ht="15" customHeight="1">
      <c r="A77" s="32"/>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row>
    <row r="78" spans="1:30" customFormat="1" ht="15" customHeight="1">
      <c r="A78" s="32"/>
      <c r="B78" s="63" t="s">
        <v>239</v>
      </c>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customFormat="1" ht="15" customHeight="1">
      <c r="A79" s="32"/>
      <c r="B79" s="101"/>
      <c r="C79" s="442" t="s">
        <v>410</v>
      </c>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row>
    <row r="80" spans="1:30" customFormat="1" ht="15" customHeight="1">
      <c r="A80" s="32"/>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row>
    <row r="81" spans="1:30" customFormat="1" ht="15" customHeight="1">
      <c r="A81" s="32"/>
      <c r="B81" s="63" t="s">
        <v>287</v>
      </c>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customFormat="1" ht="36" customHeight="1">
      <c r="A82" s="32"/>
      <c r="B82" s="101"/>
      <c r="C82" s="442" t="s">
        <v>411</v>
      </c>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row>
    <row r="83" spans="1:30" customFormat="1" ht="15" customHeight="1">
      <c r="A83" s="32"/>
    </row>
    <row r="84" spans="1:30" customFormat="1" ht="15" customHeight="1">
      <c r="A84" s="32"/>
      <c r="B84" s="63" t="s">
        <v>412</v>
      </c>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customFormat="1" ht="24" customHeight="1">
      <c r="A85" s="32"/>
      <c r="B85" s="101"/>
      <c r="C85" s="442" t="s">
        <v>413</v>
      </c>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row>
    <row r="86" spans="1:30" customFormat="1" ht="15" customHeight="1">
      <c r="A86" s="32"/>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row>
    <row r="87" spans="1:30" customFormat="1" ht="15" customHeight="1">
      <c r="A87" s="32"/>
      <c r="B87" s="63" t="s">
        <v>414</v>
      </c>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customFormat="1" ht="36" customHeight="1">
      <c r="A88" s="32"/>
      <c r="B88" s="101"/>
      <c r="C88" s="442" t="s">
        <v>415</v>
      </c>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row>
    <row r="89" spans="1:30" customFormat="1" ht="15" customHeight="1">
      <c r="A89" s="32"/>
      <c r="E89" s="90"/>
    </row>
    <row r="90" spans="1:30" customFormat="1" ht="15" customHeight="1">
      <c r="A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row>
    <row r="91" spans="1:30" customFormat="1" ht="15" customHeight="1">
      <c r="A91" s="32"/>
    </row>
    <row r="92" spans="1:30" customFormat="1" ht="15" customHeight="1">
      <c r="A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row>
    <row r="93" spans="1:30" customFormat="1" ht="15" customHeight="1">
      <c r="A93" s="32"/>
    </row>
    <row r="94" spans="1:30" customFormat="1" ht="15" customHeight="1">
      <c r="A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row>
    <row r="95" spans="1:30" customFormat="1" ht="15" hidden="1" customHeight="1">
      <c r="A95" s="32"/>
    </row>
    <row r="96" spans="1:30" customFormat="1" ht="15" hidden="1" customHeight="1">
      <c r="A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row>
    <row r="97" spans="1:30" customFormat="1" ht="15" hidden="1" customHeight="1">
      <c r="A97" s="32"/>
    </row>
    <row r="98" spans="1:30" customFormat="1" ht="15" hidden="1" customHeight="1">
      <c r="A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row>
    <row r="99" spans="1:30" customFormat="1" ht="15" hidden="1" customHeight="1">
      <c r="A99" s="32"/>
    </row>
    <row r="100" spans="1:30" customFormat="1" ht="15" hidden="1" customHeight="1">
      <c r="A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row>
    <row r="101" spans="1:30" customFormat="1" ht="15" hidden="1" customHeight="1">
      <c r="A101" s="3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row>
    <row r="102" spans="1:30" customFormat="1" ht="15" hidden="1" customHeight="1">
      <c r="A102" s="32"/>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customFormat="1" ht="15" hidden="1" customHeight="1">
      <c r="A103" s="32"/>
      <c r="B103" s="101"/>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row>
    <row r="104" spans="1:30" customFormat="1" ht="15" hidden="1" customHeight="1"/>
    <row r="105" spans="1:30" customFormat="1" ht="15" hidden="1" customHeight="1"/>
    <row r="106" spans="1:30" customFormat="1" ht="15" hidden="1" customHeight="1"/>
    <row r="107" spans="1:30" customFormat="1" ht="15" hidden="1" customHeight="1"/>
    <row r="108" spans="1:30" customFormat="1" ht="15" hidden="1" customHeight="1"/>
    <row r="109" spans="1:30" customFormat="1" ht="15" hidden="1" customHeight="1"/>
  </sheetData>
  <sheetProtection algorithmName="SHA-512" hashValue="BDVpm2AxgmOcGN9Sj7fJ0OXikEucttTmMXQ7u8Nl0XBJ8Qikji2ys1HTvI72KRBvrwHsethNNQb8y6eT1tg7Qg==" saltValue="I7zXNMSD4U6yV+XW4bmP7w==" spinCount="100000" sheet="1" objects="1" scenarios="1"/>
  <mergeCells count="34">
    <mergeCell ref="C88:AD88"/>
    <mergeCell ref="C55:AD55"/>
    <mergeCell ref="C58:AD58"/>
    <mergeCell ref="C61:AD61"/>
    <mergeCell ref="C64:AD64"/>
    <mergeCell ref="D66:AD66"/>
    <mergeCell ref="D68:AD68"/>
    <mergeCell ref="D70:AD70"/>
    <mergeCell ref="C73:AD73"/>
    <mergeCell ref="C79:AD79"/>
    <mergeCell ref="C82:AD82"/>
    <mergeCell ref="C85:AD85"/>
    <mergeCell ref="C76:AD76"/>
    <mergeCell ref="C49:AD49"/>
    <mergeCell ref="C52:AD52"/>
    <mergeCell ref="C13:AD13"/>
    <mergeCell ref="C16:AD16"/>
    <mergeCell ref="C19:AD19"/>
    <mergeCell ref="C37:AD37"/>
    <mergeCell ref="C40:AD40"/>
    <mergeCell ref="C43:AD43"/>
    <mergeCell ref="C46:AD46"/>
    <mergeCell ref="C22:AD22"/>
    <mergeCell ref="C25:AD25"/>
    <mergeCell ref="C28:AD28"/>
    <mergeCell ref="C31:AD31"/>
    <mergeCell ref="C34:AD34"/>
    <mergeCell ref="B10:L10"/>
    <mergeCell ref="N10:O10"/>
    <mergeCell ref="B1:AD1"/>
    <mergeCell ref="B3:AD3"/>
    <mergeCell ref="B5:AD5"/>
    <mergeCell ref="B7:AD7"/>
    <mergeCell ref="AA9:AD9"/>
  </mergeCells>
  <hyperlinks>
    <hyperlink ref="AA9:AD9" location="Índice!B21" display="Índice"/>
  </hyperlinks>
  <printOptions horizontalCentered="1" verticalCentered="1"/>
  <pageMargins left="0.70866141732283472" right="0.70866141732283472" top="0.74803149606299213" bottom="0.74803149606299213" header="0.31496062992125984" footer="0.31496062992125984"/>
  <pageSetup scale="75" orientation="portrait" r:id="rId1"/>
  <headerFooter>
    <oddHeader>&amp;CMódulo 1 Sección IV
Glosario</oddHeader>
    <oddFooter>&amp;LCenso Nacional de Gobiernos Estatales 2024&amp;R&amp;P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kibh xmlns="8cfb24df-c76a-48fb-92b8-e40e245fe80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373EE7A0D5FA54FAA07EB029AB519A7" ma:contentTypeVersion="9" ma:contentTypeDescription="Crear nuevo documento." ma:contentTypeScope="" ma:versionID="9c5f64ad70dcd38dc15bfcde17e39d87">
  <xsd:schema xmlns:xsd="http://www.w3.org/2001/XMLSchema" xmlns:xs="http://www.w3.org/2001/XMLSchema" xmlns:p="http://schemas.microsoft.com/office/2006/metadata/properties" xmlns:ns2="8cfb24df-c76a-48fb-92b8-e40e245fe804" targetNamespace="http://schemas.microsoft.com/office/2006/metadata/properties" ma:root="true" ma:fieldsID="f51d912619e885c805a8cdc41ddc1eab" ns2:_="">
    <xsd:import namespace="8cfb24df-c76a-48fb-92b8-e40e245fe804"/>
    <xsd:element name="properties">
      <xsd:complexType>
        <xsd:sequence>
          <xsd:element name="documentManagement">
            <xsd:complexType>
              <xsd:all>
                <xsd:element ref="ns2:kibh" minOccurs="0"/>
                <xsd:element ref="ns2:MediaServiceMetadata" minOccurs="0"/>
                <xsd:element ref="ns2:MediaServiceFastMetadata" minOccurs="0"/>
                <xsd:element ref="ns2:MediaServiceObjectDetectorVersions" minOccurs="0"/>
                <xsd:element ref="ns2:MediaServiceSearchPropertie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b24df-c76a-48fb-92b8-e40e245fe804" elementFormDefault="qualified">
    <xsd:import namespace="http://schemas.microsoft.com/office/2006/documentManagement/types"/>
    <xsd:import namespace="http://schemas.microsoft.com/office/infopath/2007/PartnerControls"/>
    <xsd:element name="kibh" ma:index="8" nillable="true" ma:displayName="Descripción" ma:internalName="kibh">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EBB039-C387-4ACF-8427-BCB8883CD006}">
  <ds:schemaRef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2006/metadata/properties"/>
    <ds:schemaRef ds:uri="8cfb24df-c76a-48fb-92b8-e40e245fe804"/>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48F94382-B090-486C-9BA4-533CCDBF11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fb24df-c76a-48fb-92b8-e40e245fe8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3572E1-7F66-4072-97CF-903C44D50C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Índice</vt:lpstr>
      <vt:lpstr>Presentación</vt:lpstr>
      <vt:lpstr>Informantes</vt:lpstr>
      <vt:lpstr>Participantes</vt:lpstr>
      <vt:lpstr>CNGE_2024_M1_Secc4</vt:lpstr>
      <vt:lpstr>Complemento</vt:lpstr>
      <vt:lpstr>Glosario</vt:lpstr>
      <vt:lpstr>CNGE_2024_M1_Secc4!Área_de_impresión</vt:lpstr>
      <vt:lpstr>Complemento!Área_de_impresión</vt:lpstr>
      <vt:lpstr>Glosario!Área_de_impresión</vt:lpstr>
      <vt:lpstr>Índice!Área_de_impresión</vt:lpstr>
      <vt:lpstr>Informantes!Área_de_impresión</vt:lpstr>
      <vt:lpstr>Participantes!Área_de_impresión</vt:lpstr>
      <vt:lpstr>Presentación!Área_de_impresión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AGUILAR GARCIA RENATA CASSANDRA</dc:creator>
  <cp:lastModifiedBy>Héctor Luna Ortega</cp:lastModifiedBy>
  <cp:lastPrinted>2024-05-08T18:11:02Z</cp:lastPrinted>
  <dcterms:created xsi:type="dcterms:W3CDTF">2023-06-29T18:14:54Z</dcterms:created>
  <dcterms:modified xsi:type="dcterms:W3CDTF">2024-05-08T18:11:25Z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0x0101003373EE7A0D5FA54FAA07EB029AB519A7</vt:lpwstr>
  </property>
</Properties>
</file>