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12" r:id="rId2"/>
    <sheet name="Informantes" sheetId="13" r:id="rId3"/>
    <sheet name="Participantes" sheetId="14" r:id="rId4"/>
    <sheet name="CNGE_2026_M1_Secc10_Sub1" sheetId="5" r:id="rId5"/>
    <sheet name="CNGE_2026_M1_Secc10_Sub2" sheetId="6" r:id="rId6"/>
    <sheet name="CNGE_2026_M1_Secc10_Sub3" sheetId="7" r:id="rId7"/>
    <sheet name="CNGE_2026_M1_Secc10_Sub4" sheetId="8" r:id="rId8"/>
    <sheet name="Complemento" sheetId="11" r:id="rId9"/>
    <sheet name="Anexo" sheetId="9" r:id="rId10"/>
    <sheet name="Glosario" sheetId="10" r:id="rId11"/>
  </sheets>
  <externalReferences>
    <externalReference r:id="rId12"/>
    <externalReference r:id="rId13"/>
    <externalReference r:id="rId14"/>
    <externalReference r:id="rId15"/>
    <externalReference r:id="rId16"/>
    <externalReference r:id="rId17"/>
    <externalReference r:id="rId18"/>
  </externalReferences>
  <definedNames>
    <definedName name="_xlnm.Print_Area" localSheetId="9">Anexo!$A$1:$AE$191</definedName>
    <definedName name="_xlnm.Print_Area" localSheetId="4">CNGE_2026_M1_Secc10_Sub1!$A$1:$AE$36</definedName>
    <definedName name="_xlnm.Print_Area" localSheetId="5">CNGE_2026_M1_Secc10_Sub2!$A$1:$AE$203</definedName>
    <definedName name="_xlnm.Print_Area" localSheetId="6">CNGE_2026_M1_Secc10_Sub3!$A$1:$AE$222</definedName>
    <definedName name="_xlnm.Print_Area" localSheetId="7">CNGE_2026_M1_Secc10_Sub4!$A$1:$AE$50</definedName>
    <definedName name="_xlnm.Print_Area" localSheetId="8">Complemento!$A$1:$BL$608</definedName>
    <definedName name="_xlnm.Print_Area" localSheetId="10">Glosario!$A$1:$AE$25</definedName>
    <definedName name="_xlnm.Print_Area" localSheetId="0">Índice!$A$1:$AE$37</definedName>
    <definedName name="_xlnm.Print_Area" localSheetId="2">Informantes!$A$1:$AE$58</definedName>
    <definedName name="_xlnm.Print_Area" localSheetId="3">Participantes!$A$1:$BJ$73</definedName>
    <definedName name="_xlnm.Print_Area" localSheetId="1">Presentación!$A$1:$AE$137</definedName>
    <definedName name="cantidad" localSheetId="8">#REF!</definedName>
    <definedName name="cantidad">#REF!</definedName>
    <definedName name="codi">[1]CNSPE_2021_M2_Secc7!$AT$51:$BY$622</definedName>
    <definedName name="Entidad">#REF!</definedName>
    <definedName name="entii">[1]CNSPE_2021_M2_Secc7!$CB$51:$DG$622</definedName>
    <definedName name="Entitades">[2]listas!$A$2:$A$33</definedName>
    <definedName name="Folio">#REF!</definedName>
    <definedName name="I_ENTIDAD">[3]listas!$A$2:$A$33</definedName>
    <definedName name="L_ANTIGUE">[4]listas!$G$2:$G$14</definedName>
    <definedName name="L_CARACT">[4]listas!$E$8:$E$9</definedName>
    <definedName name="L_ESCOLARI">[4]listas!$H$2:$H$10</definedName>
    <definedName name="L_X">[5]listas!$F$2:$F$3</definedName>
    <definedName name="NuevoFolio">[6]Presentación!$AO$2:$BT$29</definedName>
    <definedName name="NuevoNombre">[6]Presentación!$BW$2:$DB$29</definedName>
    <definedName name="S_EE">[7]CNSPF_2019_M1_Secc1!$AN$2:$AN$7</definedName>
    <definedName name="S_F">[7]CNSPF_2019_M1_Secc1!$AP$2:$AP$13</definedName>
    <definedName name="S_S">[7]CNSPF_2019_M1_Secc1!$AL$2:$AL$5</definedName>
    <definedName name="S_X">[7]CNSPF_2019_M1_Secc1!$AJ$2:$AJ$3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9" i="11" l="1"/>
  <c r="AN45" i="6"/>
  <c r="AM45" i="6"/>
  <c r="AG41" i="8"/>
  <c r="AG26" i="8"/>
  <c r="AH67" i="7"/>
  <c r="AG67" i="7"/>
  <c r="AH48" i="7"/>
  <c r="AG48" i="7"/>
  <c r="B35" i="7"/>
  <c r="B34" i="7"/>
  <c r="B33" i="7"/>
  <c r="B32" i="7"/>
  <c r="B31" i="7"/>
  <c r="AK27" i="7"/>
  <c r="AJ27" i="7"/>
  <c r="AI27" i="7" a="1"/>
  <c r="AI27" i="7"/>
  <c r="AH27" i="7"/>
  <c r="AG27" i="7"/>
  <c r="AJ142" i="6" a="1"/>
  <c r="AJ142" i="6" s="1"/>
  <c r="AH142" i="6"/>
  <c r="AG142" i="6"/>
  <c r="AI114" i="6" a="1"/>
  <c r="AI114" i="6" s="1"/>
  <c r="AH114" i="6"/>
  <c r="AG114" i="6"/>
  <c r="AJ58" i="6"/>
  <c r="AI45" i="6"/>
  <c r="AH45" i="6"/>
  <c r="AG45" i="6"/>
  <c r="B32" i="6"/>
  <c r="B31" i="6"/>
  <c r="B30" i="6"/>
  <c r="B29" i="6"/>
  <c r="AI25" i="6" a="1"/>
  <c r="AI25" i="6" s="1"/>
  <c r="AH25" i="6"/>
  <c r="AG25" i="6"/>
  <c r="AI27" i="5"/>
  <c r="AH27" i="5"/>
  <c r="AG27" i="5"/>
  <c r="AF27" i="5"/>
  <c r="N10" i="12"/>
  <c r="AL129" i="7"/>
  <c r="B126" i="7" s="1"/>
  <c r="AK129" i="7" a="1"/>
  <c r="AK129" i="7" s="1"/>
  <c r="AL127" i="6"/>
  <c r="AK127" i="6" a="1"/>
  <c r="AK127" i="6" s="1"/>
  <c r="AF127" i="7"/>
  <c r="AF125" i="6"/>
  <c r="B124" i="6"/>
  <c r="B606" i="11"/>
  <c r="B604" i="11"/>
  <c r="DU600" i="11"/>
  <c r="DU599" i="11"/>
  <c r="DT599" i="11"/>
  <c r="DS599" i="11"/>
  <c r="DR599" i="11"/>
  <c r="DU25" i="11"/>
  <c r="DT25" i="11"/>
  <c r="DS25" i="11"/>
  <c r="DR25" i="11"/>
  <c r="DO24" i="11"/>
  <c r="BO598" i="11"/>
  <c r="BN598" i="11"/>
  <c r="DL21" i="11"/>
  <c r="DL19" i="11"/>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L574" i="12" l="1"/>
  <c r="AM574" i="12" s="1"/>
  <c r="AL573" i="12"/>
  <c r="AM573" i="12" s="1"/>
  <c r="AL572" i="12"/>
  <c r="AM572" i="12" s="1"/>
  <c r="AL571" i="12"/>
  <c r="AM571" i="12" s="1"/>
  <c r="AL570" i="12"/>
  <c r="AM570" i="12" s="1"/>
  <c r="AL569" i="12"/>
  <c r="AM569" i="12" s="1"/>
  <c r="AL568" i="12"/>
  <c r="AM568" i="12" s="1"/>
  <c r="AL567" i="12"/>
  <c r="AM567" i="12" s="1"/>
  <c r="AL566" i="12"/>
  <c r="AM566" i="12" s="1"/>
  <c r="AL565" i="12"/>
  <c r="AM565" i="12" s="1"/>
  <c r="AL564" i="12"/>
  <c r="AM564" i="12" s="1"/>
  <c r="AL563" i="12"/>
  <c r="AM563" i="12" s="1"/>
  <c r="AL562" i="12"/>
  <c r="AM562" i="12" s="1"/>
  <c r="AL561" i="12"/>
  <c r="AM561" i="12" s="1"/>
  <c r="AL560" i="12"/>
  <c r="AM560" i="12" s="1"/>
  <c r="AL559" i="12"/>
  <c r="AM559" i="12" s="1"/>
  <c r="AL558" i="12"/>
  <c r="AM558" i="12" s="1"/>
  <c r="AL557" i="12"/>
  <c r="AM557" i="12" s="1"/>
  <c r="AL556" i="12"/>
  <c r="AM556" i="12" s="1"/>
  <c r="AL555" i="12"/>
  <c r="AM555" i="12" s="1"/>
  <c r="AL554" i="12"/>
  <c r="AM554" i="12" s="1"/>
  <c r="AL553" i="12"/>
  <c r="AM553" i="12" s="1"/>
  <c r="AL552" i="12"/>
  <c r="AM552" i="12" s="1"/>
  <c r="AL551" i="12"/>
  <c r="AM551" i="12" s="1"/>
  <c r="AL550" i="12"/>
  <c r="AM550" i="12" s="1"/>
  <c r="AL549" i="12"/>
  <c r="AM549" i="12" s="1"/>
  <c r="AL548" i="12"/>
  <c r="AM548" i="12" s="1"/>
  <c r="AL547" i="12"/>
  <c r="AM547" i="12" s="1"/>
  <c r="AL546" i="12"/>
  <c r="AM546" i="12" s="1"/>
  <c r="AL545" i="12"/>
  <c r="AM545" i="12" s="1"/>
  <c r="AL544" i="12"/>
  <c r="AM544" i="12" s="1"/>
  <c r="AL543" i="12"/>
  <c r="AM543" i="12" s="1"/>
  <c r="AL542" i="12"/>
  <c r="AM542" i="12" s="1"/>
  <c r="AL541" i="12"/>
  <c r="AM541" i="12" s="1"/>
  <c r="AL540" i="12"/>
  <c r="AM540" i="12" s="1"/>
  <c r="AL539" i="12"/>
  <c r="AM539" i="12" s="1"/>
  <c r="AL538" i="12"/>
  <c r="AM538" i="12" s="1"/>
  <c r="AL537" i="12"/>
  <c r="AM537" i="12" s="1"/>
  <c r="AL536" i="12"/>
  <c r="AM536" i="12" s="1"/>
  <c r="AL535" i="12"/>
  <c r="AM535" i="12" s="1"/>
  <c r="AL534" i="12"/>
  <c r="AM534" i="12" s="1"/>
  <c r="AL533" i="12"/>
  <c r="AM533" i="12" s="1"/>
  <c r="AL532" i="12"/>
  <c r="AM532" i="12" s="1"/>
  <c r="AL531" i="12"/>
  <c r="AM531" i="12" s="1"/>
  <c r="AL530" i="12"/>
  <c r="AM530" i="12" s="1"/>
  <c r="AL529" i="12"/>
  <c r="AM529" i="12" s="1"/>
  <c r="AL528" i="12"/>
  <c r="AM528" i="12" s="1"/>
  <c r="AL527" i="12"/>
  <c r="AM527" i="12" s="1"/>
  <c r="AL525" i="12"/>
  <c r="AM525" i="12" s="1"/>
  <c r="AL523" i="12"/>
  <c r="AM523" i="12" s="1"/>
  <c r="AL522" i="12"/>
  <c r="AM522" i="12" s="1"/>
  <c r="AL521" i="12"/>
  <c r="AM521" i="12" s="1"/>
  <c r="AL520" i="12"/>
  <c r="AM520" i="12" s="1"/>
  <c r="AL519" i="12"/>
  <c r="AM519" i="12" s="1"/>
  <c r="AL518" i="12"/>
  <c r="AM518" i="12" s="1"/>
  <c r="AL517" i="12"/>
  <c r="AM517" i="12" s="1"/>
  <c r="AL516" i="12"/>
  <c r="AM516" i="12" s="1"/>
  <c r="AL509" i="12"/>
  <c r="AM509" i="12" s="1"/>
  <c r="AL508" i="12"/>
  <c r="AM508" i="12" s="1"/>
  <c r="AL507" i="12"/>
  <c r="AM507" i="12" s="1"/>
  <c r="AL504" i="12"/>
  <c r="AM504" i="12" s="1"/>
  <c r="AL503" i="12"/>
  <c r="AM503" i="12" s="1"/>
  <c r="AL502" i="12"/>
  <c r="AM502" i="12" s="1"/>
  <c r="AL500" i="12"/>
  <c r="AM500" i="12" s="1"/>
  <c r="AL499" i="12"/>
  <c r="AM499" i="12" s="1"/>
  <c r="AL497" i="12"/>
  <c r="AM497" i="12" s="1"/>
  <c r="AL495" i="12"/>
  <c r="AM495" i="12" s="1"/>
  <c r="AL489" i="12"/>
  <c r="AM489" i="12" s="1"/>
  <c r="AL488" i="12"/>
  <c r="AM488" i="12" s="1"/>
  <c r="AL486" i="12"/>
  <c r="AM486" i="12" s="1"/>
  <c r="AL473" i="12"/>
  <c r="AM473" i="12" s="1"/>
  <c r="AL472" i="12"/>
  <c r="AM472" i="12" s="1"/>
  <c r="AL471" i="12"/>
  <c r="AM471" i="12" s="1"/>
  <c r="AL470" i="12"/>
  <c r="AM470" i="12" s="1"/>
  <c r="AL469" i="12"/>
  <c r="AM469" i="12" s="1"/>
  <c r="AL468" i="12"/>
  <c r="AM468" i="12" s="1"/>
  <c r="AL467" i="12"/>
  <c r="AM467" i="12" s="1"/>
  <c r="AL466" i="12"/>
  <c r="AM466" i="12" s="1"/>
  <c r="AL465" i="12"/>
  <c r="AM465" i="12" s="1"/>
  <c r="AL464" i="12"/>
  <c r="AM464" i="12" s="1"/>
  <c r="AL463" i="12"/>
  <c r="AM463" i="12" s="1"/>
  <c r="AL462" i="12"/>
  <c r="AM462" i="12" s="1"/>
  <c r="AL461" i="12"/>
  <c r="AM461" i="12" s="1"/>
  <c r="AL460" i="12"/>
  <c r="AM460" i="12" s="1"/>
  <c r="AL459" i="12"/>
  <c r="AM459" i="12" s="1"/>
  <c r="AL458" i="12"/>
  <c r="AM458" i="12" s="1"/>
  <c r="AL457" i="12"/>
  <c r="AM457" i="12" s="1"/>
  <c r="AL456" i="12"/>
  <c r="AM456" i="12" s="1"/>
  <c r="AL455" i="12"/>
  <c r="AM455" i="12" s="1"/>
  <c r="AL454" i="12"/>
  <c r="AM454" i="12" s="1"/>
  <c r="AL453" i="12"/>
  <c r="AM453" i="12" s="1"/>
  <c r="AL452" i="12"/>
  <c r="AM452" i="12" s="1"/>
  <c r="AL451" i="12"/>
  <c r="AM451" i="12" s="1"/>
  <c r="AL450" i="12"/>
  <c r="AM450" i="12" s="1"/>
  <c r="AL449" i="12"/>
  <c r="AM449" i="12" s="1"/>
  <c r="AL448" i="12"/>
  <c r="AM448" i="12" s="1"/>
  <c r="AL447" i="12"/>
  <c r="AM447" i="12" s="1"/>
  <c r="AL446" i="12"/>
  <c r="AM446" i="12" s="1"/>
  <c r="AL445" i="12"/>
  <c r="AM445" i="12" s="1"/>
  <c r="AL444" i="12"/>
  <c r="AM444" i="12" s="1"/>
  <c r="AL443" i="12"/>
  <c r="AM443" i="12" s="1"/>
  <c r="AL442" i="12"/>
  <c r="AM442" i="12" s="1"/>
  <c r="AL441" i="12"/>
  <c r="AM441" i="12" s="1"/>
  <c r="AL440" i="12"/>
  <c r="AM440" i="12" s="1"/>
  <c r="AL439" i="12"/>
  <c r="AM439" i="12" s="1"/>
  <c r="AL438" i="12"/>
  <c r="AM438" i="12" s="1"/>
  <c r="AL437" i="12"/>
  <c r="AM437" i="12" s="1"/>
  <c r="AL436" i="12"/>
  <c r="AM436" i="12" s="1"/>
  <c r="AL435" i="12"/>
  <c r="AM435" i="12" s="1"/>
  <c r="AL434" i="12"/>
  <c r="AM434" i="12" s="1"/>
  <c r="AL433" i="12"/>
  <c r="AM433" i="12" s="1"/>
  <c r="AL432" i="12"/>
  <c r="AM432" i="12" s="1"/>
  <c r="AL431" i="12"/>
  <c r="AM431" i="12" s="1"/>
  <c r="AL430" i="12"/>
  <c r="AM430" i="12" s="1"/>
  <c r="AL429" i="12"/>
  <c r="AM429" i="12" s="1"/>
  <c r="AL428" i="12"/>
  <c r="AM428" i="12" s="1"/>
  <c r="AL427" i="12"/>
  <c r="AM427" i="12" s="1"/>
  <c r="AL426" i="12"/>
  <c r="AM426" i="12" s="1"/>
  <c r="AL425" i="12"/>
  <c r="AM425" i="12" s="1"/>
  <c r="AL424" i="12"/>
  <c r="AM424" i="12" s="1"/>
  <c r="AL423" i="12"/>
  <c r="AM423" i="12" s="1"/>
  <c r="AL422" i="12"/>
  <c r="AM422" i="12" s="1"/>
  <c r="AL421" i="12"/>
  <c r="AM421" i="12" s="1"/>
  <c r="AL420" i="12"/>
  <c r="AM420" i="12" s="1"/>
  <c r="AL419" i="12"/>
  <c r="AM419" i="12" s="1"/>
  <c r="AL418" i="12"/>
  <c r="AM418" i="12" s="1"/>
  <c r="AL417" i="12"/>
  <c r="AM417" i="12" s="1"/>
  <c r="AL416" i="12"/>
  <c r="AM416" i="12" s="1"/>
  <c r="AL415" i="12"/>
  <c r="AM415" i="12" s="1"/>
  <c r="AL414" i="12"/>
  <c r="AM414" i="12" s="1"/>
  <c r="AL413" i="12"/>
  <c r="AM413" i="12" s="1"/>
  <c r="AL412" i="12"/>
  <c r="AM412" i="12" s="1"/>
  <c r="AL411" i="12"/>
  <c r="AM411" i="12" s="1"/>
  <c r="AL410" i="12"/>
  <c r="AM410" i="12" s="1"/>
  <c r="AL409" i="12"/>
  <c r="AM409" i="12" s="1"/>
  <c r="AL408" i="12"/>
  <c r="AM408" i="12" s="1"/>
  <c r="AL407" i="12"/>
  <c r="AM407" i="12" s="1"/>
  <c r="AL406" i="12"/>
  <c r="AM406" i="12" s="1"/>
  <c r="AL405" i="12"/>
  <c r="AM405" i="12" s="1"/>
  <c r="AL404" i="12"/>
  <c r="AM404" i="12" s="1"/>
  <c r="AL403" i="12"/>
  <c r="AM403" i="12" s="1"/>
  <c r="AL402" i="12"/>
  <c r="AM402" i="12" s="1"/>
  <c r="AL401" i="12"/>
  <c r="AM401" i="12" s="1"/>
  <c r="AL400" i="12"/>
  <c r="AM400" i="12" s="1"/>
  <c r="AL399" i="12"/>
  <c r="AM399" i="12" s="1"/>
  <c r="AL398" i="12"/>
  <c r="AM398" i="12" s="1"/>
  <c r="AL397" i="12"/>
  <c r="AM397" i="12" s="1"/>
  <c r="AL396" i="12"/>
  <c r="AM396" i="12" s="1"/>
  <c r="AL395" i="12"/>
  <c r="AM395" i="12" s="1"/>
  <c r="AL394" i="12"/>
  <c r="AM394" i="12" s="1"/>
  <c r="AL393" i="12"/>
  <c r="AM393" i="12" s="1"/>
  <c r="AL392" i="12"/>
  <c r="AM392" i="12" s="1"/>
  <c r="AL391" i="12"/>
  <c r="AM391" i="12" s="1"/>
  <c r="AL390" i="12"/>
  <c r="AM390" i="12" s="1"/>
  <c r="AL389" i="12"/>
  <c r="AM389" i="12" s="1"/>
  <c r="AL388" i="12"/>
  <c r="AM388" i="12" s="1"/>
  <c r="AL387" i="12"/>
  <c r="AM387" i="12" s="1"/>
  <c r="AL386" i="12"/>
  <c r="AM386" i="12" s="1"/>
  <c r="AL385" i="12"/>
  <c r="AM385" i="12" s="1"/>
  <c r="AL384" i="12"/>
  <c r="AM384" i="12" s="1"/>
  <c r="AL383" i="12"/>
  <c r="AM383" i="12" s="1"/>
  <c r="AL382" i="12"/>
  <c r="AM382" i="12" s="1"/>
  <c r="AL381" i="12"/>
  <c r="AM381" i="12" s="1"/>
  <c r="AL380" i="12"/>
  <c r="AM380" i="12" s="1"/>
  <c r="AL379" i="12"/>
  <c r="AM379" i="12" s="1"/>
  <c r="AL378" i="12"/>
  <c r="AM378" i="12" s="1"/>
  <c r="AL377" i="12"/>
  <c r="AM377" i="12" s="1"/>
  <c r="AL376" i="12"/>
  <c r="AM376" i="12" s="1"/>
  <c r="AL375" i="12"/>
  <c r="AM375" i="12" s="1"/>
  <c r="AL374" i="12"/>
  <c r="AM374" i="12" s="1"/>
  <c r="AL373" i="12"/>
  <c r="AM373" i="12" s="1"/>
  <c r="AL372" i="12"/>
  <c r="AM372" i="12" s="1"/>
  <c r="AL371" i="12"/>
  <c r="AM371" i="12" s="1"/>
  <c r="AL370" i="12"/>
  <c r="AM370" i="12" s="1"/>
  <c r="AL369" i="12"/>
  <c r="AM369" i="12" s="1"/>
  <c r="AL368" i="12"/>
  <c r="AM368" i="12" s="1"/>
  <c r="AL367" i="12"/>
  <c r="AM367" i="12" s="1"/>
  <c r="AL366" i="12"/>
  <c r="AM366" i="12" s="1"/>
  <c r="AL365" i="12"/>
  <c r="AM365" i="12" s="1"/>
  <c r="AL364" i="12"/>
  <c r="AM364" i="12" s="1"/>
  <c r="AL363" i="12"/>
  <c r="AM363" i="12" s="1"/>
  <c r="AL362" i="12"/>
  <c r="AM362" i="12" s="1"/>
  <c r="AL361" i="12"/>
  <c r="AM361" i="12" s="1"/>
  <c r="AL360" i="12"/>
  <c r="AM360" i="12" s="1"/>
  <c r="AL359" i="12"/>
  <c r="AM359" i="12" s="1"/>
  <c r="AL358" i="12"/>
  <c r="AM358" i="12" s="1"/>
  <c r="AL357" i="12"/>
  <c r="AM357" i="12" s="1"/>
  <c r="AL356" i="12"/>
  <c r="AM356" i="12" s="1"/>
  <c r="AL355" i="12"/>
  <c r="AM355" i="12" s="1"/>
  <c r="AL354" i="12"/>
  <c r="AM354" i="12" s="1"/>
  <c r="AL353" i="12"/>
  <c r="AM353" i="12" s="1"/>
  <c r="AL352" i="12"/>
  <c r="AM352" i="12" s="1"/>
  <c r="AL351" i="12"/>
  <c r="AM351" i="12" s="1"/>
  <c r="AL350" i="12"/>
  <c r="AM350" i="12" s="1"/>
  <c r="AL349" i="12"/>
  <c r="AM349" i="12" s="1"/>
  <c r="AL348" i="12"/>
  <c r="AM348" i="12" s="1"/>
  <c r="AL347" i="12"/>
  <c r="AM347" i="12" s="1"/>
  <c r="AL346" i="12"/>
  <c r="AM346" i="12" s="1"/>
  <c r="AL345" i="12"/>
  <c r="AM345" i="12" s="1"/>
  <c r="AL344" i="12"/>
  <c r="AM344" i="12" s="1"/>
  <c r="AL343" i="12"/>
  <c r="AM343" i="12" s="1"/>
  <c r="AL342" i="12"/>
  <c r="AM342" i="12" s="1"/>
  <c r="AL341" i="12"/>
  <c r="AM341" i="12" s="1"/>
  <c r="AL340" i="12"/>
  <c r="AM340" i="12" s="1"/>
  <c r="AL339" i="12"/>
  <c r="AM339" i="12" s="1"/>
  <c r="AL338" i="12"/>
  <c r="AM338" i="12" s="1"/>
  <c r="AL337" i="12"/>
  <c r="AM337" i="12" s="1"/>
  <c r="AL336" i="12"/>
  <c r="AM336" i="12" s="1"/>
  <c r="AL335" i="12"/>
  <c r="AM335" i="12" s="1"/>
  <c r="AL334" i="12"/>
  <c r="AM334" i="12" s="1"/>
  <c r="AL333" i="12"/>
  <c r="AM333" i="12" s="1"/>
  <c r="AL332" i="12"/>
  <c r="AM332" i="12" s="1"/>
  <c r="AL331" i="12"/>
  <c r="AM331" i="12" s="1"/>
  <c r="AL330" i="12"/>
  <c r="AM330" i="12" s="1"/>
  <c r="AL329" i="12"/>
  <c r="AM329" i="12" s="1"/>
  <c r="AL328" i="12"/>
  <c r="AM328" i="12" s="1"/>
  <c r="AL327" i="12"/>
  <c r="AM327" i="12" s="1"/>
  <c r="AL326" i="12"/>
  <c r="AM326" i="12" s="1"/>
  <c r="AL325" i="12"/>
  <c r="AM325" i="12" s="1"/>
  <c r="AL324" i="12"/>
  <c r="AM324" i="12" s="1"/>
  <c r="AL323" i="12"/>
  <c r="AM323" i="12" s="1"/>
  <c r="AL322" i="12"/>
  <c r="AM322" i="12" s="1"/>
  <c r="AL321" i="12"/>
  <c r="AM321" i="12" s="1"/>
  <c r="AL320" i="12"/>
  <c r="AM320" i="12" s="1"/>
  <c r="AL319" i="12"/>
  <c r="AM319" i="12" s="1"/>
  <c r="AL318" i="12"/>
  <c r="AM318" i="12" s="1"/>
  <c r="AL317" i="12"/>
  <c r="AM317" i="12" s="1"/>
  <c r="AL316" i="12"/>
  <c r="AM316" i="12" s="1"/>
  <c r="AL315" i="12"/>
  <c r="AM315" i="12" s="1"/>
  <c r="AL314" i="12"/>
  <c r="AM314" i="12" s="1"/>
  <c r="AL313" i="12"/>
  <c r="AM313" i="12" s="1"/>
  <c r="AL312" i="12"/>
  <c r="AM312" i="12" s="1"/>
  <c r="AL311" i="12"/>
  <c r="AM311" i="12" s="1"/>
  <c r="AL310" i="12"/>
  <c r="AM310" i="12" s="1"/>
  <c r="AL309" i="12"/>
  <c r="AM309" i="12" s="1"/>
  <c r="AL308" i="12"/>
  <c r="AM308" i="12" s="1"/>
  <c r="AL307" i="12"/>
  <c r="AM307" i="12" s="1"/>
  <c r="AL306" i="12"/>
  <c r="AM306" i="12" s="1"/>
  <c r="AL305" i="12"/>
  <c r="AM305" i="12" s="1"/>
  <c r="AL304" i="12"/>
  <c r="AM304" i="12" s="1"/>
  <c r="AL303" i="12"/>
  <c r="AM303" i="12" s="1"/>
  <c r="AL302" i="12"/>
  <c r="AM302" i="12" s="1"/>
  <c r="AL301" i="12"/>
  <c r="AM301" i="12" s="1"/>
  <c r="AL300" i="12"/>
  <c r="AM300" i="12" s="1"/>
  <c r="AL299" i="12"/>
  <c r="AM299" i="12" s="1"/>
  <c r="AL298" i="12"/>
  <c r="AM298" i="12" s="1"/>
  <c r="AL297" i="12"/>
  <c r="AM297" i="12" s="1"/>
  <c r="AL296" i="12"/>
  <c r="AM296" i="12" s="1"/>
  <c r="AL295" i="12"/>
  <c r="AM295" i="12" s="1"/>
  <c r="AL294" i="12"/>
  <c r="AM294" i="12" s="1"/>
  <c r="AL293" i="12"/>
  <c r="AM293" i="12" s="1"/>
  <c r="AL292" i="12"/>
  <c r="AM292" i="12" s="1"/>
  <c r="AL291" i="12"/>
  <c r="AM291" i="12" s="1"/>
  <c r="AL290" i="12"/>
  <c r="AM290" i="12" s="1"/>
  <c r="AL289" i="12"/>
  <c r="AM289" i="12" s="1"/>
  <c r="AL288" i="12"/>
  <c r="AM288" i="12" s="1"/>
  <c r="AL287" i="12"/>
  <c r="AM287" i="12" s="1"/>
  <c r="AL286" i="12"/>
  <c r="AM286" i="12" s="1"/>
  <c r="AL285" i="12"/>
  <c r="AM285" i="12" s="1"/>
  <c r="AL284" i="12"/>
  <c r="AM284" i="12" s="1"/>
  <c r="AL283" i="12"/>
  <c r="AM283" i="12" s="1"/>
  <c r="AL282" i="12"/>
  <c r="AM282" i="12" s="1"/>
  <c r="AL281" i="12"/>
  <c r="AM281" i="12" s="1"/>
  <c r="AL280" i="12"/>
  <c r="AM280" i="12" s="1"/>
  <c r="AL279" i="12"/>
  <c r="AM279" i="12" s="1"/>
  <c r="AL278" i="12"/>
  <c r="AM278" i="12" s="1"/>
  <c r="AL277" i="12"/>
  <c r="AM277" i="12" s="1"/>
  <c r="AL275" i="12"/>
  <c r="AM275" i="12" s="1"/>
  <c r="AL274" i="12"/>
  <c r="AM274" i="12" s="1"/>
  <c r="AL273" i="12"/>
  <c r="AM273" i="12" s="1"/>
  <c r="AL272" i="12"/>
  <c r="AM272" i="12" s="1"/>
  <c r="AL271" i="12"/>
  <c r="AM271" i="12" s="1"/>
  <c r="AL270" i="12"/>
  <c r="AM270" i="12" s="1"/>
  <c r="AL269" i="12"/>
  <c r="AM269" i="12" s="1"/>
  <c r="AL268" i="12"/>
  <c r="AM268" i="12" s="1"/>
  <c r="AL267" i="12"/>
  <c r="AM267" i="12" s="1"/>
  <c r="AL266" i="12"/>
  <c r="AM266" i="12" s="1"/>
  <c r="AL265" i="12"/>
  <c r="AM265" i="12" s="1"/>
  <c r="AL264" i="12"/>
  <c r="AM264" i="12" s="1"/>
  <c r="AL263" i="12"/>
  <c r="AM263" i="12" s="1"/>
  <c r="AL259" i="12"/>
  <c r="AM259" i="12" s="1"/>
  <c r="AL254" i="12"/>
  <c r="AM254" i="12" s="1"/>
  <c r="AL252" i="12"/>
  <c r="AM252" i="12" s="1"/>
  <c r="AL251" i="12"/>
  <c r="AM251" i="12" s="1"/>
  <c r="AL245" i="12"/>
  <c r="AM245" i="12" s="1"/>
  <c r="AL244" i="12"/>
  <c r="AM244" i="12" s="1"/>
  <c r="AL242" i="12"/>
  <c r="AM242" i="12" s="1"/>
  <c r="AL241" i="12"/>
  <c r="AM241" i="12" s="1"/>
  <c r="AL240" i="12"/>
  <c r="AM240" i="12" s="1"/>
  <c r="AL239" i="12"/>
  <c r="AM239" i="12" s="1"/>
  <c r="AL238" i="12"/>
  <c r="AM238" i="12" s="1"/>
  <c r="AL233" i="12"/>
  <c r="AM233" i="12" s="1"/>
  <c r="AL232" i="12"/>
  <c r="AM232" i="12" s="1"/>
  <c r="AL230" i="12"/>
  <c r="AM230" i="12" s="1"/>
  <c r="AL229" i="12"/>
  <c r="AM229" i="12" s="1"/>
  <c r="AL228" i="12"/>
  <c r="AM228" i="12" s="1"/>
  <c r="AL227" i="12"/>
  <c r="AM227" i="12" s="1"/>
  <c r="AL225" i="12"/>
  <c r="AM225" i="12" s="1"/>
  <c r="AL224" i="12"/>
  <c r="AM224" i="12" s="1"/>
  <c r="AL223" i="12"/>
  <c r="AM223" i="12" s="1"/>
  <c r="AL222" i="12"/>
  <c r="AM222" i="12" s="1"/>
  <c r="AL221" i="12"/>
  <c r="AM221" i="12" s="1"/>
  <c r="AL220" i="12"/>
  <c r="AM220" i="12" s="1"/>
  <c r="AL219" i="12"/>
  <c r="AM219" i="12" s="1"/>
  <c r="AL218" i="12"/>
  <c r="AM218" i="12" s="1"/>
  <c r="AL217" i="12"/>
  <c r="AM217" i="12" s="1"/>
  <c r="AL215" i="12"/>
  <c r="AM215" i="12" s="1"/>
  <c r="AL213" i="12"/>
  <c r="AM213" i="12" s="1"/>
  <c r="AL212" i="12"/>
  <c r="AM212" i="12" s="1"/>
  <c r="AL211" i="12"/>
  <c r="AM211" i="12" s="1"/>
  <c r="AL210" i="12"/>
  <c r="AM210" i="12" s="1"/>
  <c r="AL207" i="12"/>
  <c r="AM207" i="12" s="1"/>
  <c r="AL206" i="12"/>
  <c r="AM206" i="12" s="1"/>
  <c r="AL205" i="12"/>
  <c r="AM205" i="12" s="1"/>
  <c r="AL204" i="12"/>
  <c r="AM204" i="12" s="1"/>
  <c r="AL202" i="12"/>
  <c r="AM202" i="12" s="1"/>
  <c r="AL201" i="12"/>
  <c r="AM201" i="12" s="1"/>
  <c r="AL198" i="12"/>
  <c r="AM198" i="12" s="1"/>
  <c r="AL194" i="12"/>
  <c r="AM194" i="12" s="1"/>
  <c r="AL191" i="12"/>
  <c r="AM191" i="12" s="1"/>
  <c r="AL190" i="12"/>
  <c r="AM190" i="12" s="1"/>
  <c r="AL189" i="12"/>
  <c r="AM189" i="12" s="1"/>
  <c r="AL188" i="12"/>
  <c r="AM188" i="12" s="1"/>
  <c r="AL186" i="12"/>
  <c r="AM186" i="12" s="1"/>
  <c r="AL181" i="12"/>
  <c r="AM181" i="12" s="1"/>
  <c r="AL180" i="12"/>
  <c r="AM180" i="12" s="1"/>
  <c r="AL179" i="12"/>
  <c r="AM179" i="12" s="1"/>
  <c r="AL177" i="12"/>
  <c r="AM177" i="12" s="1"/>
  <c r="AL176" i="12"/>
  <c r="AM176" i="12" s="1"/>
  <c r="AL170" i="12"/>
  <c r="AM170" i="12" s="1"/>
  <c r="AL167" i="12"/>
  <c r="AM167" i="12" s="1"/>
  <c r="AL166" i="12"/>
  <c r="AM166" i="12" s="1"/>
  <c r="AL165" i="12"/>
  <c r="AM165" i="12" s="1"/>
  <c r="AL164" i="12"/>
  <c r="AM164" i="12" s="1"/>
  <c r="AL163" i="12"/>
  <c r="AM163" i="12" s="1"/>
  <c r="AL161" i="12"/>
  <c r="AM161" i="12" s="1"/>
  <c r="AL160" i="12"/>
  <c r="AM160" i="12" s="1"/>
  <c r="AL159" i="12"/>
  <c r="AM159" i="12" s="1"/>
  <c r="AL158" i="12"/>
  <c r="AM158" i="12" s="1"/>
  <c r="AL157" i="12"/>
  <c r="AM157" i="12" s="1"/>
  <c r="AL154" i="12"/>
  <c r="AM154" i="12" s="1"/>
  <c r="AL153" i="12"/>
  <c r="AM153" i="12" s="1"/>
  <c r="AL147" i="12"/>
  <c r="AM147" i="12" s="1"/>
  <c r="AL143" i="12"/>
  <c r="AM143" i="12" s="1"/>
  <c r="AL139" i="12"/>
  <c r="AM139" i="12" s="1"/>
  <c r="AL138" i="12"/>
  <c r="AM138" i="12" s="1"/>
  <c r="AL137" i="12"/>
  <c r="AM137" i="12" s="1"/>
  <c r="AL136" i="12"/>
  <c r="AM136" i="12" s="1"/>
  <c r="AL133" i="12"/>
  <c r="AM133" i="12" s="1"/>
  <c r="AL132" i="12"/>
  <c r="AM132" i="12" s="1"/>
  <c r="AL129" i="12"/>
  <c r="AM129" i="12" s="1"/>
  <c r="AL127" i="12"/>
  <c r="AM127" i="12" s="1"/>
  <c r="AL125" i="12"/>
  <c r="AM125" i="12" s="1"/>
  <c r="AL124" i="12"/>
  <c r="AM124" i="12" s="1"/>
  <c r="AL123" i="12"/>
  <c r="AM123" i="12" s="1"/>
  <c r="AL122" i="12"/>
  <c r="AM122" i="12" s="1"/>
  <c r="AL118" i="12"/>
  <c r="AM118" i="12" s="1"/>
  <c r="AL116" i="12"/>
  <c r="AM116" i="12" s="1"/>
  <c r="AL115" i="12"/>
  <c r="AM115" i="12" s="1"/>
  <c r="AL113" i="12"/>
  <c r="AM113" i="12" s="1"/>
  <c r="AL112" i="12"/>
  <c r="AM112" i="12" s="1"/>
  <c r="AL111" i="12"/>
  <c r="AM111" i="12" s="1"/>
  <c r="AL110" i="12"/>
  <c r="AM110" i="12" s="1"/>
  <c r="AL108" i="12"/>
  <c r="AM108" i="12" s="1"/>
  <c r="AL107" i="12"/>
  <c r="AM107" i="12" s="1"/>
  <c r="AL106" i="12"/>
  <c r="AM106" i="12" s="1"/>
  <c r="AL105" i="12"/>
  <c r="AM105" i="12" s="1"/>
  <c r="AL101" i="12"/>
  <c r="AM101" i="12" s="1"/>
  <c r="AL100" i="12"/>
  <c r="AM100" i="12" s="1"/>
  <c r="AL99" i="12"/>
  <c r="AM99" i="12" s="1"/>
  <c r="AL98" i="12"/>
  <c r="AM98" i="12" s="1"/>
  <c r="AL97" i="12"/>
  <c r="AM97" i="12" s="1"/>
  <c r="AL96" i="12"/>
  <c r="AM96" i="12" s="1"/>
  <c r="AL95" i="12"/>
  <c r="AM95" i="12" s="1"/>
  <c r="AL94" i="12"/>
  <c r="AM94" i="12" s="1"/>
  <c r="AL91" i="12"/>
  <c r="AM91" i="12" s="1"/>
  <c r="AL90" i="12"/>
  <c r="AM90" i="12" s="1"/>
  <c r="AL89" i="12"/>
  <c r="AM89" i="12" s="1"/>
  <c r="AL88" i="12"/>
  <c r="AM88" i="12" s="1"/>
  <c r="AL87" i="12"/>
  <c r="AM87" i="12" s="1"/>
  <c r="AL85" i="12"/>
  <c r="AM85" i="12" s="1"/>
  <c r="AL83" i="12"/>
  <c r="AM83" i="12" s="1"/>
  <c r="AL82" i="12"/>
  <c r="AM82" i="12" s="1"/>
  <c r="AL81" i="12"/>
  <c r="AM81" i="12" s="1"/>
  <c r="AL80" i="12"/>
  <c r="AM80" i="12" s="1"/>
  <c r="AL79" i="12"/>
  <c r="AM79" i="12" s="1"/>
  <c r="AL78" i="12"/>
  <c r="AM78" i="12" s="1"/>
  <c r="AL75" i="12"/>
  <c r="AM75" i="12" s="1"/>
  <c r="AL73" i="12"/>
  <c r="AM73" i="12" s="1"/>
  <c r="AL70" i="12"/>
  <c r="AM70" i="12" s="1"/>
  <c r="AL69" i="12"/>
  <c r="AM69" i="12" s="1"/>
  <c r="AL68" i="12"/>
  <c r="AM68" i="12" s="1"/>
  <c r="AL66" i="12"/>
  <c r="AM66" i="12" s="1"/>
  <c r="AL65" i="12"/>
  <c r="AM65" i="12" s="1"/>
  <c r="AL64" i="12"/>
  <c r="AM64" i="12" s="1"/>
  <c r="AL63" i="12"/>
  <c r="AM63" i="12" s="1"/>
  <c r="AL62" i="12"/>
  <c r="AM62" i="12" s="1"/>
  <c r="AL61" i="12"/>
  <c r="AM61" i="12" s="1"/>
  <c r="AL60" i="12"/>
  <c r="AM60" i="12" s="1"/>
  <c r="AL57" i="12"/>
  <c r="AM57" i="12" s="1"/>
  <c r="AL54" i="12"/>
  <c r="AM54" i="12" s="1"/>
  <c r="AL52" i="12"/>
  <c r="AM52" i="12" s="1"/>
  <c r="AL51" i="12"/>
  <c r="AM51" i="12" s="1"/>
  <c r="AL47" i="12"/>
  <c r="AM47" i="12" s="1"/>
  <c r="AL45" i="12"/>
  <c r="AM45" i="12" s="1"/>
  <c r="AL44" i="12"/>
  <c r="AM44" i="12" s="1"/>
  <c r="AL41" i="12"/>
  <c r="AM41" i="12" s="1"/>
  <c r="AL40" i="12"/>
  <c r="AM40" i="12" s="1"/>
  <c r="AL276" i="12"/>
  <c r="AM276" i="12" s="1"/>
  <c r="AL262" i="12"/>
  <c r="AM262" i="12" s="1"/>
  <c r="AL261" i="12"/>
  <c r="AM261" i="12" s="1"/>
  <c r="AL260" i="12"/>
  <c r="AM260" i="12" s="1"/>
  <c r="AL258" i="12"/>
  <c r="AM258" i="12" s="1"/>
  <c r="AL257" i="12"/>
  <c r="AM257" i="12" s="1"/>
  <c r="AL256" i="12"/>
  <c r="AM256" i="12" s="1"/>
  <c r="AL255" i="12"/>
  <c r="AM255" i="12" s="1"/>
  <c r="AL253" i="12"/>
  <c r="AM253" i="12" s="1"/>
  <c r="AL250" i="12"/>
  <c r="AM250" i="12" s="1"/>
  <c r="AL249" i="12"/>
  <c r="AM249" i="12" s="1"/>
  <c r="AL248" i="12"/>
  <c r="AM248" i="12" s="1"/>
  <c r="AL247" i="12"/>
  <c r="AM247" i="12" s="1"/>
  <c r="AL246" i="12"/>
  <c r="AM246" i="12" s="1"/>
  <c r="AL243" i="12"/>
  <c r="AM243" i="12" s="1"/>
  <c r="AL237" i="12"/>
  <c r="AM237" i="12" s="1"/>
  <c r="AL236" i="12"/>
  <c r="AM236" i="12" s="1"/>
  <c r="AL235" i="12"/>
  <c r="AM235" i="12" s="1"/>
  <c r="AL234" i="12"/>
  <c r="AM234" i="12" s="1"/>
  <c r="AL231" i="12"/>
  <c r="AM231" i="12" s="1"/>
  <c r="AL226" i="12"/>
  <c r="AM226" i="12" s="1"/>
  <c r="AL216" i="12"/>
  <c r="AM216" i="12" s="1"/>
  <c r="AL214" i="12"/>
  <c r="AM214" i="12" s="1"/>
  <c r="AL209" i="12"/>
  <c r="AM209" i="12" s="1"/>
  <c r="AL208" i="12"/>
  <c r="AM208" i="12" s="1"/>
  <c r="AL203" i="12"/>
  <c r="AM203" i="12" s="1"/>
  <c r="AL200" i="12"/>
  <c r="AM200" i="12" s="1"/>
  <c r="AL199" i="12"/>
  <c r="AM199" i="12" s="1"/>
  <c r="AL197" i="12"/>
  <c r="AM197" i="12" s="1"/>
  <c r="AL196" i="12"/>
  <c r="AM196" i="12" s="1"/>
  <c r="AL195" i="12"/>
  <c r="AM195" i="12" s="1"/>
  <c r="AL193" i="12"/>
  <c r="AM193" i="12" s="1"/>
  <c r="AL192" i="12"/>
  <c r="AM192" i="12" s="1"/>
  <c r="AL187" i="12"/>
  <c r="AM187" i="12" s="1"/>
  <c r="AL185" i="12"/>
  <c r="AM185" i="12" s="1"/>
  <c r="AL184" i="12"/>
  <c r="AM184" i="12" s="1"/>
  <c r="AL183" i="12"/>
  <c r="AM183" i="12" s="1"/>
  <c r="AL182" i="12"/>
  <c r="AM182" i="12" s="1"/>
  <c r="AL178" i="12"/>
  <c r="AM178" i="12" s="1"/>
  <c r="AL175" i="12"/>
  <c r="AM175" i="12" s="1"/>
  <c r="AL174" i="12"/>
  <c r="AM174" i="12" s="1"/>
  <c r="AL173" i="12"/>
  <c r="AM173" i="12" s="1"/>
  <c r="AL172" i="12"/>
  <c r="AM172" i="12" s="1"/>
  <c r="AL171" i="12"/>
  <c r="AM171" i="12" s="1"/>
  <c r="AL169" i="12"/>
  <c r="AM169" i="12" s="1"/>
  <c r="AL168" i="12"/>
  <c r="AM168" i="12" s="1"/>
  <c r="AL162" i="12"/>
  <c r="AM162" i="12" s="1"/>
  <c r="AL156" i="12"/>
  <c r="AM156" i="12" s="1"/>
  <c r="AL155" i="12"/>
  <c r="AM155" i="12" s="1"/>
  <c r="AL152" i="12"/>
  <c r="AM152" i="12" s="1"/>
  <c r="AL151" i="12"/>
  <c r="AM151" i="12" s="1"/>
  <c r="AL150" i="12"/>
  <c r="AM150" i="12" s="1"/>
  <c r="AL149" i="12"/>
  <c r="AM149" i="12" s="1"/>
  <c r="AL148" i="12"/>
  <c r="AM148" i="12" s="1"/>
  <c r="AL146" i="12"/>
  <c r="AM146" i="12" s="1"/>
  <c r="AL145" i="12"/>
  <c r="AM145" i="12" s="1"/>
  <c r="AL144" i="12"/>
  <c r="AM144" i="12" s="1"/>
  <c r="AL142" i="12"/>
  <c r="AM142" i="12" s="1"/>
  <c r="AL141" i="12"/>
  <c r="AM141" i="12" s="1"/>
  <c r="AL140" i="12"/>
  <c r="AM140" i="12" s="1"/>
  <c r="AL135" i="12"/>
  <c r="AM135" i="12" s="1"/>
  <c r="AL134" i="12"/>
  <c r="AM134" i="12" s="1"/>
  <c r="AL131" i="12"/>
  <c r="AM131" i="12" s="1"/>
  <c r="AL130" i="12"/>
  <c r="AM130" i="12" s="1"/>
  <c r="AL128" i="12"/>
  <c r="AM128" i="12" s="1"/>
  <c r="AL126" i="12"/>
  <c r="AM126" i="12" s="1"/>
  <c r="AL121" i="12"/>
  <c r="AM121" i="12" s="1"/>
  <c r="AL120" i="12"/>
  <c r="AM120" i="12" s="1"/>
  <c r="AL119" i="12"/>
  <c r="AM119" i="12" s="1"/>
  <c r="AL117" i="12"/>
  <c r="AM117" i="12" s="1"/>
  <c r="AL114" i="12"/>
  <c r="AM114" i="12" s="1"/>
  <c r="AL109" i="12"/>
  <c r="AM109" i="12" s="1"/>
  <c r="AL104" i="12"/>
  <c r="AM104" i="12" s="1"/>
  <c r="AL103" i="12"/>
  <c r="AM103" i="12" s="1"/>
  <c r="AL102" i="12"/>
  <c r="AM102" i="12" s="1"/>
  <c r="AL93" i="12"/>
  <c r="AM93" i="12" s="1"/>
  <c r="AL92" i="12"/>
  <c r="AM92" i="12" s="1"/>
  <c r="AL86" i="12"/>
  <c r="AM86" i="12" s="1"/>
  <c r="AL84" i="12"/>
  <c r="AM84" i="12" s="1"/>
  <c r="AL77" i="12"/>
  <c r="AM77" i="12" s="1"/>
  <c r="AL76" i="12"/>
  <c r="AM76" i="12" s="1"/>
  <c r="AL74" i="12"/>
  <c r="AM74" i="12" s="1"/>
  <c r="AL72" i="12"/>
  <c r="AM72" i="12" s="1"/>
  <c r="AL71" i="12"/>
  <c r="AM71" i="12" s="1"/>
  <c r="AL67" i="12"/>
  <c r="AM67" i="12" s="1"/>
  <c r="AL59" i="12"/>
  <c r="AM59" i="12" s="1"/>
  <c r="AL58" i="12"/>
  <c r="AM58" i="12" s="1"/>
  <c r="AL56" i="12"/>
  <c r="AM56" i="12" s="1"/>
  <c r="AL55" i="12"/>
  <c r="AM55" i="12" s="1"/>
  <c r="AL53" i="12"/>
  <c r="AM53" i="12" s="1"/>
  <c r="AL50" i="12"/>
  <c r="AM50" i="12" s="1"/>
  <c r="AL49" i="12"/>
  <c r="AM49" i="12" s="1"/>
  <c r="AL48" i="12"/>
  <c r="AM48" i="12" s="1"/>
  <c r="AL46" i="12"/>
  <c r="AM46" i="12" s="1"/>
  <c r="AL43" i="12"/>
  <c r="AM43" i="12" s="1"/>
  <c r="AL42" i="12"/>
  <c r="AM42" i="12" s="1"/>
  <c r="AL39" i="12"/>
  <c r="AM39" i="12" s="1"/>
  <c r="AL38" i="12"/>
  <c r="AM38" i="12" s="1"/>
  <c r="AL37" i="12"/>
  <c r="AM37" i="12" s="1"/>
  <c r="AL36" i="12"/>
  <c r="AM36" i="12" s="1"/>
  <c r="AL35" i="12"/>
  <c r="AM35" i="12" s="1"/>
  <c r="AL34" i="12"/>
  <c r="AM34" i="12" s="1"/>
  <c r="AL33" i="12"/>
  <c r="AM33" i="12" s="1"/>
  <c r="AL32" i="12"/>
  <c r="AM32" i="12" s="1"/>
  <c r="AL31" i="12"/>
  <c r="AM31" i="12" s="1"/>
  <c r="AL30" i="12"/>
  <c r="AM30" i="12" s="1"/>
  <c r="AL29" i="12"/>
  <c r="AM29" i="12" s="1"/>
  <c r="AL28" i="12"/>
  <c r="AM28" i="12" s="1"/>
  <c r="AL27" i="12"/>
  <c r="AM27" i="12" s="1"/>
  <c r="AL26" i="12"/>
  <c r="AM26" i="12" s="1"/>
  <c r="AL25" i="12"/>
  <c r="AM25" i="12" s="1"/>
  <c r="AL24" i="12"/>
  <c r="AM24" i="12" s="1"/>
  <c r="AL23" i="12"/>
  <c r="AM23" i="12" s="1"/>
  <c r="AL22" i="12"/>
  <c r="AM22" i="12" s="1"/>
  <c r="AL21" i="12"/>
  <c r="AM21" i="12" s="1"/>
  <c r="AL20" i="12"/>
  <c r="AM20" i="12" s="1"/>
  <c r="AL19" i="12"/>
  <c r="AM19" i="12" s="1"/>
  <c r="AL18" i="12"/>
  <c r="AM18" i="12" s="1"/>
  <c r="AL17" i="12"/>
  <c r="AM17" i="12" s="1"/>
  <c r="AL16" i="12"/>
  <c r="AM16" i="12" s="1"/>
  <c r="AL15" i="12"/>
  <c r="AM15" i="12" s="1"/>
  <c r="AL14" i="12"/>
  <c r="AM14" i="12" s="1"/>
  <c r="AL13" i="12"/>
  <c r="AM13" i="12" s="1"/>
  <c r="AL12" i="12"/>
  <c r="AM12" i="12" s="1"/>
  <c r="AL11" i="12"/>
  <c r="AM11" i="12" s="1"/>
  <c r="AL10" i="12"/>
  <c r="AM10" i="12" s="1"/>
  <c r="AL9" i="12"/>
  <c r="AM9" i="12" s="1"/>
  <c r="AL8" i="12"/>
  <c r="AM8" i="12" s="1"/>
  <c r="AL7" i="12"/>
  <c r="AM7" i="12" s="1"/>
  <c r="AL6" i="12"/>
  <c r="AM6" i="12" s="1"/>
  <c r="AL5" i="12"/>
  <c r="AM5" i="12" s="1"/>
  <c r="AL4" i="12"/>
  <c r="AM4" i="12" s="1"/>
  <c r="AL494" i="12"/>
  <c r="AM494" i="12" s="1"/>
  <c r="AL493" i="12"/>
  <c r="AM493" i="12" s="1"/>
  <c r="AL491" i="12"/>
  <c r="AM491" i="12" s="1"/>
  <c r="AL484" i="12"/>
  <c r="AM484" i="12" s="1"/>
  <c r="AL483" i="12"/>
  <c r="AM483" i="12" s="1"/>
  <c r="AL481" i="12"/>
  <c r="AM481" i="12" s="1"/>
  <c r="AL476" i="12"/>
  <c r="AM476" i="12" s="1"/>
  <c r="AL475" i="12"/>
  <c r="AM475" i="12" s="1"/>
  <c r="AL515" i="12"/>
  <c r="AM515" i="12" s="1"/>
  <c r="AL496" i="12"/>
  <c r="AM496" i="12" s="1"/>
  <c r="AL487" i="12"/>
  <c r="AM487" i="12" s="1"/>
  <c r="AL501" i="12"/>
  <c r="AM501" i="12" s="1"/>
  <c r="AL477" i="12"/>
  <c r="AM477" i="12" s="1"/>
  <c r="AL514" i="12"/>
  <c r="AM514" i="12" s="1"/>
  <c r="AL498" i="12"/>
  <c r="AM498" i="12" s="1"/>
  <c r="AL474" i="12"/>
  <c r="AM474" i="12" s="1"/>
  <c r="AL524" i="12"/>
  <c r="AM524" i="12" s="1"/>
  <c r="AL512" i="12"/>
  <c r="AM512" i="12" s="1"/>
  <c r="AL511" i="12"/>
  <c r="AM511" i="12" s="1"/>
  <c r="AL510" i="12"/>
  <c r="AM510" i="12" s="1"/>
  <c r="AL505" i="12"/>
  <c r="AM505" i="12" s="1"/>
  <c r="AL492" i="12"/>
  <c r="AM492" i="12" s="1"/>
  <c r="AL479" i="12"/>
  <c r="AM479" i="12" s="1"/>
  <c r="AL526" i="12"/>
  <c r="AM526" i="12" s="1"/>
  <c r="AL513" i="12"/>
  <c r="AM513" i="12" s="1"/>
  <c r="AL506" i="12"/>
  <c r="AM506" i="12" s="1"/>
  <c r="AL490" i="12"/>
  <c r="AM490" i="12" s="1"/>
  <c r="AL485" i="12"/>
  <c r="AM485" i="12" s="1"/>
  <c r="AL482" i="12"/>
  <c r="AM482" i="12" s="1"/>
  <c r="AL480" i="12"/>
  <c r="AM480" i="12" s="1"/>
  <c r="AL478" i="12"/>
  <c r="AM478" i="12" s="1"/>
  <c r="BM21" i="11"/>
  <c r="BP24" i="11"/>
  <c r="B46" i="8"/>
  <c r="AL41" i="8"/>
  <c r="AJ41" i="8"/>
  <c r="AK41" i="8" s="1"/>
  <c r="AI41" i="8" a="1"/>
  <c r="AI41" i="8" s="1"/>
  <c r="B48" i="8" s="1"/>
  <c r="AH43" i="8"/>
  <c r="B49" i="8" s="1"/>
  <c r="AH41" i="8"/>
  <c r="B47" i="8" s="1"/>
  <c r="B45" i="8"/>
  <c r="B31" i="8"/>
  <c r="B30" i="8"/>
  <c r="AL27" i="8"/>
  <c r="AL26" i="8"/>
  <c r="AL28" i="8" s="1"/>
  <c r="AJ27" i="8"/>
  <c r="AK27" i="8" s="1"/>
  <c r="AJ26" i="8"/>
  <c r="AK26" i="8" s="1"/>
  <c r="AI26" i="8" a="1"/>
  <c r="AI26" i="8" s="1"/>
  <c r="B33" i="8" s="1"/>
  <c r="AH26" i="8"/>
  <c r="B32" i="8" s="1"/>
  <c r="B220" i="7"/>
  <c r="AK28" i="8" l="1"/>
  <c r="DM19" i="11"/>
  <c r="DM21" i="11"/>
  <c r="DN21" i="11" s="1"/>
  <c r="B218" i="7"/>
  <c r="AD213" i="7"/>
  <c r="CK213" i="7" s="1"/>
  <c r="CJ213" i="7"/>
  <c r="CI213" i="7"/>
  <c r="CH213" i="7"/>
  <c r="CG213" i="7"/>
  <c r="CF213" i="7"/>
  <c r="CE213" i="7"/>
  <c r="CD213" i="7"/>
  <c r="CC213" i="7"/>
  <c r="CB213" i="7"/>
  <c r="CA213" i="7"/>
  <c r="BZ213" i="7"/>
  <c r="BY213" i="7"/>
  <c r="BX213" i="7"/>
  <c r="BW213" i="7"/>
  <c r="BV213" i="7"/>
  <c r="BF214" i="7"/>
  <c r="BT213" i="7"/>
  <c r="BT212" i="7"/>
  <c r="BS212" i="7"/>
  <c r="BR212" i="7"/>
  <c r="BQ212" i="7"/>
  <c r="BP161" i="7"/>
  <c r="BO161" i="7"/>
  <c r="BN161" i="7"/>
  <c r="BM161" i="7"/>
  <c r="BH161" i="7"/>
  <c r="BG161" i="7"/>
  <c r="BF161" i="7"/>
  <c r="BE161" i="7"/>
  <c r="BC213" i="7"/>
  <c r="BB213" i="7"/>
  <c r="BB212" i="7"/>
  <c r="BB161" i="7"/>
  <c r="BA213" i="7"/>
  <c r="BA212" i="7"/>
  <c r="BA161" i="7"/>
  <c r="AZ212" i="7"/>
  <c r="AY212" i="7"/>
  <c r="AX212" i="7"/>
  <c r="AW212" i="7"/>
  <c r="AV161" i="7"/>
  <c r="AU161" i="7"/>
  <c r="AT161" i="7"/>
  <c r="AS161" i="7"/>
  <c r="AR161" i="7"/>
  <c r="AQ161" i="7"/>
  <c r="AP161" i="7"/>
  <c r="AO161" i="7"/>
  <c r="AN161" i="7"/>
  <c r="AM161" i="7"/>
  <c r="AL161" i="7"/>
  <c r="AK161" i="7"/>
  <c r="BE162" i="7"/>
  <c r="BH162" i="7" s="1"/>
  <c r="BF162" i="7"/>
  <c r="BG162" i="7"/>
  <c r="BI162" i="7"/>
  <c r="BJ162" i="7"/>
  <c r="BK162" i="7"/>
  <c r="BL162" i="7"/>
  <c r="BM162" i="7"/>
  <c r="BN162" i="7"/>
  <c r="BP162" i="7" s="1"/>
  <c r="BO162" i="7"/>
  <c r="BQ162" i="7"/>
  <c r="BR162" i="7"/>
  <c r="BS162" i="7"/>
  <c r="BT162" i="7"/>
  <c r="BE163" i="7"/>
  <c r="BF163" i="7"/>
  <c r="BH163" i="7" s="1"/>
  <c r="BG163" i="7"/>
  <c r="BI163" i="7"/>
  <c r="BJ163" i="7"/>
  <c r="BK163" i="7"/>
  <c r="BL163" i="7"/>
  <c r="BM163" i="7"/>
  <c r="BN163" i="7"/>
  <c r="BP163" i="7" s="1"/>
  <c r="BO163" i="7"/>
  <c r="BQ163" i="7"/>
  <c r="BR163" i="7"/>
  <c r="BS163" i="7"/>
  <c r="BT163" i="7"/>
  <c r="BE164" i="7"/>
  <c r="BF164" i="7"/>
  <c r="BH164" i="7" s="1"/>
  <c r="BG164" i="7"/>
  <c r="BI164" i="7"/>
  <c r="BJ164" i="7"/>
  <c r="BK164" i="7"/>
  <c r="BL164" i="7"/>
  <c r="BM164" i="7"/>
  <c r="BN164" i="7"/>
  <c r="BP164" i="7" s="1"/>
  <c r="BO164" i="7"/>
  <c r="BQ164" i="7"/>
  <c r="BR164" i="7"/>
  <c r="BT164" i="7" s="1"/>
  <c r="BS164" i="7"/>
  <c r="BE165" i="7"/>
  <c r="BF165" i="7"/>
  <c r="BH165" i="7" s="1"/>
  <c r="BG165" i="7"/>
  <c r="BI165" i="7"/>
  <c r="BJ165" i="7"/>
  <c r="BL165" i="7" s="1"/>
  <c r="BK165" i="7"/>
  <c r="BM165" i="7"/>
  <c r="BN165" i="7"/>
  <c r="BP165" i="7" s="1"/>
  <c r="BO165" i="7"/>
  <c r="BQ165" i="7"/>
  <c r="BR165" i="7"/>
  <c r="BS165" i="7"/>
  <c r="BT165" i="7"/>
  <c r="BE166" i="7"/>
  <c r="BF166" i="7"/>
  <c r="BH166" i="7" s="1"/>
  <c r="BG166" i="7"/>
  <c r="BI166" i="7"/>
  <c r="BJ166" i="7"/>
  <c r="BK166" i="7"/>
  <c r="BL166" i="7"/>
  <c r="BM166" i="7"/>
  <c r="BN166" i="7"/>
  <c r="BP166" i="7" s="1"/>
  <c r="BO166" i="7"/>
  <c r="BQ166" i="7"/>
  <c r="BR166" i="7"/>
  <c r="BS166" i="7"/>
  <c r="BT166" i="7"/>
  <c r="BE167" i="7"/>
  <c r="BF167" i="7"/>
  <c r="BH167" i="7" s="1"/>
  <c r="BG167" i="7"/>
  <c r="BI167" i="7"/>
  <c r="BJ167" i="7"/>
  <c r="BK167" i="7"/>
  <c r="BL167" i="7"/>
  <c r="BM167" i="7"/>
  <c r="BN167" i="7"/>
  <c r="BP167" i="7" s="1"/>
  <c r="BO167" i="7"/>
  <c r="BQ167" i="7"/>
  <c r="BR167" i="7"/>
  <c r="BS167" i="7"/>
  <c r="BT167" i="7"/>
  <c r="BE168" i="7"/>
  <c r="BF168" i="7"/>
  <c r="BH168" i="7" s="1"/>
  <c r="BG168" i="7"/>
  <c r="BI168" i="7"/>
  <c r="BJ168" i="7"/>
  <c r="BL168" i="7" s="1"/>
  <c r="BK168" i="7"/>
  <c r="BM168" i="7"/>
  <c r="BN168" i="7"/>
  <c r="BP168" i="7" s="1"/>
  <c r="BO168" i="7"/>
  <c r="BQ168" i="7"/>
  <c r="BR168" i="7"/>
  <c r="BT168" i="7" s="1"/>
  <c r="BS168" i="7"/>
  <c r="BE169" i="7"/>
  <c r="BF169" i="7"/>
  <c r="BH169" i="7" s="1"/>
  <c r="BG169" i="7"/>
  <c r="BI169" i="7"/>
  <c r="BJ169" i="7"/>
  <c r="BL169" i="7" s="1"/>
  <c r="BK169" i="7"/>
  <c r="BM169" i="7"/>
  <c r="BN169" i="7"/>
  <c r="BP169" i="7" s="1"/>
  <c r="BO169" i="7"/>
  <c r="BQ169" i="7"/>
  <c r="BR169" i="7"/>
  <c r="BS169" i="7"/>
  <c r="BT169" i="7"/>
  <c r="BE170" i="7"/>
  <c r="BF170" i="7"/>
  <c r="BH170" i="7" s="1"/>
  <c r="BG170" i="7"/>
  <c r="BI170" i="7"/>
  <c r="BJ170" i="7"/>
  <c r="BK170" i="7"/>
  <c r="BL170" i="7"/>
  <c r="BM170" i="7"/>
  <c r="BN170" i="7"/>
  <c r="BP170" i="7" s="1"/>
  <c r="BO170" i="7"/>
  <c r="BQ170" i="7"/>
  <c r="BR170" i="7"/>
  <c r="BS170" i="7"/>
  <c r="BT170" i="7"/>
  <c r="BE171" i="7"/>
  <c r="BF171" i="7"/>
  <c r="BH171" i="7" s="1"/>
  <c r="BG171" i="7"/>
  <c r="BI171" i="7"/>
  <c r="BJ171" i="7"/>
  <c r="BK171" i="7"/>
  <c r="BL171" i="7"/>
  <c r="BM171" i="7"/>
  <c r="BN171" i="7"/>
  <c r="BP171" i="7" s="1"/>
  <c r="BO171" i="7"/>
  <c r="BQ171" i="7"/>
  <c r="BR171" i="7"/>
  <c r="BS171" i="7"/>
  <c r="BT171" i="7"/>
  <c r="BE172" i="7"/>
  <c r="BF172" i="7"/>
  <c r="BH172" i="7" s="1"/>
  <c r="BG172" i="7"/>
  <c r="BI172" i="7"/>
  <c r="BJ172" i="7"/>
  <c r="BL172" i="7" s="1"/>
  <c r="BK172" i="7"/>
  <c r="BM172" i="7"/>
  <c r="BN172" i="7"/>
  <c r="BP172" i="7" s="1"/>
  <c r="BO172" i="7"/>
  <c r="BQ172" i="7"/>
  <c r="BR172" i="7"/>
  <c r="BT172" i="7" s="1"/>
  <c r="BS172" i="7"/>
  <c r="BE173" i="7"/>
  <c r="BF173" i="7"/>
  <c r="BH173" i="7" s="1"/>
  <c r="BG173" i="7"/>
  <c r="BI173" i="7"/>
  <c r="BJ173" i="7"/>
  <c r="BL173" i="7" s="1"/>
  <c r="BK173" i="7"/>
  <c r="BM173" i="7"/>
  <c r="BN173" i="7"/>
  <c r="BP173" i="7" s="1"/>
  <c r="BO173" i="7"/>
  <c r="BQ173" i="7"/>
  <c r="BR173" i="7"/>
  <c r="BS173" i="7"/>
  <c r="BT173" i="7"/>
  <c r="BE174" i="7"/>
  <c r="BF174" i="7"/>
  <c r="BH174" i="7" s="1"/>
  <c r="BG174" i="7"/>
  <c r="BI174" i="7"/>
  <c r="BJ174" i="7"/>
  <c r="BK174" i="7"/>
  <c r="BL174" i="7"/>
  <c r="BM174" i="7"/>
  <c r="BN174" i="7"/>
  <c r="BP174" i="7" s="1"/>
  <c r="BO174" i="7"/>
  <c r="BQ174" i="7"/>
  <c r="BR174" i="7"/>
  <c r="BS174" i="7"/>
  <c r="BT174" i="7"/>
  <c r="BE175" i="7"/>
  <c r="BF175" i="7"/>
  <c r="BH175" i="7" s="1"/>
  <c r="BG175" i="7"/>
  <c r="BI175" i="7"/>
  <c r="BJ175" i="7"/>
  <c r="BK175" i="7"/>
  <c r="BL175" i="7"/>
  <c r="BM175" i="7"/>
  <c r="BN175" i="7"/>
  <c r="BP175" i="7" s="1"/>
  <c r="BO175" i="7"/>
  <c r="BQ175" i="7"/>
  <c r="BR175" i="7"/>
  <c r="BS175" i="7"/>
  <c r="BT175" i="7"/>
  <c r="BE176" i="7"/>
  <c r="BF176" i="7"/>
  <c r="BH176" i="7" s="1"/>
  <c r="BG176" i="7"/>
  <c r="BI176" i="7"/>
  <c r="BJ176" i="7"/>
  <c r="BL176" i="7" s="1"/>
  <c r="BK176" i="7"/>
  <c r="BM176" i="7"/>
  <c r="BN176" i="7"/>
  <c r="BP176" i="7" s="1"/>
  <c r="BO176" i="7"/>
  <c r="BQ176" i="7"/>
  <c r="BR176" i="7"/>
  <c r="BT176" i="7" s="1"/>
  <c r="BS176" i="7"/>
  <c r="BE177" i="7"/>
  <c r="BF177" i="7"/>
  <c r="BH177" i="7" s="1"/>
  <c r="BG177" i="7"/>
  <c r="BI177" i="7"/>
  <c r="BJ177" i="7"/>
  <c r="BL177" i="7" s="1"/>
  <c r="BK177" i="7"/>
  <c r="BM177" i="7"/>
  <c r="BN177" i="7"/>
  <c r="BP177" i="7" s="1"/>
  <c r="BO177" i="7"/>
  <c r="BQ177" i="7"/>
  <c r="BR177" i="7"/>
  <c r="BS177" i="7"/>
  <c r="BT177" i="7"/>
  <c r="BE178" i="7"/>
  <c r="BF178" i="7"/>
  <c r="BH178" i="7" s="1"/>
  <c r="BG178" i="7"/>
  <c r="BI178" i="7"/>
  <c r="BJ178" i="7"/>
  <c r="BK178" i="7"/>
  <c r="BL178" i="7"/>
  <c r="BM178" i="7"/>
  <c r="BN178" i="7"/>
  <c r="BP178" i="7" s="1"/>
  <c r="BO178" i="7"/>
  <c r="BQ178" i="7"/>
  <c r="BR178" i="7"/>
  <c r="BS178" i="7"/>
  <c r="BT178" i="7"/>
  <c r="BE179" i="7"/>
  <c r="BF179" i="7"/>
  <c r="BH179" i="7" s="1"/>
  <c r="BG179" i="7"/>
  <c r="BI179" i="7"/>
  <c r="BJ179" i="7"/>
  <c r="BK179" i="7"/>
  <c r="BL179" i="7"/>
  <c r="BM179" i="7"/>
  <c r="BN179" i="7"/>
  <c r="BP179" i="7" s="1"/>
  <c r="BO179" i="7"/>
  <c r="BQ179" i="7"/>
  <c r="BR179" i="7"/>
  <c r="BS179" i="7"/>
  <c r="BT179" i="7"/>
  <c r="BE180" i="7"/>
  <c r="BF180" i="7"/>
  <c r="BH180" i="7" s="1"/>
  <c r="BG180" i="7"/>
  <c r="BI180" i="7"/>
  <c r="BJ180" i="7"/>
  <c r="BL180" i="7" s="1"/>
  <c r="BK180" i="7"/>
  <c r="BM180" i="7"/>
  <c r="BN180" i="7"/>
  <c r="BP180" i="7" s="1"/>
  <c r="BO180" i="7"/>
  <c r="BQ180" i="7"/>
  <c r="BR180" i="7"/>
  <c r="BT180" i="7" s="1"/>
  <c r="BS180" i="7"/>
  <c r="BE181" i="7"/>
  <c r="BF181" i="7"/>
  <c r="BH181" i="7" s="1"/>
  <c r="BG181" i="7"/>
  <c r="BI181" i="7"/>
  <c r="BJ181" i="7"/>
  <c r="BL181" i="7" s="1"/>
  <c r="BK181" i="7"/>
  <c r="BM181" i="7"/>
  <c r="BN181" i="7"/>
  <c r="BP181" i="7" s="1"/>
  <c r="BO181" i="7"/>
  <c r="BQ181" i="7"/>
  <c r="BR181" i="7"/>
  <c r="BS181" i="7"/>
  <c r="BT181" i="7"/>
  <c r="BE182" i="7"/>
  <c r="BF182" i="7"/>
  <c r="BH182" i="7" s="1"/>
  <c r="BG182" i="7"/>
  <c r="BI182" i="7"/>
  <c r="BJ182" i="7"/>
  <c r="BK182" i="7"/>
  <c r="BL182" i="7"/>
  <c r="BM182" i="7"/>
  <c r="BN182" i="7"/>
  <c r="BP182" i="7" s="1"/>
  <c r="BO182" i="7"/>
  <c r="BQ182" i="7"/>
  <c r="BR182" i="7"/>
  <c r="BS182" i="7"/>
  <c r="BT182" i="7"/>
  <c r="BE183" i="7"/>
  <c r="BF183" i="7"/>
  <c r="BH183" i="7" s="1"/>
  <c r="BG183" i="7"/>
  <c r="BI183" i="7"/>
  <c r="BJ183" i="7"/>
  <c r="BK183" i="7"/>
  <c r="BL183" i="7"/>
  <c r="BM183" i="7"/>
  <c r="BN183" i="7"/>
  <c r="BP183" i="7" s="1"/>
  <c r="BO183" i="7"/>
  <c r="BQ183" i="7"/>
  <c r="BR183" i="7"/>
  <c r="BS183" i="7"/>
  <c r="BT183" i="7"/>
  <c r="BE184" i="7"/>
  <c r="BF184" i="7"/>
  <c r="BH184" i="7" s="1"/>
  <c r="BG184" i="7"/>
  <c r="BI184" i="7"/>
  <c r="BJ184" i="7"/>
  <c r="BL184" i="7" s="1"/>
  <c r="BK184" i="7"/>
  <c r="BM184" i="7"/>
  <c r="BN184" i="7"/>
  <c r="BP184" i="7" s="1"/>
  <c r="BO184" i="7"/>
  <c r="BQ184" i="7"/>
  <c r="BR184" i="7"/>
  <c r="BT184" i="7" s="1"/>
  <c r="BS184" i="7"/>
  <c r="BE185" i="7"/>
  <c r="BF185" i="7"/>
  <c r="BH185" i="7" s="1"/>
  <c r="BG185" i="7"/>
  <c r="BI185" i="7"/>
  <c r="BJ185" i="7"/>
  <c r="BL185" i="7" s="1"/>
  <c r="BK185" i="7"/>
  <c r="BM185" i="7"/>
  <c r="BN185" i="7"/>
  <c r="BP185" i="7" s="1"/>
  <c r="BO185" i="7"/>
  <c r="BQ185" i="7"/>
  <c r="BR185" i="7"/>
  <c r="BS185" i="7"/>
  <c r="BT185" i="7"/>
  <c r="BE186" i="7"/>
  <c r="BF186" i="7"/>
  <c r="BH186" i="7" s="1"/>
  <c r="BG186" i="7"/>
  <c r="BI186" i="7"/>
  <c r="BJ186" i="7"/>
  <c r="BK186" i="7"/>
  <c r="BL186" i="7"/>
  <c r="BM186" i="7"/>
  <c r="BN186" i="7"/>
  <c r="BP186" i="7" s="1"/>
  <c r="BO186" i="7"/>
  <c r="BQ186" i="7"/>
  <c r="BR186" i="7"/>
  <c r="BS186" i="7"/>
  <c r="BT186" i="7"/>
  <c r="BE187" i="7"/>
  <c r="BF187" i="7"/>
  <c r="BH187" i="7" s="1"/>
  <c r="BG187" i="7"/>
  <c r="BI187" i="7"/>
  <c r="BJ187" i="7"/>
  <c r="BK187" i="7"/>
  <c r="BL187" i="7"/>
  <c r="BM187" i="7"/>
  <c r="BN187" i="7"/>
  <c r="BP187" i="7" s="1"/>
  <c r="BO187" i="7"/>
  <c r="BQ187" i="7"/>
  <c r="BR187" i="7"/>
  <c r="BS187" i="7"/>
  <c r="BT187" i="7"/>
  <c r="BE188" i="7"/>
  <c r="BF188" i="7"/>
  <c r="BH188" i="7" s="1"/>
  <c r="BG188" i="7"/>
  <c r="BI188" i="7"/>
  <c r="BJ188" i="7"/>
  <c r="BL188" i="7" s="1"/>
  <c r="BK188" i="7"/>
  <c r="BM188" i="7"/>
  <c r="BN188" i="7"/>
  <c r="BP188" i="7" s="1"/>
  <c r="BO188" i="7"/>
  <c r="BQ188" i="7"/>
  <c r="BR188" i="7"/>
  <c r="BT188" i="7" s="1"/>
  <c r="BS188" i="7"/>
  <c r="BE189" i="7"/>
  <c r="BF189" i="7"/>
  <c r="BH189" i="7" s="1"/>
  <c r="BG189" i="7"/>
  <c r="BI189" i="7"/>
  <c r="BJ189" i="7"/>
  <c r="BL189" i="7" s="1"/>
  <c r="BK189" i="7"/>
  <c r="BM189" i="7"/>
  <c r="BN189" i="7"/>
  <c r="BP189" i="7" s="1"/>
  <c r="BO189" i="7"/>
  <c r="BQ189" i="7"/>
  <c r="BR189" i="7"/>
  <c r="BS189" i="7"/>
  <c r="BT189" i="7"/>
  <c r="BE190" i="7"/>
  <c r="BF190" i="7"/>
  <c r="BH190" i="7" s="1"/>
  <c r="BG190" i="7"/>
  <c r="BI190" i="7"/>
  <c r="BJ190" i="7"/>
  <c r="BK190" i="7"/>
  <c r="BL190" i="7"/>
  <c r="BM190" i="7"/>
  <c r="BN190" i="7"/>
  <c r="BP190" i="7" s="1"/>
  <c r="BO190" i="7"/>
  <c r="BQ190" i="7"/>
  <c r="BR190" i="7"/>
  <c r="BS190" i="7"/>
  <c r="BT190" i="7"/>
  <c r="BE191" i="7"/>
  <c r="BF191" i="7"/>
  <c r="BH191" i="7" s="1"/>
  <c r="BG191" i="7"/>
  <c r="BI191" i="7"/>
  <c r="BJ191" i="7"/>
  <c r="BK191" i="7"/>
  <c r="BL191" i="7"/>
  <c r="BM191" i="7"/>
  <c r="BN191" i="7"/>
  <c r="BP191" i="7" s="1"/>
  <c r="BO191" i="7"/>
  <c r="BQ191" i="7"/>
  <c r="BR191" i="7"/>
  <c r="BS191" i="7"/>
  <c r="BT191" i="7"/>
  <c r="BE192" i="7"/>
  <c r="BF192" i="7"/>
  <c r="BH192" i="7" s="1"/>
  <c r="BG192" i="7"/>
  <c r="BI192" i="7"/>
  <c r="BJ192" i="7"/>
  <c r="BL192" i="7" s="1"/>
  <c r="BK192" i="7"/>
  <c r="BM192" i="7"/>
  <c r="BN192" i="7"/>
  <c r="BP192" i="7" s="1"/>
  <c r="BO192" i="7"/>
  <c r="BQ192" i="7"/>
  <c r="BR192" i="7"/>
  <c r="BT192" i="7" s="1"/>
  <c r="BS192" i="7"/>
  <c r="BE193" i="7"/>
  <c r="BF193" i="7"/>
  <c r="BH193" i="7" s="1"/>
  <c r="BG193" i="7"/>
  <c r="BI193" i="7"/>
  <c r="BJ193" i="7"/>
  <c r="BL193" i="7" s="1"/>
  <c r="BK193" i="7"/>
  <c r="BM193" i="7"/>
  <c r="BN193" i="7"/>
  <c r="BP193" i="7" s="1"/>
  <c r="BO193" i="7"/>
  <c r="BQ193" i="7"/>
  <c r="BR193" i="7"/>
  <c r="BS193" i="7"/>
  <c r="BT193" i="7"/>
  <c r="BE194" i="7"/>
  <c r="BF194" i="7"/>
  <c r="BH194" i="7" s="1"/>
  <c r="BG194" i="7"/>
  <c r="BI194" i="7"/>
  <c r="BJ194" i="7"/>
  <c r="BK194" i="7"/>
  <c r="BL194" i="7"/>
  <c r="BM194" i="7"/>
  <c r="BN194" i="7"/>
  <c r="BP194" i="7" s="1"/>
  <c r="BO194" i="7"/>
  <c r="BQ194" i="7"/>
  <c r="BR194" i="7"/>
  <c r="BS194" i="7"/>
  <c r="BT194" i="7"/>
  <c r="BE195" i="7"/>
  <c r="BF195" i="7"/>
  <c r="BH195" i="7" s="1"/>
  <c r="BG195" i="7"/>
  <c r="BI195" i="7"/>
  <c r="BJ195" i="7"/>
  <c r="BK195" i="7"/>
  <c r="BL195" i="7"/>
  <c r="BM195" i="7"/>
  <c r="BN195" i="7"/>
  <c r="BP195" i="7" s="1"/>
  <c r="BO195" i="7"/>
  <c r="BQ195" i="7"/>
  <c r="BR195" i="7"/>
  <c r="BS195" i="7"/>
  <c r="BT195" i="7"/>
  <c r="BE196" i="7"/>
  <c r="BF196" i="7"/>
  <c r="BH196" i="7" s="1"/>
  <c r="BG196" i="7"/>
  <c r="BI196" i="7"/>
  <c r="BJ196" i="7"/>
  <c r="BL196" i="7" s="1"/>
  <c r="BK196" i="7"/>
  <c r="BM196" i="7"/>
  <c r="BN196" i="7"/>
  <c r="BP196" i="7" s="1"/>
  <c r="BO196" i="7"/>
  <c r="BQ196" i="7"/>
  <c r="BR196" i="7"/>
  <c r="BT196" i="7" s="1"/>
  <c r="BS196" i="7"/>
  <c r="BE197" i="7"/>
  <c r="BF197" i="7"/>
  <c r="BH197" i="7" s="1"/>
  <c r="BG197" i="7"/>
  <c r="BI197" i="7"/>
  <c r="BJ197" i="7"/>
  <c r="BL197" i="7" s="1"/>
  <c r="BK197" i="7"/>
  <c r="BM197" i="7"/>
  <c r="BN197" i="7"/>
  <c r="BP197" i="7" s="1"/>
  <c r="BO197" i="7"/>
  <c r="BQ197" i="7"/>
  <c r="BR197" i="7"/>
  <c r="BS197" i="7"/>
  <c r="BT197" i="7"/>
  <c r="BE198" i="7"/>
  <c r="BF198" i="7"/>
  <c r="BH198" i="7" s="1"/>
  <c r="BG198" i="7"/>
  <c r="BI198" i="7"/>
  <c r="BJ198" i="7"/>
  <c r="BK198" i="7"/>
  <c r="BL198" i="7"/>
  <c r="BM198" i="7"/>
  <c r="BN198" i="7"/>
  <c r="BP198" i="7" s="1"/>
  <c r="BO198" i="7"/>
  <c r="BQ198" i="7"/>
  <c r="BR198" i="7"/>
  <c r="BS198" i="7"/>
  <c r="BT198" i="7"/>
  <c r="BE199" i="7"/>
  <c r="BF199" i="7"/>
  <c r="BH199" i="7" s="1"/>
  <c r="BG199" i="7"/>
  <c r="BI199" i="7"/>
  <c r="BJ199" i="7"/>
  <c r="BK199" i="7"/>
  <c r="BL199" i="7"/>
  <c r="BM199" i="7"/>
  <c r="BN199" i="7"/>
  <c r="BP199" i="7" s="1"/>
  <c r="BO199" i="7"/>
  <c r="BQ199" i="7"/>
  <c r="BR199" i="7"/>
  <c r="BS199" i="7"/>
  <c r="BT199" i="7"/>
  <c r="BE200" i="7"/>
  <c r="BF200" i="7"/>
  <c r="BH200" i="7" s="1"/>
  <c r="BG200" i="7"/>
  <c r="BI200" i="7"/>
  <c r="BJ200" i="7"/>
  <c r="BL200" i="7" s="1"/>
  <c r="BK200" i="7"/>
  <c r="BM200" i="7"/>
  <c r="BN200" i="7"/>
  <c r="BP200" i="7" s="1"/>
  <c r="BO200" i="7"/>
  <c r="BQ200" i="7"/>
  <c r="BR200" i="7"/>
  <c r="BT200" i="7" s="1"/>
  <c r="BS200" i="7"/>
  <c r="BE201" i="7"/>
  <c r="BF201" i="7"/>
  <c r="BH201" i="7" s="1"/>
  <c r="BG201" i="7"/>
  <c r="BI201" i="7"/>
  <c r="BJ201" i="7"/>
  <c r="BL201" i="7" s="1"/>
  <c r="BK201" i="7"/>
  <c r="BM201" i="7"/>
  <c r="BN201" i="7"/>
  <c r="BP201" i="7" s="1"/>
  <c r="BO201" i="7"/>
  <c r="BQ201" i="7"/>
  <c r="BR201" i="7"/>
  <c r="BS201" i="7"/>
  <c r="BT201" i="7"/>
  <c r="BE202" i="7"/>
  <c r="BF202" i="7"/>
  <c r="BH202" i="7" s="1"/>
  <c r="BG202" i="7"/>
  <c r="BI202" i="7"/>
  <c r="BJ202" i="7"/>
  <c r="BK202" i="7"/>
  <c r="BL202" i="7"/>
  <c r="BM202" i="7"/>
  <c r="BN202" i="7"/>
  <c r="BO202" i="7"/>
  <c r="BQ202" i="7"/>
  <c r="BR202" i="7"/>
  <c r="BS202" i="7"/>
  <c r="BT202" i="7"/>
  <c r="BE203" i="7"/>
  <c r="BF203" i="7"/>
  <c r="BH203" i="7" s="1"/>
  <c r="BG203" i="7"/>
  <c r="BI203" i="7"/>
  <c r="BJ203" i="7"/>
  <c r="BK203" i="7"/>
  <c r="BL203" i="7"/>
  <c r="BM203" i="7"/>
  <c r="BN203" i="7"/>
  <c r="BO203" i="7"/>
  <c r="BQ203" i="7"/>
  <c r="BR203" i="7"/>
  <c r="BS203" i="7"/>
  <c r="BT203" i="7"/>
  <c r="BE204" i="7"/>
  <c r="BF204" i="7"/>
  <c r="BG204" i="7"/>
  <c r="BI204" i="7"/>
  <c r="BJ204" i="7"/>
  <c r="BL204" i="7" s="1"/>
  <c r="BK204" i="7"/>
  <c r="BM204" i="7"/>
  <c r="BN204" i="7"/>
  <c r="BO204" i="7"/>
  <c r="BP204" i="7"/>
  <c r="BQ204" i="7"/>
  <c r="BR204" i="7"/>
  <c r="BT204" i="7" s="1"/>
  <c r="BS204" i="7"/>
  <c r="BE205" i="7"/>
  <c r="BF205" i="7"/>
  <c r="BG205" i="7"/>
  <c r="BH205" i="7"/>
  <c r="BI205" i="7"/>
  <c r="BJ205" i="7"/>
  <c r="BL205" i="7" s="1"/>
  <c r="BK205" i="7"/>
  <c r="BM205" i="7"/>
  <c r="BN205" i="7"/>
  <c r="BO205" i="7"/>
  <c r="BP205" i="7"/>
  <c r="BQ205" i="7"/>
  <c r="BR205" i="7"/>
  <c r="BT205" i="7" s="1"/>
  <c r="BS205" i="7"/>
  <c r="BE206" i="7"/>
  <c r="BF206" i="7"/>
  <c r="BG206" i="7"/>
  <c r="BH206" i="7"/>
  <c r="BI206" i="7"/>
  <c r="BJ206" i="7"/>
  <c r="BL206" i="7" s="1"/>
  <c r="BK206" i="7"/>
  <c r="BM206" i="7"/>
  <c r="BN206" i="7"/>
  <c r="BO206" i="7"/>
  <c r="BP206" i="7"/>
  <c r="BQ206" i="7"/>
  <c r="BR206" i="7"/>
  <c r="BT206" i="7" s="1"/>
  <c r="BS206" i="7"/>
  <c r="BE207" i="7"/>
  <c r="BF207" i="7"/>
  <c r="BG207" i="7"/>
  <c r="BH207" i="7"/>
  <c r="BI207" i="7"/>
  <c r="BJ207" i="7"/>
  <c r="BL207" i="7" s="1"/>
  <c r="BK207" i="7"/>
  <c r="BM207" i="7"/>
  <c r="BN207" i="7"/>
  <c r="BO207" i="7"/>
  <c r="BP207" i="7"/>
  <c r="BQ207" i="7"/>
  <c r="BR207" i="7"/>
  <c r="BT207" i="7" s="1"/>
  <c r="BS207" i="7"/>
  <c r="BE208" i="7"/>
  <c r="BF208" i="7"/>
  <c r="BG208" i="7"/>
  <c r="BH208" i="7"/>
  <c r="BI208" i="7"/>
  <c r="BJ208" i="7"/>
  <c r="BL208" i="7" s="1"/>
  <c r="BK208" i="7"/>
  <c r="BM208" i="7"/>
  <c r="BN208" i="7"/>
  <c r="BO208" i="7"/>
  <c r="BP208" i="7"/>
  <c r="BQ208" i="7"/>
  <c r="BR208" i="7"/>
  <c r="BT208" i="7" s="1"/>
  <c r="BS208" i="7"/>
  <c r="BE209" i="7"/>
  <c r="BF209" i="7"/>
  <c r="BG209" i="7"/>
  <c r="BH209" i="7"/>
  <c r="BI209" i="7"/>
  <c r="BJ209" i="7"/>
  <c r="BL209" i="7" s="1"/>
  <c r="BK209" i="7"/>
  <c r="BM209" i="7"/>
  <c r="BN209" i="7"/>
  <c r="BO209" i="7"/>
  <c r="BP209" i="7"/>
  <c r="BQ209" i="7"/>
  <c r="BR209" i="7"/>
  <c r="BT209" i="7" s="1"/>
  <c r="BS209" i="7"/>
  <c r="BE210" i="7"/>
  <c r="BF210" i="7"/>
  <c r="BG210" i="7"/>
  <c r="BH210" i="7"/>
  <c r="BI210" i="7"/>
  <c r="BJ210" i="7"/>
  <c r="BL210" i="7" s="1"/>
  <c r="BK210" i="7"/>
  <c r="BM210" i="7"/>
  <c r="BN210" i="7"/>
  <c r="BO210" i="7"/>
  <c r="BP210" i="7"/>
  <c r="BQ210" i="7"/>
  <c r="BR210" i="7"/>
  <c r="BT210" i="7" s="1"/>
  <c r="BS210" i="7"/>
  <c r="BE211" i="7"/>
  <c r="BF211" i="7"/>
  <c r="BG211" i="7"/>
  <c r="BH211" i="7"/>
  <c r="BI211" i="7"/>
  <c r="BJ211" i="7"/>
  <c r="BL211" i="7" s="1"/>
  <c r="BK211" i="7"/>
  <c r="BM211" i="7"/>
  <c r="BN211" i="7"/>
  <c r="BO211" i="7"/>
  <c r="BP211" i="7"/>
  <c r="BQ211" i="7"/>
  <c r="BR211" i="7"/>
  <c r="BT211" i="7" s="1"/>
  <c r="BS211" i="7"/>
  <c r="BE212" i="7"/>
  <c r="BF212" i="7"/>
  <c r="BG212" i="7"/>
  <c r="BH212" i="7"/>
  <c r="BI212" i="7"/>
  <c r="BJ212" i="7"/>
  <c r="BL212" i="7" s="1"/>
  <c r="BK212" i="7"/>
  <c r="BM212" i="7"/>
  <c r="BN212" i="7"/>
  <c r="BO212" i="7"/>
  <c r="BP212" i="7"/>
  <c r="AK162" i="7"/>
  <c r="AN162" i="7" s="1"/>
  <c r="AL162" i="7"/>
  <c r="AM162" i="7"/>
  <c r="AO162" i="7"/>
  <c r="AP162" i="7"/>
  <c r="AQ162" i="7"/>
  <c r="AR162" i="7"/>
  <c r="AS162" i="7"/>
  <c r="AV162" i="7" s="1"/>
  <c r="AT162" i="7"/>
  <c r="AU162" i="7"/>
  <c r="AW162" i="7"/>
  <c r="AX162" i="7"/>
  <c r="AY162" i="7"/>
  <c r="AZ162" i="7"/>
  <c r="AK163" i="7"/>
  <c r="AL163" i="7"/>
  <c r="AM163" i="7"/>
  <c r="AN163" i="7"/>
  <c r="AO163" i="7"/>
  <c r="AP163" i="7"/>
  <c r="AR163" i="7" s="1"/>
  <c r="AQ163" i="7"/>
  <c r="AS163" i="7"/>
  <c r="AT163" i="7"/>
  <c r="AU163" i="7"/>
  <c r="AV163" i="7"/>
  <c r="AW163" i="7"/>
  <c r="AX163" i="7"/>
  <c r="AZ163" i="7" s="1"/>
  <c r="AY163" i="7"/>
  <c r="AK164" i="7"/>
  <c r="AL164" i="7"/>
  <c r="AM164" i="7"/>
  <c r="AN164" i="7"/>
  <c r="BA164" i="7" s="1"/>
  <c r="BB164" i="7" s="1"/>
  <c r="AO164" i="7"/>
  <c r="AP164" i="7"/>
  <c r="AR164" i="7" s="1"/>
  <c r="AQ164" i="7"/>
  <c r="AS164" i="7"/>
  <c r="AT164" i="7"/>
  <c r="AU164" i="7"/>
  <c r="AV164" i="7"/>
  <c r="AW164" i="7"/>
  <c r="AX164" i="7"/>
  <c r="AZ164" i="7" s="1"/>
  <c r="AY164" i="7"/>
  <c r="AK165" i="7"/>
  <c r="AL165" i="7"/>
  <c r="AN165" i="7" s="1"/>
  <c r="BA165" i="7" s="1"/>
  <c r="BB165" i="7" s="1"/>
  <c r="AM165" i="7"/>
  <c r="AO165" i="7"/>
  <c r="AP165" i="7"/>
  <c r="AQ165" i="7"/>
  <c r="AR165" i="7"/>
  <c r="AS165" i="7"/>
  <c r="AT165" i="7"/>
  <c r="AV165" i="7" s="1"/>
  <c r="AU165" i="7"/>
  <c r="AW165" i="7"/>
  <c r="AX165" i="7"/>
  <c r="AY165" i="7"/>
  <c r="AZ165" i="7"/>
  <c r="AK166" i="7"/>
  <c r="AL166" i="7"/>
  <c r="AN166" i="7" s="1"/>
  <c r="AM166" i="7"/>
  <c r="AO166" i="7"/>
  <c r="AP166" i="7"/>
  <c r="AR166" i="7" s="1"/>
  <c r="AQ166" i="7"/>
  <c r="AS166" i="7"/>
  <c r="AT166" i="7"/>
  <c r="AV166" i="7" s="1"/>
  <c r="AU166" i="7"/>
  <c r="AW166" i="7"/>
  <c r="AX166" i="7"/>
  <c r="AZ166" i="7" s="1"/>
  <c r="AY166" i="7"/>
  <c r="AK167" i="7"/>
  <c r="AL167" i="7"/>
  <c r="AM167" i="7"/>
  <c r="AN167" i="7"/>
  <c r="BA167" i="7" s="1"/>
  <c r="BB167" i="7" s="1"/>
  <c r="AO167" i="7"/>
  <c r="AP167" i="7"/>
  <c r="AR167" i="7" s="1"/>
  <c r="AQ167" i="7"/>
  <c r="AS167" i="7"/>
  <c r="AT167" i="7"/>
  <c r="AU167" i="7"/>
  <c r="AV167" i="7"/>
  <c r="AW167" i="7"/>
  <c r="AX167" i="7"/>
  <c r="AZ167" i="7" s="1"/>
  <c r="AY167" i="7"/>
  <c r="AK168" i="7"/>
  <c r="AL168" i="7"/>
  <c r="AN168" i="7" s="1"/>
  <c r="AM168" i="7"/>
  <c r="AO168" i="7"/>
  <c r="AP168" i="7"/>
  <c r="AR168" i="7" s="1"/>
  <c r="AQ168" i="7"/>
  <c r="AS168" i="7"/>
  <c r="AT168" i="7"/>
  <c r="AV168" i="7" s="1"/>
  <c r="AU168" i="7"/>
  <c r="AW168" i="7"/>
  <c r="AX168" i="7"/>
  <c r="AZ168" i="7" s="1"/>
  <c r="AY168" i="7"/>
  <c r="AK169" i="7"/>
  <c r="AL169" i="7"/>
  <c r="AN169" i="7" s="1"/>
  <c r="BA169" i="7" s="1"/>
  <c r="BB169" i="7" s="1"/>
  <c r="AM169" i="7"/>
  <c r="AO169" i="7"/>
  <c r="AP169" i="7"/>
  <c r="AQ169" i="7"/>
  <c r="AR169" i="7"/>
  <c r="AS169" i="7"/>
  <c r="AT169" i="7"/>
  <c r="AV169" i="7" s="1"/>
  <c r="AU169" i="7"/>
  <c r="AW169" i="7"/>
  <c r="AX169" i="7"/>
  <c r="AY169" i="7"/>
  <c r="AZ169" i="7"/>
  <c r="AK170" i="7"/>
  <c r="AL170" i="7"/>
  <c r="AN170" i="7" s="1"/>
  <c r="AM170" i="7"/>
  <c r="AO170" i="7"/>
  <c r="AP170" i="7"/>
  <c r="AR170" i="7" s="1"/>
  <c r="AQ170" i="7"/>
  <c r="AS170" i="7"/>
  <c r="AT170" i="7"/>
  <c r="AV170" i="7" s="1"/>
  <c r="AU170" i="7"/>
  <c r="AW170" i="7"/>
  <c r="AX170" i="7"/>
  <c r="AZ170" i="7" s="1"/>
  <c r="AY170" i="7"/>
  <c r="AK171" i="7"/>
  <c r="AL171" i="7"/>
  <c r="AM171" i="7"/>
  <c r="AN171" i="7"/>
  <c r="BA171" i="7" s="1"/>
  <c r="BB171" i="7" s="1"/>
  <c r="AO171" i="7"/>
  <c r="AP171" i="7"/>
  <c r="AR171" i="7" s="1"/>
  <c r="AQ171" i="7"/>
  <c r="AS171" i="7"/>
  <c r="AT171" i="7"/>
  <c r="AU171" i="7"/>
  <c r="AV171" i="7"/>
  <c r="AW171" i="7"/>
  <c r="AX171" i="7"/>
  <c r="AZ171" i="7" s="1"/>
  <c r="AY171" i="7"/>
  <c r="AK172" i="7"/>
  <c r="AL172" i="7"/>
  <c r="AN172" i="7" s="1"/>
  <c r="BA172" i="7" s="1"/>
  <c r="BB172" i="7" s="1"/>
  <c r="AM172" i="7"/>
  <c r="AO172" i="7"/>
  <c r="AP172" i="7"/>
  <c r="AR172" i="7" s="1"/>
  <c r="AQ172" i="7"/>
  <c r="AS172" i="7"/>
  <c r="AT172" i="7"/>
  <c r="AV172" i="7" s="1"/>
  <c r="AU172" i="7"/>
  <c r="AW172" i="7"/>
  <c r="AX172" i="7"/>
  <c r="AZ172" i="7" s="1"/>
  <c r="AY172" i="7"/>
  <c r="AK173" i="7"/>
  <c r="AL173" i="7"/>
  <c r="AN173" i="7" s="1"/>
  <c r="BA173" i="7" s="1"/>
  <c r="BB173" i="7" s="1"/>
  <c r="AM173" i="7"/>
  <c r="AO173" i="7"/>
  <c r="AP173" i="7"/>
  <c r="AQ173" i="7"/>
  <c r="AR173" i="7"/>
  <c r="AS173" i="7"/>
  <c r="AT173" i="7"/>
  <c r="AV173" i="7" s="1"/>
  <c r="AU173" i="7"/>
  <c r="AW173" i="7"/>
  <c r="AX173" i="7"/>
  <c r="AY173" i="7"/>
  <c r="AZ173" i="7"/>
  <c r="AK174" i="7"/>
  <c r="AL174" i="7"/>
  <c r="AN174" i="7" s="1"/>
  <c r="AM174" i="7"/>
  <c r="AO174" i="7"/>
  <c r="AP174" i="7"/>
  <c r="AR174" i="7" s="1"/>
  <c r="AQ174" i="7"/>
  <c r="AS174" i="7"/>
  <c r="AT174" i="7"/>
  <c r="AV174" i="7" s="1"/>
  <c r="AU174" i="7"/>
  <c r="AW174" i="7"/>
  <c r="AX174" i="7"/>
  <c r="AZ174" i="7" s="1"/>
  <c r="AY174" i="7"/>
  <c r="AK175" i="7"/>
  <c r="AL175" i="7"/>
  <c r="AM175" i="7"/>
  <c r="AN175" i="7"/>
  <c r="BA175" i="7" s="1"/>
  <c r="BB175" i="7" s="1"/>
  <c r="AO175" i="7"/>
  <c r="AP175" i="7"/>
  <c r="AR175" i="7" s="1"/>
  <c r="AQ175" i="7"/>
  <c r="AS175" i="7"/>
  <c r="AT175" i="7"/>
  <c r="AU175" i="7"/>
  <c r="AV175" i="7"/>
  <c r="AW175" i="7"/>
  <c r="AX175" i="7"/>
  <c r="AZ175" i="7" s="1"/>
  <c r="AY175" i="7"/>
  <c r="AK176" i="7"/>
  <c r="AL176" i="7"/>
  <c r="AN176" i="7" s="1"/>
  <c r="AM176" i="7"/>
  <c r="AO176" i="7"/>
  <c r="AP176" i="7"/>
  <c r="AR176" i="7" s="1"/>
  <c r="AQ176" i="7"/>
  <c r="AS176" i="7"/>
  <c r="AT176" i="7"/>
  <c r="AV176" i="7" s="1"/>
  <c r="AU176" i="7"/>
  <c r="AW176" i="7"/>
  <c r="AX176" i="7"/>
  <c r="AZ176" i="7" s="1"/>
  <c r="AY176" i="7"/>
  <c r="AK177" i="7"/>
  <c r="AL177" i="7"/>
  <c r="AN177" i="7" s="1"/>
  <c r="BA177" i="7" s="1"/>
  <c r="BB177" i="7" s="1"/>
  <c r="AM177" i="7"/>
  <c r="AO177" i="7"/>
  <c r="AP177" i="7"/>
  <c r="AQ177" i="7"/>
  <c r="AR177" i="7"/>
  <c r="AS177" i="7"/>
  <c r="AT177" i="7"/>
  <c r="AV177" i="7" s="1"/>
  <c r="AU177" i="7"/>
  <c r="AW177" i="7"/>
  <c r="AX177" i="7"/>
  <c r="AY177" i="7"/>
  <c r="AZ177" i="7"/>
  <c r="AK178" i="7"/>
  <c r="AL178" i="7"/>
  <c r="AN178" i="7" s="1"/>
  <c r="AM178" i="7"/>
  <c r="AO178" i="7"/>
  <c r="AP178" i="7"/>
  <c r="AR178" i="7" s="1"/>
  <c r="AQ178" i="7"/>
  <c r="AS178" i="7"/>
  <c r="AT178" i="7"/>
  <c r="AV178" i="7" s="1"/>
  <c r="AU178" i="7"/>
  <c r="AW178" i="7"/>
  <c r="AX178" i="7"/>
  <c r="AZ178" i="7" s="1"/>
  <c r="AY178" i="7"/>
  <c r="AK179" i="7"/>
  <c r="AL179" i="7"/>
  <c r="AM179" i="7"/>
  <c r="AN179" i="7"/>
  <c r="BA179" i="7" s="1"/>
  <c r="BB179" i="7" s="1"/>
  <c r="AO179" i="7"/>
  <c r="AP179" i="7"/>
  <c r="AR179" i="7" s="1"/>
  <c r="AQ179" i="7"/>
  <c r="AS179" i="7"/>
  <c r="AT179" i="7"/>
  <c r="AU179" i="7"/>
  <c r="AV179" i="7"/>
  <c r="AW179" i="7"/>
  <c r="AX179" i="7"/>
  <c r="AZ179" i="7" s="1"/>
  <c r="AY179" i="7"/>
  <c r="AK180" i="7"/>
  <c r="AL180" i="7"/>
  <c r="AN180" i="7" s="1"/>
  <c r="BA180" i="7" s="1"/>
  <c r="BB180" i="7" s="1"/>
  <c r="AM180" i="7"/>
  <c r="AO180" i="7"/>
  <c r="AP180" i="7"/>
  <c r="AR180" i="7" s="1"/>
  <c r="AQ180" i="7"/>
  <c r="AS180" i="7"/>
  <c r="AT180" i="7"/>
  <c r="AV180" i="7" s="1"/>
  <c r="AU180" i="7"/>
  <c r="AW180" i="7"/>
  <c r="AX180" i="7"/>
  <c r="AZ180" i="7" s="1"/>
  <c r="AY180" i="7"/>
  <c r="AK181" i="7"/>
  <c r="AL181" i="7"/>
  <c r="AN181" i="7" s="1"/>
  <c r="BA181" i="7" s="1"/>
  <c r="BB181" i="7" s="1"/>
  <c r="AM181" i="7"/>
  <c r="AO181" i="7"/>
  <c r="AP181" i="7"/>
  <c r="AQ181" i="7"/>
  <c r="AR181" i="7"/>
  <c r="AS181" i="7"/>
  <c r="AT181" i="7"/>
  <c r="AV181" i="7" s="1"/>
  <c r="AU181" i="7"/>
  <c r="AW181" i="7"/>
  <c r="AX181" i="7"/>
  <c r="AY181" i="7"/>
  <c r="AZ181" i="7"/>
  <c r="AK182" i="7"/>
  <c r="AL182" i="7"/>
  <c r="AN182" i="7" s="1"/>
  <c r="AM182" i="7"/>
  <c r="AO182" i="7"/>
  <c r="AP182" i="7"/>
  <c r="AR182" i="7" s="1"/>
  <c r="AQ182" i="7"/>
  <c r="AS182" i="7"/>
  <c r="AT182" i="7"/>
  <c r="AV182" i="7" s="1"/>
  <c r="AU182" i="7"/>
  <c r="AW182" i="7"/>
  <c r="AX182" i="7"/>
  <c r="AZ182" i="7" s="1"/>
  <c r="AY182" i="7"/>
  <c r="AK183" i="7"/>
  <c r="AL183" i="7"/>
  <c r="AM183" i="7"/>
  <c r="AN183" i="7"/>
  <c r="BA183" i="7" s="1"/>
  <c r="BB183" i="7" s="1"/>
  <c r="AO183" i="7"/>
  <c r="AP183" i="7"/>
  <c r="AR183" i="7" s="1"/>
  <c r="AQ183" i="7"/>
  <c r="AS183" i="7"/>
  <c r="AT183" i="7"/>
  <c r="AU183" i="7"/>
  <c r="AV183" i="7"/>
  <c r="AW183" i="7"/>
  <c r="AX183" i="7"/>
  <c r="AZ183" i="7" s="1"/>
  <c r="AY183" i="7"/>
  <c r="AK184" i="7"/>
  <c r="AL184" i="7"/>
  <c r="AN184" i="7" s="1"/>
  <c r="AM184" i="7"/>
  <c r="AO184" i="7"/>
  <c r="AP184" i="7"/>
  <c r="AR184" i="7" s="1"/>
  <c r="AQ184" i="7"/>
  <c r="AS184" i="7"/>
  <c r="AT184" i="7"/>
  <c r="AV184" i="7" s="1"/>
  <c r="AU184" i="7"/>
  <c r="AW184" i="7"/>
  <c r="AX184" i="7"/>
  <c r="AZ184" i="7" s="1"/>
  <c r="AY184" i="7"/>
  <c r="AK185" i="7"/>
  <c r="AL185" i="7"/>
  <c r="AN185" i="7" s="1"/>
  <c r="BA185" i="7" s="1"/>
  <c r="BB185" i="7" s="1"/>
  <c r="AM185" i="7"/>
  <c r="AO185" i="7"/>
  <c r="AP185" i="7"/>
  <c r="AQ185" i="7"/>
  <c r="AR185" i="7"/>
  <c r="AS185" i="7"/>
  <c r="AT185" i="7"/>
  <c r="AV185" i="7" s="1"/>
  <c r="AU185" i="7"/>
  <c r="AW185" i="7"/>
  <c r="AX185" i="7"/>
  <c r="AY185" i="7"/>
  <c r="AZ185" i="7"/>
  <c r="AK186" i="7"/>
  <c r="AL186" i="7"/>
  <c r="AN186" i="7" s="1"/>
  <c r="AM186" i="7"/>
  <c r="AO186" i="7"/>
  <c r="AP186" i="7"/>
  <c r="AR186" i="7" s="1"/>
  <c r="AQ186" i="7"/>
  <c r="AS186" i="7"/>
  <c r="AT186" i="7"/>
  <c r="AV186" i="7" s="1"/>
  <c r="AU186" i="7"/>
  <c r="AW186" i="7"/>
  <c r="AX186" i="7"/>
  <c r="AZ186" i="7" s="1"/>
  <c r="AY186" i="7"/>
  <c r="AK187" i="7"/>
  <c r="AL187" i="7"/>
  <c r="AM187" i="7"/>
  <c r="AN187" i="7"/>
  <c r="AO187" i="7"/>
  <c r="AP187" i="7"/>
  <c r="AR187" i="7" s="1"/>
  <c r="AQ187" i="7"/>
  <c r="AS187" i="7"/>
  <c r="AT187" i="7"/>
  <c r="AU187" i="7"/>
  <c r="AV187" i="7"/>
  <c r="AW187" i="7"/>
  <c r="AX187" i="7"/>
  <c r="AZ187" i="7" s="1"/>
  <c r="AY187" i="7"/>
  <c r="AK188" i="7"/>
  <c r="AL188" i="7"/>
  <c r="AN188" i="7" s="1"/>
  <c r="BA188" i="7" s="1"/>
  <c r="BB188" i="7" s="1"/>
  <c r="AM188" i="7"/>
  <c r="AO188" i="7"/>
  <c r="AP188" i="7"/>
  <c r="AR188" i="7" s="1"/>
  <c r="AQ188" i="7"/>
  <c r="AS188" i="7"/>
  <c r="AT188" i="7"/>
  <c r="AV188" i="7" s="1"/>
  <c r="AU188" i="7"/>
  <c r="AW188" i="7"/>
  <c r="AX188" i="7"/>
  <c r="AZ188" i="7" s="1"/>
  <c r="AY188" i="7"/>
  <c r="AK189" i="7"/>
  <c r="AL189" i="7"/>
  <c r="AN189" i="7" s="1"/>
  <c r="BA189" i="7" s="1"/>
  <c r="BB189" i="7" s="1"/>
  <c r="AM189" i="7"/>
  <c r="AO189" i="7"/>
  <c r="AP189" i="7"/>
  <c r="AQ189" i="7"/>
  <c r="AR189" i="7"/>
  <c r="AS189" i="7"/>
  <c r="AT189" i="7"/>
  <c r="AV189" i="7" s="1"/>
  <c r="AU189" i="7"/>
  <c r="AW189" i="7"/>
  <c r="AX189" i="7"/>
  <c r="AY189" i="7"/>
  <c r="AZ189" i="7"/>
  <c r="AK190" i="7"/>
  <c r="AL190" i="7"/>
  <c r="AN190" i="7" s="1"/>
  <c r="AM190" i="7"/>
  <c r="AO190" i="7"/>
  <c r="AP190" i="7"/>
  <c r="AR190" i="7" s="1"/>
  <c r="AQ190" i="7"/>
  <c r="AS190" i="7"/>
  <c r="AT190" i="7"/>
  <c r="AV190" i="7" s="1"/>
  <c r="AU190" i="7"/>
  <c r="AW190" i="7"/>
  <c r="AX190" i="7"/>
  <c r="AZ190" i="7" s="1"/>
  <c r="AY190" i="7"/>
  <c r="AK191" i="7"/>
  <c r="AL191" i="7"/>
  <c r="AM191" i="7"/>
  <c r="AN191" i="7"/>
  <c r="BA191" i="7" s="1"/>
  <c r="BB191" i="7" s="1"/>
  <c r="AO191" i="7"/>
  <c r="AP191" i="7"/>
  <c r="AR191" i="7" s="1"/>
  <c r="AQ191" i="7"/>
  <c r="AS191" i="7"/>
  <c r="AT191" i="7"/>
  <c r="AU191" i="7"/>
  <c r="AV191" i="7"/>
  <c r="AW191" i="7"/>
  <c r="AX191" i="7"/>
  <c r="AZ191" i="7" s="1"/>
  <c r="AY191" i="7"/>
  <c r="AK192" i="7"/>
  <c r="AL192" i="7"/>
  <c r="AN192" i="7" s="1"/>
  <c r="AM192" i="7"/>
  <c r="AO192" i="7"/>
  <c r="AP192" i="7"/>
  <c r="AR192" i="7" s="1"/>
  <c r="AQ192" i="7"/>
  <c r="AS192" i="7"/>
  <c r="AT192" i="7"/>
  <c r="AV192" i="7" s="1"/>
  <c r="AU192" i="7"/>
  <c r="AW192" i="7"/>
  <c r="AX192" i="7"/>
  <c r="AZ192" i="7" s="1"/>
  <c r="AY192" i="7"/>
  <c r="AK193" i="7"/>
  <c r="AL193" i="7"/>
  <c r="AN193" i="7" s="1"/>
  <c r="BA193" i="7" s="1"/>
  <c r="BB193" i="7" s="1"/>
  <c r="AM193" i="7"/>
  <c r="AO193" i="7"/>
  <c r="AP193" i="7"/>
  <c r="AQ193" i="7"/>
  <c r="AR193" i="7"/>
  <c r="AS193" i="7"/>
  <c r="AT193" i="7"/>
  <c r="AV193" i="7" s="1"/>
  <c r="AU193" i="7"/>
  <c r="AW193" i="7"/>
  <c r="AX193" i="7"/>
  <c r="AY193" i="7"/>
  <c r="AZ193" i="7"/>
  <c r="AK194" i="7"/>
  <c r="AL194" i="7"/>
  <c r="AN194" i="7" s="1"/>
  <c r="AM194" i="7"/>
  <c r="AO194" i="7"/>
  <c r="AP194" i="7"/>
  <c r="AR194" i="7" s="1"/>
  <c r="AQ194" i="7"/>
  <c r="AS194" i="7"/>
  <c r="AT194" i="7"/>
  <c r="AV194" i="7" s="1"/>
  <c r="AU194" i="7"/>
  <c r="AW194" i="7"/>
  <c r="AX194" i="7"/>
  <c r="AZ194" i="7" s="1"/>
  <c r="AY194" i="7"/>
  <c r="AK195" i="7"/>
  <c r="AL195" i="7"/>
  <c r="AM195" i="7"/>
  <c r="AN195" i="7"/>
  <c r="AO195" i="7"/>
  <c r="AP195" i="7"/>
  <c r="AR195" i="7" s="1"/>
  <c r="AQ195" i="7"/>
  <c r="AS195" i="7"/>
  <c r="AT195" i="7"/>
  <c r="AU195" i="7"/>
  <c r="AV195" i="7"/>
  <c r="AW195" i="7"/>
  <c r="AX195" i="7"/>
  <c r="AZ195" i="7" s="1"/>
  <c r="AY195" i="7"/>
  <c r="AK196" i="7"/>
  <c r="AL196" i="7"/>
  <c r="AN196" i="7" s="1"/>
  <c r="BA196" i="7" s="1"/>
  <c r="BB196" i="7" s="1"/>
  <c r="AM196" i="7"/>
  <c r="AO196" i="7"/>
  <c r="AP196" i="7"/>
  <c r="AR196" i="7" s="1"/>
  <c r="AQ196" i="7"/>
  <c r="AS196" i="7"/>
  <c r="AT196" i="7"/>
  <c r="AV196" i="7" s="1"/>
  <c r="AU196" i="7"/>
  <c r="AW196" i="7"/>
  <c r="AX196" i="7"/>
  <c r="AZ196" i="7" s="1"/>
  <c r="AY196" i="7"/>
  <c r="AK197" i="7"/>
  <c r="AL197" i="7"/>
  <c r="AN197" i="7" s="1"/>
  <c r="BA197" i="7" s="1"/>
  <c r="BB197" i="7" s="1"/>
  <c r="AM197" i="7"/>
  <c r="AO197" i="7"/>
  <c r="AP197" i="7"/>
  <c r="AQ197" i="7"/>
  <c r="AR197" i="7"/>
  <c r="AS197" i="7"/>
  <c r="AT197" i="7"/>
  <c r="AV197" i="7" s="1"/>
  <c r="AU197" i="7"/>
  <c r="AW197" i="7"/>
  <c r="AX197" i="7"/>
  <c r="AY197" i="7"/>
  <c r="AZ197" i="7"/>
  <c r="AK198" i="7"/>
  <c r="AL198" i="7"/>
  <c r="AN198" i="7" s="1"/>
  <c r="AM198" i="7"/>
  <c r="AO198" i="7"/>
  <c r="AP198" i="7"/>
  <c r="AR198" i="7" s="1"/>
  <c r="AQ198" i="7"/>
  <c r="AS198" i="7"/>
  <c r="AT198" i="7"/>
  <c r="AV198" i="7" s="1"/>
  <c r="AU198" i="7"/>
  <c r="AW198" i="7"/>
  <c r="AX198" i="7"/>
  <c r="AZ198" i="7" s="1"/>
  <c r="AY198" i="7"/>
  <c r="AK199" i="7"/>
  <c r="AL199" i="7"/>
  <c r="AM199" i="7"/>
  <c r="AN199" i="7"/>
  <c r="BA199" i="7" s="1"/>
  <c r="BB199" i="7" s="1"/>
  <c r="AO199" i="7"/>
  <c r="AP199" i="7"/>
  <c r="AR199" i="7" s="1"/>
  <c r="AQ199" i="7"/>
  <c r="AS199" i="7"/>
  <c r="AT199" i="7"/>
  <c r="AU199" i="7"/>
  <c r="AV199" i="7"/>
  <c r="AW199" i="7"/>
  <c r="AX199" i="7"/>
  <c r="AZ199" i="7" s="1"/>
  <c r="AY199" i="7"/>
  <c r="AK200" i="7"/>
  <c r="AL200" i="7"/>
  <c r="AN200" i="7" s="1"/>
  <c r="AM200" i="7"/>
  <c r="AO200" i="7"/>
  <c r="AP200" i="7"/>
  <c r="AR200" i="7" s="1"/>
  <c r="AQ200" i="7"/>
  <c r="AS200" i="7"/>
  <c r="AT200" i="7"/>
  <c r="AV200" i="7" s="1"/>
  <c r="AU200" i="7"/>
  <c r="AW200" i="7"/>
  <c r="AX200" i="7"/>
  <c r="AZ200" i="7" s="1"/>
  <c r="AY200" i="7"/>
  <c r="AK201" i="7"/>
  <c r="AL201" i="7"/>
  <c r="AN201" i="7" s="1"/>
  <c r="BA201" i="7" s="1"/>
  <c r="BB201" i="7" s="1"/>
  <c r="AM201" i="7"/>
  <c r="AO201" i="7"/>
  <c r="AP201" i="7"/>
  <c r="AQ201" i="7"/>
  <c r="AR201" i="7"/>
  <c r="AS201" i="7"/>
  <c r="AT201" i="7"/>
  <c r="AV201" i="7" s="1"/>
  <c r="AU201" i="7"/>
  <c r="AW201" i="7"/>
  <c r="AX201" i="7"/>
  <c r="AY201" i="7"/>
  <c r="AZ201" i="7"/>
  <c r="AK202" i="7"/>
  <c r="AL202" i="7"/>
  <c r="AN202" i="7" s="1"/>
  <c r="BA202" i="7" s="1"/>
  <c r="BB202" i="7" s="1"/>
  <c r="AM202" i="7"/>
  <c r="AO202" i="7"/>
  <c r="AP202" i="7"/>
  <c r="AQ202" i="7"/>
  <c r="AR202" i="7"/>
  <c r="AS202" i="7"/>
  <c r="AT202" i="7"/>
  <c r="AV202" i="7" s="1"/>
  <c r="AU202" i="7"/>
  <c r="AW202" i="7"/>
  <c r="AX202" i="7"/>
  <c r="AY202" i="7"/>
  <c r="AZ202" i="7"/>
  <c r="AK203" i="7"/>
  <c r="AL203" i="7"/>
  <c r="AM203" i="7"/>
  <c r="AN203" i="7"/>
  <c r="AO203" i="7"/>
  <c r="AP203" i="7"/>
  <c r="AR203" i="7" s="1"/>
  <c r="AQ203" i="7"/>
  <c r="AS203" i="7"/>
  <c r="AT203" i="7"/>
  <c r="AU203" i="7"/>
  <c r="AV203" i="7"/>
  <c r="AW203" i="7"/>
  <c r="AX203" i="7"/>
  <c r="AZ203" i="7" s="1"/>
  <c r="AY203" i="7"/>
  <c r="AK204" i="7"/>
  <c r="AL204" i="7"/>
  <c r="AM204" i="7"/>
  <c r="AN204" i="7"/>
  <c r="AO204" i="7"/>
  <c r="AP204" i="7"/>
  <c r="AR204" i="7" s="1"/>
  <c r="AQ204" i="7"/>
  <c r="AS204" i="7"/>
  <c r="AT204" i="7"/>
  <c r="AU204" i="7"/>
  <c r="AV204" i="7"/>
  <c r="AW204" i="7"/>
  <c r="AX204" i="7"/>
  <c r="AZ204" i="7" s="1"/>
  <c r="AY204" i="7"/>
  <c r="AK205" i="7"/>
  <c r="AL205" i="7"/>
  <c r="AN205" i="7" s="1"/>
  <c r="BA205" i="7" s="1"/>
  <c r="BB205" i="7" s="1"/>
  <c r="AM205" i="7"/>
  <c r="AO205" i="7"/>
  <c r="AP205" i="7"/>
  <c r="AQ205" i="7"/>
  <c r="AR205" i="7"/>
  <c r="AS205" i="7"/>
  <c r="AT205" i="7"/>
  <c r="AV205" i="7" s="1"/>
  <c r="AU205" i="7"/>
  <c r="AW205" i="7"/>
  <c r="AX205" i="7"/>
  <c r="AY205" i="7"/>
  <c r="AZ205" i="7"/>
  <c r="AK206" i="7"/>
  <c r="AL206" i="7"/>
  <c r="AN206" i="7" s="1"/>
  <c r="BA206" i="7" s="1"/>
  <c r="BB206" i="7" s="1"/>
  <c r="AM206" i="7"/>
  <c r="AO206" i="7"/>
  <c r="AP206" i="7"/>
  <c r="AQ206" i="7"/>
  <c r="AR206" i="7"/>
  <c r="AS206" i="7"/>
  <c r="AT206" i="7"/>
  <c r="AV206" i="7" s="1"/>
  <c r="AU206" i="7"/>
  <c r="AW206" i="7"/>
  <c r="AX206" i="7"/>
  <c r="AY206" i="7"/>
  <c r="AZ206" i="7"/>
  <c r="AK207" i="7"/>
  <c r="AL207" i="7"/>
  <c r="AM207" i="7"/>
  <c r="AN207" i="7"/>
  <c r="AO207" i="7"/>
  <c r="AP207" i="7"/>
  <c r="AR207" i="7" s="1"/>
  <c r="AQ207" i="7"/>
  <c r="AS207" i="7"/>
  <c r="AT207" i="7"/>
  <c r="AU207" i="7"/>
  <c r="AV207" i="7"/>
  <c r="AW207" i="7"/>
  <c r="AX207" i="7"/>
  <c r="AZ207" i="7" s="1"/>
  <c r="AY207" i="7"/>
  <c r="AK208" i="7"/>
  <c r="AL208" i="7"/>
  <c r="AM208" i="7"/>
  <c r="AN208" i="7"/>
  <c r="AO208" i="7"/>
  <c r="AP208" i="7"/>
  <c r="AR208" i="7" s="1"/>
  <c r="AQ208" i="7"/>
  <c r="AS208" i="7"/>
  <c r="AT208" i="7"/>
  <c r="AU208" i="7"/>
  <c r="AV208" i="7"/>
  <c r="AW208" i="7"/>
  <c r="AX208" i="7"/>
  <c r="AZ208" i="7" s="1"/>
  <c r="AY208" i="7"/>
  <c r="AK209" i="7"/>
  <c r="AL209" i="7"/>
  <c r="AN209" i="7" s="1"/>
  <c r="BA209" i="7" s="1"/>
  <c r="BB209" i="7" s="1"/>
  <c r="AM209" i="7"/>
  <c r="AO209" i="7"/>
  <c r="AP209" i="7"/>
  <c r="AQ209" i="7"/>
  <c r="AR209" i="7"/>
  <c r="AS209" i="7"/>
  <c r="AT209" i="7"/>
  <c r="AV209" i="7" s="1"/>
  <c r="AU209" i="7"/>
  <c r="AW209" i="7"/>
  <c r="AX209" i="7"/>
  <c r="AY209" i="7"/>
  <c r="AZ209" i="7"/>
  <c r="AK210" i="7"/>
  <c r="AL210" i="7"/>
  <c r="AN210" i="7" s="1"/>
  <c r="BA210" i="7" s="1"/>
  <c r="BB210" i="7" s="1"/>
  <c r="AM210" i="7"/>
  <c r="AO210" i="7"/>
  <c r="AP210" i="7"/>
  <c r="AQ210" i="7"/>
  <c r="AR210" i="7"/>
  <c r="AS210" i="7"/>
  <c r="AT210" i="7"/>
  <c r="AV210" i="7" s="1"/>
  <c r="AU210" i="7"/>
  <c r="AW210" i="7"/>
  <c r="AX210" i="7"/>
  <c r="AY210" i="7"/>
  <c r="AZ210" i="7"/>
  <c r="AK211" i="7"/>
  <c r="AL211" i="7"/>
  <c r="AM211" i="7"/>
  <c r="AN211" i="7"/>
  <c r="AO211" i="7"/>
  <c r="AP211" i="7"/>
  <c r="AR211" i="7" s="1"/>
  <c r="AQ211" i="7"/>
  <c r="AS211" i="7"/>
  <c r="AT211" i="7"/>
  <c r="AU211" i="7"/>
  <c r="AV211" i="7"/>
  <c r="AW211" i="7"/>
  <c r="AX211" i="7"/>
  <c r="AZ211" i="7" s="1"/>
  <c r="AY211" i="7"/>
  <c r="AK212" i="7"/>
  <c r="AL212" i="7"/>
  <c r="AM212" i="7"/>
  <c r="AN212" i="7"/>
  <c r="AO212" i="7"/>
  <c r="AP212" i="7"/>
  <c r="AR212" i="7" s="1"/>
  <c r="AQ212" i="7"/>
  <c r="AS212" i="7"/>
  <c r="AT212" i="7"/>
  <c r="AU212" i="7"/>
  <c r="AV212" i="7"/>
  <c r="BP203" i="7" l="1"/>
  <c r="BH204" i="7"/>
  <c r="BP202" i="7"/>
  <c r="BA194" i="7"/>
  <c r="BB194" i="7" s="1"/>
  <c r="BA186" i="7"/>
  <c r="BB186" i="7" s="1"/>
  <c r="BA178" i="7"/>
  <c r="BB178" i="7" s="1"/>
  <c r="BA170" i="7"/>
  <c r="BB170" i="7" s="1"/>
  <c r="BA207" i="7"/>
  <c r="BB207" i="7" s="1"/>
  <c r="BA195" i="7"/>
  <c r="BB195" i="7" s="1"/>
  <c r="BA192" i="7"/>
  <c r="BB192" i="7" s="1"/>
  <c r="BA176" i="7"/>
  <c r="BB176" i="7" s="1"/>
  <c r="BA168" i="7"/>
  <c r="BB168" i="7" s="1"/>
  <c r="BA211" i="7"/>
  <c r="BB211" i="7" s="1"/>
  <c r="BA203" i="7"/>
  <c r="BB203" i="7" s="1"/>
  <c r="BA208" i="7"/>
  <c r="BB208" i="7" s="1"/>
  <c r="BA204" i="7"/>
  <c r="BB204" i="7" s="1"/>
  <c r="BA200" i="7"/>
  <c r="BB200" i="7" s="1"/>
  <c r="BA187" i="7"/>
  <c r="BB187" i="7" s="1"/>
  <c r="BA184" i="7"/>
  <c r="BB184" i="7" s="1"/>
  <c r="BA198" i="7"/>
  <c r="BB198" i="7" s="1"/>
  <c r="BA190" i="7"/>
  <c r="BB190" i="7" s="1"/>
  <c r="BA182" i="7"/>
  <c r="BB182" i="7" s="1"/>
  <c r="BA174" i="7"/>
  <c r="BB174" i="7" s="1"/>
  <c r="BA166" i="7"/>
  <c r="BB166" i="7" s="1"/>
  <c r="BA163" i="7"/>
  <c r="BB163" i="7" s="1"/>
  <c r="BA162" i="7"/>
  <c r="BB162" i="7" s="1"/>
  <c r="AH161" i="7" l="1"/>
  <c r="AH212"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B151" i="7"/>
  <c r="B150" i="7"/>
  <c r="B148" i="7"/>
  <c r="CE144" i="7"/>
  <c r="CE143" i="7" a="1"/>
  <c r="CE143" i="7" s="1"/>
  <c r="CD143" i="7" a="1"/>
  <c r="CD143" i="7" s="1"/>
  <c r="CC143" i="7" a="1"/>
  <c r="CC143" i="7" s="1"/>
  <c r="CB143" i="7" a="1"/>
  <c r="CB143" i="7" s="1"/>
  <c r="CA143" i="7" a="1"/>
  <c r="CA143" i="7" s="1"/>
  <c r="BZ143" i="7" a="1"/>
  <c r="BZ143" i="7" s="1"/>
  <c r="BY143" i="7" a="1"/>
  <c r="BY143" i="7" s="1"/>
  <c r="BX143" i="7" a="1"/>
  <c r="BX143" i="7" s="1"/>
  <c r="BW143" i="7" a="1"/>
  <c r="BW143" i="7" s="1"/>
  <c r="BV143" i="7" a="1"/>
  <c r="BV143" i="7" s="1"/>
  <c r="BU143" i="7" a="1"/>
  <c r="BU143" i="7" s="1"/>
  <c r="BT143" i="7" a="1"/>
  <c r="BT143" i="7"/>
  <c r="BS143" i="7" a="1"/>
  <c r="BS143" i="7" s="1"/>
  <c r="BR143" i="7" a="1"/>
  <c r="BR143" i="7" s="1"/>
  <c r="BQ143" i="7" a="1"/>
  <c r="BQ143" i="7" s="1"/>
  <c r="BP143" i="7" a="1"/>
  <c r="BP143" i="7" s="1"/>
  <c r="BO143" i="7"/>
  <c r="BN143" i="7"/>
  <c r="BM143" i="7"/>
  <c r="BL143" i="7"/>
  <c r="BK143" i="7"/>
  <c r="BJ143" i="7"/>
  <c r="BI143" i="7"/>
  <c r="BH143" i="7"/>
  <c r="BG143" i="7"/>
  <c r="BF143" i="7"/>
  <c r="BE143" i="7"/>
  <c r="BD143" i="7"/>
  <c r="BC143" i="7"/>
  <c r="BB143" i="7"/>
  <c r="BA143" i="7"/>
  <c r="AZ143" i="7"/>
  <c r="AY143" i="7"/>
  <c r="AX143" i="7"/>
  <c r="AW143" i="7"/>
  <c r="AV143" i="7"/>
  <c r="AU143" i="7"/>
  <c r="AT143" i="7"/>
  <c r="AS143" i="7"/>
  <c r="AR143" i="7"/>
  <c r="AQ143" i="7"/>
  <c r="AP143" i="7"/>
  <c r="AO143" i="7"/>
  <c r="AN143" i="7"/>
  <c r="AM143" i="7"/>
  <c r="AL143" i="7"/>
  <c r="AK143" i="7"/>
  <c r="AJ143" i="7"/>
  <c r="AI143" i="7"/>
  <c r="B135" i="7"/>
  <c r="B134" i="7"/>
  <c r="B132" i="7"/>
  <c r="AD125" i="7"/>
  <c r="CH121" i="7" s="1" a="1"/>
  <c r="CH121" i="7" s="1"/>
  <c r="CH122" i="7" s="1"/>
  <c r="CG121" i="7" a="1"/>
  <c r="CG121" i="7" s="1"/>
  <c r="CF121" i="7" a="1"/>
  <c r="CF121" i="7" s="1"/>
  <c r="CE121" i="7" a="1"/>
  <c r="CE121" i="7"/>
  <c r="CD121" i="7" a="1"/>
  <c r="CD121" i="7" s="1"/>
  <c r="CC121" i="7" a="1"/>
  <c r="CC121" i="7" s="1"/>
  <c r="CB121" i="7" a="1"/>
  <c r="CB121" i="7" s="1"/>
  <c r="CA121" i="7" a="1"/>
  <c r="CA121" i="7" s="1"/>
  <c r="BZ121" i="7" a="1"/>
  <c r="BZ121" i="7" s="1"/>
  <c r="BY121" i="7" a="1"/>
  <c r="BY121" i="7"/>
  <c r="BX121" i="7" a="1"/>
  <c r="BX121" i="7" s="1"/>
  <c r="BW121" i="7" a="1"/>
  <c r="BW121" i="7" s="1"/>
  <c r="BV121" i="7" a="1"/>
  <c r="BV121" i="7" s="1"/>
  <c r="BU121" i="7" a="1"/>
  <c r="BU121" i="7" s="1"/>
  <c r="BT121" i="7" a="1"/>
  <c r="BT121" i="7" s="1"/>
  <c r="BS121" i="7" a="1"/>
  <c r="BS121" i="7"/>
  <c r="BD126" i="7"/>
  <c r="BR124" i="7"/>
  <c r="BQ124" i="7"/>
  <c r="BP124" i="7"/>
  <c r="BO124" i="7"/>
  <c r="BN121" i="7"/>
  <c r="BM121" i="7"/>
  <c r="BL121" i="7"/>
  <c r="BK121" i="7"/>
  <c r="BF121" i="7"/>
  <c r="BE121" i="7"/>
  <c r="BD121" i="7"/>
  <c r="BC121" i="7"/>
  <c r="BB125" i="7"/>
  <c r="BA125" i="7"/>
  <c r="BA124" i="7"/>
  <c r="BA121" i="7"/>
  <c r="AZ125" i="7"/>
  <c r="AZ124" i="7"/>
  <c r="AZ121" i="7"/>
  <c r="AY124" i="7"/>
  <c r="AX124" i="7"/>
  <c r="AW124" i="7"/>
  <c r="AV124" i="7"/>
  <c r="AQ121" i="7"/>
  <c r="AP121" i="7"/>
  <c r="AO121" i="7"/>
  <c r="AN121" i="7"/>
  <c r="AM121" i="7"/>
  <c r="AL121" i="7"/>
  <c r="AK121" i="7"/>
  <c r="AJ121" i="7"/>
  <c r="AJ122" i="7"/>
  <c r="AM122" i="7" s="1"/>
  <c r="AK122" i="7"/>
  <c r="AL122" i="7"/>
  <c r="AN122" i="7"/>
  <c r="AO122" i="7"/>
  <c r="AQ122" i="7" s="1"/>
  <c r="AP122" i="7"/>
  <c r="AR122" i="7"/>
  <c r="AS122" i="7"/>
  <c r="AU122" i="7" s="1"/>
  <c r="AT122" i="7"/>
  <c r="AV122" i="7"/>
  <c r="AW122" i="7"/>
  <c r="AY122" i="7" s="1"/>
  <c r="AX122" i="7"/>
  <c r="BC122" i="7"/>
  <c r="BD122" i="7"/>
  <c r="BE122" i="7"/>
  <c r="BF122" i="7"/>
  <c r="BG122" i="7"/>
  <c r="BH122" i="7"/>
  <c r="BJ122" i="7" s="1"/>
  <c r="BI122" i="7"/>
  <c r="BK122" i="7"/>
  <c r="BL122" i="7"/>
  <c r="BM122" i="7"/>
  <c r="BN122" i="7"/>
  <c r="BO122" i="7"/>
  <c r="BP122" i="7"/>
  <c r="BR122" i="7" s="1"/>
  <c r="BQ122" i="7"/>
  <c r="AJ123" i="7"/>
  <c r="AK123" i="7"/>
  <c r="AM123" i="7" s="1"/>
  <c r="AL123" i="7"/>
  <c r="AN123" i="7"/>
  <c r="AO123" i="7"/>
  <c r="AQ123" i="7" s="1"/>
  <c r="AP123" i="7"/>
  <c r="AR123" i="7"/>
  <c r="AS123" i="7"/>
  <c r="AT123" i="7"/>
  <c r="AU123" i="7"/>
  <c r="AV123" i="7"/>
  <c r="AW123" i="7"/>
  <c r="AY123" i="7" s="1"/>
  <c r="AX123" i="7"/>
  <c r="BC123" i="7"/>
  <c r="BD123" i="7"/>
  <c r="BE123" i="7"/>
  <c r="BF123" i="7"/>
  <c r="BG123" i="7"/>
  <c r="BH123" i="7"/>
  <c r="BJ123" i="7" s="1"/>
  <c r="BI123" i="7"/>
  <c r="BK123" i="7"/>
  <c r="BL123" i="7"/>
  <c r="BM123" i="7"/>
  <c r="BN123" i="7"/>
  <c r="BO123" i="7"/>
  <c r="BP123" i="7"/>
  <c r="BR123" i="7" s="1"/>
  <c r="BQ123" i="7"/>
  <c r="AJ124" i="7"/>
  <c r="AK124" i="7"/>
  <c r="AL124" i="7"/>
  <c r="AM124" i="7"/>
  <c r="AN124" i="7"/>
  <c r="AO124" i="7"/>
  <c r="AQ124" i="7" s="1"/>
  <c r="AP124" i="7"/>
  <c r="AR124" i="7"/>
  <c r="AS124" i="7"/>
  <c r="AT124" i="7"/>
  <c r="AU124" i="7"/>
  <c r="BC124" i="7"/>
  <c r="BD124" i="7"/>
  <c r="BF124" i="7" s="1"/>
  <c r="BE124" i="7"/>
  <c r="BG124" i="7"/>
  <c r="BH124" i="7"/>
  <c r="BI124" i="7"/>
  <c r="BJ124" i="7"/>
  <c r="BK124" i="7"/>
  <c r="BL124" i="7"/>
  <c r="BN124" i="7" s="1"/>
  <c r="BM124" i="7"/>
  <c r="B113" i="7"/>
  <c r="B112" i="7"/>
  <c r="B111" i="7"/>
  <c r="B109" i="7"/>
  <c r="AD104" i="7"/>
  <c r="CH95" i="7" s="1" a="1"/>
  <c r="CH95" i="7" s="1"/>
  <c r="O104" i="7"/>
  <c r="BS95" i="7" s="1" a="1"/>
  <c r="BS95" i="7" s="1"/>
  <c r="AL108" i="7"/>
  <c r="AK108" i="7"/>
  <c r="CY95" i="7" a="1"/>
  <c r="CY95" i="7" s="1"/>
  <c r="CX104" i="7"/>
  <c r="CX103" i="7" a="1"/>
  <c r="CX103" i="7" s="1"/>
  <c r="CI103" i="7" a="1"/>
  <c r="CI103" i="7" s="1"/>
  <c r="CX95" i="7" a="1"/>
  <c r="CX95" i="7"/>
  <c r="CM95" i="7" a="1"/>
  <c r="CM95" i="7" s="1"/>
  <c r="CL95" i="7" a="1"/>
  <c r="CL95" i="7" s="1"/>
  <c r="CK95" i="7" a="1"/>
  <c r="CK95" i="7" s="1"/>
  <c r="CJ95" i="7" a="1"/>
  <c r="CJ95" i="7" s="1"/>
  <c r="CI95" i="7" a="1"/>
  <c r="CI95" i="7" s="1"/>
  <c r="CJ103" i="7" a="1"/>
  <c r="CJ103" i="7" s="1"/>
  <c r="CK103" i="7" a="1"/>
  <c r="CK103" i="7" s="1"/>
  <c r="CL103" i="7" a="1"/>
  <c r="CL103" i="7"/>
  <c r="CM103" i="7" a="1"/>
  <c r="CM103" i="7" s="1"/>
  <c r="CN103" i="7" a="1"/>
  <c r="CN103" i="7" s="1"/>
  <c r="CO103" i="7" a="1"/>
  <c r="CO103" i="7" s="1"/>
  <c r="CP103" i="7" a="1"/>
  <c r="CP103" i="7"/>
  <c r="CQ103" i="7" a="1"/>
  <c r="CQ103" i="7" s="1"/>
  <c r="CR103" i="7" a="1"/>
  <c r="CR103" i="7" s="1"/>
  <c r="CS103" i="7" a="1"/>
  <c r="CS103" i="7" s="1"/>
  <c r="CT103" i="7" a="1"/>
  <c r="CT103" i="7"/>
  <c r="CU103" i="7" a="1"/>
  <c r="CU103" i="7" s="1"/>
  <c r="CV103" i="7" a="1"/>
  <c r="CV103" i="7" s="1"/>
  <c r="CW103" i="7" a="1"/>
  <c r="CW103" i="7" s="1"/>
  <c r="CI96" i="7" a="1"/>
  <c r="CI96" i="7" s="1"/>
  <c r="CJ96" i="7" a="1"/>
  <c r="CJ96" i="7" s="1"/>
  <c r="CK96" i="7" a="1"/>
  <c r="CK96" i="7"/>
  <c r="CL96" i="7" a="1"/>
  <c r="CL96" i="7"/>
  <c r="CM96" i="7" a="1"/>
  <c r="CM96" i="7" s="1"/>
  <c r="CN96" i="7" a="1"/>
  <c r="CN96" i="7" s="1"/>
  <c r="CO96" i="7" a="1"/>
  <c r="CO96" i="7"/>
  <c r="CP96" i="7" a="1"/>
  <c r="CP96" i="7"/>
  <c r="CQ96" i="7" a="1"/>
  <c r="CQ96" i="7" s="1"/>
  <c r="CR96" i="7" a="1"/>
  <c r="CR96" i="7" s="1"/>
  <c r="CS96" i="7" a="1"/>
  <c r="CS96" i="7"/>
  <c r="CT96" i="7" a="1"/>
  <c r="CT96" i="7"/>
  <c r="CU96" i="7" a="1"/>
  <c r="CU96" i="7" s="1"/>
  <c r="CV96" i="7" a="1"/>
  <c r="CV96" i="7" s="1"/>
  <c r="CW96" i="7" a="1"/>
  <c r="CW96" i="7"/>
  <c r="CX96" i="7" a="1"/>
  <c r="CX96" i="7"/>
  <c r="CI97" i="7" a="1"/>
  <c r="CI97" i="7" s="1"/>
  <c r="CJ97" i="7" a="1"/>
  <c r="CJ97" i="7" s="1"/>
  <c r="CK97" i="7" a="1"/>
  <c r="CK97" i="7"/>
  <c r="CL97" i="7" a="1"/>
  <c r="CL97" i="7"/>
  <c r="CM97" i="7" a="1"/>
  <c r="CM97" i="7" s="1"/>
  <c r="CN97" i="7" a="1"/>
  <c r="CN97" i="7" s="1"/>
  <c r="CO97" i="7" a="1"/>
  <c r="CO97" i="7"/>
  <c r="CP97" i="7" a="1"/>
  <c r="CP97" i="7"/>
  <c r="CQ97" i="7" a="1"/>
  <c r="CQ97" i="7" s="1"/>
  <c r="CR97" i="7" a="1"/>
  <c r="CR97" i="7" s="1"/>
  <c r="CS97" i="7" a="1"/>
  <c r="CS97" i="7"/>
  <c r="CT97" i="7" a="1"/>
  <c r="CT97" i="7"/>
  <c r="CU97" i="7" a="1"/>
  <c r="CU97" i="7" s="1"/>
  <c r="CV97" i="7" a="1"/>
  <c r="CV97" i="7" s="1"/>
  <c r="CW97" i="7" a="1"/>
  <c r="CW97" i="7"/>
  <c r="CX97" i="7" a="1"/>
  <c r="CX97" i="7"/>
  <c r="CI98" i="7" a="1"/>
  <c r="CI98" i="7" s="1"/>
  <c r="CJ98" i="7" a="1"/>
  <c r="CJ98" i="7" s="1"/>
  <c r="CK98" i="7" a="1"/>
  <c r="CK98" i="7"/>
  <c r="CL98" i="7" a="1"/>
  <c r="CL98" i="7"/>
  <c r="CM98" i="7" a="1"/>
  <c r="CM98" i="7" s="1"/>
  <c r="CN98" i="7" a="1"/>
  <c r="CN98" i="7" s="1"/>
  <c r="CO98" i="7" a="1"/>
  <c r="CO98" i="7"/>
  <c r="CP98" i="7" a="1"/>
  <c r="CP98" i="7"/>
  <c r="CQ98" i="7" a="1"/>
  <c r="CQ98" i="7" s="1"/>
  <c r="CR98" i="7" a="1"/>
  <c r="CR98" i="7" s="1"/>
  <c r="CS98" i="7" a="1"/>
  <c r="CS98" i="7"/>
  <c r="CT98" i="7" a="1"/>
  <c r="CT98" i="7"/>
  <c r="CU98" i="7" a="1"/>
  <c r="CU98" i="7" s="1"/>
  <c r="CV98" i="7" a="1"/>
  <c r="CV98" i="7" s="1"/>
  <c r="CW98" i="7" a="1"/>
  <c r="CW98" i="7"/>
  <c r="CX98" i="7" a="1"/>
  <c r="CX98" i="7"/>
  <c r="CI99" i="7" a="1"/>
  <c r="CI99" i="7" s="1"/>
  <c r="CJ99" i="7" a="1"/>
  <c r="CJ99" i="7" s="1"/>
  <c r="CK99" i="7" a="1"/>
  <c r="CK99" i="7"/>
  <c r="CL99" i="7" a="1"/>
  <c r="CL99" i="7"/>
  <c r="CM99" i="7" a="1"/>
  <c r="CM99" i="7" s="1"/>
  <c r="CN99" i="7" a="1"/>
  <c r="CN99" i="7" s="1"/>
  <c r="CO99" i="7" a="1"/>
  <c r="CO99" i="7"/>
  <c r="CP99" i="7" a="1"/>
  <c r="CP99" i="7"/>
  <c r="CQ99" i="7" a="1"/>
  <c r="CQ99" i="7" s="1"/>
  <c r="CR99" i="7" a="1"/>
  <c r="CR99" i="7" s="1"/>
  <c r="CS99" i="7" a="1"/>
  <c r="CS99" i="7"/>
  <c r="CT99" i="7" a="1"/>
  <c r="CT99" i="7"/>
  <c r="CU99" i="7" a="1"/>
  <c r="CU99" i="7" s="1"/>
  <c r="CV99" i="7" a="1"/>
  <c r="CV99" i="7" s="1"/>
  <c r="CW99" i="7" a="1"/>
  <c r="CW99" i="7"/>
  <c r="CX99" i="7" a="1"/>
  <c r="CX99" i="7"/>
  <c r="CI100" i="7" a="1"/>
  <c r="CI100" i="7" s="1"/>
  <c r="CJ100" i="7" a="1"/>
  <c r="CJ100" i="7" s="1"/>
  <c r="CK100" i="7" a="1"/>
  <c r="CK100" i="7"/>
  <c r="CL100" i="7" a="1"/>
  <c r="CL100" i="7"/>
  <c r="CM100" i="7" a="1"/>
  <c r="CM100" i="7" s="1"/>
  <c r="CN100" i="7" a="1"/>
  <c r="CN100" i="7" s="1"/>
  <c r="CO100" i="7" a="1"/>
  <c r="CO100" i="7"/>
  <c r="CP100" i="7" a="1"/>
  <c r="CP100" i="7"/>
  <c r="CQ100" i="7" a="1"/>
  <c r="CQ100" i="7" s="1"/>
  <c r="CR100" i="7" a="1"/>
  <c r="CR100" i="7" s="1"/>
  <c r="CS100" i="7" a="1"/>
  <c r="CS100" i="7"/>
  <c r="CT100" i="7" a="1"/>
  <c r="CT100" i="7"/>
  <c r="CU100" i="7" a="1"/>
  <c r="CU100" i="7" s="1"/>
  <c r="CV100" i="7" a="1"/>
  <c r="CV100" i="7" s="1"/>
  <c r="CW100" i="7" a="1"/>
  <c r="CW100" i="7"/>
  <c r="CX100" i="7" a="1"/>
  <c r="CX100" i="7"/>
  <c r="CI101" i="7" a="1"/>
  <c r="CI101" i="7" s="1"/>
  <c r="CJ101" i="7" a="1"/>
  <c r="CJ101" i="7" s="1"/>
  <c r="CK101" i="7" a="1"/>
  <c r="CK101" i="7"/>
  <c r="CL101" i="7" a="1"/>
  <c r="CL101" i="7"/>
  <c r="CM101" i="7" a="1"/>
  <c r="CM101" i="7" s="1"/>
  <c r="CN101" i="7" a="1"/>
  <c r="CN101" i="7" s="1"/>
  <c r="CO101" i="7" a="1"/>
  <c r="CO101" i="7"/>
  <c r="CP101" i="7" a="1"/>
  <c r="CP101" i="7"/>
  <c r="CQ101" i="7" a="1"/>
  <c r="CQ101" i="7" s="1"/>
  <c r="CR101" i="7" a="1"/>
  <c r="CR101" i="7" s="1"/>
  <c r="CS101" i="7" a="1"/>
  <c r="CS101" i="7"/>
  <c r="CT101" i="7" a="1"/>
  <c r="CT101" i="7"/>
  <c r="CU101" i="7" a="1"/>
  <c r="CU101" i="7" s="1"/>
  <c r="CV101" i="7" a="1"/>
  <c r="CV101" i="7" s="1"/>
  <c r="CW101" i="7" a="1"/>
  <c r="CW101" i="7"/>
  <c r="CX101" i="7" a="1"/>
  <c r="CX101" i="7"/>
  <c r="CI102" i="7" a="1"/>
  <c r="CI102" i="7" s="1"/>
  <c r="CJ102" i="7" a="1"/>
  <c r="CJ102" i="7" s="1"/>
  <c r="CK102" i="7" a="1"/>
  <c r="CK102" i="7"/>
  <c r="CL102" i="7" a="1"/>
  <c r="CL102" i="7"/>
  <c r="CM102" i="7" a="1"/>
  <c r="CM102" i="7" s="1"/>
  <c r="CN102" i="7" a="1"/>
  <c r="CN102" i="7" s="1"/>
  <c r="CO102" i="7" a="1"/>
  <c r="CO102" i="7"/>
  <c r="CP102" i="7" a="1"/>
  <c r="CP102" i="7"/>
  <c r="CQ102" i="7" a="1"/>
  <c r="CQ102" i="7" s="1"/>
  <c r="CR102" i="7" a="1"/>
  <c r="CR102" i="7" s="1"/>
  <c r="CS102" i="7" a="1"/>
  <c r="CS102" i="7"/>
  <c r="CT102" i="7" a="1"/>
  <c r="CT102" i="7"/>
  <c r="CU102" i="7" a="1"/>
  <c r="CU102" i="7" s="1"/>
  <c r="CV102" i="7" a="1"/>
  <c r="CV102" i="7" s="1"/>
  <c r="CW102" i="7" a="1"/>
  <c r="CW102" i="7"/>
  <c r="CX102" i="7" a="1"/>
  <c r="CX102" i="7"/>
  <c r="CN95" i="7" a="1"/>
  <c r="CN95" i="7" s="1"/>
  <c r="CO95" i="7" a="1"/>
  <c r="CO95" i="7" s="1"/>
  <c r="CP95" i="7" a="1"/>
  <c r="CP95" i="7" s="1"/>
  <c r="CQ95" i="7" a="1"/>
  <c r="CQ95" i="7"/>
  <c r="CR95" i="7" a="1"/>
  <c r="CR95" i="7" s="1"/>
  <c r="CS95" i="7" a="1"/>
  <c r="CS95" i="7" s="1"/>
  <c r="CT95" i="7" a="1"/>
  <c r="CT95" i="7" s="1"/>
  <c r="CU95" i="7" a="1"/>
  <c r="CU95" i="7"/>
  <c r="CV95" i="7" a="1"/>
  <c r="CV95" i="7" s="1"/>
  <c r="CW95" i="7" a="1"/>
  <c r="CW95" i="7" s="1"/>
  <c r="CG95" i="7" a="1"/>
  <c r="CG95" i="7" s="1"/>
  <c r="CF95" i="7" a="1"/>
  <c r="CF95" i="7" s="1"/>
  <c r="CE95" i="7" a="1"/>
  <c r="CE95" i="7" s="1"/>
  <c r="CD95" i="7" a="1"/>
  <c r="CD95" i="7" s="1"/>
  <c r="CC95" i="7" a="1"/>
  <c r="CC95" i="7" s="1"/>
  <c r="CB95" i="7" a="1"/>
  <c r="CB95" i="7" s="1"/>
  <c r="CA95" i="7" a="1"/>
  <c r="CA95" i="7" s="1"/>
  <c r="BZ95" i="7" a="1"/>
  <c r="BZ95" i="7" s="1"/>
  <c r="BY95" i="7" a="1"/>
  <c r="BY95" i="7" s="1"/>
  <c r="BX95" i="7" a="1"/>
  <c r="BX95" i="7" s="1"/>
  <c r="BW95" i="7" a="1"/>
  <c r="BW95" i="7" s="1"/>
  <c r="BV95" i="7" a="1"/>
  <c r="BV95" i="7" s="1"/>
  <c r="BU95" i="7" a="1"/>
  <c r="BU95" i="7" s="1"/>
  <c r="BT95" i="7" a="1"/>
  <c r="BT95" i="7" s="1"/>
  <c r="BD105" i="7"/>
  <c r="BR103" i="7"/>
  <c r="BQ103" i="7"/>
  <c r="BP103" i="7"/>
  <c r="BO103" i="7"/>
  <c r="BN95" i="7"/>
  <c r="BM95" i="7"/>
  <c r="BL95" i="7"/>
  <c r="BK95" i="7"/>
  <c r="BF95" i="7"/>
  <c r="BE95" i="7"/>
  <c r="BD95" i="7"/>
  <c r="BC95" i="7"/>
  <c r="BB104" i="7"/>
  <c r="BA104" i="7"/>
  <c r="BA103" i="7"/>
  <c r="BA95" i="7"/>
  <c r="BA96" i="7"/>
  <c r="BA97" i="7"/>
  <c r="BA98" i="7"/>
  <c r="BA99" i="7"/>
  <c r="BA100" i="7"/>
  <c r="BA101" i="7"/>
  <c r="BA102" i="7"/>
  <c r="AZ123" i="7" l="1"/>
  <c r="BA123" i="7" s="1"/>
  <c r="AZ122" i="7"/>
  <c r="BA122" i="7" s="1"/>
  <c r="CH96" i="7"/>
  <c r="CY104" i="7" a="1"/>
  <c r="CY104" i="7" s="1"/>
  <c r="CY105" i="7" s="1"/>
  <c r="AK109" i="7" s="1"/>
  <c r="AL109" i="7" l="1"/>
  <c r="AJ111" i="7"/>
  <c r="AZ104" i="7" l="1"/>
  <c r="AZ103" i="7"/>
  <c r="AZ95" i="7"/>
  <c r="AY103" i="7"/>
  <c r="AX103" i="7"/>
  <c r="AW103" i="7"/>
  <c r="AV103" i="7"/>
  <c r="AU95" i="7"/>
  <c r="AT95" i="7"/>
  <c r="AS95" i="7"/>
  <c r="AR95" i="7"/>
  <c r="AM95" i="7"/>
  <c r="AL95" i="7"/>
  <c r="AK95" i="7"/>
  <c r="AJ95" i="7"/>
  <c r="AJ96" i="7"/>
  <c r="AM96" i="7" s="1"/>
  <c r="AK96" i="7"/>
  <c r="AL96" i="7"/>
  <c r="AN96" i="7"/>
  <c r="AO96" i="7"/>
  <c r="AQ96" i="7" s="1"/>
  <c r="AP96" i="7"/>
  <c r="AR96" i="7"/>
  <c r="AS96" i="7"/>
  <c r="AU96" i="7" s="1"/>
  <c r="AT96" i="7"/>
  <c r="AV96" i="7"/>
  <c r="AW96" i="7"/>
  <c r="AY96" i="7" s="1"/>
  <c r="AX96" i="7"/>
  <c r="BC96" i="7"/>
  <c r="BD96" i="7"/>
  <c r="BE96" i="7"/>
  <c r="BF96" i="7"/>
  <c r="BG96" i="7"/>
  <c r="BH96" i="7"/>
  <c r="BI96" i="7"/>
  <c r="BJ96" i="7"/>
  <c r="BK96" i="7"/>
  <c r="BL96" i="7"/>
  <c r="BM96" i="7"/>
  <c r="BN96" i="7"/>
  <c r="BO96" i="7"/>
  <c r="BP96" i="7"/>
  <c r="BQ96" i="7"/>
  <c r="BR96" i="7"/>
  <c r="AJ97" i="7"/>
  <c r="AK97" i="7"/>
  <c r="AL97" i="7"/>
  <c r="AM97" i="7"/>
  <c r="AZ97" i="7" s="1"/>
  <c r="AN97" i="7"/>
  <c r="AO97" i="7"/>
  <c r="AP97" i="7"/>
  <c r="AQ97" i="7"/>
  <c r="AR97" i="7"/>
  <c r="AS97" i="7"/>
  <c r="AT97" i="7"/>
  <c r="AU97" i="7"/>
  <c r="AV97" i="7"/>
  <c r="AW97" i="7"/>
  <c r="AX97" i="7"/>
  <c r="AY97" i="7"/>
  <c r="BC97" i="7"/>
  <c r="BD97" i="7"/>
  <c r="BF97" i="7" s="1"/>
  <c r="BE97" i="7"/>
  <c r="BG97" i="7"/>
  <c r="BH97" i="7"/>
  <c r="BJ97" i="7" s="1"/>
  <c r="BI97" i="7"/>
  <c r="BK97" i="7"/>
  <c r="BL97" i="7"/>
  <c r="BN97" i="7" s="1"/>
  <c r="BM97" i="7"/>
  <c r="BO97" i="7"/>
  <c r="BP97" i="7"/>
  <c r="BR97" i="7" s="1"/>
  <c r="BQ97" i="7"/>
  <c r="AJ98" i="7"/>
  <c r="AK98" i="7"/>
  <c r="AM98" i="7" s="1"/>
  <c r="AL98" i="7"/>
  <c r="AN98" i="7"/>
  <c r="AO98" i="7"/>
  <c r="AQ98" i="7" s="1"/>
  <c r="AP98" i="7"/>
  <c r="AR98" i="7"/>
  <c r="AS98" i="7"/>
  <c r="AU98" i="7" s="1"/>
  <c r="AT98" i="7"/>
  <c r="AV98" i="7"/>
  <c r="AW98" i="7"/>
  <c r="AY98" i="7" s="1"/>
  <c r="AX98" i="7"/>
  <c r="BC98" i="7"/>
  <c r="BD98" i="7"/>
  <c r="BE98" i="7"/>
  <c r="BF98" i="7"/>
  <c r="BG98" i="7"/>
  <c r="BH98" i="7"/>
  <c r="BI98" i="7"/>
  <c r="BJ98" i="7"/>
  <c r="BK98" i="7"/>
  <c r="BL98" i="7"/>
  <c r="BM98" i="7"/>
  <c r="BN98" i="7"/>
  <c r="BO98" i="7"/>
  <c r="BP98" i="7"/>
  <c r="BQ98" i="7"/>
  <c r="BR98" i="7"/>
  <c r="AJ99" i="7"/>
  <c r="AK99" i="7"/>
  <c r="AL99" i="7"/>
  <c r="AM99" i="7"/>
  <c r="AZ99" i="7" s="1"/>
  <c r="AN99" i="7"/>
  <c r="AO99" i="7"/>
  <c r="AP99" i="7"/>
  <c r="AQ99" i="7"/>
  <c r="AR99" i="7"/>
  <c r="AS99" i="7"/>
  <c r="AT99" i="7"/>
  <c r="AU99" i="7"/>
  <c r="AV99" i="7"/>
  <c r="AW99" i="7"/>
  <c r="AX99" i="7"/>
  <c r="AY99" i="7"/>
  <c r="BC99" i="7"/>
  <c r="BD99" i="7"/>
  <c r="BF99" i="7" s="1"/>
  <c r="BE99" i="7"/>
  <c r="BG99" i="7"/>
  <c r="BH99" i="7"/>
  <c r="BJ99" i="7" s="1"/>
  <c r="BI99" i="7"/>
  <c r="BK99" i="7"/>
  <c r="BL99" i="7"/>
  <c r="BN99" i="7" s="1"/>
  <c r="BM99" i="7"/>
  <c r="BO99" i="7"/>
  <c r="BP99" i="7"/>
  <c r="BR99" i="7" s="1"/>
  <c r="BQ99" i="7"/>
  <c r="AJ100" i="7"/>
  <c r="AK100" i="7"/>
  <c r="AM100" i="7" s="1"/>
  <c r="AL100" i="7"/>
  <c r="AN100" i="7"/>
  <c r="AO100" i="7"/>
  <c r="AQ100" i="7" s="1"/>
  <c r="AP100" i="7"/>
  <c r="AR100" i="7"/>
  <c r="AS100" i="7"/>
  <c r="AU100" i="7" s="1"/>
  <c r="AT100" i="7"/>
  <c r="AV100" i="7"/>
  <c r="AW100" i="7"/>
  <c r="AY100" i="7" s="1"/>
  <c r="AX100" i="7"/>
  <c r="BC100" i="7"/>
  <c r="BD100" i="7"/>
  <c r="BE100" i="7"/>
  <c r="BF100" i="7"/>
  <c r="BG100" i="7"/>
  <c r="BH100" i="7"/>
  <c r="BI100" i="7"/>
  <c r="BJ100" i="7"/>
  <c r="BK100" i="7"/>
  <c r="BL100" i="7"/>
  <c r="BM100" i="7"/>
  <c r="BN100" i="7"/>
  <c r="BO100" i="7"/>
  <c r="BP100" i="7"/>
  <c r="BQ100" i="7"/>
  <c r="BR100" i="7"/>
  <c r="AJ101" i="7"/>
  <c r="AK101" i="7"/>
  <c r="AL101" i="7"/>
  <c r="AM101" i="7"/>
  <c r="AZ101" i="7" s="1"/>
  <c r="AN101" i="7"/>
  <c r="AO101" i="7"/>
  <c r="AP101" i="7"/>
  <c r="AQ101" i="7"/>
  <c r="AR101" i="7"/>
  <c r="AS101" i="7"/>
  <c r="AT101" i="7"/>
  <c r="AU101" i="7"/>
  <c r="AV101" i="7"/>
  <c r="AW101" i="7"/>
  <c r="AX101" i="7"/>
  <c r="AY101" i="7"/>
  <c r="BC101" i="7"/>
  <c r="BD101" i="7"/>
  <c r="BF101" i="7" s="1"/>
  <c r="BE101" i="7"/>
  <c r="BG101" i="7"/>
  <c r="BH101" i="7"/>
  <c r="BJ101" i="7" s="1"/>
  <c r="BI101" i="7"/>
  <c r="BK101" i="7"/>
  <c r="BL101" i="7"/>
  <c r="BN101" i="7" s="1"/>
  <c r="BM101" i="7"/>
  <c r="BO101" i="7"/>
  <c r="BP101" i="7"/>
  <c r="BR101" i="7" s="1"/>
  <c r="BQ101" i="7"/>
  <c r="AJ102" i="7"/>
  <c r="AK102" i="7"/>
  <c r="AM102" i="7" s="1"/>
  <c r="AL102" i="7"/>
  <c r="AN102" i="7"/>
  <c r="AO102" i="7"/>
  <c r="AQ102" i="7" s="1"/>
  <c r="AP102" i="7"/>
  <c r="AR102" i="7"/>
  <c r="AS102" i="7"/>
  <c r="AU102" i="7" s="1"/>
  <c r="AT102" i="7"/>
  <c r="AV102" i="7"/>
  <c r="AW102" i="7"/>
  <c r="AY102" i="7" s="1"/>
  <c r="AX102" i="7"/>
  <c r="BC102" i="7"/>
  <c r="BD102" i="7"/>
  <c r="BE102" i="7"/>
  <c r="BF102" i="7"/>
  <c r="BG102" i="7"/>
  <c r="BH102" i="7"/>
  <c r="BI102" i="7"/>
  <c r="BJ102" i="7"/>
  <c r="BK102" i="7"/>
  <c r="BL102" i="7"/>
  <c r="BM102" i="7"/>
  <c r="BN102" i="7"/>
  <c r="BO102" i="7"/>
  <c r="BP102" i="7"/>
  <c r="BQ102" i="7"/>
  <c r="BR102" i="7"/>
  <c r="AJ103" i="7"/>
  <c r="AK103" i="7"/>
  <c r="AL103" i="7"/>
  <c r="AM103" i="7"/>
  <c r="AN103" i="7"/>
  <c r="AO103" i="7"/>
  <c r="AP103" i="7"/>
  <c r="AQ103" i="7"/>
  <c r="AR103" i="7"/>
  <c r="AS103" i="7"/>
  <c r="AT103" i="7"/>
  <c r="AU103" i="7"/>
  <c r="BC103" i="7"/>
  <c r="BD103" i="7"/>
  <c r="BF103" i="7" s="1"/>
  <c r="BE103" i="7"/>
  <c r="BG103" i="7"/>
  <c r="BH103" i="7"/>
  <c r="BJ103" i="7" s="1"/>
  <c r="BI103" i="7"/>
  <c r="BK103" i="7"/>
  <c r="BL103" i="7"/>
  <c r="BN103" i="7" s="1"/>
  <c r="BM103" i="7"/>
  <c r="B84" i="7"/>
  <c r="B82" i="7"/>
  <c r="AP77" i="7"/>
  <c r="AP76" i="7"/>
  <c r="AO76" i="7"/>
  <c r="AN76" i="7"/>
  <c r="AM76" i="7"/>
  <c r="AP67" i="7"/>
  <c r="AO67" i="7"/>
  <c r="AN67" i="7"/>
  <c r="AM67" i="7"/>
  <c r="AL67" i="7"/>
  <c r="AK67" i="7"/>
  <c r="AJ67" i="7"/>
  <c r="AI67" i="7"/>
  <c r="B60" i="7"/>
  <c r="B58" i="7"/>
  <c r="AA53" i="7"/>
  <c r="AL48" i="7" s="1"/>
  <c r="O53" i="7"/>
  <c r="AI48" i="7" s="1"/>
  <c r="AP53" i="7"/>
  <c r="AM52" i="7"/>
  <c r="AP52" i="7"/>
  <c r="AO52" i="7"/>
  <c r="AN52" i="7"/>
  <c r="AP48" i="7"/>
  <c r="AO48" i="7"/>
  <c r="AN48" i="7"/>
  <c r="AM48" i="7"/>
  <c r="AK48" i="7"/>
  <c r="AJ48" i="7"/>
  <c r="BO27" i="7"/>
  <c r="BN27" i="7"/>
  <c r="BM27" i="7"/>
  <c r="BP27" i="7" s="1"/>
  <c r="BB28" i="7" s="1"/>
  <c r="BL27" i="7"/>
  <c r="BK27" i="7"/>
  <c r="BJ27" i="7"/>
  <c r="BI27" i="7"/>
  <c r="BD27" i="7"/>
  <c r="BC27" i="7"/>
  <c r="BB27" i="7"/>
  <c r="BA27" i="7"/>
  <c r="AY27" i="7"/>
  <c r="AX27" i="7"/>
  <c r="AW27" i="7"/>
  <c r="AV27" i="7"/>
  <c r="AU27" i="7"/>
  <c r="AT27" i="7"/>
  <c r="AS27" i="7"/>
  <c r="AR27" i="7"/>
  <c r="AQ27" i="7"/>
  <c r="AP27" i="7"/>
  <c r="AO27" i="7"/>
  <c r="AN27" i="7"/>
  <c r="AL27" i="7"/>
  <c r="AM27" i="7"/>
  <c r="AZ27" i="7" s="1"/>
  <c r="AZ102" i="7" l="1"/>
  <c r="AZ100" i="7"/>
  <c r="AZ98" i="7"/>
  <c r="AZ96" i="7"/>
  <c r="BO597" i="11" l="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DN19" i="11"/>
  <c r="DN24" i="11"/>
  <c r="DM24" i="11"/>
  <c r="DL24" i="11"/>
  <c r="DK24" i="11"/>
  <c r="DJ24" i="11"/>
  <c r="DI24" i="11"/>
  <c r="DH24" i="11"/>
  <c r="DG24" i="11"/>
  <c r="DF24" i="11"/>
  <c r="DE24" i="11"/>
  <c r="DD24" i="11"/>
  <c r="DC24" i="11"/>
  <c r="DB24" i="11"/>
  <c r="DA24" i="11"/>
  <c r="CZ24" i="11"/>
  <c r="CY24" i="11"/>
  <c r="CX24" i="11"/>
  <c r="CW24" i="1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DK21" i="11"/>
  <c r="DJ21" i="11"/>
  <c r="DI21" i="11"/>
  <c r="DH21" i="11"/>
  <c r="DG21" i="11"/>
  <c r="DF21" i="11"/>
  <c r="DE21" i="11"/>
  <c r="DD21" i="11"/>
  <c r="DC21" i="11"/>
  <c r="DB21" i="11"/>
  <c r="DA21" i="11"/>
  <c r="CZ21" i="11"/>
  <c r="CY21" i="11"/>
  <c r="CX21" i="11"/>
  <c r="CW21"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DK19" i="11"/>
  <c r="DJ19" i="11"/>
  <c r="DI19" i="11"/>
  <c r="DH19" i="11"/>
  <c r="DG19" i="11"/>
  <c r="DF19" i="11"/>
  <c r="DE19" i="11"/>
  <c r="DD19" i="11"/>
  <c r="DC19" i="11"/>
  <c r="DB19" i="11"/>
  <c r="DA19" i="11"/>
  <c r="CZ19" i="11"/>
  <c r="CY19" i="11"/>
  <c r="CX19" i="11"/>
  <c r="CW19"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DU598" i="11"/>
  <c r="DT598" i="11"/>
  <c r="DS598" i="11"/>
  <c r="DR598" i="11"/>
  <c r="DT597" i="11"/>
  <c r="DS597" i="11"/>
  <c r="DU597" i="11" s="1"/>
  <c r="DR597" i="11"/>
  <c r="BN597" i="11"/>
  <c r="DU596" i="11"/>
  <c r="DT596" i="11"/>
  <c r="DS596" i="11"/>
  <c r="DR596" i="11"/>
  <c r="BO596" i="11"/>
  <c r="BN596" i="11"/>
  <c r="DT595" i="11"/>
  <c r="DS595" i="11"/>
  <c r="DU595" i="11" s="1"/>
  <c r="DR595" i="11"/>
  <c r="DU594" i="11"/>
  <c r="DT594" i="11"/>
  <c r="DS594" i="11"/>
  <c r="DR594" i="11"/>
  <c r="DT593" i="11"/>
  <c r="DS593" i="11"/>
  <c r="DU593" i="11" s="1"/>
  <c r="DR593" i="11"/>
  <c r="DU592" i="11"/>
  <c r="DT592" i="11"/>
  <c r="DS592" i="11"/>
  <c r="DR592" i="11"/>
  <c r="DT591" i="11"/>
  <c r="DS591" i="11"/>
  <c r="DU591" i="11" s="1"/>
  <c r="DR591" i="11"/>
  <c r="DU590" i="11"/>
  <c r="DT590" i="11"/>
  <c r="DS590" i="11"/>
  <c r="DR590" i="11"/>
  <c r="DT589" i="11"/>
  <c r="DS589" i="11"/>
  <c r="DU589" i="11" s="1"/>
  <c r="DR589" i="11"/>
  <c r="DU588" i="11"/>
  <c r="DT588" i="11"/>
  <c r="DS588" i="11"/>
  <c r="DR588" i="11"/>
  <c r="DT587" i="11"/>
  <c r="DS587" i="11"/>
  <c r="DU587" i="11" s="1"/>
  <c r="DR587" i="11"/>
  <c r="DU586" i="11"/>
  <c r="DT586" i="11"/>
  <c r="DS586" i="11"/>
  <c r="DR586" i="11"/>
  <c r="DT585" i="11"/>
  <c r="DS585" i="11"/>
  <c r="DU585" i="11" s="1"/>
  <c r="DR585" i="11"/>
  <c r="DU584" i="11"/>
  <c r="DT584" i="11"/>
  <c r="DS584" i="11"/>
  <c r="DR584" i="11"/>
  <c r="DT583" i="11"/>
  <c r="DS583" i="11"/>
  <c r="DU583" i="11" s="1"/>
  <c r="DR583" i="11"/>
  <c r="DU582" i="11"/>
  <c r="DT582" i="11"/>
  <c r="DS582" i="11"/>
  <c r="DR582" i="11"/>
  <c r="DT581" i="11"/>
  <c r="DS581" i="11"/>
  <c r="DU581" i="11" s="1"/>
  <c r="DR581" i="11"/>
  <c r="DU580" i="11"/>
  <c r="DT580" i="11"/>
  <c r="DS580" i="11"/>
  <c r="DR580" i="11"/>
  <c r="DT579" i="11"/>
  <c r="DS579" i="11"/>
  <c r="DU579" i="11" s="1"/>
  <c r="DR579" i="11"/>
  <c r="DU578" i="11"/>
  <c r="DT578" i="11"/>
  <c r="DS578" i="11"/>
  <c r="DR578" i="11"/>
  <c r="DT577" i="11"/>
  <c r="DS577" i="11"/>
  <c r="DU577" i="11" s="1"/>
  <c r="DR577" i="11"/>
  <c r="DU576" i="11"/>
  <c r="DT576" i="11"/>
  <c r="DS576" i="11"/>
  <c r="DR576" i="11"/>
  <c r="DT575" i="11"/>
  <c r="DS575" i="11"/>
  <c r="DU575" i="11" s="1"/>
  <c r="DR575" i="11"/>
  <c r="DU574" i="11"/>
  <c r="DT574" i="11"/>
  <c r="DS574" i="11"/>
  <c r="DR574" i="11"/>
  <c r="DT573" i="11"/>
  <c r="DS573" i="11"/>
  <c r="DU573" i="11" s="1"/>
  <c r="DR573" i="11"/>
  <c r="DU572" i="11"/>
  <c r="DT572" i="11"/>
  <c r="DS572" i="11"/>
  <c r="DR572" i="11"/>
  <c r="DT571" i="11"/>
  <c r="DS571" i="11"/>
  <c r="DU571" i="11" s="1"/>
  <c r="DR571" i="11"/>
  <c r="DU570" i="11"/>
  <c r="DT570" i="11"/>
  <c r="DS570" i="11"/>
  <c r="DR570" i="11"/>
  <c r="DT569" i="11"/>
  <c r="DS569" i="11"/>
  <c r="DU569" i="11" s="1"/>
  <c r="DR569" i="11"/>
  <c r="DU568" i="11"/>
  <c r="DT568" i="11"/>
  <c r="DS568" i="11"/>
  <c r="DR568" i="11"/>
  <c r="DT567" i="11"/>
  <c r="DS567" i="11"/>
  <c r="DU567" i="11" s="1"/>
  <c r="DR567" i="11"/>
  <c r="DU566" i="11"/>
  <c r="DT566" i="11"/>
  <c r="DS566" i="11"/>
  <c r="DR566" i="11"/>
  <c r="DT565" i="11"/>
  <c r="DS565" i="11"/>
  <c r="DU565" i="11" s="1"/>
  <c r="DR565" i="11"/>
  <c r="DU564" i="11"/>
  <c r="DT564" i="11"/>
  <c r="DS564" i="11"/>
  <c r="DR564" i="11"/>
  <c r="DT563" i="11"/>
  <c r="DS563" i="11"/>
  <c r="DU563" i="11" s="1"/>
  <c r="DR563" i="11"/>
  <c r="DU562" i="11"/>
  <c r="DT562" i="11"/>
  <c r="DS562" i="11"/>
  <c r="DR562" i="11"/>
  <c r="DT561" i="11"/>
  <c r="DS561" i="11"/>
  <c r="DU561" i="11" s="1"/>
  <c r="DR561" i="11"/>
  <c r="DU560" i="11"/>
  <c r="DT560" i="11"/>
  <c r="DS560" i="11"/>
  <c r="DR560" i="11"/>
  <c r="DT559" i="11"/>
  <c r="DS559" i="11"/>
  <c r="DU559" i="11" s="1"/>
  <c r="DR559" i="11"/>
  <c r="DU558" i="11"/>
  <c r="DT558" i="11"/>
  <c r="DS558" i="11"/>
  <c r="DR558" i="11"/>
  <c r="DT557" i="11"/>
  <c r="DS557" i="11"/>
  <c r="DU557" i="11" s="1"/>
  <c r="DR557" i="11"/>
  <c r="DU556" i="11"/>
  <c r="DT556" i="11"/>
  <c r="DS556" i="11"/>
  <c r="DR556" i="11"/>
  <c r="DT555" i="11"/>
  <c r="DS555" i="11"/>
  <c r="DU555" i="11" s="1"/>
  <c r="DR555" i="11"/>
  <c r="DU554" i="11"/>
  <c r="DT554" i="11"/>
  <c r="DS554" i="11"/>
  <c r="DR554" i="11"/>
  <c r="DT553" i="11"/>
  <c r="DS553" i="11"/>
  <c r="DU553" i="11" s="1"/>
  <c r="DR553" i="11"/>
  <c r="DU552" i="11"/>
  <c r="DT552" i="11"/>
  <c r="DS552" i="11"/>
  <c r="DR552" i="11"/>
  <c r="DT551" i="11"/>
  <c r="DS551" i="11"/>
  <c r="DU551" i="11" s="1"/>
  <c r="DR551" i="11"/>
  <c r="DU550" i="11"/>
  <c r="DT550" i="11"/>
  <c r="DS550" i="11"/>
  <c r="DR550" i="11"/>
  <c r="DT549" i="11"/>
  <c r="DS549" i="11"/>
  <c r="DU549" i="11" s="1"/>
  <c r="DR549" i="11"/>
  <c r="DU548" i="11"/>
  <c r="DT548" i="11"/>
  <c r="DS548" i="11"/>
  <c r="DR548" i="11"/>
  <c r="DT547" i="11"/>
  <c r="DS547" i="11"/>
  <c r="DU547" i="11" s="1"/>
  <c r="DR547" i="11"/>
  <c r="DU546" i="11"/>
  <c r="DT546" i="11"/>
  <c r="DS546" i="11"/>
  <c r="DR546" i="11"/>
  <c r="DT545" i="11"/>
  <c r="DS545" i="11"/>
  <c r="DU545" i="11" s="1"/>
  <c r="DR545" i="11"/>
  <c r="DU544" i="11"/>
  <c r="DT544" i="11"/>
  <c r="DS544" i="11"/>
  <c r="DR544" i="11"/>
  <c r="DT543" i="11"/>
  <c r="DS543" i="11"/>
  <c r="DU543" i="11" s="1"/>
  <c r="DR543" i="11"/>
  <c r="DU542" i="11"/>
  <c r="DT542" i="11"/>
  <c r="DS542" i="11"/>
  <c r="DR542" i="11"/>
  <c r="DT541" i="11"/>
  <c r="DS541" i="11"/>
  <c r="DU541" i="11" s="1"/>
  <c r="DR541" i="11"/>
  <c r="DU540" i="11"/>
  <c r="DT540" i="11"/>
  <c r="DS540" i="11"/>
  <c r="DR540" i="11"/>
  <c r="DT539" i="11"/>
  <c r="DS539" i="11"/>
  <c r="DU539" i="11" s="1"/>
  <c r="DR539" i="11"/>
  <c r="DU538" i="11"/>
  <c r="DT538" i="11"/>
  <c r="DS538" i="11"/>
  <c r="DR538" i="11"/>
  <c r="DT537" i="11"/>
  <c r="DS537" i="11"/>
  <c r="DU537" i="11" s="1"/>
  <c r="DR537" i="11"/>
  <c r="DU536" i="11"/>
  <c r="DT536" i="11"/>
  <c r="DS536" i="11"/>
  <c r="DR536" i="11"/>
  <c r="DT535" i="11"/>
  <c r="DS535" i="11"/>
  <c r="DU535" i="11" s="1"/>
  <c r="DR535" i="11"/>
  <c r="DU534" i="11"/>
  <c r="DT534" i="11"/>
  <c r="DS534" i="11"/>
  <c r="DR534" i="11"/>
  <c r="DT533" i="11"/>
  <c r="DS533" i="11"/>
  <c r="DU533" i="11" s="1"/>
  <c r="DR533" i="11"/>
  <c r="DU532" i="11"/>
  <c r="DT532" i="11"/>
  <c r="DS532" i="11"/>
  <c r="DR532" i="11"/>
  <c r="DT531" i="11"/>
  <c r="DS531" i="11"/>
  <c r="DU531" i="11" s="1"/>
  <c r="DR531" i="11"/>
  <c r="DU530" i="11"/>
  <c r="DT530" i="11"/>
  <c r="DS530" i="11"/>
  <c r="DR530" i="11"/>
  <c r="DT529" i="11"/>
  <c r="DS529" i="11"/>
  <c r="DU529" i="11" s="1"/>
  <c r="DR529" i="11"/>
  <c r="DU528" i="11"/>
  <c r="DT528" i="11"/>
  <c r="DS528" i="11"/>
  <c r="DR528" i="11"/>
  <c r="DT527" i="11"/>
  <c r="DS527" i="11"/>
  <c r="DU527" i="11" s="1"/>
  <c r="DR527" i="11"/>
  <c r="DU526" i="11"/>
  <c r="DT526" i="11"/>
  <c r="DS526" i="11"/>
  <c r="DR526" i="11"/>
  <c r="DT525" i="11"/>
  <c r="DS525" i="11"/>
  <c r="DU525" i="11" s="1"/>
  <c r="DR525" i="11"/>
  <c r="DU524" i="11"/>
  <c r="DT524" i="11"/>
  <c r="DS524" i="11"/>
  <c r="DR524" i="11"/>
  <c r="DT523" i="11"/>
  <c r="DS523" i="11"/>
  <c r="DU523" i="11" s="1"/>
  <c r="DR523" i="11"/>
  <c r="DU522" i="11"/>
  <c r="DT522" i="11"/>
  <c r="DS522" i="11"/>
  <c r="DR522" i="11"/>
  <c r="DT521" i="11"/>
  <c r="DS521" i="11"/>
  <c r="DU521" i="11" s="1"/>
  <c r="DR521" i="11"/>
  <c r="DU520" i="11"/>
  <c r="DT520" i="11"/>
  <c r="DS520" i="11"/>
  <c r="DR520" i="11"/>
  <c r="DT519" i="11"/>
  <c r="DS519" i="11"/>
  <c r="DU519" i="11" s="1"/>
  <c r="DR519" i="11"/>
  <c r="DU518" i="11"/>
  <c r="DT518" i="11"/>
  <c r="DS518" i="11"/>
  <c r="DR518" i="11"/>
  <c r="DT517" i="11"/>
  <c r="DS517" i="11"/>
  <c r="DU517" i="11" s="1"/>
  <c r="DR517" i="11"/>
  <c r="DU516" i="11"/>
  <c r="DT516" i="11"/>
  <c r="DS516" i="11"/>
  <c r="DR516" i="11"/>
  <c r="DT515" i="11"/>
  <c r="DS515" i="11"/>
  <c r="DU515" i="11" s="1"/>
  <c r="DR515" i="11"/>
  <c r="DU514" i="11"/>
  <c r="DT514" i="11"/>
  <c r="DS514" i="11"/>
  <c r="DR514" i="11"/>
  <c r="DT513" i="11"/>
  <c r="DS513" i="11"/>
  <c r="DU513" i="11" s="1"/>
  <c r="DR513" i="11"/>
  <c r="DU512" i="11"/>
  <c r="DT512" i="11"/>
  <c r="DS512" i="11"/>
  <c r="DR512" i="11"/>
  <c r="DT511" i="11"/>
  <c r="DS511" i="11"/>
  <c r="DU511" i="11" s="1"/>
  <c r="DR511" i="11"/>
  <c r="DU510" i="11"/>
  <c r="DT510" i="11"/>
  <c r="DS510" i="11"/>
  <c r="DR510" i="11"/>
  <c r="DT509" i="11"/>
  <c r="DS509" i="11"/>
  <c r="DU509" i="11" s="1"/>
  <c r="DR509" i="11"/>
  <c r="DU508" i="11"/>
  <c r="DT508" i="11"/>
  <c r="DS508" i="11"/>
  <c r="DR508" i="11"/>
  <c r="DT507" i="11"/>
  <c r="DS507" i="11"/>
  <c r="DU507" i="11" s="1"/>
  <c r="DR507" i="11"/>
  <c r="DU506" i="11"/>
  <c r="DT506" i="11"/>
  <c r="DS506" i="11"/>
  <c r="DR506" i="11"/>
  <c r="DT505" i="11"/>
  <c r="DS505" i="11"/>
  <c r="DU505" i="11" s="1"/>
  <c r="DR505" i="11"/>
  <c r="DU504" i="11"/>
  <c r="DT504" i="11"/>
  <c r="DS504" i="11"/>
  <c r="DR504" i="11"/>
  <c r="DT503" i="11"/>
  <c r="DS503" i="11"/>
  <c r="DU503" i="11" s="1"/>
  <c r="DR503" i="11"/>
  <c r="DU502" i="11"/>
  <c r="DT502" i="11"/>
  <c r="DS502" i="11"/>
  <c r="DR502" i="11"/>
  <c r="DT501" i="11"/>
  <c r="DS501" i="11"/>
  <c r="DU501" i="11" s="1"/>
  <c r="DR501" i="11"/>
  <c r="DU500" i="11"/>
  <c r="DT500" i="11"/>
  <c r="DS500" i="11"/>
  <c r="DR500" i="11"/>
  <c r="DT499" i="11"/>
  <c r="DS499" i="11"/>
  <c r="DU499" i="11" s="1"/>
  <c r="DR499" i="11"/>
  <c r="DU498" i="11"/>
  <c r="DT498" i="11"/>
  <c r="DS498" i="11"/>
  <c r="DR498" i="11"/>
  <c r="DT497" i="11"/>
  <c r="DS497" i="11"/>
  <c r="DU497" i="11" s="1"/>
  <c r="DR497" i="11"/>
  <c r="DU496" i="11"/>
  <c r="DT496" i="11"/>
  <c r="DS496" i="11"/>
  <c r="DR496" i="11"/>
  <c r="DT495" i="11"/>
  <c r="DS495" i="11"/>
  <c r="DU495" i="11" s="1"/>
  <c r="DR495" i="11"/>
  <c r="DU494" i="11"/>
  <c r="DT494" i="11"/>
  <c r="DS494" i="11"/>
  <c r="DR494" i="11"/>
  <c r="DT493" i="11"/>
  <c r="DS493" i="11"/>
  <c r="DU493" i="11" s="1"/>
  <c r="DR493" i="11"/>
  <c r="DU492" i="11"/>
  <c r="DT492" i="11"/>
  <c r="DS492" i="11"/>
  <c r="DR492" i="11"/>
  <c r="DT491" i="11"/>
  <c r="DS491" i="11"/>
  <c r="DU491" i="11" s="1"/>
  <c r="DR491" i="11"/>
  <c r="DU490" i="11"/>
  <c r="DT490" i="11"/>
  <c r="DS490" i="11"/>
  <c r="DR490" i="11"/>
  <c r="DT489" i="11"/>
  <c r="DS489" i="11"/>
  <c r="DU489" i="11" s="1"/>
  <c r="DR489" i="11"/>
  <c r="DU488" i="11"/>
  <c r="DT488" i="11"/>
  <c r="DS488" i="11"/>
  <c r="DR488" i="11"/>
  <c r="DT487" i="11"/>
  <c r="DS487" i="11"/>
  <c r="DU487" i="11" s="1"/>
  <c r="DR487" i="11"/>
  <c r="DU486" i="11"/>
  <c r="DT486" i="11"/>
  <c r="DS486" i="11"/>
  <c r="DR486" i="11"/>
  <c r="DT485" i="11"/>
  <c r="DS485" i="11"/>
  <c r="DU485" i="11" s="1"/>
  <c r="DR485" i="11"/>
  <c r="DU484" i="11"/>
  <c r="DT484" i="11"/>
  <c r="DS484" i="11"/>
  <c r="DR484" i="11"/>
  <c r="DT483" i="11"/>
  <c r="DS483" i="11"/>
  <c r="DU483" i="11" s="1"/>
  <c r="DR483" i="11"/>
  <c r="DU482" i="11"/>
  <c r="DT482" i="11"/>
  <c r="DS482" i="11"/>
  <c r="DR482" i="11"/>
  <c r="DT481" i="11"/>
  <c r="DS481" i="11"/>
  <c r="DU481" i="11" s="1"/>
  <c r="DR481" i="11"/>
  <c r="DU480" i="11"/>
  <c r="DT480" i="11"/>
  <c r="DS480" i="11"/>
  <c r="DR480" i="11"/>
  <c r="DT479" i="11"/>
  <c r="DS479" i="11"/>
  <c r="DU479" i="11" s="1"/>
  <c r="DR479" i="11"/>
  <c r="DU478" i="11"/>
  <c r="DT478" i="11"/>
  <c r="DS478" i="11"/>
  <c r="DR478" i="11"/>
  <c r="DT477" i="11"/>
  <c r="DS477" i="11"/>
  <c r="DU477" i="11" s="1"/>
  <c r="DR477" i="11"/>
  <c r="DU476" i="11"/>
  <c r="DT476" i="11"/>
  <c r="DS476" i="11"/>
  <c r="DR476" i="11"/>
  <c r="DT475" i="11"/>
  <c r="DS475" i="11"/>
  <c r="DU475" i="11" s="1"/>
  <c r="DR475" i="11"/>
  <c r="DU474" i="11"/>
  <c r="DT474" i="11"/>
  <c r="DS474" i="11"/>
  <c r="DR474" i="11"/>
  <c r="DT473" i="11"/>
  <c r="DS473" i="11"/>
  <c r="DU473" i="11" s="1"/>
  <c r="DR473" i="11"/>
  <c r="DU472" i="11"/>
  <c r="DT472" i="11"/>
  <c r="DS472" i="11"/>
  <c r="DR472" i="11"/>
  <c r="DT471" i="11"/>
  <c r="DS471" i="11"/>
  <c r="DU471" i="11" s="1"/>
  <c r="DR471" i="11"/>
  <c r="DU470" i="11"/>
  <c r="DT470" i="11"/>
  <c r="DS470" i="11"/>
  <c r="DR470" i="11"/>
  <c r="DT469" i="11"/>
  <c r="DS469" i="11"/>
  <c r="DU469" i="11" s="1"/>
  <c r="DR469" i="11"/>
  <c r="DU468" i="11"/>
  <c r="DT468" i="11"/>
  <c r="DS468" i="11"/>
  <c r="DR468" i="11"/>
  <c r="DT467" i="11"/>
  <c r="DS467" i="11"/>
  <c r="DU467" i="11" s="1"/>
  <c r="DR467" i="11"/>
  <c r="DU466" i="11"/>
  <c r="DT466" i="11"/>
  <c r="DS466" i="11"/>
  <c r="DR466" i="11"/>
  <c r="DT465" i="11"/>
  <c r="DS465" i="11"/>
  <c r="DU465" i="11" s="1"/>
  <c r="DR465" i="11"/>
  <c r="DU464" i="11"/>
  <c r="DT464" i="11"/>
  <c r="DS464" i="11"/>
  <c r="DR464" i="11"/>
  <c r="DT463" i="11"/>
  <c r="DS463" i="11"/>
  <c r="DU463" i="11" s="1"/>
  <c r="DR463" i="11"/>
  <c r="DU462" i="11"/>
  <c r="DT462" i="11"/>
  <c r="DS462" i="11"/>
  <c r="DR462" i="11"/>
  <c r="DT461" i="11"/>
  <c r="DS461" i="11"/>
  <c r="DU461" i="11" s="1"/>
  <c r="DR461" i="11"/>
  <c r="DU460" i="11"/>
  <c r="DT460" i="11"/>
  <c r="DS460" i="11"/>
  <c r="DR460" i="11"/>
  <c r="DT459" i="11"/>
  <c r="DS459" i="11"/>
  <c r="DU459" i="11" s="1"/>
  <c r="DR459" i="11"/>
  <c r="DU458" i="11"/>
  <c r="DT458" i="11"/>
  <c r="DS458" i="11"/>
  <c r="DR458" i="11"/>
  <c r="DT457" i="11"/>
  <c r="DS457" i="11"/>
  <c r="DU457" i="11" s="1"/>
  <c r="DR457" i="11"/>
  <c r="DU456" i="11"/>
  <c r="DT456" i="11"/>
  <c r="DS456" i="11"/>
  <c r="DR456" i="11"/>
  <c r="DT455" i="11"/>
  <c r="DS455" i="11"/>
  <c r="DU455" i="11" s="1"/>
  <c r="DR455" i="11"/>
  <c r="DU454" i="11"/>
  <c r="DT454" i="11"/>
  <c r="DS454" i="11"/>
  <c r="DR454" i="11"/>
  <c r="DT453" i="11"/>
  <c r="DS453" i="11"/>
  <c r="DU453" i="11" s="1"/>
  <c r="DR453" i="11"/>
  <c r="DU452" i="11"/>
  <c r="DT452" i="11"/>
  <c r="DS452" i="11"/>
  <c r="DR452" i="11"/>
  <c r="DT451" i="11"/>
  <c r="DS451" i="11"/>
  <c r="DU451" i="11" s="1"/>
  <c r="DR451" i="11"/>
  <c r="DU450" i="11"/>
  <c r="DT450" i="11"/>
  <c r="DS450" i="11"/>
  <c r="DR450" i="11"/>
  <c r="DT449" i="11"/>
  <c r="DS449" i="11"/>
  <c r="DU449" i="11" s="1"/>
  <c r="DR449" i="11"/>
  <c r="DU448" i="11"/>
  <c r="DT448" i="11"/>
  <c r="DS448" i="11"/>
  <c r="DR448" i="11"/>
  <c r="DT447" i="11"/>
  <c r="DS447" i="11"/>
  <c r="DU447" i="11" s="1"/>
  <c r="DR447" i="11"/>
  <c r="DU446" i="11"/>
  <c r="DT446" i="11"/>
  <c r="DS446" i="11"/>
  <c r="DR446" i="11"/>
  <c r="DT445" i="11"/>
  <c r="DS445" i="11"/>
  <c r="DU445" i="11" s="1"/>
  <c r="DR445" i="11"/>
  <c r="DU444" i="11"/>
  <c r="DT444" i="11"/>
  <c r="DS444" i="11"/>
  <c r="DR444" i="11"/>
  <c r="DT443" i="11"/>
  <c r="DS443" i="11"/>
  <c r="DU443" i="11" s="1"/>
  <c r="DR443" i="11"/>
  <c r="DU442" i="11"/>
  <c r="DT442" i="11"/>
  <c r="DS442" i="11"/>
  <c r="DR442" i="11"/>
  <c r="DT441" i="11"/>
  <c r="DS441" i="11"/>
  <c r="DU441" i="11" s="1"/>
  <c r="DR441" i="11"/>
  <c r="DU440" i="11"/>
  <c r="DT440" i="11"/>
  <c r="DS440" i="11"/>
  <c r="DR440" i="11"/>
  <c r="DT439" i="11"/>
  <c r="DS439" i="11"/>
  <c r="DU439" i="11" s="1"/>
  <c r="DR439" i="11"/>
  <c r="DU438" i="11"/>
  <c r="DT438" i="11"/>
  <c r="DS438" i="11"/>
  <c r="DR438" i="11"/>
  <c r="DT437" i="11"/>
  <c r="DS437" i="11"/>
  <c r="DU437" i="11" s="1"/>
  <c r="DR437" i="11"/>
  <c r="DU436" i="11"/>
  <c r="DT436" i="11"/>
  <c r="DS436" i="11"/>
  <c r="DR436" i="11"/>
  <c r="DT435" i="11"/>
  <c r="DS435" i="11"/>
  <c r="DU435" i="11" s="1"/>
  <c r="DR435" i="11"/>
  <c r="DU434" i="11"/>
  <c r="DT434" i="11"/>
  <c r="DS434" i="11"/>
  <c r="DR434" i="11"/>
  <c r="DT433" i="11"/>
  <c r="DS433" i="11"/>
  <c r="DU433" i="11" s="1"/>
  <c r="DR433" i="11"/>
  <c r="DU432" i="11"/>
  <c r="DT432" i="11"/>
  <c r="DS432" i="11"/>
  <c r="DR432" i="11"/>
  <c r="DT431" i="11"/>
  <c r="DS431" i="11"/>
  <c r="DU431" i="11" s="1"/>
  <c r="DR431" i="11"/>
  <c r="DU430" i="11"/>
  <c r="DT430" i="11"/>
  <c r="DS430" i="11"/>
  <c r="DR430" i="11"/>
  <c r="DT429" i="11"/>
  <c r="DS429" i="11"/>
  <c r="DU429" i="11" s="1"/>
  <c r="DR429" i="11"/>
  <c r="DU428" i="11"/>
  <c r="DT428" i="11"/>
  <c r="DS428" i="11"/>
  <c r="DR428" i="11"/>
  <c r="DT427" i="11"/>
  <c r="DS427" i="11"/>
  <c r="DU427" i="11" s="1"/>
  <c r="DR427" i="11"/>
  <c r="DU426" i="11"/>
  <c r="DT426" i="11"/>
  <c r="DS426" i="11"/>
  <c r="DR426" i="11"/>
  <c r="DT425" i="11"/>
  <c r="DS425" i="11"/>
  <c r="DU425" i="11" s="1"/>
  <c r="DR425" i="11"/>
  <c r="DU424" i="11"/>
  <c r="DT424" i="11"/>
  <c r="DS424" i="11"/>
  <c r="DR424" i="11"/>
  <c r="DT423" i="11"/>
  <c r="DS423" i="11"/>
  <c r="DU423" i="11" s="1"/>
  <c r="DR423" i="11"/>
  <c r="DU422" i="11"/>
  <c r="DT422" i="11"/>
  <c r="DS422" i="11"/>
  <c r="DR422" i="11"/>
  <c r="DT421" i="11"/>
  <c r="DS421" i="11"/>
  <c r="DU421" i="11" s="1"/>
  <c r="DR421" i="11"/>
  <c r="DU420" i="11"/>
  <c r="DT420" i="11"/>
  <c r="DS420" i="11"/>
  <c r="DR420" i="11"/>
  <c r="DT419" i="11"/>
  <c r="DS419" i="11"/>
  <c r="DU419" i="11" s="1"/>
  <c r="DR419" i="11"/>
  <c r="DU418" i="11"/>
  <c r="DT418" i="11"/>
  <c r="DS418" i="11"/>
  <c r="DR418" i="11"/>
  <c r="DT417" i="11"/>
  <c r="DS417" i="11"/>
  <c r="DU417" i="11" s="1"/>
  <c r="DR417" i="11"/>
  <c r="DU416" i="11"/>
  <c r="DT416" i="11"/>
  <c r="DS416" i="11"/>
  <c r="DR416" i="11"/>
  <c r="DT415" i="11"/>
  <c r="DS415" i="11"/>
  <c r="DU415" i="11" s="1"/>
  <c r="DR415" i="11"/>
  <c r="DU414" i="11"/>
  <c r="DT414" i="11"/>
  <c r="DS414" i="11"/>
  <c r="DR414" i="11"/>
  <c r="DT413" i="11"/>
  <c r="DS413" i="11"/>
  <c r="DU413" i="11" s="1"/>
  <c r="DR413" i="11"/>
  <c r="DU412" i="11"/>
  <c r="DT412" i="11"/>
  <c r="DS412" i="11"/>
  <c r="DR412" i="11"/>
  <c r="DT411" i="11"/>
  <c r="DS411" i="11"/>
  <c r="DU411" i="11" s="1"/>
  <c r="DR411" i="11"/>
  <c r="DU410" i="11"/>
  <c r="DT410" i="11"/>
  <c r="DS410" i="11"/>
  <c r="DR410" i="11"/>
  <c r="DT409" i="11"/>
  <c r="DS409" i="11"/>
  <c r="DU409" i="11" s="1"/>
  <c r="DR409" i="11"/>
  <c r="DU408" i="11"/>
  <c r="DT408" i="11"/>
  <c r="DS408" i="11"/>
  <c r="DR408" i="11"/>
  <c r="DT407" i="11"/>
  <c r="DS407" i="11"/>
  <c r="DU407" i="11" s="1"/>
  <c r="DR407" i="11"/>
  <c r="DU406" i="11"/>
  <c r="DT406" i="11"/>
  <c r="DS406" i="11"/>
  <c r="DR406" i="11"/>
  <c r="DT405" i="11"/>
  <c r="DS405" i="11"/>
  <c r="DU405" i="11" s="1"/>
  <c r="DR405" i="11"/>
  <c r="DU404" i="11"/>
  <c r="DT404" i="11"/>
  <c r="DS404" i="11"/>
  <c r="DR404" i="11"/>
  <c r="DT403" i="11"/>
  <c r="DS403" i="11"/>
  <c r="DU403" i="11" s="1"/>
  <c r="DR403" i="11"/>
  <c r="DU402" i="11"/>
  <c r="DT402" i="11"/>
  <c r="DS402" i="11"/>
  <c r="DR402" i="11"/>
  <c r="DT401" i="11"/>
  <c r="DS401" i="11"/>
  <c r="DR401" i="11"/>
  <c r="DU401" i="11" s="1"/>
  <c r="DU400" i="11"/>
  <c r="DT400" i="11"/>
  <c r="DS400" i="11"/>
  <c r="DR400" i="11"/>
  <c r="DT399" i="11"/>
  <c r="DS399" i="11"/>
  <c r="DU399" i="11" s="1"/>
  <c r="DR399" i="11"/>
  <c r="DT398" i="11"/>
  <c r="DU398" i="11" s="1"/>
  <c r="DS398" i="11"/>
  <c r="DR398" i="11"/>
  <c r="DT397" i="11"/>
  <c r="DS397" i="11"/>
  <c r="DR397" i="11"/>
  <c r="DU396" i="11"/>
  <c r="DT396" i="11"/>
  <c r="DS396" i="11"/>
  <c r="DR396" i="11"/>
  <c r="DT395" i="11"/>
  <c r="DS395" i="11"/>
  <c r="DU395" i="11" s="1"/>
  <c r="DR395" i="11"/>
  <c r="DT394" i="11"/>
  <c r="DU394" i="11" s="1"/>
  <c r="DS394" i="11"/>
  <c r="DR394" i="11"/>
  <c r="DT393" i="11"/>
  <c r="DS393" i="11"/>
  <c r="DR393" i="11"/>
  <c r="DU392" i="11"/>
  <c r="DT392" i="11"/>
  <c r="DS392" i="11"/>
  <c r="DR392" i="11"/>
  <c r="DT391" i="11"/>
  <c r="DS391" i="11"/>
  <c r="DU391" i="11" s="1"/>
  <c r="DR391" i="11"/>
  <c r="DT390" i="11"/>
  <c r="DU390" i="11" s="1"/>
  <c r="DS390" i="11"/>
  <c r="DR390" i="11"/>
  <c r="DT389" i="11"/>
  <c r="DS389" i="11"/>
  <c r="DR389" i="11"/>
  <c r="DU389" i="11" s="1"/>
  <c r="DU388" i="11"/>
  <c r="DT388" i="11"/>
  <c r="DS388" i="11"/>
  <c r="DR388" i="11"/>
  <c r="DT387" i="11"/>
  <c r="DS387" i="11"/>
  <c r="DU387" i="11" s="1"/>
  <c r="DR387" i="11"/>
  <c r="DU386" i="11"/>
  <c r="DT386" i="11"/>
  <c r="DS386" i="11"/>
  <c r="DR386" i="11"/>
  <c r="DT385" i="11"/>
  <c r="DS385" i="11"/>
  <c r="DR385" i="11"/>
  <c r="DU385" i="11" s="1"/>
  <c r="DU384" i="11"/>
  <c r="DT384" i="11"/>
  <c r="DS384" i="11"/>
  <c r="DR384" i="11"/>
  <c r="DT383" i="11"/>
  <c r="DS383" i="11"/>
  <c r="DU383" i="11" s="1"/>
  <c r="DR383" i="11"/>
  <c r="DT382" i="11"/>
  <c r="DU382" i="11" s="1"/>
  <c r="DS382" i="11"/>
  <c r="DR382" i="11"/>
  <c r="DT381" i="11"/>
  <c r="DS381" i="11"/>
  <c r="DR381" i="11"/>
  <c r="DU380" i="11"/>
  <c r="DT380" i="11"/>
  <c r="DS380" i="11"/>
  <c r="DR380" i="11"/>
  <c r="DT379" i="11"/>
  <c r="DS379" i="11"/>
  <c r="DU379" i="11" s="1"/>
  <c r="DR379" i="11"/>
  <c r="DT378" i="11"/>
  <c r="DU378" i="11" s="1"/>
  <c r="DS378" i="11"/>
  <c r="DR378" i="11"/>
  <c r="DT377" i="11"/>
  <c r="DS377" i="11"/>
  <c r="DR377" i="11"/>
  <c r="DU376" i="11"/>
  <c r="DT376" i="11"/>
  <c r="DS376" i="11"/>
  <c r="DR376" i="11"/>
  <c r="DT375" i="11"/>
  <c r="DS375" i="11"/>
  <c r="DU375" i="11" s="1"/>
  <c r="DR375" i="11"/>
  <c r="DT374" i="11"/>
  <c r="DU374" i="11" s="1"/>
  <c r="DS374" i="11"/>
  <c r="DR374" i="11"/>
  <c r="DT373" i="11"/>
  <c r="DS373" i="11"/>
  <c r="DR373" i="11"/>
  <c r="DU373" i="11" s="1"/>
  <c r="DU372" i="11"/>
  <c r="DT372" i="11"/>
  <c r="DS372" i="11"/>
  <c r="DR372" i="11"/>
  <c r="DT371" i="11"/>
  <c r="DS371" i="11"/>
  <c r="DU371" i="11" s="1"/>
  <c r="DR371" i="11"/>
  <c r="DU370" i="11"/>
  <c r="DT370" i="11"/>
  <c r="DS370" i="11"/>
  <c r="DR370" i="11"/>
  <c r="DT369" i="11"/>
  <c r="DS369" i="11"/>
  <c r="DR369" i="11"/>
  <c r="DU369" i="11" s="1"/>
  <c r="DU368" i="11"/>
  <c r="DT368" i="11"/>
  <c r="DS368" i="11"/>
  <c r="DR368" i="11"/>
  <c r="DT367" i="11"/>
  <c r="DS367" i="11"/>
  <c r="DU367" i="11" s="1"/>
  <c r="DR367" i="11"/>
  <c r="DT366" i="11"/>
  <c r="DU366" i="11" s="1"/>
  <c r="DS366" i="11"/>
  <c r="DR366" i="11"/>
  <c r="DT365" i="11"/>
  <c r="DS365" i="11"/>
  <c r="DR365" i="11"/>
  <c r="DU364" i="11"/>
  <c r="DT364" i="11"/>
  <c r="DS364" i="11"/>
  <c r="DR364" i="11"/>
  <c r="DT363" i="11"/>
  <c r="DS363" i="11"/>
  <c r="DU363" i="11" s="1"/>
  <c r="DR363" i="11"/>
  <c r="DT362" i="11"/>
  <c r="DU362" i="11" s="1"/>
  <c r="DS362" i="11"/>
  <c r="DR362" i="11"/>
  <c r="DT361" i="11"/>
  <c r="DS361" i="11"/>
  <c r="DR361" i="11"/>
  <c r="DU360" i="11"/>
  <c r="DT360" i="11"/>
  <c r="DS360" i="11"/>
  <c r="DR360" i="11"/>
  <c r="DT359" i="11"/>
  <c r="DS359" i="11"/>
  <c r="DU359" i="11" s="1"/>
  <c r="DR359" i="11"/>
  <c r="DT358" i="11"/>
  <c r="DU358" i="11" s="1"/>
  <c r="DS358" i="11"/>
  <c r="DR358" i="11"/>
  <c r="DT357" i="11"/>
  <c r="DS357" i="11"/>
  <c r="DR357" i="11"/>
  <c r="DU357" i="11" s="1"/>
  <c r="DU356" i="11"/>
  <c r="DT356" i="11"/>
  <c r="DS356" i="11"/>
  <c r="DR356" i="11"/>
  <c r="DT355" i="11"/>
  <c r="DS355" i="11"/>
  <c r="DU355" i="11" s="1"/>
  <c r="DR355" i="11"/>
  <c r="DU354" i="11"/>
  <c r="DT354" i="11"/>
  <c r="DS354" i="11"/>
  <c r="DR354" i="11"/>
  <c r="DT353" i="11"/>
  <c r="DS353" i="11"/>
  <c r="DR353" i="11"/>
  <c r="DU353" i="11" s="1"/>
  <c r="DU352" i="11"/>
  <c r="DT352" i="11"/>
  <c r="DS352" i="11"/>
  <c r="DR352" i="11"/>
  <c r="DT351" i="11"/>
  <c r="DS351" i="11"/>
  <c r="DU351" i="11" s="1"/>
  <c r="DR351" i="11"/>
  <c r="DU350" i="11"/>
  <c r="DT350" i="11"/>
  <c r="DS350" i="11"/>
  <c r="DR350" i="11"/>
  <c r="DT349" i="11"/>
  <c r="DS349" i="11"/>
  <c r="DR349" i="11"/>
  <c r="DU348" i="11"/>
  <c r="DT348" i="11"/>
  <c r="DS348" i="11"/>
  <c r="DR348" i="11"/>
  <c r="DT347" i="11"/>
  <c r="DS347" i="11"/>
  <c r="DU347" i="11" s="1"/>
  <c r="DR347" i="11"/>
  <c r="DT346" i="11"/>
  <c r="DU346" i="11" s="1"/>
  <c r="DS346" i="11"/>
  <c r="DR346" i="11"/>
  <c r="DT345" i="11"/>
  <c r="DS345" i="11"/>
  <c r="DR345" i="11"/>
  <c r="DU344" i="11"/>
  <c r="DT344" i="11"/>
  <c r="DS344" i="11"/>
  <c r="DR344" i="11"/>
  <c r="DT343" i="11"/>
  <c r="DS343" i="11"/>
  <c r="DU343" i="11" s="1"/>
  <c r="DR343" i="11"/>
  <c r="DT342" i="11"/>
  <c r="DU342" i="11" s="1"/>
  <c r="DS342" i="11"/>
  <c r="DR342" i="11"/>
  <c r="DT341" i="11"/>
  <c r="DS341" i="11"/>
  <c r="DR341" i="11"/>
  <c r="DU341" i="11" s="1"/>
  <c r="DU340" i="11"/>
  <c r="DT340" i="11"/>
  <c r="DS340" i="11"/>
  <c r="DR340" i="11"/>
  <c r="DT339" i="11"/>
  <c r="DS339" i="11"/>
  <c r="DU339" i="11" s="1"/>
  <c r="DR339" i="11"/>
  <c r="DU338" i="11"/>
  <c r="DT338" i="11"/>
  <c r="DS338" i="11"/>
  <c r="DR338" i="11"/>
  <c r="DT337" i="11"/>
  <c r="DS337" i="11"/>
  <c r="DR337" i="11"/>
  <c r="DU337" i="11" s="1"/>
  <c r="DU336" i="11"/>
  <c r="DT336" i="11"/>
  <c r="DS336" i="11"/>
  <c r="DR336" i="11"/>
  <c r="DT335" i="11"/>
  <c r="DS335" i="11"/>
  <c r="DU335" i="11" s="1"/>
  <c r="DR335" i="11"/>
  <c r="DU334" i="11"/>
  <c r="DT334" i="11"/>
  <c r="DS334" i="11"/>
  <c r="DR334" i="11"/>
  <c r="DT333" i="11"/>
  <c r="DS333" i="11"/>
  <c r="DR333" i="11"/>
  <c r="DU332" i="11"/>
  <c r="DT332" i="11"/>
  <c r="DS332" i="11"/>
  <c r="DR332" i="11"/>
  <c r="DT331" i="11"/>
  <c r="DS331" i="11"/>
  <c r="DU331" i="11" s="1"/>
  <c r="DR331" i="11"/>
  <c r="DT330" i="11"/>
  <c r="DU330" i="11" s="1"/>
  <c r="DS330" i="11"/>
  <c r="DR330" i="11"/>
  <c r="DT329" i="11"/>
  <c r="DS329" i="11"/>
  <c r="DR329" i="11"/>
  <c r="DU328" i="11"/>
  <c r="DT328" i="11"/>
  <c r="DS328" i="11"/>
  <c r="DR328" i="11"/>
  <c r="DU327" i="11"/>
  <c r="DT327" i="11"/>
  <c r="DS327" i="11"/>
  <c r="DR327" i="11"/>
  <c r="DT326" i="11"/>
  <c r="DS326" i="11"/>
  <c r="DU326" i="11" s="1"/>
  <c r="DR326" i="11"/>
  <c r="DT325" i="11"/>
  <c r="DS325" i="11"/>
  <c r="DR325" i="11"/>
  <c r="DU325" i="11" s="1"/>
  <c r="DU324" i="11"/>
  <c r="DT324" i="11"/>
  <c r="DS324" i="11"/>
  <c r="DR324" i="11"/>
  <c r="DU323" i="11"/>
  <c r="DT323" i="11"/>
  <c r="DS323" i="11"/>
  <c r="DR323" i="11"/>
  <c r="DT322" i="11"/>
  <c r="DU322" i="11" s="1"/>
  <c r="DS322" i="11"/>
  <c r="DR322" i="11"/>
  <c r="DT321" i="11"/>
  <c r="DS321" i="11"/>
  <c r="DR321" i="11"/>
  <c r="DU321" i="11" s="1"/>
  <c r="DU320" i="11"/>
  <c r="DT320" i="11"/>
  <c r="DS320" i="11"/>
  <c r="DR320" i="11"/>
  <c r="DT319" i="11"/>
  <c r="DS319" i="11"/>
  <c r="DU319" i="11" s="1"/>
  <c r="DR319" i="11"/>
  <c r="DT318" i="11"/>
  <c r="DS318" i="11"/>
  <c r="DU318" i="11" s="1"/>
  <c r="DR318" i="11"/>
  <c r="DT317" i="11"/>
  <c r="DS317" i="11"/>
  <c r="DR317" i="11"/>
  <c r="DU316" i="11"/>
  <c r="DT316" i="11"/>
  <c r="DS316" i="11"/>
  <c r="DR316" i="11"/>
  <c r="DU315" i="11"/>
  <c r="DT315" i="11"/>
  <c r="DS315" i="11"/>
  <c r="DR315" i="11"/>
  <c r="DT314" i="11"/>
  <c r="DS314" i="11"/>
  <c r="DU314" i="11" s="1"/>
  <c r="DR314" i="11"/>
  <c r="DT313" i="11"/>
  <c r="DS313" i="11"/>
  <c r="DR313" i="11"/>
  <c r="DU313" i="11" s="1"/>
  <c r="DU312" i="11"/>
  <c r="DT312" i="11"/>
  <c r="DS312" i="11"/>
  <c r="DR312" i="11"/>
  <c r="DT311" i="11"/>
  <c r="DS311" i="11"/>
  <c r="DU311" i="11" s="1"/>
  <c r="DR311" i="11"/>
  <c r="DT310" i="11"/>
  <c r="DS310" i="11"/>
  <c r="DU310" i="11" s="1"/>
  <c r="DR310" i="11"/>
  <c r="DT309" i="11"/>
  <c r="DS309" i="11"/>
  <c r="DR309" i="11"/>
  <c r="DU308" i="11"/>
  <c r="DT308" i="11"/>
  <c r="DS308" i="11"/>
  <c r="DR308" i="11"/>
  <c r="DT307" i="11"/>
  <c r="DS307" i="11"/>
  <c r="DU307" i="11" s="1"/>
  <c r="DR307" i="11"/>
  <c r="DT306" i="11"/>
  <c r="DS306" i="11"/>
  <c r="DU306" i="11" s="1"/>
  <c r="DR306" i="11"/>
  <c r="DT305" i="11"/>
  <c r="DS305" i="11"/>
  <c r="DR305" i="11"/>
  <c r="DU304" i="11"/>
  <c r="DT304" i="11"/>
  <c r="DS304" i="11"/>
  <c r="DR304" i="11"/>
  <c r="DT303" i="11"/>
  <c r="DS303" i="11"/>
  <c r="DU303" i="11" s="1"/>
  <c r="DR303" i="11"/>
  <c r="DU302" i="11"/>
  <c r="DT302" i="11"/>
  <c r="DS302" i="11"/>
  <c r="DR302" i="11"/>
  <c r="DT301" i="11"/>
  <c r="DS301" i="11"/>
  <c r="DR301" i="11"/>
  <c r="DU301" i="11" s="1"/>
  <c r="DU300" i="11"/>
  <c r="DT300" i="11"/>
  <c r="DS300" i="11"/>
  <c r="DR300" i="11"/>
  <c r="DT299" i="11"/>
  <c r="DS299" i="11"/>
  <c r="DU299" i="11" s="1"/>
  <c r="DR299" i="11"/>
  <c r="DT298" i="11"/>
  <c r="DU298" i="11" s="1"/>
  <c r="DS298" i="11"/>
  <c r="DR298" i="11"/>
  <c r="DT297" i="11"/>
  <c r="DS297" i="11"/>
  <c r="DR297" i="11"/>
  <c r="DU296" i="11"/>
  <c r="DT296" i="11"/>
  <c r="DS296" i="11"/>
  <c r="DR296" i="11"/>
  <c r="DU295" i="11"/>
  <c r="DT295" i="11"/>
  <c r="DS295" i="11"/>
  <c r="DR295" i="11"/>
  <c r="DU294" i="11"/>
  <c r="DT294" i="11"/>
  <c r="DS294" i="11"/>
  <c r="DR294" i="11"/>
  <c r="DT293" i="11"/>
  <c r="DS293" i="11"/>
  <c r="DR293" i="11"/>
  <c r="DU293" i="11" s="1"/>
  <c r="DU292" i="11"/>
  <c r="DT292" i="11"/>
  <c r="DS292" i="11"/>
  <c r="DR292" i="11"/>
  <c r="DU291" i="11"/>
  <c r="DT291" i="11"/>
  <c r="DS291" i="11"/>
  <c r="DR291" i="11"/>
  <c r="DT290" i="11"/>
  <c r="DU290" i="11" s="1"/>
  <c r="DS290" i="11"/>
  <c r="DR290" i="11"/>
  <c r="DT289" i="11"/>
  <c r="DS289" i="11"/>
  <c r="DR289" i="11"/>
  <c r="DU289" i="11" s="1"/>
  <c r="DU288" i="11"/>
  <c r="DT288" i="11"/>
  <c r="DS288" i="11"/>
  <c r="DR288" i="11"/>
  <c r="DT287" i="11"/>
  <c r="DS287" i="11"/>
  <c r="DU287" i="11" s="1"/>
  <c r="DR287" i="11"/>
  <c r="DT286" i="11"/>
  <c r="DS286" i="11"/>
  <c r="DU286" i="11" s="1"/>
  <c r="DR286" i="11"/>
  <c r="DT285" i="11"/>
  <c r="DS285" i="11"/>
  <c r="DR285" i="11"/>
  <c r="DU284" i="11"/>
  <c r="DT284" i="11"/>
  <c r="DS284" i="11"/>
  <c r="DR284" i="11"/>
  <c r="DU283" i="11"/>
  <c r="DT283" i="11"/>
  <c r="DS283" i="11"/>
  <c r="DR283" i="11"/>
  <c r="DT282" i="11"/>
  <c r="DS282" i="11"/>
  <c r="DU282" i="11" s="1"/>
  <c r="DR282" i="11"/>
  <c r="DT281" i="11"/>
  <c r="DS281" i="11"/>
  <c r="DR281" i="11"/>
  <c r="DU281" i="11" s="1"/>
  <c r="DU280" i="11"/>
  <c r="DT280" i="11"/>
  <c r="DS280" i="11"/>
  <c r="DR280" i="11"/>
  <c r="DT279" i="11"/>
  <c r="DS279" i="11"/>
  <c r="DU279" i="11" s="1"/>
  <c r="DR279" i="11"/>
  <c r="DT278" i="11"/>
  <c r="DS278" i="11"/>
  <c r="DU278" i="11" s="1"/>
  <c r="DR278" i="11"/>
  <c r="DT277" i="11"/>
  <c r="DS277" i="11"/>
  <c r="DR277" i="11"/>
  <c r="DU277" i="11" s="1"/>
  <c r="DU276" i="11"/>
  <c r="DT276" i="11"/>
  <c r="DS276" i="11"/>
  <c r="DR276" i="11"/>
  <c r="DT275" i="11"/>
  <c r="DS275" i="11"/>
  <c r="DU275" i="11" s="1"/>
  <c r="DR275" i="11"/>
  <c r="DT274" i="11"/>
  <c r="DS274" i="11"/>
  <c r="DU274" i="11" s="1"/>
  <c r="DR274" i="11"/>
  <c r="DT273" i="11"/>
  <c r="DS273" i="11"/>
  <c r="DR273" i="11"/>
  <c r="DU272" i="11"/>
  <c r="DT272" i="11"/>
  <c r="DS272" i="11"/>
  <c r="DR272" i="11"/>
  <c r="DT271" i="11"/>
  <c r="DS271" i="11"/>
  <c r="DU271" i="11" s="1"/>
  <c r="DR271" i="11"/>
  <c r="DU270" i="11"/>
  <c r="DT270" i="11"/>
  <c r="DS270" i="11"/>
  <c r="DR270" i="11"/>
  <c r="DT269" i="11"/>
  <c r="DS269" i="11"/>
  <c r="DR269" i="11"/>
  <c r="DU269" i="11" s="1"/>
  <c r="DU268" i="11"/>
  <c r="DT268" i="11"/>
  <c r="DS268" i="11"/>
  <c r="DR268" i="11"/>
  <c r="DT267" i="11"/>
  <c r="DS267" i="11"/>
  <c r="DU267" i="11" s="1"/>
  <c r="DR267" i="11"/>
  <c r="DT266" i="11"/>
  <c r="DU266" i="11" s="1"/>
  <c r="DS266" i="11"/>
  <c r="DR266" i="11"/>
  <c r="DT265" i="11"/>
  <c r="DS265" i="11"/>
  <c r="DR265" i="11"/>
  <c r="DU264" i="11"/>
  <c r="DT264" i="11"/>
  <c r="DS264" i="11"/>
  <c r="DR264" i="11"/>
  <c r="DU263" i="11"/>
  <c r="DT263" i="11"/>
  <c r="DS263" i="11"/>
  <c r="DR263" i="11"/>
  <c r="DT262" i="11"/>
  <c r="DS262" i="11"/>
  <c r="DU262" i="11" s="1"/>
  <c r="DR262" i="11"/>
  <c r="DT261" i="11"/>
  <c r="DS261" i="11"/>
  <c r="DR261" i="11"/>
  <c r="DU261" i="11" s="1"/>
  <c r="DT260" i="11"/>
  <c r="DS260" i="11"/>
  <c r="DU260" i="11" s="1"/>
  <c r="DR260" i="11"/>
  <c r="DU259" i="11"/>
  <c r="DT259" i="11"/>
  <c r="DS259" i="11"/>
  <c r="DR259" i="11"/>
  <c r="DT258" i="11"/>
  <c r="DU258" i="11" s="1"/>
  <c r="DS258" i="11"/>
  <c r="DR258" i="11"/>
  <c r="DT257" i="11"/>
  <c r="DS257" i="11"/>
  <c r="DR257" i="11"/>
  <c r="DU257" i="11" s="1"/>
  <c r="DT256" i="11"/>
  <c r="DS256" i="11"/>
  <c r="DU256" i="11" s="1"/>
  <c r="DR256" i="11"/>
  <c r="DU255" i="11"/>
  <c r="DT255" i="11"/>
  <c r="DS255" i="11"/>
  <c r="DR255" i="11"/>
  <c r="DT254" i="11"/>
  <c r="DU254" i="11" s="1"/>
  <c r="DS254" i="11"/>
  <c r="DR254" i="11"/>
  <c r="DT253" i="11"/>
  <c r="DS253" i="11"/>
  <c r="DR253" i="11"/>
  <c r="DU253" i="11" s="1"/>
  <c r="DT252" i="11"/>
  <c r="DS252" i="11"/>
  <c r="DU252" i="11" s="1"/>
  <c r="DR252" i="11"/>
  <c r="DU251" i="11"/>
  <c r="DT251" i="11"/>
  <c r="DS251" i="11"/>
  <c r="DR251" i="11"/>
  <c r="DT250" i="11"/>
  <c r="DU250" i="11" s="1"/>
  <c r="DS250" i="11"/>
  <c r="DR250" i="11"/>
  <c r="DT249" i="11"/>
  <c r="DS249" i="11"/>
  <c r="DR249" i="11"/>
  <c r="DU249" i="11" s="1"/>
  <c r="DT248" i="11"/>
  <c r="DS248" i="11"/>
  <c r="DU248" i="11" s="1"/>
  <c r="DR248" i="11"/>
  <c r="DU247" i="11"/>
  <c r="DT247" i="11"/>
  <c r="DS247" i="11"/>
  <c r="DR247" i="11"/>
  <c r="DT246" i="11"/>
  <c r="DU246" i="11" s="1"/>
  <c r="DS246" i="11"/>
  <c r="DR246" i="11"/>
  <c r="DT245" i="11"/>
  <c r="DS245" i="11"/>
  <c r="DR245" i="11"/>
  <c r="DU245" i="11" s="1"/>
  <c r="DT244" i="11"/>
  <c r="DS244" i="11"/>
  <c r="DU244" i="11" s="1"/>
  <c r="DR244" i="11"/>
  <c r="DU243" i="11"/>
  <c r="DT243" i="11"/>
  <c r="DS243" i="11"/>
  <c r="DR243" i="11"/>
  <c r="DT242" i="11"/>
  <c r="DU242" i="11" s="1"/>
  <c r="DS242" i="11"/>
  <c r="DR242" i="11"/>
  <c r="DT241" i="11"/>
  <c r="DS241" i="11"/>
  <c r="DR241" i="11"/>
  <c r="DU241" i="11" s="1"/>
  <c r="DT240" i="11"/>
  <c r="DS240" i="11"/>
  <c r="DU240" i="11" s="1"/>
  <c r="DR240" i="11"/>
  <c r="DU239" i="11"/>
  <c r="DT239" i="11"/>
  <c r="DS239" i="11"/>
  <c r="DR239" i="11"/>
  <c r="DT238" i="11"/>
  <c r="DU238" i="11" s="1"/>
  <c r="DS238" i="11"/>
  <c r="DR238" i="11"/>
  <c r="DT237" i="11"/>
  <c r="DS237" i="11"/>
  <c r="DR237" i="11"/>
  <c r="DU237" i="11" s="1"/>
  <c r="DT236" i="11"/>
  <c r="DS236" i="11"/>
  <c r="DU236" i="11" s="1"/>
  <c r="DR236" i="11"/>
  <c r="DU235" i="11"/>
  <c r="DT235" i="11"/>
  <c r="DS235" i="11"/>
  <c r="DR235" i="11"/>
  <c r="DT234" i="11"/>
  <c r="DU234" i="11" s="1"/>
  <c r="DS234" i="11"/>
  <c r="DR234" i="11"/>
  <c r="DT233" i="11"/>
  <c r="DS233" i="11"/>
  <c r="DR233" i="11"/>
  <c r="DU233" i="11" s="1"/>
  <c r="DT232" i="11"/>
  <c r="DS232" i="11"/>
  <c r="DU232" i="11" s="1"/>
  <c r="DR232" i="11"/>
  <c r="DU231" i="11"/>
  <c r="DT231" i="11"/>
  <c r="DS231" i="11"/>
  <c r="DR231" i="11"/>
  <c r="DT230" i="11"/>
  <c r="DU230" i="11" s="1"/>
  <c r="DS230" i="11"/>
  <c r="DR230" i="11"/>
  <c r="DT229" i="11"/>
  <c r="DS229" i="11"/>
  <c r="DR229" i="11"/>
  <c r="DU229" i="11" s="1"/>
  <c r="DT228" i="11"/>
  <c r="DS228" i="11"/>
  <c r="DU228" i="11" s="1"/>
  <c r="DR228" i="11"/>
  <c r="DU227" i="11"/>
  <c r="DT227" i="11"/>
  <c r="DS227" i="11"/>
  <c r="DR227" i="11"/>
  <c r="DT226" i="11"/>
  <c r="DU226" i="11" s="1"/>
  <c r="DS226" i="11"/>
  <c r="DR226" i="11"/>
  <c r="DT225" i="11"/>
  <c r="DS225" i="11"/>
  <c r="DR225" i="11"/>
  <c r="DU225" i="11" s="1"/>
  <c r="DT224" i="11"/>
  <c r="DS224" i="11"/>
  <c r="DU224" i="11" s="1"/>
  <c r="DR224" i="11"/>
  <c r="DU223" i="11"/>
  <c r="DT223" i="11"/>
  <c r="DS223" i="11"/>
  <c r="DR223" i="11"/>
  <c r="DT222" i="11"/>
  <c r="DU222" i="11" s="1"/>
  <c r="DS222" i="11"/>
  <c r="DR222" i="11"/>
  <c r="DT221" i="11"/>
  <c r="DS221" i="11"/>
  <c r="DR221" i="11"/>
  <c r="DU221" i="11" s="1"/>
  <c r="DT220" i="11"/>
  <c r="DS220" i="11"/>
  <c r="DU220" i="11" s="1"/>
  <c r="DR220" i="11"/>
  <c r="DU219" i="11"/>
  <c r="DT219" i="11"/>
  <c r="DS219" i="11"/>
  <c r="DR219" i="11"/>
  <c r="DT218" i="11"/>
  <c r="DU218" i="11" s="1"/>
  <c r="DS218" i="11"/>
  <c r="DR218" i="11"/>
  <c r="DT217" i="11"/>
  <c r="DS217" i="11"/>
  <c r="DR217" i="11"/>
  <c r="DU217" i="11" s="1"/>
  <c r="DT216" i="11"/>
  <c r="DS216" i="11"/>
  <c r="DU216" i="11" s="1"/>
  <c r="DR216" i="11"/>
  <c r="DU215" i="11"/>
  <c r="DT215" i="11"/>
  <c r="DS215" i="11"/>
  <c r="DR215" i="11"/>
  <c r="DT214" i="11"/>
  <c r="DU214" i="11" s="1"/>
  <c r="DS214" i="11"/>
  <c r="DR214" i="11"/>
  <c r="DT213" i="11"/>
  <c r="DS213" i="11"/>
  <c r="DR213" i="11"/>
  <c r="DU213" i="11" s="1"/>
  <c r="DT212" i="11"/>
  <c r="DS212" i="11"/>
  <c r="DU212" i="11" s="1"/>
  <c r="DR212" i="11"/>
  <c r="DU211" i="11"/>
  <c r="DT211" i="11"/>
  <c r="DS211" i="11"/>
  <c r="DR211" i="11"/>
  <c r="DT210" i="11"/>
  <c r="DU210" i="11" s="1"/>
  <c r="DS210" i="11"/>
  <c r="DR210" i="11"/>
  <c r="DT209" i="11"/>
  <c r="DS209" i="11"/>
  <c r="DR209" i="11"/>
  <c r="DU209" i="11" s="1"/>
  <c r="DT208" i="11"/>
  <c r="DS208" i="11"/>
  <c r="DU208" i="11" s="1"/>
  <c r="DR208" i="11"/>
  <c r="DU207" i="11"/>
  <c r="DT207" i="11"/>
  <c r="DS207" i="11"/>
  <c r="DR207" i="11"/>
  <c r="DT206" i="11"/>
  <c r="DU206" i="11" s="1"/>
  <c r="DS206" i="11"/>
  <c r="DR206" i="11"/>
  <c r="DT205" i="11"/>
  <c r="DS205" i="11"/>
  <c r="DR205" i="11"/>
  <c r="DU205" i="11" s="1"/>
  <c r="DT204" i="11"/>
  <c r="DS204" i="11"/>
  <c r="DU204" i="11" s="1"/>
  <c r="DR204" i="11"/>
  <c r="DU203" i="11"/>
  <c r="DT203" i="11"/>
  <c r="DS203" i="11"/>
  <c r="DR203" i="11"/>
  <c r="DT202" i="11"/>
  <c r="DU202" i="11" s="1"/>
  <c r="DS202" i="11"/>
  <c r="DR202" i="11"/>
  <c r="DT201" i="11"/>
  <c r="DS201" i="11"/>
  <c r="DR201" i="11"/>
  <c r="DU201" i="11" s="1"/>
  <c r="DT200" i="11"/>
  <c r="DS200" i="11"/>
  <c r="DU200" i="11" s="1"/>
  <c r="DR200" i="11"/>
  <c r="DU199" i="11"/>
  <c r="DT199" i="11"/>
  <c r="DS199" i="11"/>
  <c r="DR199" i="11"/>
  <c r="DT198" i="11"/>
  <c r="DU198" i="11" s="1"/>
  <c r="DS198" i="11"/>
  <c r="DR198" i="11"/>
  <c r="DT197" i="11"/>
  <c r="DS197" i="11"/>
  <c r="DR197" i="11"/>
  <c r="DU197" i="11" s="1"/>
  <c r="DT196" i="11"/>
  <c r="DS196" i="11"/>
  <c r="DU196" i="11" s="1"/>
  <c r="DR196" i="11"/>
  <c r="DU195" i="11"/>
  <c r="DT195" i="11"/>
  <c r="DS195" i="11"/>
  <c r="DR195" i="11"/>
  <c r="DT194" i="11"/>
  <c r="DU194" i="11" s="1"/>
  <c r="DS194" i="11"/>
  <c r="DR194" i="11"/>
  <c r="DT193" i="11"/>
  <c r="DS193" i="11"/>
  <c r="DR193" i="11"/>
  <c r="DU193" i="11" s="1"/>
  <c r="DT192" i="11"/>
  <c r="DS192" i="11"/>
  <c r="DU192" i="11" s="1"/>
  <c r="DR192" i="11"/>
  <c r="DU191" i="11"/>
  <c r="DT191" i="11"/>
  <c r="DS191" i="11"/>
  <c r="DR191" i="11"/>
  <c r="DT190" i="11"/>
  <c r="DU190" i="11" s="1"/>
  <c r="DS190" i="11"/>
  <c r="DR190" i="11"/>
  <c r="DT189" i="11"/>
  <c r="DS189" i="11"/>
  <c r="DR189" i="11"/>
  <c r="DU189" i="11" s="1"/>
  <c r="DT188" i="11"/>
  <c r="DS188" i="11"/>
  <c r="DU188" i="11" s="1"/>
  <c r="DR188" i="11"/>
  <c r="DU187" i="11"/>
  <c r="DT187" i="11"/>
  <c r="DS187" i="11"/>
  <c r="DR187" i="11"/>
  <c r="DT186" i="11"/>
  <c r="DU186" i="11" s="1"/>
  <c r="DS186" i="11"/>
  <c r="DR186" i="11"/>
  <c r="DT185" i="11"/>
  <c r="DS185" i="11"/>
  <c r="DR185" i="11"/>
  <c r="DU185" i="11" s="1"/>
  <c r="DT184" i="11"/>
  <c r="DS184" i="11"/>
  <c r="DU184" i="11" s="1"/>
  <c r="DR184" i="11"/>
  <c r="DU183" i="11"/>
  <c r="DT183" i="11"/>
  <c r="DS183" i="11"/>
  <c r="DR183" i="11"/>
  <c r="DT182" i="11"/>
  <c r="DU182" i="11" s="1"/>
  <c r="DS182" i="11"/>
  <c r="DR182" i="11"/>
  <c r="DT181" i="11"/>
  <c r="DS181" i="11"/>
  <c r="DR181" i="11"/>
  <c r="DU181" i="11" s="1"/>
  <c r="DT180" i="11"/>
  <c r="DS180" i="11"/>
  <c r="DU180" i="11" s="1"/>
  <c r="DR180" i="11"/>
  <c r="DU179" i="11"/>
  <c r="DT179" i="11"/>
  <c r="DS179" i="11"/>
  <c r="DR179" i="11"/>
  <c r="DT178" i="11"/>
  <c r="DU178" i="11" s="1"/>
  <c r="DS178" i="11"/>
  <c r="DR178" i="11"/>
  <c r="DT177" i="11"/>
  <c r="DS177" i="11"/>
  <c r="DR177" i="11"/>
  <c r="DU177" i="11" s="1"/>
  <c r="DT176" i="11"/>
  <c r="DS176" i="11"/>
  <c r="DU176" i="11" s="1"/>
  <c r="DR176" i="11"/>
  <c r="DU175" i="11"/>
  <c r="DT175" i="11"/>
  <c r="DS175" i="11"/>
  <c r="DR175" i="11"/>
  <c r="DT174" i="11"/>
  <c r="DU174" i="11" s="1"/>
  <c r="DS174" i="11"/>
  <c r="DR174" i="11"/>
  <c r="DT173" i="11"/>
  <c r="DS173" i="11"/>
  <c r="DR173" i="11"/>
  <c r="DU173" i="11" s="1"/>
  <c r="DT172" i="11"/>
  <c r="DS172" i="11"/>
  <c r="DU172" i="11" s="1"/>
  <c r="DR172" i="11"/>
  <c r="DU171" i="11"/>
  <c r="DT171" i="11"/>
  <c r="DS171" i="11"/>
  <c r="DR171" i="11"/>
  <c r="DT170" i="11"/>
  <c r="DU170" i="11" s="1"/>
  <c r="DS170" i="11"/>
  <c r="DR170" i="11"/>
  <c r="DT169" i="11"/>
  <c r="DS169" i="11"/>
  <c r="DR169" i="11"/>
  <c r="DU169" i="11" s="1"/>
  <c r="DT168" i="11"/>
  <c r="DS168" i="11"/>
  <c r="DU168" i="11" s="1"/>
  <c r="DR168" i="11"/>
  <c r="DU167" i="11"/>
  <c r="DT167" i="11"/>
  <c r="DS167" i="11"/>
  <c r="DR167" i="11"/>
  <c r="DT166" i="11"/>
  <c r="DU166" i="11" s="1"/>
  <c r="DS166" i="11"/>
  <c r="DR166" i="11"/>
  <c r="DT165" i="11"/>
  <c r="DS165" i="11"/>
  <c r="DR165" i="11"/>
  <c r="DU165" i="11" s="1"/>
  <c r="DT164" i="11"/>
  <c r="DS164" i="11"/>
  <c r="DU164" i="11" s="1"/>
  <c r="DR164" i="11"/>
  <c r="DU163" i="11"/>
  <c r="DT163" i="11"/>
  <c r="DS163" i="11"/>
  <c r="DR163" i="11"/>
  <c r="DT162" i="11"/>
  <c r="DU162" i="11" s="1"/>
  <c r="DS162" i="11"/>
  <c r="DR162" i="11"/>
  <c r="DT161" i="11"/>
  <c r="DS161" i="11"/>
  <c r="DR161" i="11"/>
  <c r="DU161" i="11" s="1"/>
  <c r="DT160" i="11"/>
  <c r="DS160" i="11"/>
  <c r="DU160" i="11" s="1"/>
  <c r="DR160" i="11"/>
  <c r="DU159" i="11"/>
  <c r="DT159" i="11"/>
  <c r="DS159" i="11"/>
  <c r="DR159" i="11"/>
  <c r="DT158" i="11"/>
  <c r="DU158" i="11" s="1"/>
  <c r="DS158" i="11"/>
  <c r="DR158" i="11"/>
  <c r="DT157" i="11"/>
  <c r="DS157" i="11"/>
  <c r="DR157" i="11"/>
  <c r="DU157" i="11" s="1"/>
  <c r="DT156" i="11"/>
  <c r="DS156" i="11"/>
  <c r="DU156" i="11" s="1"/>
  <c r="DR156" i="11"/>
  <c r="DU155" i="11"/>
  <c r="DT155" i="11"/>
  <c r="DS155" i="11"/>
  <c r="DR155" i="11"/>
  <c r="DT154" i="11"/>
  <c r="DU154" i="11" s="1"/>
  <c r="DS154" i="11"/>
  <c r="DR154" i="11"/>
  <c r="DT153" i="11"/>
  <c r="DS153" i="11"/>
  <c r="DR153" i="11"/>
  <c r="DU153" i="11" s="1"/>
  <c r="DT152" i="11"/>
  <c r="DS152" i="11"/>
  <c r="DU152" i="11" s="1"/>
  <c r="DR152" i="11"/>
  <c r="DU151" i="11"/>
  <c r="DT151" i="11"/>
  <c r="DS151" i="11"/>
  <c r="DR151" i="11"/>
  <c r="DT150" i="11"/>
  <c r="DU150" i="11" s="1"/>
  <c r="DS150" i="11"/>
  <c r="DR150" i="11"/>
  <c r="DT149" i="11"/>
  <c r="DS149" i="11"/>
  <c r="DR149" i="11"/>
  <c r="DU149" i="11" s="1"/>
  <c r="DT148" i="11"/>
  <c r="DS148" i="11"/>
  <c r="DU148" i="11" s="1"/>
  <c r="DR148" i="11"/>
  <c r="DU147" i="11"/>
  <c r="DT147" i="11"/>
  <c r="DS147" i="11"/>
  <c r="DR147" i="11"/>
  <c r="DT146" i="11"/>
  <c r="DU146" i="11" s="1"/>
  <c r="DS146" i="11"/>
  <c r="DR146" i="11"/>
  <c r="DT145" i="11"/>
  <c r="DS145" i="11"/>
  <c r="DR145" i="11"/>
  <c r="DU145" i="11" s="1"/>
  <c r="DT144" i="11"/>
  <c r="DS144" i="11"/>
  <c r="DU144" i="11" s="1"/>
  <c r="DR144" i="11"/>
  <c r="DU143" i="11"/>
  <c r="DT143" i="11"/>
  <c r="DS143" i="11"/>
  <c r="DR143" i="11"/>
  <c r="DT142" i="11"/>
  <c r="DU142" i="11" s="1"/>
  <c r="DS142" i="11"/>
  <c r="DR142" i="11"/>
  <c r="DT141" i="11"/>
  <c r="DS141" i="11"/>
  <c r="DR141" i="11"/>
  <c r="DU141" i="11" s="1"/>
  <c r="DT140" i="11"/>
  <c r="DS140" i="11"/>
  <c r="DU140" i="11" s="1"/>
  <c r="DR140" i="11"/>
  <c r="DU139" i="11"/>
  <c r="DT139" i="11"/>
  <c r="DS139" i="11"/>
  <c r="DR139" i="11"/>
  <c r="DT138" i="11"/>
  <c r="DU138" i="11" s="1"/>
  <c r="DS138" i="11"/>
  <c r="DR138" i="11"/>
  <c r="DT137" i="11"/>
  <c r="DS137" i="11"/>
  <c r="DR137" i="11"/>
  <c r="DU137" i="11" s="1"/>
  <c r="DT136" i="11"/>
  <c r="DS136" i="11"/>
  <c r="DU136" i="11" s="1"/>
  <c r="DR136" i="11"/>
  <c r="DU135" i="11"/>
  <c r="DT135" i="11"/>
  <c r="DS135" i="11"/>
  <c r="DR135" i="11"/>
  <c r="DT134" i="11"/>
  <c r="DU134" i="11" s="1"/>
  <c r="DS134" i="11"/>
  <c r="DR134" i="11"/>
  <c r="DT133" i="11"/>
  <c r="DS133" i="11"/>
  <c r="DR133" i="11"/>
  <c r="DU133" i="11" s="1"/>
  <c r="DT132" i="11"/>
  <c r="DS132" i="11"/>
  <c r="DU132" i="11" s="1"/>
  <c r="DR132" i="11"/>
  <c r="DU131" i="11"/>
  <c r="DT131" i="11"/>
  <c r="DS131" i="11"/>
  <c r="DR131" i="11"/>
  <c r="DT130" i="11"/>
  <c r="DU130" i="11" s="1"/>
  <c r="DS130" i="11"/>
  <c r="DR130" i="11"/>
  <c r="DT129" i="11"/>
  <c r="DS129" i="11"/>
  <c r="DR129" i="11"/>
  <c r="DU129" i="11" s="1"/>
  <c r="DT128" i="11"/>
  <c r="DS128" i="11"/>
  <c r="DU128" i="11" s="1"/>
  <c r="DR128" i="11"/>
  <c r="DU127" i="11"/>
  <c r="DT127" i="11"/>
  <c r="DS127" i="11"/>
  <c r="DR127" i="11"/>
  <c r="DT126" i="11"/>
  <c r="DU126" i="11" s="1"/>
  <c r="DS126" i="11"/>
  <c r="DR126" i="11"/>
  <c r="DT125" i="11"/>
  <c r="DS125" i="11"/>
  <c r="DR125" i="11"/>
  <c r="DU125" i="11" s="1"/>
  <c r="DT124" i="11"/>
  <c r="DS124" i="11"/>
  <c r="DU124" i="11" s="1"/>
  <c r="DR124" i="11"/>
  <c r="DU123" i="11"/>
  <c r="DT123" i="11"/>
  <c r="DS123" i="11"/>
  <c r="DR123" i="11"/>
  <c r="DT122" i="11"/>
  <c r="DU122" i="11" s="1"/>
  <c r="DS122" i="11"/>
  <c r="DR122" i="11"/>
  <c r="DT121" i="11"/>
  <c r="DS121" i="11"/>
  <c r="DR121" i="11"/>
  <c r="DU121" i="11" s="1"/>
  <c r="DT120" i="11"/>
  <c r="DS120" i="11"/>
  <c r="DU120" i="11" s="1"/>
  <c r="DR120" i="11"/>
  <c r="DU119" i="11"/>
  <c r="DT119" i="11"/>
  <c r="DS119" i="11"/>
  <c r="DR119" i="11"/>
  <c r="DT118" i="11"/>
  <c r="DU118" i="11" s="1"/>
  <c r="DS118" i="11"/>
  <c r="DR118" i="11"/>
  <c r="DT117" i="11"/>
  <c r="DS117" i="11"/>
  <c r="DR117" i="11"/>
  <c r="DU117" i="11" s="1"/>
  <c r="DT116" i="11"/>
  <c r="DS116" i="11"/>
  <c r="DU116" i="11" s="1"/>
  <c r="DR116" i="11"/>
  <c r="DU115" i="11"/>
  <c r="DT115" i="11"/>
  <c r="DS115" i="11"/>
  <c r="DR115" i="11"/>
  <c r="DT114" i="11"/>
  <c r="DU114" i="11" s="1"/>
  <c r="DS114" i="11"/>
  <c r="DR114" i="11"/>
  <c r="DT113" i="11"/>
  <c r="DS113" i="11"/>
  <c r="DR113" i="11"/>
  <c r="DU113" i="11" s="1"/>
  <c r="DT112" i="11"/>
  <c r="DS112" i="11"/>
  <c r="DU112" i="11" s="1"/>
  <c r="DR112" i="11"/>
  <c r="DU111" i="11"/>
  <c r="DT111" i="11"/>
  <c r="DS111" i="11"/>
  <c r="DR111" i="11"/>
  <c r="DT110" i="11"/>
  <c r="DU110" i="11" s="1"/>
  <c r="DS110" i="11"/>
  <c r="DR110" i="11"/>
  <c r="DT109" i="11"/>
  <c r="DS109" i="11"/>
  <c r="DR109" i="11"/>
  <c r="DU109" i="11" s="1"/>
  <c r="DT108" i="11"/>
  <c r="DS108" i="11"/>
  <c r="DU108" i="11" s="1"/>
  <c r="DR108" i="11"/>
  <c r="DU107" i="11"/>
  <c r="DT107" i="11"/>
  <c r="DS107" i="11"/>
  <c r="DR107" i="11"/>
  <c r="DT106" i="11"/>
  <c r="DU106" i="11" s="1"/>
  <c r="DS106" i="11"/>
  <c r="DR106" i="11"/>
  <c r="DT105" i="11"/>
  <c r="DS105" i="11"/>
  <c r="DR105" i="11"/>
  <c r="DT104" i="11"/>
  <c r="DS104" i="11"/>
  <c r="DU104" i="11" s="1"/>
  <c r="DR104" i="11"/>
  <c r="DU103" i="11"/>
  <c r="DT103" i="11"/>
  <c r="DS103" i="11"/>
  <c r="DR103" i="11"/>
  <c r="DT102" i="11"/>
  <c r="DU102" i="11" s="1"/>
  <c r="DS102" i="11"/>
  <c r="DR102" i="11"/>
  <c r="DT101" i="11"/>
  <c r="DS101" i="11"/>
  <c r="DR101" i="11"/>
  <c r="DT100" i="11"/>
  <c r="DS100" i="11"/>
  <c r="DU100" i="11" s="1"/>
  <c r="DR100" i="11"/>
  <c r="DU99" i="11"/>
  <c r="DT99" i="11"/>
  <c r="DS99" i="11"/>
  <c r="DR99" i="11"/>
  <c r="DT98" i="11"/>
  <c r="DU98" i="11" s="1"/>
  <c r="DS98" i="11"/>
  <c r="DR98" i="11"/>
  <c r="DT97" i="11"/>
  <c r="DS97" i="11"/>
  <c r="DR97" i="11"/>
  <c r="DT96" i="11"/>
  <c r="DS96" i="11"/>
  <c r="DU96" i="11" s="1"/>
  <c r="DR96" i="11"/>
  <c r="DU95" i="11"/>
  <c r="DT95" i="11"/>
  <c r="DS95" i="11"/>
  <c r="DR95" i="11"/>
  <c r="DT94" i="11"/>
  <c r="DU94" i="11" s="1"/>
  <c r="DS94" i="11"/>
  <c r="DR94" i="11"/>
  <c r="DT93" i="11"/>
  <c r="DS93" i="11"/>
  <c r="DR93" i="11"/>
  <c r="DU93" i="11" s="1"/>
  <c r="DT92" i="11"/>
  <c r="DS92" i="11"/>
  <c r="DU92" i="11" s="1"/>
  <c r="DR92" i="11"/>
  <c r="DU91" i="11"/>
  <c r="DT91" i="11"/>
  <c r="DS91" i="11"/>
  <c r="DR91" i="11"/>
  <c r="DU90" i="11"/>
  <c r="DT90" i="11"/>
  <c r="DS90" i="11"/>
  <c r="DR90" i="11"/>
  <c r="DT89" i="11"/>
  <c r="DS89" i="11"/>
  <c r="DR89" i="11"/>
  <c r="DT88" i="11"/>
  <c r="DS88" i="11"/>
  <c r="DU88" i="11" s="1"/>
  <c r="DR88" i="11"/>
  <c r="DU87" i="11"/>
  <c r="DT87" i="11"/>
  <c r="DS87" i="11"/>
  <c r="DR87" i="11"/>
  <c r="DT86" i="11"/>
  <c r="DU86" i="11" s="1"/>
  <c r="DS86" i="11"/>
  <c r="DR86" i="11"/>
  <c r="DT85" i="11"/>
  <c r="DS85" i="11"/>
  <c r="DR85" i="11"/>
  <c r="DT84" i="11"/>
  <c r="DS84" i="11"/>
  <c r="DU84" i="11" s="1"/>
  <c r="DR84" i="11"/>
  <c r="DU83" i="11"/>
  <c r="DT83" i="11"/>
  <c r="DS83" i="11"/>
  <c r="DR83" i="11"/>
  <c r="DT82" i="11"/>
  <c r="DU82" i="11" s="1"/>
  <c r="DS82" i="11"/>
  <c r="DR82" i="11"/>
  <c r="DT81" i="11"/>
  <c r="DS81" i="11"/>
  <c r="DR81" i="11"/>
  <c r="DT80" i="11"/>
  <c r="DS80" i="11"/>
  <c r="DU80" i="11" s="1"/>
  <c r="DR80" i="11"/>
  <c r="DU79" i="11"/>
  <c r="DT79" i="11"/>
  <c r="DS79" i="11"/>
  <c r="DR79" i="11"/>
  <c r="DT78" i="11"/>
  <c r="DU78" i="11" s="1"/>
  <c r="DS78" i="11"/>
  <c r="DR78" i="11"/>
  <c r="DT77" i="11"/>
  <c r="DS77" i="11"/>
  <c r="DR77" i="11"/>
  <c r="DU77" i="11" s="1"/>
  <c r="DT76" i="11"/>
  <c r="DS76" i="11"/>
  <c r="DU76" i="11" s="1"/>
  <c r="DR76" i="11"/>
  <c r="DU75" i="11"/>
  <c r="DT75" i="11"/>
  <c r="DS75" i="11"/>
  <c r="DR75" i="11"/>
  <c r="DU74" i="11"/>
  <c r="DT74" i="11"/>
  <c r="DS74" i="11"/>
  <c r="DR74" i="11"/>
  <c r="DT73" i="11"/>
  <c r="DS73" i="11"/>
  <c r="DR73" i="11"/>
  <c r="DT72" i="11"/>
  <c r="DS72" i="11"/>
  <c r="DU72" i="11" s="1"/>
  <c r="DR72" i="11"/>
  <c r="DU71" i="11"/>
  <c r="DT71" i="11"/>
  <c r="DS71" i="11"/>
  <c r="DR71" i="11"/>
  <c r="DT70" i="11"/>
  <c r="DU70" i="11" s="1"/>
  <c r="DS70" i="11"/>
  <c r="DR70" i="11"/>
  <c r="DT69" i="11"/>
  <c r="DS69" i="11"/>
  <c r="DR69" i="11"/>
  <c r="DT68" i="11"/>
  <c r="DS68" i="11"/>
  <c r="DU68" i="11" s="1"/>
  <c r="DR68" i="11"/>
  <c r="DU67" i="11"/>
  <c r="DT67" i="11"/>
  <c r="DS67" i="11"/>
  <c r="DR67" i="11"/>
  <c r="DT66" i="11"/>
  <c r="DU66" i="11" s="1"/>
  <c r="DS66" i="11"/>
  <c r="DR66" i="11"/>
  <c r="DT65" i="11"/>
  <c r="DS65" i="11"/>
  <c r="DR65" i="11"/>
  <c r="DT64" i="11"/>
  <c r="DS64" i="11"/>
  <c r="DU64" i="11" s="1"/>
  <c r="DR64" i="11"/>
  <c r="DU63" i="11"/>
  <c r="DT63" i="11"/>
  <c r="DS63" i="11"/>
  <c r="DR63" i="11"/>
  <c r="DT62" i="11"/>
  <c r="DU62" i="11" s="1"/>
  <c r="DS62" i="11"/>
  <c r="DR62" i="11"/>
  <c r="DT61" i="11"/>
  <c r="DS61" i="11"/>
  <c r="DR61" i="11"/>
  <c r="DU61" i="11" s="1"/>
  <c r="DT60" i="11"/>
  <c r="DS60" i="11"/>
  <c r="DU60" i="11" s="1"/>
  <c r="DR60" i="11"/>
  <c r="DU59" i="11"/>
  <c r="DT59" i="11"/>
  <c r="DS59" i="11"/>
  <c r="DR59" i="11"/>
  <c r="DU58" i="11"/>
  <c r="DT58" i="11"/>
  <c r="DS58" i="11"/>
  <c r="DR58" i="11"/>
  <c r="DT57" i="11"/>
  <c r="DS57" i="11"/>
  <c r="DR57" i="11"/>
  <c r="DT56" i="11"/>
  <c r="DS56" i="11"/>
  <c r="DU56" i="11" s="1"/>
  <c r="DR56" i="11"/>
  <c r="DU55" i="11"/>
  <c r="DT55" i="11"/>
  <c r="DS55" i="11"/>
  <c r="DR55" i="11"/>
  <c r="DT54" i="11"/>
  <c r="DU54" i="11" s="1"/>
  <c r="DS54" i="11"/>
  <c r="DR54" i="11"/>
  <c r="DT53" i="11"/>
  <c r="DS53" i="11"/>
  <c r="DR53" i="11"/>
  <c r="DT52" i="11"/>
  <c r="DS52" i="11"/>
  <c r="DU52" i="11" s="1"/>
  <c r="DR52" i="11"/>
  <c r="DU51" i="11"/>
  <c r="DT51" i="11"/>
  <c r="DS51" i="11"/>
  <c r="DR51" i="11"/>
  <c r="DT50" i="11"/>
  <c r="DU50" i="11" s="1"/>
  <c r="DS50" i="11"/>
  <c r="DR50" i="11"/>
  <c r="DT49" i="11"/>
  <c r="DS49" i="11"/>
  <c r="DR49" i="11"/>
  <c r="DT48" i="11"/>
  <c r="DS48" i="11"/>
  <c r="DU48" i="11" s="1"/>
  <c r="DR48" i="11"/>
  <c r="DU47" i="11"/>
  <c r="DT47" i="11"/>
  <c r="DS47" i="11"/>
  <c r="DR47" i="11"/>
  <c r="DT46" i="11"/>
  <c r="DU46" i="11" s="1"/>
  <c r="DS46" i="11"/>
  <c r="DR46" i="11"/>
  <c r="DT45" i="11"/>
  <c r="DS45" i="11"/>
  <c r="DR45" i="11"/>
  <c r="DU45" i="11" s="1"/>
  <c r="DT44" i="11"/>
  <c r="DS44" i="11"/>
  <c r="DU44" i="11" s="1"/>
  <c r="DR44" i="11"/>
  <c r="DU43" i="11"/>
  <c r="DT43" i="11"/>
  <c r="DS43" i="11"/>
  <c r="DR43" i="11"/>
  <c r="DU42" i="11"/>
  <c r="DT42" i="11"/>
  <c r="DS42" i="11"/>
  <c r="DR42" i="11"/>
  <c r="DT41" i="11"/>
  <c r="DS41" i="11"/>
  <c r="DR41" i="11"/>
  <c r="DT40" i="11"/>
  <c r="DS40" i="11"/>
  <c r="DU40" i="11" s="1"/>
  <c r="DR40" i="11"/>
  <c r="DU39" i="11"/>
  <c r="DT39" i="11"/>
  <c r="DS39" i="11"/>
  <c r="DR39" i="11"/>
  <c r="DT38" i="11"/>
  <c r="DU38" i="11" s="1"/>
  <c r="DS38" i="11"/>
  <c r="DR38" i="11"/>
  <c r="DT37" i="11"/>
  <c r="DS37" i="11"/>
  <c r="DR37" i="11"/>
  <c r="DT36" i="11"/>
  <c r="DS36" i="11"/>
  <c r="DU36" i="11" s="1"/>
  <c r="DR36" i="11"/>
  <c r="DU35" i="11"/>
  <c r="DT35" i="11"/>
  <c r="DS35" i="11"/>
  <c r="DR35" i="11"/>
  <c r="DT34" i="11"/>
  <c r="DU34" i="11" s="1"/>
  <c r="DS34" i="11"/>
  <c r="DR34" i="11"/>
  <c r="DT33" i="11"/>
  <c r="DS33" i="11"/>
  <c r="DR33" i="11"/>
  <c r="DT32" i="11"/>
  <c r="DS32" i="11"/>
  <c r="DU32" i="11" s="1"/>
  <c r="DR32" i="11"/>
  <c r="DU31" i="11"/>
  <c r="DT31" i="11"/>
  <c r="DS31" i="11"/>
  <c r="DR31" i="11"/>
  <c r="DT30" i="11"/>
  <c r="DU30" i="11" s="1"/>
  <c r="DS30" i="11"/>
  <c r="DR30" i="11"/>
  <c r="DT29" i="11"/>
  <c r="DS29" i="11"/>
  <c r="DR29" i="11"/>
  <c r="DU29" i="11" s="1"/>
  <c r="DT28" i="11"/>
  <c r="DS28" i="11"/>
  <c r="DU28" i="11" s="1"/>
  <c r="DR28" i="11"/>
  <c r="DU27" i="11"/>
  <c r="DT27" i="11"/>
  <c r="DS27" i="11"/>
  <c r="DR27" i="11"/>
  <c r="DU26" i="11"/>
  <c r="DT26" i="11"/>
  <c r="DS26" i="11"/>
  <c r="DR26" i="11"/>
  <c r="AL97" i="6"/>
  <c r="AL96" i="6"/>
  <c r="AL95" i="6"/>
  <c r="AL94" i="6"/>
  <c r="AL93" i="6"/>
  <c r="AL92" i="6"/>
  <c r="AL91" i="6"/>
  <c r="AL90" i="6"/>
  <c r="AL89" i="6"/>
  <c r="AL88" i="6"/>
  <c r="AL87" i="6"/>
  <c r="AL86" i="6"/>
  <c r="AL85" i="6"/>
  <c r="AL84" i="6"/>
  <c r="AL83" i="6"/>
  <c r="AL82" i="6"/>
  <c r="AL81" i="6"/>
  <c r="AL80" i="6"/>
  <c r="AL79" i="6"/>
  <c r="AL78" i="6"/>
  <c r="AL77" i="6"/>
  <c r="AL76" i="6"/>
  <c r="AL75" i="6"/>
  <c r="AL74" i="6"/>
  <c r="AL73" i="6"/>
  <c r="AL72" i="6"/>
  <c r="AL71" i="6"/>
  <c r="AL70" i="6"/>
  <c r="AL69" i="6"/>
  <c r="AL68" i="6"/>
  <c r="AL67" i="6"/>
  <c r="AL66" i="6"/>
  <c r="AL65" i="6"/>
  <c r="AL64" i="6"/>
  <c r="AL63" i="6"/>
  <c r="AL62" i="6"/>
  <c r="AL61" i="6"/>
  <c r="AL60" i="6"/>
  <c r="AL59" i="6"/>
  <c r="AL58" i="6"/>
  <c r="AL57" i="6"/>
  <c r="AL56" i="6"/>
  <c r="AL55" i="6"/>
  <c r="AL54" i="6"/>
  <c r="AL53" i="6"/>
  <c r="AL52" i="6"/>
  <c r="AL51" i="6"/>
  <c r="AL50" i="6"/>
  <c r="AL49" i="6"/>
  <c r="AL48" i="6"/>
  <c r="AL47" i="6"/>
  <c r="AL46" i="6"/>
  <c r="DU37" i="11" l="1"/>
  <c r="DU53" i="11"/>
  <c r="DU69" i="11"/>
  <c r="DU85" i="11"/>
  <c r="DU101" i="11"/>
  <c r="DU33" i="11"/>
  <c r="DU49" i="11"/>
  <c r="DU65" i="11"/>
  <c r="DU81" i="11"/>
  <c r="DU97" i="11"/>
  <c r="DU41" i="11"/>
  <c r="DU57" i="11"/>
  <c r="DU73" i="11"/>
  <c r="DU89" i="11"/>
  <c r="DU105" i="11"/>
  <c r="DU265" i="11"/>
  <c r="DU297" i="11"/>
  <c r="DU329" i="11"/>
  <c r="DU345" i="11"/>
  <c r="DU361" i="11"/>
  <c r="DU377" i="11"/>
  <c r="DU393" i="11"/>
  <c r="DU285" i="11"/>
  <c r="DU317" i="11"/>
  <c r="DU309" i="11"/>
  <c r="DU273" i="11"/>
  <c r="DU305" i="11"/>
  <c r="DU333" i="11"/>
  <c r="DU349" i="11"/>
  <c r="DU365" i="11"/>
  <c r="DU381" i="11"/>
  <c r="DU397" i="11"/>
  <c r="AF21" i="8"/>
  <c r="O213" i="7"/>
  <c r="AC213" i="7"/>
  <c r="AB213" i="7"/>
  <c r="AA213" i="7"/>
  <c r="Z213" i="7"/>
  <c r="Y213" i="7"/>
  <c r="X213" i="7"/>
  <c r="W213" i="7"/>
  <c r="V213" i="7"/>
  <c r="U213" i="7"/>
  <c r="T213" i="7"/>
  <c r="S213" i="7"/>
  <c r="R213" i="7"/>
  <c r="Q213" i="7"/>
  <c r="P213" i="7"/>
  <c r="B128" i="7"/>
  <c r="AC125" i="7"/>
  <c r="AB125" i="7"/>
  <c r="AA125" i="7"/>
  <c r="Z125" i="7"/>
  <c r="Y125" i="7"/>
  <c r="X125" i="7"/>
  <c r="W125" i="7"/>
  <c r="V125" i="7"/>
  <c r="U125" i="7"/>
  <c r="T125" i="7"/>
  <c r="S125" i="7"/>
  <c r="R125" i="7"/>
  <c r="Q125" i="7"/>
  <c r="P125" i="7"/>
  <c r="O125" i="7"/>
  <c r="AC104" i="7"/>
  <c r="AB104" i="7"/>
  <c r="AA104" i="7"/>
  <c r="Z104" i="7"/>
  <c r="Y104" i="7"/>
  <c r="X104" i="7"/>
  <c r="W104" i="7"/>
  <c r="V104" i="7"/>
  <c r="U104" i="7"/>
  <c r="T104" i="7"/>
  <c r="S104" i="7"/>
  <c r="R104" i="7"/>
  <c r="Q104" i="7"/>
  <c r="P104" i="7"/>
  <c r="AA77" i="7"/>
  <c r="W77" i="7"/>
  <c r="S77" i="7"/>
  <c r="O77" i="7"/>
  <c r="W53" i="7"/>
  <c r="S53" i="7"/>
  <c r="CY96" i="7" a="1"/>
  <c r="CY96" i="7" s="1"/>
  <c r="CY97" i="7" a="1"/>
  <c r="CY97" i="7" s="1"/>
  <c r="CY98" i="7" a="1"/>
  <c r="CY98" i="7" s="1"/>
  <c r="CY99" i="7" a="1"/>
  <c r="CY99" i="7"/>
  <c r="CY100" i="7" a="1"/>
  <c r="CY100" i="7" s="1"/>
  <c r="CY101" i="7" a="1"/>
  <c r="CY101" i="7" s="1"/>
  <c r="CY102" i="7" a="1"/>
  <c r="CY102" i="7" s="1"/>
  <c r="CY103" i="7" a="1"/>
  <c r="CY103" i="7"/>
  <c r="BS161" i="7"/>
  <c r="BR161" i="7"/>
  <c r="BQ161" i="7"/>
  <c r="BT161" i="7" s="1"/>
  <c r="BK161" i="7"/>
  <c r="BJ161" i="7"/>
  <c r="BI161" i="7"/>
  <c r="AZ161" i="7"/>
  <c r="AY161" i="7"/>
  <c r="AX161" i="7"/>
  <c r="AW161" i="7"/>
  <c r="BR125" i="7"/>
  <c r="BQ121" i="7"/>
  <c r="BP121" i="7"/>
  <c r="BO121" i="7"/>
  <c r="BR121" i="7" s="1"/>
  <c r="BJ121" i="7"/>
  <c r="BI121" i="7"/>
  <c r="BH121" i="7"/>
  <c r="BG121" i="7"/>
  <c r="AX121" i="7"/>
  <c r="AW121" i="7"/>
  <c r="AV121" i="7"/>
  <c r="AY121" i="7" s="1"/>
  <c r="AT121" i="7"/>
  <c r="AS121" i="7"/>
  <c r="AU121" i="7" s="1"/>
  <c r="AR121" i="7"/>
  <c r="BQ95" i="7"/>
  <c r="BP95" i="7"/>
  <c r="BO95" i="7"/>
  <c r="BR95" i="7" s="1"/>
  <c r="BN104" i="7"/>
  <c r="BI95" i="7"/>
  <c r="BH95" i="7"/>
  <c r="BG95" i="7"/>
  <c r="BJ95" i="7" s="1"/>
  <c r="AX95" i="7"/>
  <c r="AW95" i="7"/>
  <c r="AV95" i="7"/>
  <c r="AY95" i="7" s="1"/>
  <c r="AP95" i="7"/>
  <c r="AO95" i="7"/>
  <c r="AN95" i="7"/>
  <c r="AQ95" i="7" s="1"/>
  <c r="AO75" i="7"/>
  <c r="AN75" i="7"/>
  <c r="AM75" i="7"/>
  <c r="AP75" i="7" s="1"/>
  <c r="AP74" i="7"/>
  <c r="AO74" i="7"/>
  <c r="AN74" i="7"/>
  <c r="AM74" i="7"/>
  <c r="AO73" i="7"/>
  <c r="AN73" i="7"/>
  <c r="AM73" i="7"/>
  <c r="AP73" i="7" s="1"/>
  <c r="AP72" i="7"/>
  <c r="AO72" i="7"/>
  <c r="AN72" i="7"/>
  <c r="AM72" i="7"/>
  <c r="AO71" i="7"/>
  <c r="AN71" i="7"/>
  <c r="AM71" i="7"/>
  <c r="AP71" i="7" s="1"/>
  <c r="AP70" i="7"/>
  <c r="AO70" i="7"/>
  <c r="AN70" i="7"/>
  <c r="AM70" i="7"/>
  <c r="AO69" i="7"/>
  <c r="AN69" i="7"/>
  <c r="AM69" i="7"/>
  <c r="AP69" i="7" s="1"/>
  <c r="AP68" i="7"/>
  <c r="AO68" i="7"/>
  <c r="AN68" i="7"/>
  <c r="AM68" i="7"/>
  <c r="AO51" i="7"/>
  <c r="AN51" i="7"/>
  <c r="AM51" i="7"/>
  <c r="AP51" i="7" s="1"/>
  <c r="AP50" i="7"/>
  <c r="AO50" i="7"/>
  <c r="AN50" i="7"/>
  <c r="AM50" i="7"/>
  <c r="AO49" i="7"/>
  <c r="AN49" i="7"/>
  <c r="AM49" i="7"/>
  <c r="AP49" i="7" s="1"/>
  <c r="BH27" i="7"/>
  <c r="BG27" i="7"/>
  <c r="BF27" i="7"/>
  <c r="BE27" i="7"/>
  <c r="AF21" i="7"/>
  <c r="BF104" i="7" l="1"/>
  <c r="BR104" i="7"/>
  <c r="BJ104" i="7"/>
  <c r="BJ125" i="7"/>
  <c r="BN125" i="7"/>
  <c r="BH213" i="7"/>
  <c r="BF125" i="7"/>
  <c r="BA145" i="7"/>
  <c r="BL161" i="7"/>
  <c r="BP213" i="7"/>
  <c r="B201" i="6"/>
  <c r="B199" i="6"/>
  <c r="AD194" i="6"/>
  <c r="BC142" i="6" s="1"/>
  <c r="V194" i="6"/>
  <c r="W194" i="6"/>
  <c r="X194" i="6"/>
  <c r="Y194" i="6"/>
  <c r="Z194" i="6"/>
  <c r="AA194" i="6"/>
  <c r="AB194" i="6"/>
  <c r="AC194" i="6"/>
  <c r="BB142" i="6" s="1"/>
  <c r="U194" i="6"/>
  <c r="BE194" i="6"/>
  <c r="BE193" i="6"/>
  <c r="BD193" i="6" a="1"/>
  <c r="BD193" i="6" s="1"/>
  <c r="BD143" i="6" a="1"/>
  <c r="BD143" i="6" s="1"/>
  <c r="BE143" i="6"/>
  <c r="BD144" i="6" a="1"/>
  <c r="BD144" i="6" s="1"/>
  <c r="BE144" i="6"/>
  <c r="BD145" i="6" a="1"/>
  <c r="BD145" i="6"/>
  <c r="BE145" i="6"/>
  <c r="BD146" i="6" a="1"/>
  <c r="BD146" i="6"/>
  <c r="BE146" i="6"/>
  <c r="BD147" i="6" a="1"/>
  <c r="BD147" i="6"/>
  <c r="BE147" i="6"/>
  <c r="BD148" i="6" a="1"/>
  <c r="BD148" i="6" s="1"/>
  <c r="BE148" i="6"/>
  <c r="BD149" i="6" a="1"/>
  <c r="BD149" i="6" s="1"/>
  <c r="BE149" i="6"/>
  <c r="BD150" i="6" a="1"/>
  <c r="BD150" i="6"/>
  <c r="BE150" i="6"/>
  <c r="BD151" i="6" a="1"/>
  <c r="BD151" i="6" s="1"/>
  <c r="BE151" i="6"/>
  <c r="BD152" i="6" a="1"/>
  <c r="BD152" i="6" s="1"/>
  <c r="BE152" i="6"/>
  <c r="BD153" i="6" a="1"/>
  <c r="BD153" i="6"/>
  <c r="BE153" i="6"/>
  <c r="BD154" i="6" a="1"/>
  <c r="BD154" i="6"/>
  <c r="BE154" i="6"/>
  <c r="BD155" i="6" a="1"/>
  <c r="BD155" i="6"/>
  <c r="BE155" i="6"/>
  <c r="BD156" i="6" a="1"/>
  <c r="BD156" i="6" s="1"/>
  <c r="BE156" i="6"/>
  <c r="BD157" i="6" a="1"/>
  <c r="BD157" i="6" s="1"/>
  <c r="BE157" i="6"/>
  <c r="BD158" i="6" a="1"/>
  <c r="BD158" i="6"/>
  <c r="BE158" i="6"/>
  <c r="BD159" i="6" a="1"/>
  <c r="BD159" i="6" s="1"/>
  <c r="BE159" i="6"/>
  <c r="BD160" i="6" a="1"/>
  <c r="BD160" i="6" s="1"/>
  <c r="BE160" i="6"/>
  <c r="BD161" i="6" a="1"/>
  <c r="BD161" i="6"/>
  <c r="BE161" i="6"/>
  <c r="BD162" i="6" a="1"/>
  <c r="BD162" i="6"/>
  <c r="BE162" i="6"/>
  <c r="BD163" i="6" a="1"/>
  <c r="BD163" i="6" s="1"/>
  <c r="BE163" i="6"/>
  <c r="BD164" i="6" a="1"/>
  <c r="BD164" i="6" s="1"/>
  <c r="BE164" i="6"/>
  <c r="BD165" i="6" a="1"/>
  <c r="BD165" i="6" s="1"/>
  <c r="BE165" i="6"/>
  <c r="BD166" i="6" a="1"/>
  <c r="BD166" i="6"/>
  <c r="BE166" i="6"/>
  <c r="BD167" i="6" a="1"/>
  <c r="BD167" i="6" s="1"/>
  <c r="BE167" i="6"/>
  <c r="BD168" i="6" a="1"/>
  <c r="BD168" i="6" s="1"/>
  <c r="BE168" i="6"/>
  <c r="BD169" i="6" a="1"/>
  <c r="BD169" i="6"/>
  <c r="BE169" i="6"/>
  <c r="BD170" i="6" a="1"/>
  <c r="BD170" i="6"/>
  <c r="BE170" i="6"/>
  <c r="BD171" i="6" a="1"/>
  <c r="BD171" i="6" s="1"/>
  <c r="BE171" i="6"/>
  <c r="BD172" i="6" a="1"/>
  <c r="BD172" i="6" s="1"/>
  <c r="BE172" i="6"/>
  <c r="BD173" i="6" a="1"/>
  <c r="BD173" i="6" s="1"/>
  <c r="BE173" i="6"/>
  <c r="BD174" i="6" a="1"/>
  <c r="BD174" i="6"/>
  <c r="BE174" i="6"/>
  <c r="BD175" i="6" a="1"/>
  <c r="BD175" i="6" s="1"/>
  <c r="BE175" i="6"/>
  <c r="BD176" i="6" a="1"/>
  <c r="BD176" i="6" s="1"/>
  <c r="BE176" i="6"/>
  <c r="BD177" i="6" a="1"/>
  <c r="BD177" i="6"/>
  <c r="BE177" i="6"/>
  <c r="BD178" i="6" a="1"/>
  <c r="BD178" i="6"/>
  <c r="BE178" i="6"/>
  <c r="BD179" i="6" a="1"/>
  <c r="BD179" i="6" s="1"/>
  <c r="BE179" i="6"/>
  <c r="BD180" i="6" a="1"/>
  <c r="BD180" i="6" s="1"/>
  <c r="BE180" i="6"/>
  <c r="BD181" i="6" a="1"/>
  <c r="BD181" i="6" s="1"/>
  <c r="BE181" i="6"/>
  <c r="BD182" i="6" a="1"/>
  <c r="BD182" i="6"/>
  <c r="BE182" i="6"/>
  <c r="BD183" i="6" a="1"/>
  <c r="BD183" i="6" s="1"/>
  <c r="BE183" i="6"/>
  <c r="BD184" i="6" a="1"/>
  <c r="BD184" i="6" s="1"/>
  <c r="BE184" i="6"/>
  <c r="BD185" i="6" a="1"/>
  <c r="BD185" i="6"/>
  <c r="BE185" i="6"/>
  <c r="BD186" i="6" a="1"/>
  <c r="BD186" i="6"/>
  <c r="BE186" i="6"/>
  <c r="BD187" i="6" a="1"/>
  <c r="BD187" i="6" s="1"/>
  <c r="BE187" i="6"/>
  <c r="BD188" i="6" a="1"/>
  <c r="BD188" i="6" s="1"/>
  <c r="BE188" i="6"/>
  <c r="BD189" i="6" a="1"/>
  <c r="BD189" i="6" s="1"/>
  <c r="BE189" i="6"/>
  <c r="BD190" i="6" a="1"/>
  <c r="BD190" i="6"/>
  <c r="BE190" i="6"/>
  <c r="BD191" i="6" a="1"/>
  <c r="BD191" i="6" s="1"/>
  <c r="BE191" i="6"/>
  <c r="BD192" i="6" a="1"/>
  <c r="BD192" i="6" s="1"/>
  <c r="BE192" i="6"/>
  <c r="BE142" i="6"/>
  <c r="BD142" i="6" a="1"/>
  <c r="BD142" i="6" s="1"/>
  <c r="AU142" i="6"/>
  <c r="AV142" i="6"/>
  <c r="AW142" i="6"/>
  <c r="AX142" i="6"/>
  <c r="AY142" i="6"/>
  <c r="AZ142" i="6"/>
  <c r="BA142" i="6"/>
  <c r="BC140" i="6"/>
  <c r="BB140" i="6"/>
  <c r="BA140" i="6"/>
  <c r="AZ140" i="6"/>
  <c r="AY140" i="6"/>
  <c r="AX140" i="6"/>
  <c r="AW140" i="6"/>
  <c r="AV140" i="6"/>
  <c r="AU140" i="6"/>
  <c r="AT140" i="6"/>
  <c r="AS142" i="6" a="1"/>
  <c r="AS142" i="6" s="1"/>
  <c r="AK143" i="6" a="1"/>
  <c r="AK143" i="6" s="1"/>
  <c r="AL143" i="6" a="1"/>
  <c r="AL143" i="6" s="1"/>
  <c r="AM143" i="6" a="1"/>
  <c r="AM143" i="6" s="1"/>
  <c r="AN143" i="6" a="1"/>
  <c r="AN143" i="6"/>
  <c r="AO143" i="6" a="1"/>
  <c r="AO143" i="6" s="1"/>
  <c r="AP143" i="6" a="1"/>
  <c r="AP143" i="6" s="1"/>
  <c r="AQ143" i="6" a="1"/>
  <c r="AQ143" i="6" s="1"/>
  <c r="AR143" i="6" a="1"/>
  <c r="AR143" i="6"/>
  <c r="AS143" i="6" a="1"/>
  <c r="AS143" i="6" s="1"/>
  <c r="AK144" i="6" a="1"/>
  <c r="AK144" i="6" s="1"/>
  <c r="AL144" i="6" a="1"/>
  <c r="AL144" i="6" s="1"/>
  <c r="AM144" i="6" a="1"/>
  <c r="AM144" i="6"/>
  <c r="AN144" i="6" a="1"/>
  <c r="AN144" i="6" s="1"/>
  <c r="AO144" i="6" a="1"/>
  <c r="AO144" i="6" s="1"/>
  <c r="AP144" i="6" a="1"/>
  <c r="AP144" i="6" s="1"/>
  <c r="AQ144" i="6" a="1"/>
  <c r="AQ144" i="6"/>
  <c r="AR144" i="6" a="1"/>
  <c r="AR144" i="6" s="1"/>
  <c r="AS144" i="6" a="1"/>
  <c r="AS144" i="6" s="1"/>
  <c r="AK145" i="6" a="1"/>
  <c r="AK145" i="6" s="1"/>
  <c r="AL145" i="6" a="1"/>
  <c r="AL145" i="6"/>
  <c r="AM145" i="6" a="1"/>
  <c r="AM145" i="6" s="1"/>
  <c r="AN145" i="6" a="1"/>
  <c r="AN145" i="6" s="1"/>
  <c r="AO145" i="6" a="1"/>
  <c r="AO145" i="6" s="1"/>
  <c r="AP145" i="6" a="1"/>
  <c r="AP145" i="6"/>
  <c r="AQ145" i="6" a="1"/>
  <c r="AQ145" i="6" s="1"/>
  <c r="AR145" i="6" a="1"/>
  <c r="AR145" i="6" s="1"/>
  <c r="AS145" i="6" a="1"/>
  <c r="AS145" i="6" s="1"/>
  <c r="AK146" i="6" a="1"/>
  <c r="AK146" i="6"/>
  <c r="AL146" i="6" a="1"/>
  <c r="AL146" i="6" s="1"/>
  <c r="AM146" i="6" a="1"/>
  <c r="AM146" i="6" s="1"/>
  <c r="AN146" i="6" a="1"/>
  <c r="AN146" i="6" s="1"/>
  <c r="AO146" i="6" a="1"/>
  <c r="AO146" i="6"/>
  <c r="AP146" i="6" a="1"/>
  <c r="AP146" i="6" s="1"/>
  <c r="AQ146" i="6" a="1"/>
  <c r="AQ146" i="6" s="1"/>
  <c r="AR146" i="6" a="1"/>
  <c r="AR146" i="6" s="1"/>
  <c r="AS146" i="6" a="1"/>
  <c r="AS146" i="6"/>
  <c r="AK147" i="6" a="1"/>
  <c r="AK147" i="6" s="1"/>
  <c r="AL147" i="6" a="1"/>
  <c r="AL147" i="6" s="1"/>
  <c r="AM147" i="6" a="1"/>
  <c r="AM147" i="6" s="1"/>
  <c r="AN147" i="6" a="1"/>
  <c r="AN147" i="6" s="1"/>
  <c r="AO147" i="6" a="1"/>
  <c r="AO147" i="6" s="1"/>
  <c r="AP147" i="6" a="1"/>
  <c r="AP147" i="6" s="1"/>
  <c r="AQ147" i="6" a="1"/>
  <c r="AQ147" i="6" s="1"/>
  <c r="AR147" i="6" a="1"/>
  <c r="AR147" i="6" s="1"/>
  <c r="AS147" i="6" a="1"/>
  <c r="AS147" i="6" s="1"/>
  <c r="AK148" i="6" a="1"/>
  <c r="AK148" i="6" s="1"/>
  <c r="AL148" i="6" a="1"/>
  <c r="AL148" i="6" s="1"/>
  <c r="AM148" i="6" a="1"/>
  <c r="AM148" i="6" s="1"/>
  <c r="AN148" i="6" a="1"/>
  <c r="AN148" i="6" s="1"/>
  <c r="AO148" i="6" a="1"/>
  <c r="AO148" i="6" s="1"/>
  <c r="AP148" i="6" a="1"/>
  <c r="AP148" i="6" s="1"/>
  <c r="AQ148" i="6" a="1"/>
  <c r="AQ148" i="6" s="1"/>
  <c r="AR148" i="6" a="1"/>
  <c r="AR148" i="6" s="1"/>
  <c r="AS148" i="6" a="1"/>
  <c r="AS148" i="6" s="1"/>
  <c r="AK149" i="6" a="1"/>
  <c r="AK149" i="6" s="1"/>
  <c r="AL149" i="6" a="1"/>
  <c r="AL149" i="6"/>
  <c r="AM149" i="6" a="1"/>
  <c r="AM149" i="6" s="1"/>
  <c r="AN149" i="6" a="1"/>
  <c r="AN149" i="6" s="1"/>
  <c r="AO149" i="6" a="1"/>
  <c r="AO149" i="6" s="1"/>
  <c r="AP149" i="6" a="1"/>
  <c r="AP149" i="6"/>
  <c r="AQ149" i="6" a="1"/>
  <c r="AQ149" i="6" s="1"/>
  <c r="AR149" i="6" a="1"/>
  <c r="AR149" i="6" s="1"/>
  <c r="AS149" i="6" a="1"/>
  <c r="AS149" i="6" s="1"/>
  <c r="AK150" i="6" a="1"/>
  <c r="AK150" i="6"/>
  <c r="AL150" i="6" a="1"/>
  <c r="AL150" i="6" s="1"/>
  <c r="AM150" i="6" a="1"/>
  <c r="AM150" i="6" s="1"/>
  <c r="AN150" i="6" a="1"/>
  <c r="AN150" i="6" s="1"/>
  <c r="AO150" i="6" a="1"/>
  <c r="AO150" i="6"/>
  <c r="AP150" i="6" a="1"/>
  <c r="AP150" i="6" s="1"/>
  <c r="AQ150" i="6" a="1"/>
  <c r="AQ150" i="6" s="1"/>
  <c r="AR150" i="6" a="1"/>
  <c r="AR150" i="6" s="1"/>
  <c r="AS150" i="6" a="1"/>
  <c r="AS150" i="6" s="1"/>
  <c r="AK151" i="6" a="1"/>
  <c r="AK151" i="6" s="1"/>
  <c r="AL151" i="6" a="1"/>
  <c r="AL151" i="6" s="1"/>
  <c r="AM151" i="6" a="1"/>
  <c r="AM151" i="6" s="1"/>
  <c r="AN151" i="6" a="1"/>
  <c r="AN151" i="6" s="1"/>
  <c r="AO151" i="6" a="1"/>
  <c r="AO151" i="6" s="1"/>
  <c r="AP151" i="6" a="1"/>
  <c r="AP151" i="6" s="1"/>
  <c r="AQ151" i="6" a="1"/>
  <c r="AQ151" i="6" s="1"/>
  <c r="AR151" i="6" a="1"/>
  <c r="AR151" i="6" s="1"/>
  <c r="AS151" i="6" a="1"/>
  <c r="AS151" i="6" s="1"/>
  <c r="AK152" i="6" a="1"/>
  <c r="AK152" i="6" s="1"/>
  <c r="AL152" i="6" a="1"/>
  <c r="AL152" i="6" s="1"/>
  <c r="AM152" i="6" a="1"/>
  <c r="AM152" i="6" s="1"/>
  <c r="AN152" i="6" a="1"/>
  <c r="AN152" i="6" s="1"/>
  <c r="AO152" i="6" a="1"/>
  <c r="AO152" i="6" s="1"/>
  <c r="AP152" i="6" a="1"/>
  <c r="AP152" i="6" s="1"/>
  <c r="AQ152" i="6" a="1"/>
  <c r="AQ152" i="6"/>
  <c r="AR152" i="6" a="1"/>
  <c r="AR152" i="6" s="1"/>
  <c r="AS152" i="6" a="1"/>
  <c r="AS152" i="6" s="1"/>
  <c r="AK153" i="6" a="1"/>
  <c r="AK153" i="6" s="1"/>
  <c r="AL153" i="6" a="1"/>
  <c r="AL153" i="6"/>
  <c r="AM153" i="6" a="1"/>
  <c r="AM153" i="6" s="1"/>
  <c r="AN153" i="6" a="1"/>
  <c r="AN153" i="6" s="1"/>
  <c r="AO153" i="6" a="1"/>
  <c r="AO153" i="6" s="1"/>
  <c r="AP153" i="6" a="1"/>
  <c r="AP153" i="6"/>
  <c r="AQ153" i="6" a="1"/>
  <c r="AQ153" i="6" s="1"/>
  <c r="AR153" i="6" a="1"/>
  <c r="AR153" i="6" s="1"/>
  <c r="AS153" i="6" a="1"/>
  <c r="AS153" i="6" s="1"/>
  <c r="AK154" i="6" a="1"/>
  <c r="AK154" i="6"/>
  <c r="AL154" i="6" a="1"/>
  <c r="AL154" i="6" s="1"/>
  <c r="AM154" i="6" a="1"/>
  <c r="AM154" i="6" s="1"/>
  <c r="AN154" i="6" a="1"/>
  <c r="AN154" i="6" s="1"/>
  <c r="AO154" i="6" a="1"/>
  <c r="AO154" i="6" s="1"/>
  <c r="AP154" i="6" a="1"/>
  <c r="AP154" i="6" s="1"/>
  <c r="AQ154" i="6" a="1"/>
  <c r="AQ154" i="6" s="1"/>
  <c r="AR154" i="6" a="1"/>
  <c r="AR154" i="6" s="1"/>
  <c r="AS154" i="6" a="1"/>
  <c r="AS154" i="6" s="1"/>
  <c r="AK155" i="6" a="1"/>
  <c r="AK155" i="6" s="1"/>
  <c r="AL155" i="6" a="1"/>
  <c r="AL155" i="6" s="1"/>
  <c r="AM155" i="6" a="1"/>
  <c r="AM155" i="6" s="1"/>
  <c r="AN155" i="6" a="1"/>
  <c r="AN155" i="6" s="1"/>
  <c r="AO155" i="6" a="1"/>
  <c r="AO155" i="6" s="1"/>
  <c r="AP155" i="6" a="1"/>
  <c r="AP155" i="6" s="1"/>
  <c r="AQ155" i="6" a="1"/>
  <c r="AQ155" i="6" s="1"/>
  <c r="AR155" i="6" a="1"/>
  <c r="AR155" i="6" s="1"/>
  <c r="AS155" i="6" a="1"/>
  <c r="AS155" i="6" s="1"/>
  <c r="AK156" i="6" a="1"/>
  <c r="AK156" i="6" s="1"/>
  <c r="AL156" i="6" a="1"/>
  <c r="AL156" i="6" s="1"/>
  <c r="AM156" i="6" a="1"/>
  <c r="AM156" i="6"/>
  <c r="AN156" i="6" a="1"/>
  <c r="AN156" i="6" s="1"/>
  <c r="AO156" i="6" a="1"/>
  <c r="AO156" i="6" s="1"/>
  <c r="AP156" i="6" a="1"/>
  <c r="AP156" i="6" s="1"/>
  <c r="AQ156" i="6" a="1"/>
  <c r="AQ156" i="6"/>
  <c r="AR156" i="6" a="1"/>
  <c r="AR156" i="6" s="1"/>
  <c r="AS156" i="6" a="1"/>
  <c r="AS156" i="6" s="1"/>
  <c r="AK157" i="6" a="1"/>
  <c r="AK157" i="6" s="1"/>
  <c r="AL157" i="6" a="1"/>
  <c r="AL157" i="6"/>
  <c r="AM157" i="6" a="1"/>
  <c r="AM157" i="6" s="1"/>
  <c r="AN157" i="6" a="1"/>
  <c r="AN157" i="6" s="1"/>
  <c r="AO157" i="6" a="1"/>
  <c r="AO157" i="6" s="1"/>
  <c r="AP157" i="6" a="1"/>
  <c r="AP157" i="6"/>
  <c r="AQ157" i="6" a="1"/>
  <c r="AQ157" i="6" s="1"/>
  <c r="AR157" i="6" a="1"/>
  <c r="AR157" i="6" s="1"/>
  <c r="AS157" i="6" a="1"/>
  <c r="AS157" i="6" s="1"/>
  <c r="AK158" i="6" a="1"/>
  <c r="AK158" i="6" s="1"/>
  <c r="AL158" i="6" a="1"/>
  <c r="AL158" i="6" s="1"/>
  <c r="AM158" i="6" a="1"/>
  <c r="AM158" i="6" s="1"/>
  <c r="AN158" i="6" a="1"/>
  <c r="AN158" i="6" s="1"/>
  <c r="AO158" i="6" a="1"/>
  <c r="AO158" i="6" s="1"/>
  <c r="AP158" i="6" a="1"/>
  <c r="AP158" i="6" s="1"/>
  <c r="AQ158" i="6" a="1"/>
  <c r="AQ158" i="6" s="1"/>
  <c r="AR158" i="6" a="1"/>
  <c r="AR158" i="6" s="1"/>
  <c r="AS158" i="6" a="1"/>
  <c r="AS158" i="6" s="1"/>
  <c r="AK159" i="6" a="1"/>
  <c r="AK159" i="6" s="1"/>
  <c r="AL159" i="6" a="1"/>
  <c r="AL159" i="6" s="1"/>
  <c r="AM159" i="6" a="1"/>
  <c r="AM159" i="6" s="1"/>
  <c r="AN159" i="6" a="1"/>
  <c r="AN159" i="6" s="1"/>
  <c r="AO159" i="6" a="1"/>
  <c r="AO159" i="6" s="1"/>
  <c r="AP159" i="6" a="1"/>
  <c r="AP159" i="6" s="1"/>
  <c r="AQ159" i="6" a="1"/>
  <c r="AQ159" i="6" s="1"/>
  <c r="AR159" i="6" a="1"/>
  <c r="AR159" i="6"/>
  <c r="AS159" i="6" a="1"/>
  <c r="AS159" i="6" s="1"/>
  <c r="AK160" i="6" a="1"/>
  <c r="AK160" i="6" s="1"/>
  <c r="AL160" i="6" a="1"/>
  <c r="AL160" i="6" s="1"/>
  <c r="AM160" i="6" a="1"/>
  <c r="AM160" i="6"/>
  <c r="AN160" i="6" a="1"/>
  <c r="AN160" i="6" s="1"/>
  <c r="AO160" i="6" a="1"/>
  <c r="AO160" i="6" s="1"/>
  <c r="AP160" i="6" a="1"/>
  <c r="AP160" i="6" s="1"/>
  <c r="AQ160" i="6" a="1"/>
  <c r="AQ160" i="6"/>
  <c r="AR160" i="6" a="1"/>
  <c r="AR160" i="6" s="1"/>
  <c r="AS160" i="6" a="1"/>
  <c r="AS160" i="6" s="1"/>
  <c r="AK161" i="6" a="1"/>
  <c r="AK161" i="6" s="1"/>
  <c r="AL161" i="6" a="1"/>
  <c r="AL161" i="6"/>
  <c r="AM161" i="6" a="1"/>
  <c r="AM161" i="6" s="1"/>
  <c r="AN161" i="6" a="1"/>
  <c r="AN161" i="6" s="1"/>
  <c r="AO161" i="6" a="1"/>
  <c r="AO161" i="6" s="1"/>
  <c r="AP161" i="6" a="1"/>
  <c r="AP161" i="6" s="1"/>
  <c r="AQ161" i="6" a="1"/>
  <c r="AQ161" i="6" s="1"/>
  <c r="AR161" i="6" a="1"/>
  <c r="AR161" i="6" s="1"/>
  <c r="AS161" i="6" a="1"/>
  <c r="AS161" i="6" s="1"/>
  <c r="AK162" i="6" a="1"/>
  <c r="AK162" i="6" s="1"/>
  <c r="AL162" i="6" a="1"/>
  <c r="AL162" i="6" s="1"/>
  <c r="AM162" i="6" a="1"/>
  <c r="AM162" i="6" s="1"/>
  <c r="AN162" i="6" a="1"/>
  <c r="AN162" i="6" s="1"/>
  <c r="AO162" i="6" a="1"/>
  <c r="AO162" i="6" s="1"/>
  <c r="AP162" i="6" a="1"/>
  <c r="AP162" i="6" s="1"/>
  <c r="AQ162" i="6" a="1"/>
  <c r="AQ162" i="6" s="1"/>
  <c r="AR162" i="6" a="1"/>
  <c r="AR162" i="6" s="1"/>
  <c r="AS162" i="6" a="1"/>
  <c r="AS162" i="6" s="1"/>
  <c r="AK163" i="6" a="1"/>
  <c r="AK163" i="6" s="1"/>
  <c r="AL163" i="6" a="1"/>
  <c r="AL163" i="6" s="1"/>
  <c r="AM163" i="6" a="1"/>
  <c r="AM163" i="6" s="1"/>
  <c r="AN163" i="6" a="1"/>
  <c r="AN163" i="6"/>
  <c r="AO163" i="6" a="1"/>
  <c r="AO163" i="6" s="1"/>
  <c r="AP163" i="6" a="1"/>
  <c r="AP163" i="6" s="1"/>
  <c r="AQ163" i="6" a="1"/>
  <c r="AQ163" i="6" s="1"/>
  <c r="AR163" i="6" a="1"/>
  <c r="AR163" i="6"/>
  <c r="AS163" i="6" a="1"/>
  <c r="AS163" i="6" s="1"/>
  <c r="AK164" i="6" a="1"/>
  <c r="AK164" i="6" s="1"/>
  <c r="AL164" i="6" a="1"/>
  <c r="AL164" i="6" s="1"/>
  <c r="AM164" i="6" a="1"/>
  <c r="AM164" i="6"/>
  <c r="AN164" i="6" a="1"/>
  <c r="AN164" i="6" s="1"/>
  <c r="AO164" i="6" a="1"/>
  <c r="AO164" i="6" s="1"/>
  <c r="AP164" i="6" a="1"/>
  <c r="AP164" i="6" s="1"/>
  <c r="AQ164" i="6" a="1"/>
  <c r="AQ164" i="6"/>
  <c r="AR164" i="6" a="1"/>
  <c r="AR164" i="6" s="1"/>
  <c r="AS164" i="6" a="1"/>
  <c r="AS164" i="6" s="1"/>
  <c r="AK165" i="6" a="1"/>
  <c r="AK165" i="6" s="1"/>
  <c r="AL165" i="6" a="1"/>
  <c r="AL165" i="6" s="1"/>
  <c r="AM165" i="6" a="1"/>
  <c r="AM165" i="6" s="1"/>
  <c r="AN165" i="6" a="1"/>
  <c r="AN165" i="6" s="1"/>
  <c r="AO165" i="6" a="1"/>
  <c r="AO165" i="6" s="1"/>
  <c r="AP165" i="6" a="1"/>
  <c r="AP165" i="6" s="1"/>
  <c r="AQ165" i="6" a="1"/>
  <c r="AQ165" i="6" s="1"/>
  <c r="AR165" i="6" a="1"/>
  <c r="AR165" i="6" s="1"/>
  <c r="AS165" i="6" a="1"/>
  <c r="AS165" i="6" s="1"/>
  <c r="AK166" i="6" a="1"/>
  <c r="AK166" i="6" s="1"/>
  <c r="AL166" i="6" a="1"/>
  <c r="AL166" i="6" s="1"/>
  <c r="AM166" i="6" a="1"/>
  <c r="AM166" i="6" s="1"/>
  <c r="AN166" i="6" a="1"/>
  <c r="AN166" i="6" s="1"/>
  <c r="AO166" i="6" a="1"/>
  <c r="AO166" i="6" s="1"/>
  <c r="AP166" i="6" a="1"/>
  <c r="AP166" i="6" s="1"/>
  <c r="AQ166" i="6" a="1"/>
  <c r="AQ166" i="6" s="1"/>
  <c r="AR166" i="6" a="1"/>
  <c r="AR166" i="6" s="1"/>
  <c r="AS166" i="6" a="1"/>
  <c r="AS166" i="6"/>
  <c r="AK167" i="6" a="1"/>
  <c r="AK167" i="6" s="1"/>
  <c r="AL167" i="6" a="1"/>
  <c r="AL167" i="6" s="1"/>
  <c r="AM167" i="6" a="1"/>
  <c r="AM167" i="6" s="1"/>
  <c r="AN167" i="6" a="1"/>
  <c r="AN167" i="6"/>
  <c r="AO167" i="6" a="1"/>
  <c r="AO167" i="6" s="1"/>
  <c r="AP167" i="6" a="1"/>
  <c r="AP167" i="6" s="1"/>
  <c r="AQ167" i="6" a="1"/>
  <c r="AQ167" i="6" s="1"/>
  <c r="AR167" i="6" a="1"/>
  <c r="AR167" i="6"/>
  <c r="AS167" i="6" a="1"/>
  <c r="AS167" i="6" s="1"/>
  <c r="AK168" i="6" a="1"/>
  <c r="AK168" i="6" s="1"/>
  <c r="AL168" i="6" a="1"/>
  <c r="AL168" i="6" s="1"/>
  <c r="AM168" i="6" a="1"/>
  <c r="AM168" i="6"/>
  <c r="AN168" i="6" a="1"/>
  <c r="AN168" i="6" s="1"/>
  <c r="AO168" i="6" a="1"/>
  <c r="AO168" i="6" s="1"/>
  <c r="AP168" i="6" a="1"/>
  <c r="AP168" i="6" s="1"/>
  <c r="AQ168" i="6" a="1"/>
  <c r="AQ168" i="6" s="1"/>
  <c r="AR168" i="6" a="1"/>
  <c r="AR168" i="6" s="1"/>
  <c r="AS168" i="6" a="1"/>
  <c r="AS168" i="6" s="1"/>
  <c r="AK169" i="6" a="1"/>
  <c r="AK169" i="6" s="1"/>
  <c r="AL169" i="6" a="1"/>
  <c r="AL169" i="6" s="1"/>
  <c r="AM169" i="6" a="1"/>
  <c r="AM169" i="6" s="1"/>
  <c r="AN169" i="6" a="1"/>
  <c r="AN169" i="6" s="1"/>
  <c r="AO169" i="6" a="1"/>
  <c r="AO169" i="6" s="1"/>
  <c r="AP169" i="6" a="1"/>
  <c r="AP169" i="6" s="1"/>
  <c r="AQ169" i="6" a="1"/>
  <c r="AQ169" i="6" s="1"/>
  <c r="AR169" i="6" a="1"/>
  <c r="AR169" i="6" s="1"/>
  <c r="AS169" i="6" a="1"/>
  <c r="AS169" i="6" s="1"/>
  <c r="AK170" i="6" a="1"/>
  <c r="AK170" i="6" s="1"/>
  <c r="AL170" i="6" a="1"/>
  <c r="AL170" i="6" s="1"/>
  <c r="AM170" i="6" a="1"/>
  <c r="AM170" i="6" s="1"/>
  <c r="AN170" i="6" a="1"/>
  <c r="AN170" i="6" s="1"/>
  <c r="AO170" i="6" a="1"/>
  <c r="AO170" i="6"/>
  <c r="AP170" i="6" a="1"/>
  <c r="AP170" i="6" s="1"/>
  <c r="AQ170" i="6" a="1"/>
  <c r="AQ170" i="6" s="1"/>
  <c r="AR170" i="6" a="1"/>
  <c r="AR170" i="6" s="1"/>
  <c r="AS170" i="6" a="1"/>
  <c r="AS170" i="6"/>
  <c r="AK171" i="6" a="1"/>
  <c r="AK171" i="6" s="1"/>
  <c r="AL171" i="6" a="1"/>
  <c r="AL171" i="6" s="1"/>
  <c r="AM171" i="6" a="1"/>
  <c r="AM171" i="6" s="1"/>
  <c r="AN171" i="6" a="1"/>
  <c r="AN171" i="6"/>
  <c r="AO171" i="6" a="1"/>
  <c r="AO171" i="6" s="1"/>
  <c r="AP171" i="6" a="1"/>
  <c r="AP171" i="6" s="1"/>
  <c r="AQ171" i="6" a="1"/>
  <c r="AQ171" i="6" s="1"/>
  <c r="AR171" i="6" a="1"/>
  <c r="AR171" i="6"/>
  <c r="AS171" i="6" a="1"/>
  <c r="AS171" i="6" s="1"/>
  <c r="AK172" i="6" a="1"/>
  <c r="AK172" i="6" s="1"/>
  <c r="AL172" i="6" a="1"/>
  <c r="AL172" i="6" s="1"/>
  <c r="AM172" i="6" a="1"/>
  <c r="AM172" i="6" s="1"/>
  <c r="AN172" i="6" a="1"/>
  <c r="AN172" i="6" s="1"/>
  <c r="AO172" i="6" a="1"/>
  <c r="AO172" i="6" s="1"/>
  <c r="AP172" i="6" a="1"/>
  <c r="AP172" i="6" s="1"/>
  <c r="AQ172" i="6" a="1"/>
  <c r="AQ172" i="6" s="1"/>
  <c r="AR172" i="6" a="1"/>
  <c r="AR172" i="6" s="1"/>
  <c r="AS172" i="6" a="1"/>
  <c r="AS172" i="6" s="1"/>
  <c r="AK173" i="6" a="1"/>
  <c r="AK173" i="6" s="1"/>
  <c r="AL173" i="6" a="1"/>
  <c r="AL173" i="6" s="1"/>
  <c r="AM173" i="6" a="1"/>
  <c r="AM173" i="6" s="1"/>
  <c r="AN173" i="6" a="1"/>
  <c r="AN173" i="6" s="1"/>
  <c r="AO173" i="6" a="1"/>
  <c r="AO173" i="6" s="1"/>
  <c r="AP173" i="6" a="1"/>
  <c r="AP173" i="6" s="1"/>
  <c r="AQ173" i="6" a="1"/>
  <c r="AQ173" i="6" s="1"/>
  <c r="AR173" i="6" a="1"/>
  <c r="AR173" i="6" s="1"/>
  <c r="AS173" i="6" a="1"/>
  <c r="AS173" i="6" s="1"/>
  <c r="AK174" i="6" a="1"/>
  <c r="AK174" i="6"/>
  <c r="AL174" i="6" a="1"/>
  <c r="AL174" i="6" s="1"/>
  <c r="AM174" i="6" a="1"/>
  <c r="AM174" i="6" s="1"/>
  <c r="AN174" i="6" a="1"/>
  <c r="AN174" i="6" s="1"/>
  <c r="AO174" i="6" a="1"/>
  <c r="AO174" i="6"/>
  <c r="AP174" i="6" a="1"/>
  <c r="AP174" i="6" s="1"/>
  <c r="AQ174" i="6" a="1"/>
  <c r="AQ174" i="6" s="1"/>
  <c r="AR174" i="6" a="1"/>
  <c r="AR174" i="6" s="1"/>
  <c r="AS174" i="6" a="1"/>
  <c r="AS174" i="6"/>
  <c r="AK175" i="6" a="1"/>
  <c r="AK175" i="6" s="1"/>
  <c r="AL175" i="6" a="1"/>
  <c r="AL175" i="6" s="1"/>
  <c r="AM175" i="6" a="1"/>
  <c r="AM175" i="6" s="1"/>
  <c r="AN175" i="6" a="1"/>
  <c r="AN175" i="6"/>
  <c r="AO175" i="6" a="1"/>
  <c r="AO175" i="6" s="1"/>
  <c r="AP175" i="6" a="1"/>
  <c r="AP175" i="6" s="1"/>
  <c r="AQ175" i="6" a="1"/>
  <c r="AQ175" i="6" s="1"/>
  <c r="AR175" i="6" a="1"/>
  <c r="AR175" i="6" s="1"/>
  <c r="AS175" i="6" a="1"/>
  <c r="AS175" i="6" s="1"/>
  <c r="AK176" i="6" a="1"/>
  <c r="AK176" i="6" s="1"/>
  <c r="AL176" i="6" a="1"/>
  <c r="AL176" i="6" s="1"/>
  <c r="AM176" i="6" a="1"/>
  <c r="AM176" i="6"/>
  <c r="AN176" i="6" a="1"/>
  <c r="AN176" i="6" s="1"/>
  <c r="AO176" i="6" a="1"/>
  <c r="AO176" i="6" s="1"/>
  <c r="AP176" i="6" a="1"/>
  <c r="AP176" i="6" s="1"/>
  <c r="AQ176" i="6" a="1"/>
  <c r="AQ176" i="6" s="1"/>
  <c r="AR176" i="6" a="1"/>
  <c r="AR176" i="6" s="1"/>
  <c r="AS176" i="6" a="1"/>
  <c r="AS176" i="6" s="1"/>
  <c r="AK177" i="6" a="1"/>
  <c r="AK177" i="6" s="1"/>
  <c r="AL177" i="6" a="1"/>
  <c r="AL177" i="6" s="1"/>
  <c r="AM177" i="6" a="1"/>
  <c r="AM177" i="6" s="1"/>
  <c r="AN177" i="6" a="1"/>
  <c r="AN177" i="6" s="1"/>
  <c r="AO177" i="6" a="1"/>
  <c r="AO177" i="6" s="1"/>
  <c r="AP177" i="6" a="1"/>
  <c r="AP177" i="6"/>
  <c r="AQ177" i="6" a="1"/>
  <c r="AQ177" i="6" s="1"/>
  <c r="AR177" i="6" a="1"/>
  <c r="AR177" i="6" s="1"/>
  <c r="AS177" i="6" a="1"/>
  <c r="AS177" i="6" s="1"/>
  <c r="AK178" i="6" a="1"/>
  <c r="AK178" i="6"/>
  <c r="AL178" i="6" a="1"/>
  <c r="AL178" i="6" s="1"/>
  <c r="AM178" i="6" a="1"/>
  <c r="AM178" i="6" s="1"/>
  <c r="AN178" i="6" a="1"/>
  <c r="AN178" i="6" s="1"/>
  <c r="AO178" i="6" a="1"/>
  <c r="AO178" i="6"/>
  <c r="AP178" i="6" a="1"/>
  <c r="AP178" i="6" s="1"/>
  <c r="AQ178" i="6" a="1"/>
  <c r="AQ178" i="6" s="1"/>
  <c r="AR178" i="6" a="1"/>
  <c r="AR178" i="6" s="1"/>
  <c r="AS178" i="6" a="1"/>
  <c r="AS178" i="6"/>
  <c r="AK179" i="6" a="1"/>
  <c r="AK179" i="6" s="1"/>
  <c r="AL179" i="6" a="1"/>
  <c r="AL179" i="6" s="1"/>
  <c r="AM179" i="6" a="1"/>
  <c r="AM179" i="6" s="1"/>
  <c r="AN179" i="6" a="1"/>
  <c r="AN179" i="6" s="1"/>
  <c r="AO179" i="6" a="1"/>
  <c r="AO179" i="6" s="1"/>
  <c r="AP179" i="6" a="1"/>
  <c r="AP179" i="6" s="1"/>
  <c r="AQ179" i="6" a="1"/>
  <c r="AQ179" i="6" s="1"/>
  <c r="AR179" i="6" a="1"/>
  <c r="AR179" i="6"/>
  <c r="AS179" i="6" a="1"/>
  <c r="AS179" i="6" s="1"/>
  <c r="AK180" i="6" a="1"/>
  <c r="AK180" i="6" s="1"/>
  <c r="AL180" i="6" a="1"/>
  <c r="AL180" i="6" s="1"/>
  <c r="AM180" i="6" a="1"/>
  <c r="AM180" i="6" s="1"/>
  <c r="AN180" i="6" a="1"/>
  <c r="AN180" i="6"/>
  <c r="AO180" i="6" a="1"/>
  <c r="AO180" i="6" s="1"/>
  <c r="AP180" i="6" a="1"/>
  <c r="AP180" i="6" s="1"/>
  <c r="AQ180" i="6" a="1"/>
  <c r="AQ180" i="6" s="1"/>
  <c r="AR180" i="6" a="1"/>
  <c r="AR180" i="6" s="1"/>
  <c r="AS180" i="6" a="1"/>
  <c r="AS180" i="6"/>
  <c r="AK181" i="6" a="1"/>
  <c r="AK181" i="6"/>
  <c r="AL181" i="6" a="1"/>
  <c r="AL181" i="6" s="1"/>
  <c r="AM181" i="6" a="1"/>
  <c r="AM181" i="6" s="1"/>
  <c r="AN181" i="6" a="1"/>
  <c r="AN181" i="6"/>
  <c r="AO181" i="6" a="1"/>
  <c r="AO181" i="6"/>
  <c r="AP181" i="6" a="1"/>
  <c r="AP181" i="6" s="1"/>
  <c r="AQ181" i="6" a="1"/>
  <c r="AQ181" i="6" s="1"/>
  <c r="AR181" i="6" a="1"/>
  <c r="AR181" i="6"/>
  <c r="AS181" i="6" a="1"/>
  <c r="AS181" i="6"/>
  <c r="AK182" i="6" a="1"/>
  <c r="AK182" i="6" s="1"/>
  <c r="AL182" i="6" a="1"/>
  <c r="AL182" i="6" s="1"/>
  <c r="AM182" i="6" a="1"/>
  <c r="AM182" i="6"/>
  <c r="AN182" i="6" a="1"/>
  <c r="AN182" i="6"/>
  <c r="AO182" i="6" a="1"/>
  <c r="AO182" i="6" s="1"/>
  <c r="AP182" i="6" a="1"/>
  <c r="AP182" i="6" s="1"/>
  <c r="AQ182" i="6" a="1"/>
  <c r="AQ182" i="6"/>
  <c r="AR182" i="6" a="1"/>
  <c r="AR182" i="6"/>
  <c r="AS182" i="6" a="1"/>
  <c r="AS182" i="6" s="1"/>
  <c r="AK183" i="6" a="1"/>
  <c r="AK183" i="6" s="1"/>
  <c r="AL183" i="6" a="1"/>
  <c r="AL183" i="6"/>
  <c r="AM183" i="6" a="1"/>
  <c r="AM183" i="6"/>
  <c r="AN183" i="6" a="1"/>
  <c r="AN183" i="6" s="1"/>
  <c r="AO183" i="6" a="1"/>
  <c r="AO183" i="6" s="1"/>
  <c r="AP183" i="6" a="1"/>
  <c r="AP183" i="6"/>
  <c r="AQ183" i="6" a="1"/>
  <c r="AQ183" i="6"/>
  <c r="AR183" i="6" a="1"/>
  <c r="AR183" i="6" s="1"/>
  <c r="AS183" i="6" a="1"/>
  <c r="AS183" i="6" s="1"/>
  <c r="AK184" i="6" a="1"/>
  <c r="AK184" i="6"/>
  <c r="AL184" i="6" a="1"/>
  <c r="AL184" i="6"/>
  <c r="AM184" i="6" a="1"/>
  <c r="AM184" i="6" s="1"/>
  <c r="AN184" i="6" a="1"/>
  <c r="AN184" i="6" s="1"/>
  <c r="AO184" i="6" a="1"/>
  <c r="AO184" i="6"/>
  <c r="AP184" i="6" a="1"/>
  <c r="AP184" i="6"/>
  <c r="AQ184" i="6" a="1"/>
  <c r="AQ184" i="6" s="1"/>
  <c r="AR184" i="6" a="1"/>
  <c r="AR184" i="6" s="1"/>
  <c r="AS184" i="6" a="1"/>
  <c r="AS184" i="6"/>
  <c r="AK185" i="6" a="1"/>
  <c r="AK185" i="6"/>
  <c r="AL185" i="6" a="1"/>
  <c r="AL185" i="6" s="1"/>
  <c r="AM185" i="6" a="1"/>
  <c r="AM185" i="6" s="1"/>
  <c r="AN185" i="6" a="1"/>
  <c r="AN185" i="6"/>
  <c r="AO185" i="6" a="1"/>
  <c r="AO185" i="6"/>
  <c r="AP185" i="6" a="1"/>
  <c r="AP185" i="6" s="1"/>
  <c r="AQ185" i="6" a="1"/>
  <c r="AQ185" i="6" s="1"/>
  <c r="AR185" i="6" a="1"/>
  <c r="AR185" i="6"/>
  <c r="AS185" i="6" a="1"/>
  <c r="AS185" i="6"/>
  <c r="AK186" i="6" a="1"/>
  <c r="AK186" i="6" s="1"/>
  <c r="AL186" i="6" a="1"/>
  <c r="AL186" i="6" s="1"/>
  <c r="AM186" i="6" a="1"/>
  <c r="AM186" i="6"/>
  <c r="AN186" i="6" a="1"/>
  <c r="AN186" i="6"/>
  <c r="AO186" i="6" a="1"/>
  <c r="AO186" i="6" s="1"/>
  <c r="AP186" i="6" a="1"/>
  <c r="AP186" i="6" s="1"/>
  <c r="AQ186" i="6" a="1"/>
  <c r="AQ186" i="6"/>
  <c r="AR186" i="6" a="1"/>
  <c r="AR186" i="6"/>
  <c r="AS186" i="6" a="1"/>
  <c r="AS186" i="6" s="1"/>
  <c r="AK187" i="6" a="1"/>
  <c r="AK187" i="6" s="1"/>
  <c r="AL187" i="6" a="1"/>
  <c r="AL187" i="6"/>
  <c r="AM187" i="6" a="1"/>
  <c r="AM187" i="6"/>
  <c r="AN187" i="6" a="1"/>
  <c r="AN187" i="6" s="1"/>
  <c r="AO187" i="6" a="1"/>
  <c r="AO187" i="6" s="1"/>
  <c r="AP187" i="6" a="1"/>
  <c r="AP187" i="6"/>
  <c r="AQ187" i="6" a="1"/>
  <c r="AQ187" i="6"/>
  <c r="AR187" i="6" a="1"/>
  <c r="AR187" i="6" s="1"/>
  <c r="AS187" i="6" a="1"/>
  <c r="AS187" i="6" s="1"/>
  <c r="AK188" i="6" a="1"/>
  <c r="AK188" i="6"/>
  <c r="AL188" i="6" a="1"/>
  <c r="AL188" i="6"/>
  <c r="AM188" i="6" a="1"/>
  <c r="AM188" i="6" s="1"/>
  <c r="AN188" i="6" a="1"/>
  <c r="AN188" i="6" s="1"/>
  <c r="AO188" i="6" a="1"/>
  <c r="AO188" i="6"/>
  <c r="AP188" i="6" a="1"/>
  <c r="AP188" i="6"/>
  <c r="AQ188" i="6" a="1"/>
  <c r="AQ188" i="6" s="1"/>
  <c r="AR188" i="6" a="1"/>
  <c r="AR188" i="6" s="1"/>
  <c r="AS188" i="6" a="1"/>
  <c r="AS188" i="6"/>
  <c r="AK189" i="6" a="1"/>
  <c r="AK189" i="6"/>
  <c r="AL189" i="6" a="1"/>
  <c r="AL189" i="6" s="1"/>
  <c r="AM189" i="6" a="1"/>
  <c r="AM189" i="6" s="1"/>
  <c r="AN189" i="6" a="1"/>
  <c r="AN189" i="6"/>
  <c r="AO189" i="6" a="1"/>
  <c r="AO189" i="6"/>
  <c r="AP189" i="6" a="1"/>
  <c r="AP189" i="6" s="1"/>
  <c r="AQ189" i="6" a="1"/>
  <c r="AQ189" i="6" s="1"/>
  <c r="AR189" i="6" a="1"/>
  <c r="AR189" i="6"/>
  <c r="AS189" i="6" a="1"/>
  <c r="AS189" i="6"/>
  <c r="AK190" i="6" a="1"/>
  <c r="AK190" i="6" s="1"/>
  <c r="AL190" i="6" a="1"/>
  <c r="AL190" i="6" s="1"/>
  <c r="AM190" i="6" a="1"/>
  <c r="AM190" i="6"/>
  <c r="AN190" i="6" a="1"/>
  <c r="AN190" i="6"/>
  <c r="AO190" i="6" a="1"/>
  <c r="AO190" i="6" s="1"/>
  <c r="AP190" i="6" a="1"/>
  <c r="AP190" i="6" s="1"/>
  <c r="AQ190" i="6" a="1"/>
  <c r="AQ190" i="6"/>
  <c r="AR190" i="6" a="1"/>
  <c r="AR190" i="6"/>
  <c r="AS190" i="6" a="1"/>
  <c r="AS190" i="6" s="1"/>
  <c r="AK191" i="6" a="1"/>
  <c r="AK191" i="6" s="1"/>
  <c r="AL191" i="6" a="1"/>
  <c r="AL191" i="6"/>
  <c r="AM191" i="6" a="1"/>
  <c r="AM191" i="6"/>
  <c r="AN191" i="6" a="1"/>
  <c r="AN191" i="6" s="1"/>
  <c r="AO191" i="6" a="1"/>
  <c r="AO191" i="6" s="1"/>
  <c r="AP191" i="6" a="1"/>
  <c r="AP191" i="6"/>
  <c r="AQ191" i="6" a="1"/>
  <c r="AQ191" i="6"/>
  <c r="AR191" i="6" a="1"/>
  <c r="AR191" i="6" s="1"/>
  <c r="AS191" i="6" a="1"/>
  <c r="AS191" i="6" s="1"/>
  <c r="AK192" i="6" a="1"/>
  <c r="AK192" i="6"/>
  <c r="AL192" i="6" a="1"/>
  <c r="AL192" i="6"/>
  <c r="AM192" i="6" a="1"/>
  <c r="AM192" i="6" s="1"/>
  <c r="AN192" i="6" a="1"/>
  <c r="AN192" i="6" s="1"/>
  <c r="AO192" i="6" a="1"/>
  <c r="AO192" i="6"/>
  <c r="AP192" i="6" a="1"/>
  <c r="AP192" i="6"/>
  <c r="AQ192" i="6" a="1"/>
  <c r="AQ192" i="6" s="1"/>
  <c r="AR192" i="6" a="1"/>
  <c r="AR192" i="6" s="1"/>
  <c r="AS192" i="6" a="1"/>
  <c r="AS192" i="6"/>
  <c r="AK193" i="6" a="1"/>
  <c r="AK193" i="6"/>
  <c r="AL193" i="6" a="1"/>
  <c r="AL193" i="6" s="1"/>
  <c r="AM193" i="6" a="1"/>
  <c r="AM193" i="6" s="1"/>
  <c r="AN193" i="6" a="1"/>
  <c r="AN193" i="6"/>
  <c r="AO193" i="6" a="1"/>
  <c r="AO193" i="6"/>
  <c r="AP193" i="6" a="1"/>
  <c r="AP193" i="6" s="1"/>
  <c r="AQ193" i="6" a="1"/>
  <c r="AQ193" i="6" s="1"/>
  <c r="AR193" i="6" a="1"/>
  <c r="AR193" i="6"/>
  <c r="AS193" i="6" a="1"/>
  <c r="AS193" i="6"/>
  <c r="AL142" i="6" a="1"/>
  <c r="AL142" i="6" s="1"/>
  <c r="AM142" i="6" a="1"/>
  <c r="AM142" i="6" s="1"/>
  <c r="AN142" i="6" a="1"/>
  <c r="AN142" i="6" s="1"/>
  <c r="AO142" i="6" a="1"/>
  <c r="AO142" i="6" s="1"/>
  <c r="AP142" i="6" a="1"/>
  <c r="AP142" i="6" s="1"/>
  <c r="AQ142" i="6" a="1"/>
  <c r="AQ142" i="6" s="1"/>
  <c r="AR142" i="6" a="1"/>
  <c r="AR142" i="6" s="1"/>
  <c r="AK142" i="6" a="1"/>
  <c r="AK142" i="6" s="1"/>
  <c r="AJ143" i="6" a="1"/>
  <c r="AJ143" i="6" s="1"/>
  <c r="AJ144" i="6" a="1"/>
  <c r="AJ144" i="6" s="1"/>
  <c r="AJ145" i="6" a="1"/>
  <c r="AJ145" i="6" s="1"/>
  <c r="AJ146" i="6" a="1"/>
  <c r="AJ146" i="6"/>
  <c r="AJ147" i="6" a="1"/>
  <c r="AJ147" i="6" s="1"/>
  <c r="AJ148" i="6" a="1"/>
  <c r="AJ148" i="6" s="1"/>
  <c r="AJ149" i="6" a="1"/>
  <c r="AJ149" i="6" s="1"/>
  <c r="AJ150" i="6" a="1"/>
  <c r="AJ150" i="6"/>
  <c r="AJ151" i="6" a="1"/>
  <c r="AJ151" i="6" s="1"/>
  <c r="AJ152" i="6" a="1"/>
  <c r="AJ152" i="6" s="1"/>
  <c r="AJ153" i="6" a="1"/>
  <c r="AJ153" i="6" s="1"/>
  <c r="AJ154" i="6" a="1"/>
  <c r="AJ154" i="6"/>
  <c r="AJ155" i="6" a="1"/>
  <c r="AJ155" i="6" s="1"/>
  <c r="AJ156" i="6" a="1"/>
  <c r="AJ156" i="6" s="1"/>
  <c r="AJ157" i="6" a="1"/>
  <c r="AJ157" i="6" s="1"/>
  <c r="AJ158" i="6" a="1"/>
  <c r="AJ158" i="6"/>
  <c r="AJ159" i="6" a="1"/>
  <c r="AJ159" i="6" s="1"/>
  <c r="AJ160" i="6" a="1"/>
  <c r="AJ160" i="6" s="1"/>
  <c r="AJ161" i="6" a="1"/>
  <c r="AJ161" i="6" s="1"/>
  <c r="AJ162" i="6" a="1"/>
  <c r="AJ162" i="6"/>
  <c r="AJ163" i="6" a="1"/>
  <c r="AJ163" i="6" s="1"/>
  <c r="AJ164" i="6" a="1"/>
  <c r="AJ164" i="6" s="1"/>
  <c r="AJ165" i="6" a="1"/>
  <c r="AJ165" i="6" s="1"/>
  <c r="AJ166" i="6" a="1"/>
  <c r="AJ166" i="6"/>
  <c r="AJ167" i="6" a="1"/>
  <c r="AJ167" i="6" s="1"/>
  <c r="AJ168" i="6" a="1"/>
  <c r="AJ168" i="6" s="1"/>
  <c r="AJ169" i="6" a="1"/>
  <c r="AJ169" i="6" s="1"/>
  <c r="AJ170" i="6" a="1"/>
  <c r="AJ170" i="6"/>
  <c r="AJ171" i="6" a="1"/>
  <c r="AJ171" i="6" s="1"/>
  <c r="AJ172" i="6" a="1"/>
  <c r="AJ172" i="6" s="1"/>
  <c r="AJ173" i="6" a="1"/>
  <c r="AJ173" i="6" s="1"/>
  <c r="AJ174" i="6" a="1"/>
  <c r="AJ174" i="6"/>
  <c r="AJ175" i="6" a="1"/>
  <c r="AJ175" i="6" s="1"/>
  <c r="AJ176" i="6" a="1"/>
  <c r="AJ176" i="6" s="1"/>
  <c r="AJ177" i="6" a="1"/>
  <c r="AJ177" i="6" s="1"/>
  <c r="AJ178" i="6" a="1"/>
  <c r="AJ178" i="6"/>
  <c r="AJ179" i="6" a="1"/>
  <c r="AJ179" i="6" s="1"/>
  <c r="AJ180" i="6" a="1"/>
  <c r="AJ180" i="6" s="1"/>
  <c r="AJ181" i="6" a="1"/>
  <c r="AJ181" i="6" s="1"/>
  <c r="AJ182" i="6" a="1"/>
  <c r="AJ182" i="6"/>
  <c r="AJ183" i="6" a="1"/>
  <c r="AJ183" i="6" s="1"/>
  <c r="AJ184" i="6" a="1"/>
  <c r="AJ184" i="6" s="1"/>
  <c r="AJ185" i="6" a="1"/>
  <c r="AJ185" i="6" s="1"/>
  <c r="AJ186" i="6" a="1"/>
  <c r="AJ186" i="6"/>
  <c r="AJ187" i="6" a="1"/>
  <c r="AJ187" i="6" s="1"/>
  <c r="AJ188" i="6" a="1"/>
  <c r="AJ188" i="6" s="1"/>
  <c r="AJ189" i="6" a="1"/>
  <c r="AJ189" i="6" s="1"/>
  <c r="AJ190" i="6" a="1"/>
  <c r="AJ190" i="6"/>
  <c r="AJ191" i="6" a="1"/>
  <c r="AJ191" i="6" s="1"/>
  <c r="AJ192" i="6" a="1"/>
  <c r="AJ192" i="6" s="1"/>
  <c r="AJ193" i="6" a="1"/>
  <c r="AJ193" i="6" s="1"/>
  <c r="B133" i="6"/>
  <c r="B132" i="6"/>
  <c r="B130" i="6"/>
  <c r="B126" i="6"/>
  <c r="Y123" i="6"/>
  <c r="AJ123" i="6"/>
  <c r="AJ122" i="6" a="1"/>
  <c r="AJ122" i="6" s="1"/>
  <c r="AJ115" i="6" a="1"/>
  <c r="AJ115" i="6" s="1"/>
  <c r="AJ116" i="6" a="1"/>
  <c r="AJ116" i="6" s="1"/>
  <c r="AJ117" i="6" a="1"/>
  <c r="AJ117" i="6" s="1"/>
  <c r="AJ118" i="6" a="1"/>
  <c r="AJ118" i="6"/>
  <c r="AJ119" i="6" a="1"/>
  <c r="AJ119" i="6" s="1"/>
  <c r="AJ120" i="6" a="1"/>
  <c r="AJ120" i="6" s="1"/>
  <c r="AJ121" i="6" a="1"/>
  <c r="AJ121" i="6" s="1"/>
  <c r="AJ114" i="6" a="1"/>
  <c r="AJ114" i="6" s="1"/>
  <c r="B103" i="6"/>
  <c r="Y98" i="6"/>
  <c r="AJ194" i="6" l="1" a="1"/>
  <c r="AJ194" i="6" s="1"/>
  <c r="AJ195" i="6" s="1"/>
  <c r="B202" i="6" s="1"/>
  <c r="AK194" i="6" a="1"/>
  <c r="AK194" i="6" s="1"/>
  <c r="AO194" i="6" a="1"/>
  <c r="AO194" i="6" s="1"/>
  <c r="AN194" i="6" a="1"/>
  <c r="AN194" i="6" s="1"/>
  <c r="AQ194" i="6" a="1"/>
  <c r="AQ194" i="6" s="1"/>
  <c r="AM194" i="6" a="1"/>
  <c r="AM194" i="6" s="1"/>
  <c r="AL194" i="6" a="1"/>
  <c r="AL194" i="6" s="1"/>
  <c r="AP194" i="6" a="1"/>
  <c r="AP194" i="6" s="1"/>
  <c r="DP24" i="11"/>
  <c r="DQ24" i="11" s="1"/>
  <c r="B607" i="11" s="1"/>
  <c r="BL213" i="7"/>
  <c r="AS194" i="6" a="1"/>
  <c r="AS194" i="6" s="1"/>
  <c r="AR194" i="6" a="1"/>
  <c r="AR194" i="6" s="1"/>
  <c r="AS195" i="6" s="1"/>
  <c r="AK198" i="6" s="1"/>
  <c r="AT142" i="6"/>
  <c r="AL198" i="6" l="1"/>
  <c r="AL123" i="6"/>
  <c r="AL122" i="6"/>
  <c r="AL121" i="6"/>
  <c r="AL120" i="6"/>
  <c r="AL119" i="6"/>
  <c r="AL118" i="6"/>
  <c r="AL117" i="6"/>
  <c r="AL116" i="6"/>
  <c r="AL115" i="6"/>
  <c r="AL114" i="6"/>
  <c r="AF21" i="6" l="1"/>
  <c r="B32" i="5"/>
  <c r="AG21" i="7"/>
  <c r="B33" i="5"/>
  <c r="B31" i="5"/>
  <c r="B34" i="5"/>
  <c r="CK214" i="7" l="1"/>
  <c r="B221" i="7" s="1"/>
  <c r="AI161" i="7"/>
  <c r="AH213" i="7" s="1"/>
  <c r="B219" i="7" s="1"/>
  <c r="AG164" i="7"/>
  <c r="AG172" i="7"/>
  <c r="AG180" i="7"/>
  <c r="AG188" i="7"/>
  <c r="AG196" i="7"/>
  <c r="AG204" i="7"/>
  <c r="AG194" i="7"/>
  <c r="AG171" i="7"/>
  <c r="AG161" i="7"/>
  <c r="AG165" i="7"/>
  <c r="AG173" i="7"/>
  <c r="AG181" i="7"/>
  <c r="AG189" i="7"/>
  <c r="AG197" i="7"/>
  <c r="AG205" i="7"/>
  <c r="AG143" i="7"/>
  <c r="B147" i="7" s="1"/>
  <c r="AG211" i="7"/>
  <c r="AG166" i="7"/>
  <c r="AG174" i="7"/>
  <c r="AG182" i="7"/>
  <c r="AG190" i="7"/>
  <c r="AG198" i="7"/>
  <c r="AG206" i="7"/>
  <c r="AG121" i="7"/>
  <c r="B131" i="7" s="1"/>
  <c r="AG162" i="7"/>
  <c r="AG186" i="7"/>
  <c r="AG202" i="7"/>
  <c r="AG163" i="7"/>
  <c r="AG179" i="7"/>
  <c r="AG195" i="7"/>
  <c r="AG167" i="7"/>
  <c r="AG175" i="7"/>
  <c r="AG183" i="7"/>
  <c r="AG191" i="7"/>
  <c r="AG199" i="7"/>
  <c r="AG207" i="7"/>
  <c r="AG178" i="7"/>
  <c r="AG187" i="7"/>
  <c r="AG203" i="7"/>
  <c r="AG168" i="7"/>
  <c r="AG176" i="7"/>
  <c r="AG184" i="7"/>
  <c r="AG192" i="7"/>
  <c r="AG200" i="7"/>
  <c r="AG208" i="7"/>
  <c r="AH121" i="7"/>
  <c r="B133" i="7" s="1"/>
  <c r="AG210" i="7"/>
  <c r="AG212" i="7"/>
  <c r="AG169" i="7"/>
  <c r="AG177" i="7"/>
  <c r="AG185" i="7"/>
  <c r="AG193" i="7"/>
  <c r="AG201" i="7"/>
  <c r="AG209" i="7"/>
  <c r="AH143" i="7"/>
  <c r="B149" i="7" s="1"/>
  <c r="AG170" i="7"/>
  <c r="AH95" i="7"/>
  <c r="B110" i="7" s="1"/>
  <c r="AL68" i="7"/>
  <c r="B85" i="7" s="1"/>
  <c r="AG95" i="7"/>
  <c r="B108" i="7" s="1"/>
  <c r="B59" i="7"/>
  <c r="B81" i="7"/>
  <c r="B57" i="7"/>
  <c r="AL49" i="7"/>
  <c r="B61" i="7" s="1"/>
  <c r="B83" i="7"/>
  <c r="AG21" i="6"/>
  <c r="B10" i="10"/>
  <c r="B10" i="9"/>
  <c r="B10" i="11"/>
  <c r="B8" i="8"/>
  <c r="B8" i="7"/>
  <c r="B8" i="6"/>
  <c r="B8" i="5"/>
  <c r="B10" i="14"/>
  <c r="B10" i="13"/>
  <c r="B9" i="1"/>
  <c r="BY67" i="14"/>
  <c r="BY33" i="14"/>
  <c r="BY66" i="14"/>
  <c r="BY65" i="14"/>
  <c r="BY64" i="14"/>
  <c r="BY63" i="14"/>
  <c r="BY62" i="14"/>
  <c r="BY61" i="14"/>
  <c r="BY60" i="14"/>
  <c r="BY59" i="14"/>
  <c r="BY58" i="14"/>
  <c r="BY57" i="14"/>
  <c r="BY56" i="14"/>
  <c r="BY55" i="14"/>
  <c r="BY54" i="14"/>
  <c r="BY53" i="14"/>
  <c r="BY52" i="14"/>
  <c r="BY51" i="14"/>
  <c r="BY50" i="14"/>
  <c r="BY49" i="14"/>
  <c r="BY48" i="14"/>
  <c r="BY47" i="14"/>
  <c r="BY46" i="14"/>
  <c r="BY45" i="14"/>
  <c r="BY44" i="14"/>
  <c r="BY43" i="14"/>
  <c r="BY42" i="14"/>
  <c r="BY41" i="14"/>
  <c r="BY40" i="14"/>
  <c r="BY39" i="14"/>
  <c r="BY38" i="14"/>
  <c r="BY37" i="14"/>
  <c r="BY36" i="14"/>
  <c r="BY35" i="14"/>
  <c r="BY34" i="14"/>
  <c r="B105" i="6" l="1"/>
  <c r="AJ88" i="6"/>
  <c r="B104" i="6"/>
  <c r="AJ82" i="6"/>
  <c r="BC143" i="6"/>
  <c r="AK199" i="6" s="1"/>
  <c r="B200" i="6"/>
  <c r="AJ70" i="6"/>
  <c r="B131" i="6"/>
  <c r="B129" i="6"/>
  <c r="B198" i="6"/>
  <c r="AJ96" i="6"/>
  <c r="B102" i="6"/>
  <c r="AJ95" i="6"/>
  <c r="AG213" i="7"/>
  <c r="B217" i="7" s="1"/>
  <c r="BY68" i="14"/>
  <c r="B68" i="14" s="1"/>
  <c r="AL199" i="6" l="1"/>
  <c r="AJ201" i="6"/>
  <c r="B203" i="6" s="1"/>
  <c r="AJ98" i="6"/>
  <c r="B106" i="6" s="1"/>
  <c r="N10" i="10" l="1"/>
  <c r="N10" i="13"/>
  <c r="N10" i="9"/>
  <c r="N9" i="1"/>
  <c r="N10" i="11"/>
  <c r="N8" i="8"/>
  <c r="N8" i="7"/>
  <c r="N8" i="6"/>
  <c r="N8" i="5"/>
  <c r="N10" i="14"/>
  <c r="G26" i="11" l="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88" i="11"/>
  <c r="G190" i="11"/>
  <c r="G192" i="11"/>
  <c r="G193" i="11"/>
  <c r="G195" i="11"/>
  <c r="G196" i="11"/>
  <c r="G197" i="11"/>
  <c r="G199" i="11"/>
  <c r="G215" i="11"/>
  <c r="G220" i="11"/>
  <c r="G221" i="11"/>
  <c r="G223" i="11"/>
  <c r="G224" i="11"/>
  <c r="G226" i="11"/>
  <c r="G229" i="11"/>
  <c r="G230" i="11"/>
  <c r="G232" i="11"/>
  <c r="G236" i="11"/>
  <c r="G238" i="11"/>
  <c r="G239" i="11"/>
  <c r="G241" i="11"/>
  <c r="G242" i="11"/>
  <c r="G244" i="11"/>
  <c r="G246" i="11"/>
  <c r="G249" i="11"/>
  <c r="G250" i="11"/>
  <c r="G252" i="11"/>
  <c r="G253" i="11"/>
  <c r="G256" i="11"/>
  <c r="G260" i="11"/>
  <c r="G264" i="11"/>
  <c r="G270" i="11"/>
  <c r="G274" i="11"/>
  <c r="G277" i="11"/>
  <c r="G281" i="11"/>
  <c r="G287" i="11"/>
  <c r="G289" i="11"/>
  <c r="G291" i="11"/>
  <c r="G292" i="11"/>
  <c r="G293" i="11"/>
  <c r="G294" i="11"/>
  <c r="G295" i="11"/>
  <c r="G298" i="11"/>
  <c r="G299" i="11"/>
  <c r="G301" i="11"/>
  <c r="G302" i="11"/>
  <c r="G305" i="11"/>
  <c r="G306" i="11"/>
  <c r="G310" i="11"/>
  <c r="G313" i="11"/>
  <c r="G318" i="11"/>
  <c r="G323" i="11"/>
  <c r="G331" i="11"/>
  <c r="G336" i="11"/>
  <c r="G338" i="11"/>
  <c r="G339" i="11"/>
  <c r="G341" i="11"/>
  <c r="G342" i="11"/>
  <c r="G343" i="11"/>
  <c r="G345" i="11"/>
  <c r="G347" i="11"/>
  <c r="G351" i="11"/>
  <c r="G353" i="11"/>
  <c r="G355" i="11"/>
  <c r="G358" i="11"/>
  <c r="G361" i="11"/>
  <c r="G362" i="11"/>
  <c r="G363" i="11"/>
  <c r="G368" i="11"/>
  <c r="G369" i="11"/>
  <c r="G372" i="11"/>
  <c r="G375" i="11"/>
  <c r="G574" i="11"/>
  <c r="G577" i="11"/>
  <c r="G579" i="11"/>
  <c r="G585" i="11"/>
  <c r="G586" i="11"/>
  <c r="G593" i="11"/>
  <c r="D27" i="11"/>
  <c r="D32" i="11"/>
  <c r="D41" i="11"/>
  <c r="D42" i="11"/>
  <c r="D44" i="11"/>
  <c r="D53" i="11"/>
  <c r="D54" i="11"/>
  <c r="D62" i="11"/>
  <c r="D67" i="11"/>
  <c r="D69" i="11"/>
  <c r="D71" i="11"/>
  <c r="D74" i="11"/>
  <c r="D75" i="11"/>
  <c r="D79" i="11"/>
  <c r="D80" i="11"/>
  <c r="D81" i="11"/>
  <c r="D82" i="11"/>
  <c r="D87" i="11"/>
  <c r="D93" i="11"/>
  <c r="D94" i="11"/>
  <c r="D99" i="11"/>
  <c r="D103" i="11"/>
  <c r="D112" i="11"/>
  <c r="D123" i="11"/>
  <c r="D125" i="11"/>
  <c r="D126" i="11"/>
  <c r="D138" i="11"/>
  <c r="D140" i="11"/>
  <c r="D147" i="11"/>
  <c r="D151" i="11"/>
  <c r="D157" i="11"/>
  <c r="D159" i="11"/>
  <c r="D161" i="11"/>
  <c r="D162" i="11"/>
  <c r="D165" i="11"/>
  <c r="D166" i="11"/>
  <c r="D171" i="11"/>
  <c r="D174" i="11"/>
  <c r="D179" i="11"/>
  <c r="D181" i="11"/>
  <c r="D182" i="11"/>
  <c r="D193" i="11"/>
  <c r="D194" i="11"/>
  <c r="D199" i="11"/>
  <c r="D202" i="11"/>
  <c r="D203" i="11"/>
  <c r="D209" i="11"/>
  <c r="D230" i="11"/>
  <c r="D232" i="11"/>
  <c r="D233" i="11"/>
  <c r="D237" i="11"/>
  <c r="D250" i="11"/>
  <c r="D257" i="11"/>
  <c r="D262" i="11"/>
  <c r="D277" i="11"/>
  <c r="D283" i="11"/>
  <c r="D295" i="11"/>
  <c r="D298" i="11"/>
  <c r="D312" i="11"/>
  <c r="D333" i="11"/>
  <c r="D337" i="11"/>
  <c r="D340" i="11"/>
  <c r="D343" i="11"/>
  <c r="D344" i="11"/>
  <c r="D350" i="11"/>
  <c r="D351" i="11"/>
  <c r="D359" i="11"/>
  <c r="D371" i="11"/>
  <c r="D388" i="11"/>
  <c r="D391" i="11"/>
  <c r="D392" i="11"/>
  <c r="D396" i="11"/>
  <c r="D400" i="11"/>
  <c r="D403" i="11"/>
  <c r="D404" i="11"/>
  <c r="D405" i="11"/>
  <c r="D406" i="11"/>
  <c r="D411" i="11"/>
  <c r="D418" i="11"/>
  <c r="D420" i="11"/>
  <c r="D427" i="11"/>
  <c r="D428" i="11"/>
  <c r="D430" i="11"/>
  <c r="D431" i="11"/>
  <c r="D432" i="11"/>
  <c r="D434" i="11"/>
  <c r="D441" i="11"/>
  <c r="D442" i="11"/>
  <c r="D445" i="11"/>
  <c r="D446" i="11"/>
  <c r="D447" i="11"/>
  <c r="D455" i="11"/>
  <c r="D458" i="11"/>
  <c r="D464" i="11"/>
  <c r="D475" i="11"/>
  <c r="D476" i="11"/>
  <c r="D477" i="11"/>
  <c r="D480" i="11"/>
  <c r="D485" i="11"/>
  <c r="D495" i="11"/>
  <c r="D496" i="11"/>
  <c r="D497" i="11"/>
  <c r="D498" i="11"/>
  <c r="D505" i="11"/>
  <c r="D509" i="11"/>
  <c r="D513" i="11"/>
  <c r="D526" i="11"/>
  <c r="D531" i="11"/>
  <c r="D534" i="11"/>
  <c r="D538" i="11"/>
  <c r="D540" i="11"/>
  <c r="D551" i="11"/>
  <c r="D559" i="11"/>
  <c r="D566" i="11"/>
  <c r="D567" i="11"/>
  <c r="D571" i="11"/>
  <c r="D573" i="11"/>
  <c r="D579" i="11"/>
  <c r="D583" i="11"/>
  <c r="D591"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9" i="11"/>
  <c r="G191" i="11"/>
  <c r="G194" i="11"/>
  <c r="G198" i="11"/>
  <c r="G200" i="11"/>
  <c r="G216" i="11"/>
  <c r="G218" i="11"/>
  <c r="G225" i="11"/>
  <c r="G228" i="11"/>
  <c r="G233" i="11"/>
  <c r="G234" i="11"/>
  <c r="G258" i="11"/>
  <c r="G261" i="11"/>
  <c r="G262" i="11"/>
  <c r="G265" i="11"/>
  <c r="G267" i="11"/>
  <c r="G269" i="11"/>
  <c r="G271" i="11"/>
  <c r="G273" i="11"/>
  <c r="G276" i="11"/>
  <c r="G278" i="11"/>
  <c r="G283" i="11"/>
  <c r="G284" i="11"/>
  <c r="G286" i="11"/>
  <c r="G290" i="11"/>
  <c r="G297" i="11"/>
  <c r="G307" i="11"/>
  <c r="G312" i="11"/>
  <c r="G314" i="11"/>
  <c r="G316" i="11"/>
  <c r="G320" i="11"/>
  <c r="G324" i="11"/>
  <c r="G326" i="11"/>
  <c r="G328" i="11"/>
  <c r="G329" i="11"/>
  <c r="G330" i="11"/>
  <c r="G333" i="11"/>
  <c r="G334" i="11"/>
  <c r="G337" i="11"/>
  <c r="G348" i="11"/>
  <c r="G350" i="11"/>
  <c r="G356" i="11"/>
  <c r="G359" i="11"/>
  <c r="G364" i="11"/>
  <c r="G366" i="11"/>
  <c r="G370" i="11"/>
  <c r="G374" i="11"/>
  <c r="G575" i="11"/>
  <c r="G581" i="11"/>
  <c r="G582" i="11"/>
  <c r="G584" i="11"/>
  <c r="G588" i="11"/>
  <c r="G589" i="11"/>
  <c r="G590" i="11"/>
  <c r="G591" i="11"/>
  <c r="G595" i="11"/>
  <c r="D35" i="11"/>
  <c r="D37" i="11"/>
  <c r="D39" i="11"/>
  <c r="D40" i="11"/>
  <c r="D43" i="11"/>
  <c r="D45" i="11"/>
  <c r="D47" i="11"/>
  <c r="D51" i="11"/>
  <c r="D55" i="11"/>
  <c r="D57" i="11"/>
  <c r="D59" i="11"/>
  <c r="D63" i="11"/>
  <c r="D66" i="11"/>
  <c r="D68" i="11"/>
  <c r="D72" i="11"/>
  <c r="D78" i="11"/>
  <c r="D88" i="11"/>
  <c r="D92" i="11"/>
  <c r="D101" i="11"/>
  <c r="D102" i="11"/>
  <c r="D104" i="11"/>
  <c r="D106" i="11"/>
  <c r="D108" i="11"/>
  <c r="D111" i="11"/>
  <c r="D114" i="11"/>
  <c r="D116" i="11"/>
  <c r="D118" i="11"/>
  <c r="D120" i="11"/>
  <c r="D121" i="11"/>
  <c r="D124" i="11"/>
  <c r="D127" i="11"/>
  <c r="D131" i="11"/>
  <c r="D132" i="11"/>
  <c r="D134" i="11"/>
  <c r="D136" i="11"/>
  <c r="D139" i="11"/>
  <c r="D142" i="11"/>
  <c r="D146" i="11"/>
  <c r="D148" i="11"/>
  <c r="D150" i="11"/>
  <c r="D168" i="11"/>
  <c r="D170" i="11"/>
  <c r="D176" i="11"/>
  <c r="D184" i="11"/>
  <c r="D185" i="11"/>
  <c r="D188" i="11"/>
  <c r="D201" i="11"/>
  <c r="D212" i="11"/>
  <c r="D221" i="11"/>
  <c r="D222" i="11"/>
  <c r="D225" i="11"/>
  <c r="D228" i="11"/>
  <c r="D229" i="11"/>
  <c r="D236" i="11"/>
  <c r="D238" i="11"/>
  <c r="D239" i="11"/>
  <c r="D244" i="11"/>
  <c r="D255" i="11"/>
  <c r="D256" i="11"/>
  <c r="D269" i="11"/>
  <c r="D270" i="11"/>
  <c r="D272" i="11"/>
  <c r="D278" i="11"/>
  <c r="D279" i="11"/>
  <c r="D281" i="11"/>
  <c r="D290" i="11"/>
  <c r="D293" i="11"/>
  <c r="D296" i="11"/>
  <c r="D297" i="11"/>
  <c r="D299" i="11"/>
  <c r="D301" i="11"/>
  <c r="D302" i="11"/>
  <c r="D305" i="11"/>
  <c r="D306" i="11"/>
  <c r="D307" i="11"/>
  <c r="D308" i="11"/>
  <c r="D311" i="11"/>
  <c r="D316" i="11"/>
  <c r="D321" i="11"/>
  <c r="D323" i="11"/>
  <c r="D324" i="11"/>
  <c r="D325" i="11"/>
  <c r="D326" i="11"/>
  <c r="D327" i="11"/>
  <c r="D335" i="11"/>
  <c r="D358" i="11"/>
  <c r="D360" i="11"/>
  <c r="D366" i="11"/>
  <c r="D368" i="11"/>
  <c r="D373" i="11"/>
  <c r="D375" i="11"/>
  <c r="D377" i="11"/>
  <c r="D378" i="11"/>
  <c r="D380" i="11"/>
  <c r="D385" i="11"/>
  <c r="D393" i="11"/>
  <c r="D394" i="11"/>
  <c r="D407" i="11"/>
  <c r="D416" i="11"/>
  <c r="D426" i="11"/>
  <c r="D452" i="11"/>
  <c r="D460" i="11"/>
  <c r="D469" i="11"/>
  <c r="D470" i="11"/>
  <c r="D471" i="11"/>
  <c r="D472" i="11"/>
  <c r="D483" i="11"/>
  <c r="D484" i="11"/>
  <c r="D499" i="11"/>
  <c r="D500" i="11"/>
  <c r="D504" i="11"/>
  <c r="D520" i="11"/>
  <c r="D521" i="11"/>
  <c r="D522" i="11"/>
  <c r="D527" i="11"/>
  <c r="D528" i="11"/>
  <c r="D532" i="11"/>
  <c r="D536" i="11"/>
  <c r="D541" i="11"/>
  <c r="D542" i="11"/>
  <c r="D543" i="11"/>
  <c r="D545" i="11"/>
  <c r="D546" i="11"/>
  <c r="D549" i="11"/>
  <c r="D552" i="11"/>
  <c r="D557" i="11"/>
  <c r="D558" i="11"/>
  <c r="D561" i="11"/>
  <c r="D565" i="11"/>
  <c r="D572" i="11"/>
  <c r="D576" i="11"/>
  <c r="D580" i="11"/>
  <c r="D581" i="11"/>
  <c r="D588" i="11"/>
  <c r="D589" i="11"/>
  <c r="G201" i="11"/>
  <c r="G202" i="11"/>
  <c r="G203" i="11"/>
  <c r="G204" i="11"/>
  <c r="G205" i="11"/>
  <c r="G206" i="11"/>
  <c r="G207" i="11"/>
  <c r="G208" i="11"/>
  <c r="G209" i="11"/>
  <c r="G210" i="11"/>
  <c r="G211" i="11"/>
  <c r="G212" i="11"/>
  <c r="G213" i="11"/>
  <c r="G214" i="11"/>
  <c r="G217" i="11"/>
  <c r="G219" i="11"/>
  <c r="G222" i="11"/>
  <c r="G227" i="11"/>
  <c r="G231" i="11"/>
  <c r="G235" i="11"/>
  <c r="G237" i="11"/>
  <c r="G240" i="11"/>
  <c r="G243" i="11"/>
  <c r="G245" i="11"/>
  <c r="G247" i="11"/>
  <c r="G248" i="11"/>
  <c r="G251" i="11"/>
  <c r="G254" i="11"/>
  <c r="G255" i="11"/>
  <c r="G257" i="11"/>
  <c r="G259" i="11"/>
  <c r="G263" i="11"/>
  <c r="G266" i="11"/>
  <c r="G268" i="11"/>
  <c r="G272" i="11"/>
  <c r="G275" i="11"/>
  <c r="G279" i="11"/>
  <c r="G280" i="11"/>
  <c r="G282" i="11"/>
  <c r="G285" i="11"/>
  <c r="G288" i="11"/>
  <c r="G296" i="11"/>
  <c r="G300" i="11"/>
  <c r="G303" i="11"/>
  <c r="G304" i="11"/>
  <c r="G308" i="11"/>
  <c r="G309" i="11"/>
  <c r="G311" i="11"/>
  <c r="G315" i="11"/>
  <c r="G317" i="11"/>
  <c r="G319" i="11"/>
  <c r="G321" i="11"/>
  <c r="G322" i="11"/>
  <c r="G325" i="11"/>
  <c r="G327" i="11"/>
  <c r="G332" i="11"/>
  <c r="G335" i="11"/>
  <c r="G340" i="11"/>
  <c r="G344" i="11"/>
  <c r="G346" i="11"/>
  <c r="G349" i="11"/>
  <c r="G352" i="11"/>
  <c r="G354" i="11"/>
  <c r="G357" i="11"/>
  <c r="G360" i="11"/>
  <c r="G365" i="11"/>
  <c r="G367" i="11"/>
  <c r="G371" i="11"/>
  <c r="G373" i="11"/>
  <c r="G578" i="11"/>
  <c r="G587" i="11"/>
  <c r="G592" i="11"/>
  <c r="D26" i="11"/>
  <c r="D29" i="11"/>
  <c r="D31" i="11"/>
  <c r="D36" i="11"/>
  <c r="D46" i="11"/>
  <c r="D49" i="11"/>
  <c r="D52" i="11"/>
  <c r="D58" i="11"/>
  <c r="D77" i="11"/>
  <c r="D91" i="11"/>
  <c r="D100" i="11"/>
  <c r="D107" i="11"/>
  <c r="D110" i="11"/>
  <c r="D117" i="11"/>
  <c r="D135" i="11"/>
  <c r="D153" i="11"/>
  <c r="D155" i="11"/>
  <c r="D160" i="11"/>
  <c r="D169" i="11"/>
  <c r="D173" i="11"/>
  <c r="D198" i="11"/>
  <c r="D207" i="11"/>
  <c r="D219" i="11"/>
  <c r="D273" i="11"/>
  <c r="D282" i="11"/>
  <c r="D287" i="11"/>
  <c r="D365" i="11"/>
  <c r="D367" i="11"/>
  <c r="D372" i="11"/>
  <c r="D410" i="11"/>
  <c r="D423" i="11"/>
  <c r="D440" i="11"/>
  <c r="D456" i="11"/>
  <c r="D489" i="11"/>
  <c r="D533" i="11"/>
  <c r="D535" i="11"/>
  <c r="D564" i="11"/>
  <c r="D145" i="11"/>
  <c r="D172" i="11"/>
  <c r="D178" i="11"/>
  <c r="D183" i="11"/>
  <c r="D186" i="11"/>
  <c r="D187" i="11"/>
  <c r="D191" i="11"/>
  <c r="D197" i="11"/>
  <c r="D200" i="11"/>
  <c r="D204" i="11"/>
  <c r="D208" i="11"/>
  <c r="D210" i="11"/>
  <c r="D213" i="11"/>
  <c r="D215" i="11"/>
  <c r="D217" i="11"/>
  <c r="D220" i="11"/>
  <c r="D224" i="11"/>
  <c r="D226" i="11"/>
  <c r="D231" i="11"/>
  <c r="D235" i="11"/>
  <c r="D240" i="11"/>
  <c r="D241" i="11"/>
  <c r="D243" i="11"/>
  <c r="D245" i="11"/>
  <c r="D246" i="11"/>
  <c r="D248" i="11"/>
  <c r="D251" i="11"/>
  <c r="D253" i="11"/>
  <c r="D254" i="11"/>
  <c r="D260" i="11"/>
  <c r="D261" i="11"/>
  <c r="D265" i="11"/>
  <c r="D266" i="11"/>
  <c r="D271" i="11"/>
  <c r="D280" i="11"/>
  <c r="D284" i="11"/>
  <c r="D286" i="11"/>
  <c r="D288" i="11"/>
  <c r="D289" i="11"/>
  <c r="D292" i="11"/>
  <c r="D300" i="11"/>
  <c r="D303" i="11"/>
  <c r="D304" i="11"/>
  <c r="D314" i="11"/>
  <c r="D315" i="11"/>
  <c r="D317" i="11"/>
  <c r="D318" i="11"/>
  <c r="D320" i="11"/>
  <c r="D328" i="11"/>
  <c r="D332" i="11"/>
  <c r="D338" i="11"/>
  <c r="D342" i="11"/>
  <c r="D349" i="11"/>
  <c r="D354" i="11"/>
  <c r="D379" i="11"/>
  <c r="D381" i="11"/>
  <c r="D386" i="11"/>
  <c r="D395" i="11"/>
  <c r="D398" i="11"/>
  <c r="D413" i="11"/>
  <c r="D419" i="11"/>
  <c r="D436" i="11"/>
  <c r="D450" i="11"/>
  <c r="D459" i="11"/>
  <c r="D468" i="11"/>
  <c r="D490" i="11"/>
  <c r="D494" i="11"/>
  <c r="D530" i="11"/>
  <c r="D578" i="11"/>
  <c r="G376" i="11"/>
  <c r="G377" i="11"/>
  <c r="G378" i="11"/>
  <c r="G379" i="11"/>
  <c r="G380" i="11"/>
  <c r="G381" i="11"/>
  <c r="G382" i="11"/>
  <c r="G383" i="11"/>
  <c r="G384" i="11"/>
  <c r="G385" i="11"/>
  <c r="G386" i="11"/>
  <c r="G387" i="11"/>
  <c r="G388" i="11"/>
  <c r="G389" i="11"/>
  <c r="G390" i="11"/>
  <c r="G391" i="11"/>
  <c r="G392" i="11"/>
  <c r="G393" i="11"/>
  <c r="G394" i="11"/>
  <c r="G395" i="11"/>
  <c r="G396" i="11"/>
  <c r="G397" i="11"/>
  <c r="G398" i="11"/>
  <c r="G399" i="11"/>
  <c r="G400" i="11"/>
  <c r="G401" i="11"/>
  <c r="G402" i="11"/>
  <c r="G403" i="11"/>
  <c r="G404" i="11"/>
  <c r="G405" i="11"/>
  <c r="G406" i="11"/>
  <c r="G407" i="11"/>
  <c r="G408" i="11"/>
  <c r="G409" i="11"/>
  <c r="G410" i="11"/>
  <c r="G411"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2" i="11"/>
  <c r="G443" i="11"/>
  <c r="G444" i="11"/>
  <c r="G445" i="11"/>
  <c r="G446" i="11"/>
  <c r="G447" i="11"/>
  <c r="G448" i="11"/>
  <c r="G449" i="11"/>
  <c r="G450" i="11"/>
  <c r="G451" i="11"/>
  <c r="G452" i="11"/>
  <c r="G453" i="11"/>
  <c r="G454" i="11"/>
  <c r="G455" i="11"/>
  <c r="G456" i="11"/>
  <c r="G457" i="11"/>
  <c r="G458" i="11"/>
  <c r="G459" i="11"/>
  <c r="G460" i="11"/>
  <c r="G461" i="11"/>
  <c r="G462" i="11"/>
  <c r="G463" i="11"/>
  <c r="G464" i="11"/>
  <c r="G465" i="11"/>
  <c r="G466" i="11"/>
  <c r="G467" i="11"/>
  <c r="G468" i="11"/>
  <c r="G469" i="11"/>
  <c r="G470" i="11"/>
  <c r="G471"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495" i="11"/>
  <c r="G496" i="11"/>
  <c r="G497" i="11"/>
  <c r="G498" i="11"/>
  <c r="G499" i="11"/>
  <c r="G500" i="11"/>
  <c r="G501" i="11"/>
  <c r="G502" i="11"/>
  <c r="G503" i="11"/>
  <c r="G504" i="11"/>
  <c r="G505" i="11"/>
  <c r="G506" i="11"/>
  <c r="G507" i="11"/>
  <c r="G508" i="11"/>
  <c r="G509" i="11"/>
  <c r="G510" i="11"/>
  <c r="G511" i="11"/>
  <c r="G512" i="11"/>
  <c r="G513" i="11"/>
  <c r="G514" i="11"/>
  <c r="G515" i="11"/>
  <c r="G516" i="11"/>
  <c r="G517" i="11"/>
  <c r="G518" i="11"/>
  <c r="G519" i="11"/>
  <c r="G520" i="11"/>
  <c r="G521" i="11"/>
  <c r="G522"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G567" i="11"/>
  <c r="G568" i="11"/>
  <c r="G569" i="11"/>
  <c r="G570" i="11"/>
  <c r="G571" i="11"/>
  <c r="G572" i="11"/>
  <c r="G573" i="11"/>
  <c r="G576" i="11"/>
  <c r="G580" i="11"/>
  <c r="G583" i="11"/>
  <c r="G594" i="11"/>
  <c r="D28" i="11"/>
  <c r="D30" i="11"/>
  <c r="D34" i="11"/>
  <c r="D38" i="11"/>
  <c r="D48" i="11"/>
  <c r="D50" i="11"/>
  <c r="D56" i="11"/>
  <c r="D61" i="11"/>
  <c r="D64" i="11"/>
  <c r="D76" i="11"/>
  <c r="D86" i="11"/>
  <c r="D95" i="11"/>
  <c r="D98" i="11"/>
  <c r="D105" i="11"/>
  <c r="D109" i="11"/>
  <c r="D119" i="11"/>
  <c r="D122" i="11"/>
  <c r="D129" i="11"/>
  <c r="D130" i="11"/>
  <c r="D137" i="11"/>
  <c r="D144" i="11"/>
  <c r="D149" i="11"/>
  <c r="D154" i="11"/>
  <c r="D156" i="11"/>
  <c r="D163" i="11"/>
  <c r="D167" i="11"/>
  <c r="D177" i="11"/>
  <c r="D189" i="11"/>
  <c r="D196" i="11"/>
  <c r="D234" i="11"/>
  <c r="D285" i="11"/>
  <c r="D309" i="11"/>
  <c r="D382" i="11"/>
  <c r="D408" i="11"/>
  <c r="D417" i="11"/>
  <c r="D424" i="11"/>
  <c r="D429" i="11"/>
  <c r="D439" i="11"/>
  <c r="D453" i="11"/>
  <c r="D467" i="11"/>
  <c r="D486" i="11"/>
  <c r="D502" i="11"/>
  <c r="D507" i="11"/>
  <c r="D537" i="11"/>
  <c r="D547" i="11"/>
  <c r="D33" i="11"/>
  <c r="D60" i="11"/>
  <c r="D65" i="11"/>
  <c r="D70" i="11"/>
  <c r="D73" i="11"/>
  <c r="D83" i="11"/>
  <c r="D84" i="11"/>
  <c r="D85" i="11"/>
  <c r="D89" i="11"/>
  <c r="D90" i="11"/>
  <c r="D96" i="11"/>
  <c r="D97" i="11"/>
  <c r="D113" i="11"/>
  <c r="D115" i="11"/>
  <c r="D128" i="11"/>
  <c r="D133" i="11"/>
  <c r="D141" i="11"/>
  <c r="D143" i="11"/>
  <c r="D152" i="11"/>
  <c r="D158" i="11"/>
  <c r="D164" i="11"/>
  <c r="D180" i="11"/>
  <c r="D190" i="11"/>
  <c r="D192" i="11"/>
  <c r="D205" i="11"/>
  <c r="D206" i="11"/>
  <c r="D214" i="11"/>
  <c r="D218" i="11"/>
  <c r="D247" i="11"/>
  <c r="D249" i="11"/>
  <c r="D252" i="11"/>
  <c r="D258" i="11"/>
  <c r="D259" i="11"/>
  <c r="D263" i="11"/>
  <c r="D264" i="11"/>
  <c r="D268" i="11"/>
  <c r="D275" i="11"/>
  <c r="D276" i="11"/>
  <c r="D291" i="11"/>
  <c r="D310" i="11"/>
  <c r="D313" i="11"/>
  <c r="D322" i="11"/>
  <c r="D329" i="11"/>
  <c r="D331" i="11"/>
  <c r="D334" i="11"/>
  <c r="D336" i="11"/>
  <c r="D345" i="11"/>
  <c r="D347" i="11"/>
  <c r="D348" i="11"/>
  <c r="D352" i="11"/>
  <c r="D353" i="11"/>
  <c r="D355" i="11"/>
  <c r="D356" i="11"/>
  <c r="D362" i="11"/>
  <c r="D363" i="11"/>
  <c r="D364" i="11"/>
  <c r="D376" i="11"/>
  <c r="D384" i="11"/>
  <c r="D390" i="11"/>
  <c r="D412" i="11"/>
  <c r="D422" i="11"/>
  <c r="D435" i="11"/>
  <c r="D448" i="11"/>
  <c r="D449" i="11"/>
  <c r="D454" i="11"/>
  <c r="D457" i="11"/>
  <c r="D462" i="11"/>
  <c r="D466" i="11"/>
  <c r="D473" i="11"/>
  <c r="D474" i="11"/>
  <c r="D481" i="11"/>
  <c r="D482" i="11"/>
  <c r="D487" i="11"/>
  <c r="D488" i="11"/>
  <c r="D491" i="11"/>
  <c r="D492" i="11"/>
  <c r="D493" i="11"/>
  <c r="D503" i="11"/>
  <c r="D506" i="11"/>
  <c r="D515" i="11"/>
  <c r="D516" i="11"/>
  <c r="D517" i="11"/>
  <c r="D518" i="11"/>
  <c r="D519" i="11"/>
  <c r="D523" i="11"/>
  <c r="D524" i="11"/>
  <c r="D539" i="11"/>
  <c r="D544" i="11"/>
  <c r="D554" i="11"/>
  <c r="D560" i="11"/>
  <c r="D562" i="11"/>
  <c r="D568" i="11"/>
  <c r="D569" i="11"/>
  <c r="D574" i="11"/>
  <c r="D575" i="11"/>
  <c r="D577" i="11"/>
  <c r="D582" i="11"/>
  <c r="D584" i="11"/>
  <c r="D585" i="11"/>
  <c r="D586" i="11"/>
  <c r="D587" i="11"/>
  <c r="D590" i="11"/>
  <c r="D383" i="11"/>
  <c r="D401" i="11"/>
  <c r="D409" i="11"/>
  <c r="D425" i="11"/>
  <c r="D433" i="11"/>
  <c r="D438" i="11"/>
  <c r="D451" i="11"/>
  <c r="D479" i="11"/>
  <c r="D508" i="11"/>
  <c r="D548" i="11"/>
  <c r="D556" i="11"/>
  <c r="D570" i="11"/>
  <c r="D175" i="11"/>
  <c r="D195" i="11"/>
  <c r="D211" i="11"/>
  <c r="D216" i="11"/>
  <c r="D223" i="11"/>
  <c r="D227" i="11"/>
  <c r="D242" i="11"/>
  <c r="D267" i="11"/>
  <c r="D274" i="11"/>
  <c r="D294" i="11"/>
  <c r="D357" i="11"/>
  <c r="D402" i="11"/>
  <c r="D461" i="11"/>
  <c r="D463" i="11"/>
  <c r="D478" i="11"/>
  <c r="D511" i="11"/>
  <c r="D550" i="11"/>
  <c r="D319" i="11"/>
  <c r="D341" i="11"/>
  <c r="D361" i="11"/>
  <c r="D370" i="11"/>
  <c r="D387" i="11"/>
  <c r="D414" i="11"/>
  <c r="D421" i="11"/>
  <c r="D443" i="11"/>
  <c r="D465" i="11"/>
  <c r="D510" i="11"/>
  <c r="D514" i="11"/>
  <c r="D553" i="11"/>
  <c r="D563" i="11"/>
  <c r="D330" i="11"/>
  <c r="D339" i="11"/>
  <c r="D346" i="11"/>
  <c r="D369" i="11"/>
  <c r="D374" i="11"/>
  <c r="D389" i="11"/>
  <c r="D397" i="11"/>
  <c r="D399" i="11"/>
  <c r="D415" i="11"/>
  <c r="D437" i="11"/>
  <c r="D444" i="11"/>
  <c r="D501" i="11"/>
  <c r="D512" i="11"/>
  <c r="D529" i="11"/>
  <c r="D592" i="11"/>
  <c r="D593" i="11"/>
  <c r="D594" i="11"/>
  <c r="D595" i="11"/>
  <c r="G25" i="11"/>
  <c r="D25" i="11"/>
  <c r="D525" i="11"/>
  <c r="D555" i="11"/>
  <c r="BN595" i="11" l="1"/>
  <c r="BO595" i="11"/>
  <c r="BO453" i="11"/>
  <c r="BN453" i="11"/>
  <c r="BO447" i="11"/>
  <c r="BN447" i="11"/>
  <c r="BO95" i="11"/>
  <c r="BN95" i="11"/>
  <c r="BO336" i="11"/>
  <c r="BN336" i="11"/>
  <c r="BO158" i="11"/>
  <c r="BN158" i="11"/>
  <c r="BO269" i="11"/>
  <c r="BN269" i="11"/>
  <c r="BO500" i="11"/>
  <c r="BN500" i="11"/>
  <c r="BO102" i="11"/>
  <c r="BN102" i="11"/>
  <c r="BO395" i="11"/>
  <c r="BN395" i="11"/>
  <c r="BO562" i="11"/>
  <c r="BN562" i="11"/>
  <c r="BN178" i="11"/>
  <c r="BO178" i="11"/>
  <c r="BO527" i="11"/>
  <c r="BN527" i="11"/>
  <c r="BO456" i="11"/>
  <c r="BN456" i="11"/>
  <c r="BO136" i="11"/>
  <c r="BN136" i="11"/>
  <c r="BN278" i="11"/>
  <c r="BO278" i="11"/>
  <c r="BO428" i="11"/>
  <c r="BN428" i="11"/>
  <c r="BO86" i="11"/>
  <c r="BN86" i="11"/>
  <c r="BO387" i="11"/>
  <c r="BN387" i="11"/>
  <c r="BO426" i="11"/>
  <c r="BN426" i="11"/>
  <c r="BO84" i="11"/>
  <c r="BN84" i="11"/>
  <c r="BN489" i="11"/>
  <c r="BO489" i="11"/>
  <c r="BN281" i="11"/>
  <c r="BO281" i="11"/>
  <c r="BO151" i="11"/>
  <c r="BN151" i="11"/>
  <c r="BO558" i="11"/>
  <c r="BN558" i="11"/>
  <c r="BN320" i="11"/>
  <c r="BO320" i="11"/>
  <c r="BO206" i="11"/>
  <c r="BN206" i="11"/>
  <c r="BO253" i="11"/>
  <c r="BN253" i="11"/>
  <c r="BO420" i="11"/>
  <c r="BN420" i="11"/>
  <c r="BN70" i="11"/>
  <c r="BO70" i="11"/>
  <c r="BO507" i="11"/>
  <c r="BN507" i="11"/>
  <c r="BN251" i="11"/>
  <c r="BO251" i="11"/>
  <c r="BO418" i="11"/>
  <c r="BN418" i="11"/>
  <c r="BO162" i="11"/>
  <c r="BN162" i="11"/>
  <c r="BN28" i="11"/>
  <c r="BO28" i="11"/>
  <c r="BO131" i="11"/>
  <c r="BN131" i="11"/>
  <c r="BO265" i="11"/>
  <c r="BN265" i="11"/>
  <c r="BO79" i="11"/>
  <c r="BN79" i="11"/>
  <c r="BO263" i="11"/>
  <c r="BN263" i="11"/>
  <c r="BO575" i="11"/>
  <c r="BN575" i="11"/>
  <c r="BO521" i="11"/>
  <c r="BN521" i="11"/>
  <c r="BO583" i="11"/>
  <c r="BN583" i="11"/>
  <c r="BN478" i="11"/>
  <c r="BO478" i="11"/>
  <c r="BN273" i="11"/>
  <c r="BO273" i="11"/>
  <c r="BO544" i="11"/>
  <c r="BN544" i="11"/>
  <c r="BO423" i="11"/>
  <c r="BN423" i="11"/>
  <c r="BN175" i="11"/>
  <c r="BO175" i="11"/>
  <c r="BO440" i="11"/>
  <c r="BN440" i="11"/>
  <c r="BO376" i="11"/>
  <c r="BN376" i="11"/>
  <c r="BN312" i="11"/>
  <c r="BO312" i="11"/>
  <c r="BO248" i="11"/>
  <c r="BN248" i="11"/>
  <c r="BO184" i="11"/>
  <c r="BN184" i="11"/>
  <c r="BN110" i="11"/>
  <c r="BO110" i="11"/>
  <c r="BO390" i="11"/>
  <c r="BN390" i="11"/>
  <c r="BN326" i="11"/>
  <c r="BO326" i="11"/>
  <c r="BN262" i="11"/>
  <c r="BO262" i="11"/>
  <c r="BO198" i="11"/>
  <c r="BN198" i="11"/>
  <c r="BN134" i="11"/>
  <c r="BO134" i="11"/>
  <c r="BO373" i="11"/>
  <c r="BN373" i="11"/>
  <c r="BO309" i="11"/>
  <c r="BN309" i="11"/>
  <c r="BN245" i="11"/>
  <c r="BO245" i="11"/>
  <c r="BN181" i="11"/>
  <c r="BO181" i="11"/>
  <c r="BO103" i="11"/>
  <c r="BN103" i="11"/>
  <c r="BO540" i="11"/>
  <c r="BN540" i="11"/>
  <c r="BO476" i="11"/>
  <c r="BN476" i="11"/>
  <c r="BN412" i="11"/>
  <c r="BO412" i="11"/>
  <c r="BO348" i="11"/>
  <c r="BN348" i="11"/>
  <c r="BN284" i="11"/>
  <c r="BO284" i="11"/>
  <c r="BO220" i="11"/>
  <c r="BN220" i="11"/>
  <c r="BO156" i="11"/>
  <c r="BN156" i="11"/>
  <c r="BO54" i="11"/>
  <c r="BN54" i="11"/>
  <c r="BO563" i="11"/>
  <c r="BN563" i="11"/>
  <c r="BO499" i="11"/>
  <c r="BN499" i="11"/>
  <c r="BO435" i="11"/>
  <c r="BN435" i="11"/>
  <c r="BO371" i="11"/>
  <c r="BN371" i="11"/>
  <c r="BN307" i="11"/>
  <c r="BO307" i="11"/>
  <c r="BO243" i="11"/>
  <c r="BN243" i="11"/>
  <c r="BO179" i="11"/>
  <c r="BN179" i="11"/>
  <c r="BN101" i="11"/>
  <c r="BO101" i="11"/>
  <c r="BN538" i="11"/>
  <c r="BO538" i="11"/>
  <c r="BO474" i="11"/>
  <c r="BN474" i="11"/>
  <c r="BO410" i="11"/>
  <c r="BN410" i="11"/>
  <c r="BN346" i="11"/>
  <c r="BO346" i="11"/>
  <c r="BO282" i="11"/>
  <c r="BN282" i="11"/>
  <c r="BO218" i="11"/>
  <c r="BN218" i="11"/>
  <c r="BO154" i="11"/>
  <c r="BN154" i="11"/>
  <c r="BO52" i="11"/>
  <c r="BN52" i="11"/>
  <c r="BO123" i="11"/>
  <c r="BN123" i="11"/>
  <c r="BN59" i="11"/>
  <c r="BO59" i="11"/>
  <c r="BO90" i="11"/>
  <c r="BN90" i="11"/>
  <c r="BO26" i="11"/>
  <c r="BN26" i="11"/>
  <c r="BN121" i="11"/>
  <c r="BO121" i="11"/>
  <c r="BO57" i="11"/>
  <c r="BN57" i="11"/>
  <c r="BN96" i="11"/>
  <c r="BO96" i="11"/>
  <c r="BO32" i="11"/>
  <c r="BN32" i="11"/>
  <c r="BN541" i="11"/>
  <c r="BO541" i="11"/>
  <c r="BO201" i="11"/>
  <c r="BN201" i="11"/>
  <c r="BO565" i="11"/>
  <c r="BN565" i="11"/>
  <c r="BO560" i="11"/>
  <c r="BN560" i="11"/>
  <c r="BN582" i="11"/>
  <c r="BO582" i="11"/>
  <c r="BO464" i="11"/>
  <c r="BN464" i="11"/>
  <c r="BO208" i="11"/>
  <c r="BN208" i="11"/>
  <c r="BO414" i="11"/>
  <c r="BN414" i="11"/>
  <c r="BO222" i="11"/>
  <c r="BN222" i="11"/>
  <c r="BO205" i="11"/>
  <c r="BN205" i="11"/>
  <c r="BO436" i="11"/>
  <c r="BN436" i="11"/>
  <c r="BO180" i="11"/>
  <c r="BN180" i="11"/>
  <c r="BO523" i="11"/>
  <c r="BN523" i="11"/>
  <c r="BO267" i="11"/>
  <c r="BN267" i="11"/>
  <c r="BN498" i="11"/>
  <c r="BO498" i="11"/>
  <c r="BO306" i="11"/>
  <c r="BN306" i="11"/>
  <c r="BO50" i="11"/>
  <c r="BN50" i="11"/>
  <c r="BO81" i="11"/>
  <c r="BN81" i="11"/>
  <c r="BN56" i="11"/>
  <c r="BO56" i="11"/>
  <c r="BO361" i="11"/>
  <c r="BN361" i="11"/>
  <c r="BO433" i="11"/>
  <c r="BN433" i="11"/>
  <c r="BN313" i="11"/>
  <c r="BO313" i="11"/>
  <c r="BN429" i="11"/>
  <c r="BO429" i="11"/>
  <c r="BO569" i="11"/>
  <c r="BN569" i="11"/>
  <c r="BO239" i="11"/>
  <c r="BN239" i="11"/>
  <c r="BO328" i="11"/>
  <c r="BN328" i="11"/>
  <c r="BO342" i="11"/>
  <c r="BN342" i="11"/>
  <c r="BO44" i="11"/>
  <c r="BN44" i="11"/>
  <c r="BN325" i="11"/>
  <c r="BO325" i="11"/>
  <c r="BO364" i="11"/>
  <c r="BN364" i="11"/>
  <c r="BO236" i="11"/>
  <c r="BN236" i="11"/>
  <c r="BO451" i="11"/>
  <c r="BN451" i="11"/>
  <c r="BN195" i="11"/>
  <c r="BO195" i="11"/>
  <c r="BO490" i="11"/>
  <c r="BN490" i="11"/>
  <c r="BO298" i="11"/>
  <c r="BN298" i="11"/>
  <c r="BO75" i="11"/>
  <c r="BN75" i="11"/>
  <c r="BO106" i="11"/>
  <c r="BN106" i="11"/>
  <c r="BN73" i="11"/>
  <c r="BO73" i="11"/>
  <c r="BN48" i="11"/>
  <c r="BO48" i="11"/>
  <c r="BO127" i="11"/>
  <c r="BN127" i="11"/>
  <c r="BO63" i="11"/>
  <c r="BN63" i="11"/>
  <c r="BO487" i="11"/>
  <c r="BN487" i="11"/>
  <c r="BN413" i="11"/>
  <c r="BO413" i="11"/>
  <c r="BO585" i="11"/>
  <c r="BN585" i="11"/>
  <c r="BO535" i="11"/>
  <c r="BN535" i="11"/>
  <c r="BN494" i="11"/>
  <c r="BO494" i="11"/>
  <c r="BN445" i="11"/>
  <c r="BO445" i="11"/>
  <c r="BN448" i="11"/>
  <c r="BO448" i="11"/>
  <c r="BO192" i="11"/>
  <c r="BN192" i="11"/>
  <c r="BO398" i="11"/>
  <c r="BN398" i="11"/>
  <c r="BO270" i="11"/>
  <c r="BN270" i="11"/>
  <c r="BO381" i="11"/>
  <c r="BN381" i="11"/>
  <c r="BO189" i="11"/>
  <c r="BN189" i="11"/>
  <c r="BO484" i="11"/>
  <c r="BN484" i="11"/>
  <c r="BO356" i="11"/>
  <c r="BN356" i="11"/>
  <c r="BO228" i="11"/>
  <c r="BN228" i="11"/>
  <c r="BO443" i="11"/>
  <c r="BN443" i="11"/>
  <c r="BN315" i="11"/>
  <c r="BO315" i="11"/>
  <c r="BO117" i="11"/>
  <c r="BN117" i="11"/>
  <c r="BO482" i="11"/>
  <c r="BN482" i="11"/>
  <c r="BN290" i="11"/>
  <c r="BO290" i="11"/>
  <c r="BN68" i="11"/>
  <c r="BO68" i="11"/>
  <c r="BN34" i="11"/>
  <c r="BO34" i="11"/>
  <c r="BN65" i="11"/>
  <c r="BO65" i="11"/>
  <c r="BN104" i="11"/>
  <c r="BO104" i="11"/>
  <c r="BO385" i="11"/>
  <c r="BN385" i="11"/>
  <c r="BN289" i="11"/>
  <c r="BO289" i="11"/>
  <c r="BO579" i="11"/>
  <c r="BN579" i="11"/>
  <c r="BN526" i="11"/>
  <c r="BO526" i="11"/>
  <c r="BO125" i="11"/>
  <c r="BN125" i="11"/>
  <c r="BN249" i="11"/>
  <c r="BO249" i="11"/>
  <c r="BN375" i="11"/>
  <c r="BO375" i="11"/>
  <c r="BN577" i="11"/>
  <c r="BO577" i="11"/>
  <c r="BO297" i="11"/>
  <c r="BN297" i="11"/>
  <c r="BO502" i="11"/>
  <c r="BN502" i="11"/>
  <c r="BO455" i="11"/>
  <c r="BN455" i="11"/>
  <c r="BO512" i="11"/>
  <c r="BN512" i="11"/>
  <c r="BN561" i="11"/>
  <c r="BO561" i="11"/>
  <c r="BO449" i="11"/>
  <c r="BN449" i="11"/>
  <c r="BN510" i="11"/>
  <c r="BO510" i="11"/>
  <c r="BO45" i="11"/>
  <c r="BN45" i="11"/>
  <c r="BN462" i="11"/>
  <c r="BO462" i="11"/>
  <c r="BO399" i="11"/>
  <c r="BN399" i="11"/>
  <c r="BN143" i="11"/>
  <c r="BO143" i="11"/>
  <c r="BO368" i="11"/>
  <c r="BN368" i="11"/>
  <c r="BN240" i="11"/>
  <c r="BO240" i="11"/>
  <c r="BO94" i="11"/>
  <c r="BN94" i="11"/>
  <c r="BN254" i="11"/>
  <c r="BO254" i="11"/>
  <c r="BO190" i="11"/>
  <c r="BN190" i="11"/>
  <c r="BO365" i="11"/>
  <c r="BN365" i="11"/>
  <c r="BO237" i="11"/>
  <c r="BN237" i="11"/>
  <c r="BN87" i="11"/>
  <c r="BO87" i="11"/>
  <c r="BN532" i="11"/>
  <c r="BO532" i="11"/>
  <c r="BO468" i="11"/>
  <c r="BN468" i="11"/>
  <c r="BO340" i="11"/>
  <c r="BN340" i="11"/>
  <c r="BO212" i="11"/>
  <c r="BN212" i="11"/>
  <c r="BO38" i="11"/>
  <c r="BN38" i="11"/>
  <c r="BO491" i="11"/>
  <c r="BN491" i="11"/>
  <c r="BN427" i="11"/>
  <c r="BO427" i="11"/>
  <c r="BO299" i="11"/>
  <c r="BN299" i="11"/>
  <c r="BO171" i="11"/>
  <c r="BN171" i="11"/>
  <c r="BO530" i="11"/>
  <c r="BN530" i="11"/>
  <c r="BN466" i="11"/>
  <c r="BO466" i="11"/>
  <c r="BO402" i="11"/>
  <c r="BN402" i="11"/>
  <c r="BO274" i="11"/>
  <c r="BN274" i="11"/>
  <c r="BO210" i="11"/>
  <c r="BN210" i="11"/>
  <c r="BN146" i="11"/>
  <c r="BO146" i="11"/>
  <c r="BO36" i="11"/>
  <c r="BN36" i="11"/>
  <c r="BN115" i="11"/>
  <c r="BO115" i="11"/>
  <c r="BO51" i="11"/>
  <c r="BN51" i="11"/>
  <c r="BO82" i="11"/>
  <c r="BN82" i="11"/>
  <c r="BN113" i="11"/>
  <c r="BO113" i="11"/>
  <c r="BO49" i="11"/>
  <c r="BN49" i="11"/>
  <c r="BO88" i="11"/>
  <c r="BN88" i="11"/>
  <c r="BN24" i="11"/>
  <c r="BO24" i="11"/>
  <c r="BO581" i="11"/>
  <c r="BN581" i="11"/>
  <c r="BO353" i="11"/>
  <c r="BN353" i="11"/>
  <c r="BO359" i="11"/>
  <c r="BN359" i="11"/>
  <c r="BO223" i="11"/>
  <c r="BN223" i="11"/>
  <c r="BO47" i="11"/>
  <c r="BN47" i="11"/>
  <c r="BO520" i="11"/>
  <c r="BN520" i="11"/>
  <c r="BN477" i="11"/>
  <c r="BO477" i="11"/>
  <c r="BO400" i="11"/>
  <c r="BN400" i="11"/>
  <c r="BO144" i="11"/>
  <c r="BN144" i="11"/>
  <c r="BN60" i="11"/>
  <c r="BO60" i="11"/>
  <c r="BO397" i="11"/>
  <c r="BN397" i="11"/>
  <c r="BN141" i="11"/>
  <c r="BO141" i="11"/>
  <c r="BN564" i="11"/>
  <c r="BO564" i="11"/>
  <c r="BO244" i="11"/>
  <c r="BN244" i="11"/>
  <c r="BO459" i="11"/>
  <c r="BN459" i="11"/>
  <c r="BN203" i="11"/>
  <c r="BO203" i="11"/>
  <c r="BO370" i="11"/>
  <c r="BN370" i="11"/>
  <c r="BO100" i="11"/>
  <c r="BN100" i="11"/>
  <c r="BO83" i="11"/>
  <c r="BN83" i="11"/>
  <c r="BO120" i="11"/>
  <c r="BN120" i="11"/>
  <c r="BO486" i="11"/>
  <c r="BN486" i="11"/>
  <c r="BO503" i="11"/>
  <c r="BN503" i="11"/>
  <c r="BO191" i="11"/>
  <c r="BN191" i="11"/>
  <c r="BO497" i="11"/>
  <c r="BN497" i="11"/>
  <c r="BO183" i="11"/>
  <c r="BN183" i="11"/>
  <c r="BO337" i="11"/>
  <c r="BN337" i="11"/>
  <c r="BN461" i="11"/>
  <c r="BO461" i="11"/>
  <c r="BO264" i="11"/>
  <c r="BN264" i="11"/>
  <c r="BO150" i="11"/>
  <c r="BN150" i="11"/>
  <c r="BO389" i="11"/>
  <c r="BN389" i="11"/>
  <c r="BO133" i="11"/>
  <c r="BN133" i="11"/>
  <c r="BN556" i="11"/>
  <c r="BO556" i="11"/>
  <c r="BO300" i="11"/>
  <c r="BN300" i="11"/>
  <c r="BO172" i="11"/>
  <c r="BN172" i="11"/>
  <c r="BO323" i="11"/>
  <c r="BN323" i="11"/>
  <c r="BO130" i="11"/>
  <c r="BN130" i="11"/>
  <c r="BO362" i="11"/>
  <c r="BN362" i="11"/>
  <c r="BO170" i="11"/>
  <c r="BN170" i="11"/>
  <c r="BN42" i="11"/>
  <c r="BO42" i="11"/>
  <c r="BN112" i="11"/>
  <c r="BO112" i="11"/>
  <c r="BO393" i="11"/>
  <c r="BN393" i="11"/>
  <c r="BO233" i="11"/>
  <c r="BN233" i="11"/>
  <c r="BO295" i="11"/>
  <c r="BN295" i="11"/>
  <c r="BO537" i="11"/>
  <c r="BN537" i="11"/>
  <c r="BO481" i="11"/>
  <c r="BN481" i="11"/>
  <c r="BO407" i="11"/>
  <c r="BN407" i="11"/>
  <c r="BN305" i="11"/>
  <c r="BO305" i="11"/>
  <c r="BO207" i="11"/>
  <c r="BN207" i="11"/>
  <c r="BN384" i="11"/>
  <c r="BO384" i="11"/>
  <c r="BN126" i="11"/>
  <c r="BO126" i="11"/>
  <c r="BO334" i="11"/>
  <c r="BN334" i="11"/>
  <c r="BO317" i="11"/>
  <c r="BN317" i="11"/>
  <c r="BO119" i="11"/>
  <c r="BN119" i="11"/>
  <c r="BO548" i="11"/>
  <c r="BN548" i="11"/>
  <c r="BN292" i="11"/>
  <c r="BO292" i="11"/>
  <c r="BO164" i="11"/>
  <c r="BN164" i="11"/>
  <c r="BN571" i="11"/>
  <c r="BO571" i="11"/>
  <c r="BO379" i="11"/>
  <c r="BN379" i="11"/>
  <c r="BN187" i="11"/>
  <c r="BO187" i="11"/>
  <c r="BN546" i="11"/>
  <c r="BO546" i="11"/>
  <c r="BO354" i="11"/>
  <c r="BN354" i="11"/>
  <c r="BO226" i="11"/>
  <c r="BN226" i="11"/>
  <c r="BO67" i="11"/>
  <c r="BN67" i="11"/>
  <c r="BO98" i="11"/>
  <c r="BN98" i="11"/>
  <c r="BN40" i="11"/>
  <c r="BO40" i="11"/>
  <c r="BO421" i="11"/>
  <c r="BN421" i="11"/>
  <c r="BO552" i="11"/>
  <c r="BN552" i="11"/>
  <c r="BO471" i="11"/>
  <c r="BN471" i="11"/>
  <c r="BO383" i="11"/>
  <c r="BN383" i="11"/>
  <c r="BO465" i="11"/>
  <c r="BN465" i="11"/>
  <c r="BN109" i="11"/>
  <c r="BO109" i="11"/>
  <c r="BO473" i="11"/>
  <c r="BN473" i="11"/>
  <c r="BO161" i="11"/>
  <c r="BN161" i="11"/>
  <c r="BN557" i="11"/>
  <c r="BO557" i="11"/>
  <c r="BO567" i="11"/>
  <c r="BN567" i="11"/>
  <c r="BO231" i="11"/>
  <c r="BN231" i="11"/>
  <c r="BO351" i="11"/>
  <c r="BN351" i="11"/>
  <c r="BO61" i="11"/>
  <c r="BN61" i="11"/>
  <c r="BO217" i="11"/>
  <c r="BN217" i="11"/>
  <c r="BO343" i="11"/>
  <c r="BN343" i="11"/>
  <c r="BN573" i="11"/>
  <c r="BO573" i="11"/>
  <c r="BO241" i="11"/>
  <c r="BN241" i="11"/>
  <c r="BO533" i="11"/>
  <c r="BN533" i="11"/>
  <c r="BO496" i="11"/>
  <c r="BN496" i="11"/>
  <c r="BO432" i="11"/>
  <c r="BN432" i="11"/>
  <c r="BN304" i="11"/>
  <c r="BO304" i="11"/>
  <c r="BN176" i="11"/>
  <c r="BO176" i="11"/>
  <c r="BO382" i="11"/>
  <c r="BN382" i="11"/>
  <c r="BO318" i="11"/>
  <c r="BN318" i="11"/>
  <c r="BN124" i="11"/>
  <c r="BO124" i="11"/>
  <c r="BO301" i="11"/>
  <c r="BN301" i="11"/>
  <c r="BN173" i="11"/>
  <c r="BO173" i="11"/>
  <c r="BO404" i="11"/>
  <c r="BN404" i="11"/>
  <c r="BO276" i="11"/>
  <c r="BN276" i="11"/>
  <c r="BO148" i="11"/>
  <c r="BN148" i="11"/>
  <c r="BN555" i="11"/>
  <c r="BO555" i="11"/>
  <c r="BO363" i="11"/>
  <c r="BN363" i="11"/>
  <c r="BO235" i="11"/>
  <c r="BN235" i="11"/>
  <c r="BO85" i="11"/>
  <c r="BN85" i="11"/>
  <c r="BN338" i="11"/>
  <c r="BO338" i="11"/>
  <c r="BN257" i="11"/>
  <c r="BO257" i="11"/>
  <c r="BO169" i="11"/>
  <c r="BN169" i="11"/>
  <c r="BN566" i="11"/>
  <c r="BO566" i="11"/>
  <c r="BN504" i="11"/>
  <c r="BO504" i="11"/>
  <c r="BO437" i="11"/>
  <c r="BN437" i="11"/>
  <c r="BO553" i="11"/>
  <c r="BN553" i="11"/>
  <c r="BO439" i="11"/>
  <c r="BN439" i="11"/>
  <c r="BO199" i="11"/>
  <c r="BN199" i="11"/>
  <c r="BO501" i="11"/>
  <c r="BN501" i="11"/>
  <c r="BO319" i="11"/>
  <c r="BN319" i="11"/>
  <c r="BN550" i="11"/>
  <c r="BO550" i="11"/>
  <c r="BO431" i="11"/>
  <c r="BN431" i="11"/>
  <c r="BO185" i="11"/>
  <c r="BN185" i="11"/>
  <c r="BN495" i="11"/>
  <c r="BO495" i="11"/>
  <c r="BO311" i="11"/>
  <c r="BN311" i="11"/>
  <c r="BO559" i="11"/>
  <c r="BN559" i="11"/>
  <c r="BO446" i="11"/>
  <c r="BN446" i="11"/>
  <c r="BO209" i="11"/>
  <c r="BN209" i="11"/>
  <c r="BO519" i="11"/>
  <c r="BN519" i="11"/>
  <c r="BO367" i="11"/>
  <c r="BN367" i="11"/>
  <c r="BO93" i="11"/>
  <c r="BN93" i="11"/>
  <c r="BO488" i="11"/>
  <c r="BN488" i="11"/>
  <c r="BO424" i="11"/>
  <c r="BN424" i="11"/>
  <c r="BO360" i="11"/>
  <c r="BN360" i="11"/>
  <c r="BO296" i="11"/>
  <c r="BN296" i="11"/>
  <c r="BN232" i="11"/>
  <c r="BO232" i="11"/>
  <c r="BO168" i="11"/>
  <c r="BN168" i="11"/>
  <c r="BO78" i="11"/>
  <c r="BN78" i="11"/>
  <c r="BO438" i="11"/>
  <c r="BN438" i="11"/>
  <c r="BO374" i="11"/>
  <c r="BN374" i="11"/>
  <c r="BN310" i="11"/>
  <c r="BO310" i="11"/>
  <c r="BN246" i="11"/>
  <c r="BO246" i="11"/>
  <c r="BO182" i="11"/>
  <c r="BN182" i="11"/>
  <c r="BO108" i="11"/>
  <c r="BN108" i="11"/>
  <c r="BO357" i="11"/>
  <c r="BN357" i="11"/>
  <c r="BN293" i="11"/>
  <c r="BO293" i="11"/>
  <c r="BO229" i="11"/>
  <c r="BN229" i="11"/>
  <c r="BO165" i="11"/>
  <c r="BN165" i="11"/>
  <c r="BN71" i="11"/>
  <c r="BO71" i="11"/>
  <c r="BO588" i="11"/>
  <c r="BN588" i="11"/>
  <c r="BO524" i="11"/>
  <c r="BN524" i="11"/>
  <c r="BO460" i="11"/>
  <c r="BN460" i="11"/>
  <c r="BO396" i="11"/>
  <c r="BN396" i="11"/>
  <c r="BN332" i="11"/>
  <c r="BO332" i="11"/>
  <c r="BN268" i="11"/>
  <c r="BO268" i="11"/>
  <c r="BO204" i="11"/>
  <c r="BN204" i="11"/>
  <c r="BN140" i="11"/>
  <c r="BO140" i="11"/>
  <c r="BO547" i="11"/>
  <c r="BN547" i="11"/>
  <c r="BN483" i="11"/>
  <c r="BO483" i="11"/>
  <c r="BO419" i="11"/>
  <c r="BN419" i="11"/>
  <c r="BN355" i="11"/>
  <c r="BO355" i="11"/>
  <c r="BO291" i="11"/>
  <c r="BN291" i="11"/>
  <c r="BO227" i="11"/>
  <c r="BN227" i="11"/>
  <c r="BO163" i="11"/>
  <c r="BN163" i="11"/>
  <c r="BN69" i="11"/>
  <c r="BO69" i="11"/>
  <c r="BO586" i="11"/>
  <c r="BN586" i="11"/>
  <c r="BO522" i="11"/>
  <c r="BN522" i="11"/>
  <c r="BO458" i="11"/>
  <c r="BN458" i="11"/>
  <c r="BO394" i="11"/>
  <c r="BN394" i="11"/>
  <c r="BN330" i="11"/>
  <c r="BO330" i="11"/>
  <c r="BO266" i="11"/>
  <c r="BN266" i="11"/>
  <c r="BO202" i="11"/>
  <c r="BN202" i="11"/>
  <c r="BO138" i="11"/>
  <c r="BN138" i="11"/>
  <c r="BO107" i="11"/>
  <c r="BN107" i="11"/>
  <c r="BN43" i="11"/>
  <c r="BO43" i="11"/>
  <c r="BN74" i="11"/>
  <c r="BO74" i="11"/>
  <c r="BO105" i="11"/>
  <c r="BN105" i="11"/>
  <c r="BO41" i="11"/>
  <c r="BN41" i="11"/>
  <c r="BO80" i="11"/>
  <c r="BN80" i="11"/>
  <c r="BO594" i="11"/>
  <c r="BN594" i="11"/>
  <c r="BO591" i="11"/>
  <c r="BN591" i="11"/>
  <c r="BO517" i="11"/>
  <c r="BN517" i="11"/>
  <c r="BO511" i="11"/>
  <c r="BN511" i="11"/>
  <c r="BO215" i="11"/>
  <c r="BN215" i="11"/>
  <c r="BO271" i="11"/>
  <c r="BN271" i="11"/>
  <c r="BO30" i="11"/>
  <c r="BN30" i="11"/>
  <c r="BO286" i="11"/>
  <c r="BN286" i="11"/>
  <c r="BN333" i="11"/>
  <c r="BO333" i="11"/>
  <c r="BO308" i="11"/>
  <c r="BN308" i="11"/>
  <c r="BO331" i="11"/>
  <c r="BN331" i="11"/>
  <c r="BO242" i="11"/>
  <c r="BN242" i="11"/>
  <c r="BO225" i="11"/>
  <c r="BN225" i="11"/>
  <c r="BN551" i="11"/>
  <c r="BO551" i="11"/>
  <c r="BO549" i="11"/>
  <c r="BN549" i="11"/>
  <c r="BN509" i="11"/>
  <c r="BO509" i="11"/>
  <c r="BO200" i="11"/>
  <c r="BN200" i="11"/>
  <c r="BO214" i="11"/>
  <c r="BN214" i="11"/>
  <c r="BO261" i="11"/>
  <c r="BN261" i="11"/>
  <c r="BO167" i="11"/>
  <c r="BN167" i="11"/>
  <c r="BO485" i="11"/>
  <c r="BN485" i="11"/>
  <c r="BN409" i="11"/>
  <c r="BO409" i="11"/>
  <c r="BO505" i="11"/>
  <c r="BN505" i="11"/>
  <c r="BN29" i="11"/>
  <c r="BO29" i="11"/>
  <c r="BO480" i="11"/>
  <c r="BN480" i="11"/>
  <c r="BO416" i="11"/>
  <c r="BN416" i="11"/>
  <c r="BO352" i="11"/>
  <c r="BN352" i="11"/>
  <c r="BO288" i="11"/>
  <c r="BN288" i="11"/>
  <c r="BN224" i="11"/>
  <c r="BO224" i="11"/>
  <c r="BO160" i="11"/>
  <c r="BN160" i="11"/>
  <c r="BN62" i="11"/>
  <c r="BO62" i="11"/>
  <c r="BN430" i="11"/>
  <c r="BO430" i="11"/>
  <c r="BO366" i="11"/>
  <c r="BN366" i="11"/>
  <c r="BO302" i="11"/>
  <c r="BN302" i="11"/>
  <c r="BO238" i="11"/>
  <c r="BN238" i="11"/>
  <c r="BO174" i="11"/>
  <c r="BN174" i="11"/>
  <c r="BO92" i="11"/>
  <c r="BN92" i="11"/>
  <c r="BO349" i="11"/>
  <c r="BN349" i="11"/>
  <c r="BN285" i="11"/>
  <c r="BO285" i="11"/>
  <c r="BO221" i="11"/>
  <c r="BN221" i="11"/>
  <c r="BO157" i="11"/>
  <c r="BN157" i="11"/>
  <c r="BO55" i="11"/>
  <c r="BN55" i="11"/>
  <c r="BN580" i="11"/>
  <c r="BO580" i="11"/>
  <c r="BO516" i="11"/>
  <c r="BN516" i="11"/>
  <c r="BO452" i="11"/>
  <c r="BN452" i="11"/>
  <c r="BO388" i="11"/>
  <c r="BN388" i="11"/>
  <c r="BO324" i="11"/>
  <c r="BN324" i="11"/>
  <c r="BN260" i="11"/>
  <c r="BO260" i="11"/>
  <c r="BO196" i="11"/>
  <c r="BN196" i="11"/>
  <c r="BN132" i="11"/>
  <c r="BO132" i="11"/>
  <c r="BO539" i="11"/>
  <c r="BN539" i="11"/>
  <c r="BO475" i="11"/>
  <c r="BN475" i="11"/>
  <c r="BO411" i="11"/>
  <c r="BN411" i="11"/>
  <c r="BN347" i="11"/>
  <c r="BO347" i="11"/>
  <c r="BO283" i="11"/>
  <c r="BN283" i="11"/>
  <c r="BO219" i="11"/>
  <c r="BN219" i="11"/>
  <c r="BO155" i="11"/>
  <c r="BN155" i="11"/>
  <c r="BN53" i="11"/>
  <c r="BO53" i="11"/>
  <c r="BO578" i="11"/>
  <c r="BN578" i="11"/>
  <c r="BO514" i="11"/>
  <c r="BN514" i="11"/>
  <c r="BO450" i="11"/>
  <c r="BN450" i="11"/>
  <c r="BO386" i="11"/>
  <c r="BN386" i="11"/>
  <c r="BO322" i="11"/>
  <c r="BN322" i="11"/>
  <c r="BO258" i="11"/>
  <c r="BN258" i="11"/>
  <c r="BO194" i="11"/>
  <c r="BN194" i="11"/>
  <c r="BN129" i="11"/>
  <c r="BO129" i="11"/>
  <c r="BO99" i="11"/>
  <c r="BN99" i="11"/>
  <c r="BO35" i="11"/>
  <c r="BN35" i="11"/>
  <c r="BO66" i="11"/>
  <c r="BN66" i="11"/>
  <c r="BO97" i="11"/>
  <c r="BN97" i="11"/>
  <c r="BO33" i="11"/>
  <c r="BN33" i="11"/>
  <c r="BO72" i="11"/>
  <c r="BN72" i="11"/>
  <c r="BO457" i="11"/>
  <c r="BN457" i="11"/>
  <c r="BO77" i="11"/>
  <c r="BN77" i="11"/>
  <c r="BO345" i="11"/>
  <c r="BN345" i="11"/>
  <c r="BO369" i="11"/>
  <c r="BN369" i="11"/>
  <c r="BO272" i="11"/>
  <c r="BN272" i="11"/>
  <c r="BO350" i="11"/>
  <c r="BN350" i="11"/>
  <c r="BO372" i="11"/>
  <c r="BN372" i="11"/>
  <c r="BO139" i="11"/>
  <c r="BN139" i="11"/>
  <c r="BO434" i="11"/>
  <c r="BN434" i="11"/>
  <c r="BO114" i="11"/>
  <c r="BN114" i="11"/>
  <c r="BN543" i="11"/>
  <c r="BO543" i="11"/>
  <c r="BO327" i="11"/>
  <c r="BN327" i="11"/>
  <c r="BN31" i="11"/>
  <c r="BO31" i="11"/>
  <c r="BO392" i="11"/>
  <c r="BN392" i="11"/>
  <c r="BO406" i="11"/>
  <c r="BN406" i="11"/>
  <c r="BO197" i="11"/>
  <c r="BN197" i="11"/>
  <c r="BN492" i="11"/>
  <c r="BO492" i="11"/>
  <c r="BN515" i="11"/>
  <c r="BO515" i="11"/>
  <c r="BN259" i="11"/>
  <c r="BO259" i="11"/>
  <c r="BN554" i="11"/>
  <c r="BO554" i="11"/>
  <c r="BO234" i="11"/>
  <c r="BN234" i="11"/>
  <c r="BO415" i="11"/>
  <c r="BN415" i="11"/>
  <c r="BO590" i="11"/>
  <c r="BN590" i="11"/>
  <c r="BO159" i="11"/>
  <c r="BN159" i="11"/>
  <c r="BO593" i="11"/>
  <c r="BN593" i="11"/>
  <c r="BO256" i="11"/>
  <c r="BN256" i="11"/>
  <c r="BO142" i="11"/>
  <c r="BN142" i="11"/>
  <c r="BN529" i="11"/>
  <c r="BO529" i="11"/>
  <c r="BO470" i="11"/>
  <c r="BN470" i="11"/>
  <c r="BO568" i="11"/>
  <c r="BN568" i="11"/>
  <c r="BO513" i="11"/>
  <c r="BN513" i="11"/>
  <c r="BO441" i="11"/>
  <c r="BN441" i="11"/>
  <c r="BO321" i="11"/>
  <c r="BN321" i="11"/>
  <c r="BO542" i="11"/>
  <c r="BN542" i="11"/>
  <c r="BO417" i="11"/>
  <c r="BN417" i="11"/>
  <c r="BN587" i="11"/>
  <c r="BO587" i="11"/>
  <c r="BN287" i="11"/>
  <c r="BO287" i="11"/>
  <c r="BO536" i="11"/>
  <c r="BN536" i="11"/>
  <c r="BO153" i="11"/>
  <c r="BN153" i="11"/>
  <c r="BO584" i="11"/>
  <c r="BN584" i="11"/>
  <c r="BO479" i="11"/>
  <c r="BN479" i="11"/>
  <c r="BO279" i="11"/>
  <c r="BN279" i="11"/>
  <c r="BO545" i="11"/>
  <c r="BN545" i="11"/>
  <c r="BO425" i="11"/>
  <c r="BN425" i="11"/>
  <c r="BO177" i="11"/>
  <c r="BN177" i="11"/>
  <c r="BN335" i="11"/>
  <c r="BO335" i="11"/>
  <c r="BN137" i="11"/>
  <c r="BO137" i="11"/>
  <c r="BN589" i="11"/>
  <c r="BO589" i="11"/>
  <c r="BN518" i="11"/>
  <c r="BO518" i="11"/>
  <c r="BN454" i="11"/>
  <c r="BO454" i="11"/>
  <c r="BO329" i="11"/>
  <c r="BN329" i="11"/>
  <c r="BO193" i="11"/>
  <c r="BN193" i="11"/>
  <c r="BO528" i="11"/>
  <c r="BN528" i="11"/>
  <c r="BO391" i="11"/>
  <c r="BN391" i="11"/>
  <c r="BO135" i="11"/>
  <c r="BN135" i="11"/>
  <c r="BN576" i="11"/>
  <c r="BO576" i="11"/>
  <c r="BO469" i="11"/>
  <c r="BN469" i="11"/>
  <c r="BO255" i="11"/>
  <c r="BN255" i="11"/>
  <c r="BN525" i="11"/>
  <c r="BO525" i="11"/>
  <c r="BO377" i="11"/>
  <c r="BN377" i="11"/>
  <c r="BO111" i="11"/>
  <c r="BN111" i="11"/>
  <c r="BO574" i="11"/>
  <c r="BN574" i="11"/>
  <c r="BN463" i="11"/>
  <c r="BO463" i="11"/>
  <c r="BO247" i="11"/>
  <c r="BN247" i="11"/>
  <c r="BN534" i="11"/>
  <c r="BO534" i="11"/>
  <c r="BO401" i="11"/>
  <c r="BN401" i="11"/>
  <c r="BO145" i="11"/>
  <c r="BN145" i="11"/>
  <c r="BN592" i="11"/>
  <c r="BO592" i="11"/>
  <c r="BN493" i="11"/>
  <c r="BO493" i="11"/>
  <c r="BO303" i="11"/>
  <c r="BN303" i="11"/>
  <c r="BN472" i="11"/>
  <c r="BO472" i="11"/>
  <c r="BO408" i="11"/>
  <c r="BN408" i="11"/>
  <c r="BN344" i="11"/>
  <c r="BO344" i="11"/>
  <c r="BO280" i="11"/>
  <c r="BN280" i="11"/>
  <c r="BN216" i="11"/>
  <c r="BO216" i="11"/>
  <c r="BO152" i="11"/>
  <c r="BN152" i="11"/>
  <c r="BO46" i="11"/>
  <c r="BN46" i="11"/>
  <c r="BO422" i="11"/>
  <c r="BN422" i="11"/>
  <c r="BN358" i="11"/>
  <c r="BO358" i="11"/>
  <c r="BO294" i="11"/>
  <c r="BN294" i="11"/>
  <c r="BO230" i="11"/>
  <c r="BN230" i="11"/>
  <c r="BO166" i="11"/>
  <c r="BN166" i="11"/>
  <c r="BO76" i="11"/>
  <c r="BN76" i="11"/>
  <c r="BO405" i="11"/>
  <c r="BN405" i="11"/>
  <c r="BO341" i="11"/>
  <c r="BN341" i="11"/>
  <c r="BO277" i="11"/>
  <c r="BN277" i="11"/>
  <c r="BN213" i="11"/>
  <c r="BO213" i="11"/>
  <c r="BN149" i="11"/>
  <c r="BO149" i="11"/>
  <c r="BN39" i="11"/>
  <c r="BO39" i="11"/>
  <c r="BN572" i="11"/>
  <c r="BO572" i="11"/>
  <c r="BO508" i="11"/>
  <c r="BN508" i="11"/>
  <c r="BO444" i="11"/>
  <c r="BN444" i="11"/>
  <c r="BO380" i="11"/>
  <c r="BN380" i="11"/>
  <c r="BN316" i="11"/>
  <c r="BO316" i="11"/>
  <c r="BN252" i="11"/>
  <c r="BO252" i="11"/>
  <c r="BO188" i="11"/>
  <c r="BN188" i="11"/>
  <c r="BN118" i="11"/>
  <c r="BO118" i="11"/>
  <c r="BO531" i="11"/>
  <c r="BN531" i="11"/>
  <c r="BO467" i="11"/>
  <c r="BN467" i="11"/>
  <c r="BN403" i="11"/>
  <c r="BO403" i="11"/>
  <c r="BN339" i="11"/>
  <c r="BO339" i="11"/>
  <c r="BO275" i="11"/>
  <c r="BN275" i="11"/>
  <c r="BN211" i="11"/>
  <c r="BO211" i="11"/>
  <c r="BO147" i="11"/>
  <c r="BN147" i="11"/>
  <c r="BN37" i="11"/>
  <c r="BO37" i="11"/>
  <c r="BO570" i="11"/>
  <c r="BN570" i="11"/>
  <c r="BO506" i="11"/>
  <c r="BN506" i="11"/>
  <c r="BO442" i="11"/>
  <c r="BN442" i="11"/>
  <c r="BN378" i="11"/>
  <c r="BO378" i="11"/>
  <c r="BO314" i="11"/>
  <c r="BN314" i="11"/>
  <c r="BO250" i="11"/>
  <c r="BN250" i="11"/>
  <c r="BO186" i="11"/>
  <c r="BN186" i="11"/>
  <c r="BN116" i="11"/>
  <c r="BO116" i="11"/>
  <c r="BO91" i="11"/>
  <c r="BN91" i="11"/>
  <c r="BO27" i="11"/>
  <c r="BN27" i="11"/>
  <c r="BO122" i="11"/>
  <c r="BN122" i="11"/>
  <c r="BO58" i="11"/>
  <c r="BN58" i="11"/>
  <c r="BO89" i="11"/>
  <c r="BN89" i="11"/>
  <c r="BO25" i="11"/>
  <c r="BN25" i="11"/>
  <c r="BO128" i="11"/>
  <c r="BN128" i="11"/>
  <c r="BO64" i="11"/>
  <c r="BN64" i="11"/>
  <c r="BN600" i="11" l="1"/>
  <c r="B603" i="11" s="1"/>
  <c r="BO600" i="11"/>
  <c r="B605" i="1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<sst xmlns="http://schemas.openxmlformats.org/spreadsheetml/2006/main" count="7324" uniqueCount="6089">
  <si>
    <t>Módulo 1.
Administración Pública de la entidad federativa</t>
  </si>
  <si>
    <t>Sección X. Tránsito, movilidad y seguridad vial</t>
  </si>
  <si>
    <t>Índice</t>
  </si>
  <si>
    <t>Entidad:</t>
  </si>
  <si>
    <t>Clave:</t>
  </si>
  <si>
    <t>Presentación</t>
  </si>
  <si>
    <t>Informantes</t>
  </si>
  <si>
    <t>Participantes</t>
  </si>
  <si>
    <t>Subsección X.1 Boletas de infracción levantadas e imágenes detectadas por los sistemas de foto-multa o foto-infracción aceptadas</t>
  </si>
  <si>
    <t>Pregunta 10.1</t>
  </si>
  <si>
    <t>Subsección X.2 Infracciones de tránsito registradas</t>
  </si>
  <si>
    <t>Preguntas 10.2 a 10.5</t>
  </si>
  <si>
    <t>Subsección X.3 Personas conductoras sancionadas</t>
  </si>
  <si>
    <t>Preguntas 10.6 a 10.11</t>
  </si>
  <si>
    <t>Subsección X.4 Montos asociados a las multas impuestas</t>
  </si>
  <si>
    <t>Preguntas 10.12 y 10.13</t>
  </si>
  <si>
    <t>Complemento. Infracciones de tránsito registradas en las boletas de infracción levantadas y en las imágenes detectadas por los sistemas de foto-multa o foto-infracción aceptadas</t>
  </si>
  <si>
    <t>Anexo. Infracciones de tránsito</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</si>
  <si>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</si>
  <si>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</si>
  <si>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</si>
  <si>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</si>
  <si>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</si>
  <si>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</si>
  <si>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</si>
  <si>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</si>
  <si>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</si>
  <si>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</si>
  <si>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</si>
  <si>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</si>
  <si>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</si>
  <si>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</si>
  <si>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</si>
  <si>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</si>
  <si>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</si>
  <si>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</si>
  <si>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</si>
  <si>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</si>
  <si>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</si>
  <si>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</si>
  <si>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</si>
  <si>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</si>
  <si>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</si>
  <si>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</si>
  <si>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</si>
  <si>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</si>
  <si>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</si>
  <si>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</si>
  <si>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</si>
  <si>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</si>
  <si>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</si>
  <si>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</si>
  <si>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</si>
  <si>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</si>
  <si>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</si>
  <si>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</si>
  <si>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</si>
  <si>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</si>
  <si>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</si>
  <si>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</si>
  <si>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</si>
  <si>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</si>
  <si>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</si>
  <si>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</si>
  <si>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</si>
  <si>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</si>
  <si>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</si>
  <si>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</si>
  <si>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</si>
  <si>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</si>
  <si>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</si>
  <si>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</si>
  <si>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</si>
  <si>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</si>
  <si>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</si>
  <si>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</si>
  <si>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</si>
  <si>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</si>
  <si>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</si>
  <si>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</si>
  <si>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</si>
  <si>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</si>
  <si>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</si>
  <si>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</si>
  <si>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</si>
  <si>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</si>
  <si>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</si>
  <si>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</si>
  <si>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</si>
  <si>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</si>
  <si>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</si>
  <si>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</si>
  <si>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</si>
  <si>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</si>
  <si>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</si>
  <si>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</si>
  <si>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</si>
  <si>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</si>
  <si>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</si>
  <si>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</si>
  <si>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</si>
  <si>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</si>
  <si>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</si>
  <si>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</si>
  <si>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</si>
  <si>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</si>
  <si>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</si>
  <si>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</si>
  <si>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</si>
  <si>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</si>
  <si>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</si>
  <si>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</si>
  <si>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</si>
  <si>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</si>
  <si>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</si>
  <si>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</si>
  <si>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</si>
  <si>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</si>
  <si>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</si>
  <si>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</si>
  <si>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</si>
  <si>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</si>
  <si>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</si>
  <si>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</si>
  <si>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</si>
  <si>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</si>
  <si>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</si>
  <si>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</si>
  <si>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</si>
  <si>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</si>
  <si>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</si>
  <si>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</si>
  <si>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</si>
  <si>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</si>
  <si>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</si>
  <si>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</si>
  <si>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</si>
  <si>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</si>
  <si>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</si>
  <si>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</si>
  <si>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</si>
  <si>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</si>
  <si>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</si>
  <si>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</si>
  <si>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</si>
  <si>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</si>
  <si>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</si>
  <si>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</si>
  <si>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</si>
  <si>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</si>
  <si>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</si>
  <si>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</si>
  <si>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</si>
  <si>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</si>
  <si>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</si>
  <si>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</si>
  <si>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</si>
  <si>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</si>
  <si>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</si>
  <si>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</si>
  <si>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</si>
  <si>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</si>
  <si>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</si>
  <si>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</si>
  <si>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</si>
  <si>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</si>
  <si>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</si>
  <si>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</si>
  <si>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</si>
  <si>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</si>
  <si>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</si>
  <si>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</si>
  <si>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</si>
  <si>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</si>
  <si>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</si>
  <si>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</si>
  <si>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</si>
  <si>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</si>
  <si>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</si>
  <si>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</si>
  <si>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</si>
  <si>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</si>
  <si>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</si>
  <si>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</si>
  <si>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</si>
  <si>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</si>
  <si>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</si>
  <si>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</si>
  <si>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</si>
  <si>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</si>
  <si>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</si>
  <si>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</si>
  <si>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</si>
  <si>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</si>
  <si>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</si>
  <si>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</si>
  <si>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</si>
  <si>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</si>
  <si>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</si>
  <si>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</si>
  <si>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</si>
  <si>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</si>
  <si>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</si>
  <si>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</si>
  <si>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</si>
  <si>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</si>
  <si>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</si>
  <si>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</si>
  <si>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</si>
  <si>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</si>
  <si>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</si>
  <si>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</si>
  <si>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</si>
  <si>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</si>
  <si>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</si>
  <si>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</si>
  <si>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</si>
  <si>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</si>
  <si>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</si>
  <si>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</si>
  <si>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</si>
  <si>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</si>
  <si>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</si>
  <si>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</si>
  <si>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</si>
  <si>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</si>
  <si>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</si>
  <si>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</si>
  <si>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</si>
  <si>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</si>
  <si>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</si>
  <si>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</si>
  <si>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</si>
  <si>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</si>
  <si>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</si>
  <si>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</si>
  <si>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</si>
  <si>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</si>
  <si>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</si>
  <si>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</si>
  <si>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</si>
  <si>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</si>
  <si>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</si>
  <si>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</si>
  <si>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</si>
  <si>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</si>
  <si>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</si>
  <si>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</si>
  <si>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</si>
  <si>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</si>
  <si>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</si>
  <si>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</si>
  <si>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</si>
  <si>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</si>
  <si>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</si>
  <si>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</si>
  <si>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</si>
  <si>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</si>
  <si>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</si>
  <si>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</si>
  <si>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</si>
  <si>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</si>
  <si>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</si>
  <si>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</si>
  <si>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</si>
  <si>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</si>
  <si>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</si>
  <si>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</si>
  <si>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</si>
  <si>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</si>
  <si>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</si>
  <si>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</si>
  <si>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</si>
  <si>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</si>
  <si>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</si>
  <si>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</si>
  <si>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</si>
  <si>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</si>
  <si>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</si>
  <si>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</si>
  <si>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</si>
  <si>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</si>
  <si>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</si>
  <si>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</si>
  <si>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</si>
  <si>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</si>
  <si>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</si>
  <si>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</si>
  <si>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</si>
  <si>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</si>
  <si>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</si>
  <si>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</si>
  <si>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</si>
  <si>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</si>
  <si>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</si>
  <si>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</si>
  <si>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</si>
  <si>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</si>
  <si>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</si>
  <si>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</si>
  <si>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</si>
  <si>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</si>
  <si>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</si>
  <si>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</si>
  <si>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</si>
  <si>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</si>
  <si>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</si>
  <si>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</si>
  <si>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</si>
  <si>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</si>
  <si>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</si>
  <si>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</si>
  <si>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</si>
  <si>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</si>
  <si>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</si>
  <si>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</si>
  <si>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</si>
  <si>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</si>
  <si>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</si>
  <si>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</si>
  <si>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</si>
  <si>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</si>
  <si>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</si>
  <si>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</si>
  <si>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</si>
  <si>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</si>
  <si>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</si>
  <si>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</si>
  <si>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</si>
  <si>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</si>
  <si>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</si>
  <si>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</si>
  <si>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</si>
  <si>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</si>
  <si>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</si>
  <si>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</si>
  <si>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</si>
  <si>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</si>
  <si>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</si>
  <si>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</si>
  <si>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</si>
  <si>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</si>
  <si>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</si>
  <si>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</si>
  <si>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</si>
  <si>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</si>
  <si>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</si>
  <si>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</si>
  <si>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</si>
  <si>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</si>
  <si>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</si>
  <si>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</si>
  <si>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</si>
  <si>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</si>
  <si>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</si>
  <si>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</si>
  <si>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</si>
  <si>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</si>
  <si>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</si>
  <si>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</si>
  <si>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</si>
  <si>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</si>
  <si>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</si>
  <si>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</si>
  <si>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</si>
  <si>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</si>
  <si>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</si>
  <si>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</si>
  <si>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</si>
  <si>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</si>
  <si>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</si>
  <si>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</si>
  <si>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</si>
  <si>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</si>
  <si>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</si>
  <si>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</si>
  <si>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</si>
  <si>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</si>
  <si>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</si>
  <si>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</si>
  <si>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</si>
  <si>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</si>
  <si>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</si>
  <si>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</si>
  <si>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</si>
  <si>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</si>
  <si>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</si>
  <si>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</si>
  <si>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</si>
  <si>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</si>
  <si>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</si>
  <si>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</si>
  <si>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</si>
  <si>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</si>
  <si>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</si>
  <si>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</si>
  <si>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</si>
  <si>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</si>
  <si>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</si>
  <si>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</si>
  <si>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</si>
  <si>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</si>
  <si>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</si>
  <si>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</si>
  <si>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</si>
  <si>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</si>
  <si>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</si>
  <si>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</si>
  <si>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</si>
  <si>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</si>
  <si>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</si>
  <si>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</si>
  <si>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</si>
  <si>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</si>
  <si>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</si>
  <si>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</si>
  <si>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</si>
  <si>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</si>
  <si>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</si>
  <si>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</si>
  <si>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</si>
  <si>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</si>
  <si>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</si>
  <si>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</si>
  <si>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</si>
  <si>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</si>
  <si>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</si>
  <si>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</si>
  <si>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</si>
  <si>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</si>
  <si>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</si>
  <si>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</si>
  <si>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</si>
  <si>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</si>
  <si>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</si>
  <si>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</si>
  <si>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</si>
  <si>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</si>
  <si>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</si>
  <si>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</si>
  <si>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</si>
  <si>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</si>
  <si>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</si>
  <si>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</si>
  <si>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</si>
  <si>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</si>
  <si>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</si>
  <si>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</si>
  <si>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</si>
  <si>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</si>
  <si>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</si>
  <si>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</si>
  <si>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</si>
  <si>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</si>
  <si>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</si>
  <si>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</si>
  <si>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</si>
  <si>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</si>
  <si>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</si>
  <si>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</si>
  <si>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</si>
  <si>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</si>
  <si>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</si>
  <si>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</si>
  <si>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</si>
  <si>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</si>
  <si>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</si>
  <si>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</si>
  <si>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</si>
  <si>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</si>
  <si>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</si>
  <si>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</si>
  <si>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</si>
  <si>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</si>
  <si>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</si>
  <si>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</si>
  <si>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</si>
  <si>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</si>
  <si>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</si>
  <si>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</si>
  <si>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</si>
  <si>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</si>
  <si>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</si>
  <si>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</si>
  <si>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</si>
  <si>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</si>
  <si>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</si>
  <si>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</si>
  <si>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</si>
  <si>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</si>
  <si>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</si>
  <si>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</si>
  <si>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</si>
  <si>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</si>
  <si>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</si>
  <si>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</si>
  <si>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</si>
  <si>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</si>
  <si>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</si>
  <si>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</si>
  <si>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</si>
  <si>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</si>
  <si>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</si>
  <si>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</si>
  <si>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</si>
  <si>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</si>
  <si>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</si>
  <si>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</si>
  <si>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</si>
  <si>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</si>
  <si>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</si>
  <si>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</si>
  <si>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</si>
  <si>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</si>
  <si>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</si>
  <si>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</si>
  <si>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</si>
  <si>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</si>
  <si>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</si>
  <si>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</si>
  <si>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</si>
  <si>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</si>
  <si>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</si>
  <si>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</si>
  <si>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</si>
  <si>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</si>
  <si>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</si>
  <si>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</si>
  <si>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</si>
  <si>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</si>
  <si>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</si>
  <si>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</si>
  <si>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</si>
  <si>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</si>
  <si>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</si>
  <si>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</si>
  <si>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</si>
  <si>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</si>
  <si>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</si>
  <si>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</si>
  <si>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</si>
  <si>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</si>
  <si>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</si>
  <si>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</si>
  <si>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</si>
  <si>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</si>
  <si>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</si>
  <si>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</si>
  <si>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</si>
  <si>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</si>
  <si>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</si>
  <si>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</si>
  <si>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</si>
  <si>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</si>
  <si>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</si>
  <si>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</si>
  <si>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</si>
  <si>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</si>
  <si>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</si>
  <si>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</si>
  <si>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</si>
  <si>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</si>
  <si>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</si>
  <si>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</si>
  <si>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</si>
  <si>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</si>
  <si>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</si>
  <si>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</si>
  <si>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</si>
  <si>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</si>
  <si>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</si>
  <si>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</si>
  <si>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</si>
  <si>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</si>
  <si>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</si>
  <si>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</si>
  <si>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</si>
  <si>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</si>
  <si>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</si>
  <si>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</si>
  <si>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</si>
  <si>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</si>
  <si>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</si>
  <si>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</si>
  <si>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</si>
  <si>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</si>
  <si>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</si>
  <si>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</si>
  <si>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</si>
  <si>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</si>
  <si>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</si>
  <si>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</si>
  <si>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</si>
  <si>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</si>
  <si>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</si>
  <si>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</si>
  <si>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</si>
  <si>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</si>
  <si>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</si>
  <si>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</si>
  <si>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</si>
  <si>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</si>
  <si>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</si>
  <si>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</si>
  <si>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</si>
  <si>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</si>
  <si>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</si>
  <si>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</si>
  <si>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</si>
  <si>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</si>
  <si>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</si>
  <si>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</si>
  <si>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</si>
  <si>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</si>
  <si>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</si>
  <si>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</si>
  <si>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</si>
  <si>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</si>
  <si>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</si>
  <si>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</si>
  <si>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</si>
  <si>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</si>
  <si>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</si>
  <si>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</si>
  <si>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</si>
  <si>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</si>
  <si>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</si>
  <si>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</si>
  <si>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</si>
  <si>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</si>
  <si>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</si>
  <si>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</si>
  <si>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</si>
  <si>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</si>
  <si>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</si>
  <si>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</si>
  <si>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</si>
  <si>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</si>
  <si>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</si>
  <si>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</si>
  <si>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</si>
  <si>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</si>
  <si>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</si>
  <si>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</si>
  <si>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</si>
  <si>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</si>
  <si>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</si>
  <si>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</si>
  <si>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</si>
  <si>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</si>
  <si>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</si>
  <si>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</si>
  <si>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</si>
  <si>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</si>
  <si>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</si>
  <si>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</si>
  <si>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</si>
  <si>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</si>
  <si>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</si>
  <si>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</si>
  <si>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</si>
  <si>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</si>
  <si>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</si>
  <si>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</si>
  <si>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</si>
  <si>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</si>
  <si>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</si>
  <si>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</si>
  <si>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</si>
  <si>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</si>
  <si>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</si>
  <si>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</si>
  <si>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</si>
  <si>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</si>
  <si>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</si>
  <si>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</si>
  <si>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</si>
  <si>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</si>
  <si>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</si>
  <si>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</si>
  <si>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</si>
  <si>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</si>
  <si>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</si>
  <si>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</si>
  <si>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</si>
  <si>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</si>
  <si>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</si>
  <si>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</si>
  <si>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</si>
  <si>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</si>
  <si>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</si>
  <si>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</si>
  <si>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</si>
  <si>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</si>
  <si>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</si>
  <si>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</si>
  <si>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</si>
  <si>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</si>
  <si>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</si>
  <si>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</si>
  <si>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</si>
  <si>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</si>
  <si>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</si>
  <si>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</si>
  <si>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</si>
  <si>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</si>
  <si>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</si>
  <si>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</si>
  <si>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</si>
  <si>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</si>
  <si>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</si>
  <si>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</si>
  <si>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</si>
  <si>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</si>
  <si>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</si>
  <si>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</si>
  <si>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</si>
  <si>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</si>
  <si>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</si>
  <si>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</si>
  <si>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</si>
  <si>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</si>
  <si>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</si>
  <si>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</si>
  <si>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</si>
  <si>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</si>
  <si>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</si>
  <si>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</si>
  <si>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</si>
  <si>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</si>
  <si>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</si>
  <si>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</si>
  <si>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</si>
  <si>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</si>
  <si>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</si>
  <si>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</si>
  <si>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</si>
  <si>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</si>
  <si>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</si>
  <si>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</si>
  <si>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</si>
  <si>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</si>
  <si>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</si>
  <si>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</si>
  <si>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</si>
  <si>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</si>
  <si>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</si>
  <si>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</si>
  <si>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</si>
  <si>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</si>
  <si>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</si>
  <si>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</si>
  <si>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</si>
  <si>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</si>
  <si>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</si>
  <si>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</si>
  <si>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</si>
  <si>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</si>
  <si>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</si>
  <si>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</si>
  <si>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</si>
  <si>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</si>
  <si>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</si>
  <si>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</si>
  <si>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</si>
  <si>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</si>
  <si>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</si>
  <si>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</si>
  <si>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</si>
  <si>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</si>
  <si>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</si>
  <si>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</si>
  <si>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</si>
  <si>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</si>
  <si>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</si>
  <si>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</si>
  <si>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</si>
  <si>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</si>
  <si>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</si>
  <si>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</si>
  <si>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</si>
  <si>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</si>
  <si>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</si>
  <si>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</si>
  <si>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</si>
  <si>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</si>
  <si>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</si>
  <si>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</si>
  <si>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</si>
  <si>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</si>
  <si>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</si>
  <si>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</si>
  <si>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</si>
  <si>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</si>
  <si>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</si>
  <si>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</si>
  <si>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</si>
  <si>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</si>
  <si>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</si>
  <si>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</si>
  <si>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</si>
  <si>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</si>
  <si>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</si>
  <si>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</si>
  <si>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</si>
  <si>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</si>
  <si>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</si>
  <si>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</si>
  <si>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</si>
  <si>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</si>
  <si>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</si>
  <si>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</si>
  <si>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</si>
  <si>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</si>
  <si>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</si>
  <si>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</si>
  <si>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</si>
  <si>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</si>
  <si>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</si>
  <si>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</si>
  <si>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</si>
  <si>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</si>
  <si>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</si>
  <si>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</si>
  <si>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</si>
  <si>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</si>
  <si>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</si>
  <si>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</si>
  <si>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</si>
  <si>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</si>
  <si>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</si>
  <si>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</si>
  <si>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</si>
  <si>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</si>
  <si>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</si>
  <si>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</si>
  <si>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</si>
  <si>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</si>
  <si>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</si>
  <si>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</si>
  <si>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</si>
  <si>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</si>
  <si>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</si>
  <si>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</si>
  <si>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</si>
  <si>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</si>
  <si>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</si>
  <si>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</si>
  <si>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</si>
  <si>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</si>
  <si>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</si>
  <si>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</si>
  <si>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</si>
  <si>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</si>
  <si>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</si>
  <si>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</si>
  <si>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</si>
  <si>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</si>
  <si>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</si>
  <si>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</si>
  <si>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</si>
  <si>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</si>
  <si>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</si>
  <si>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</si>
  <si>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</si>
  <si>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</si>
  <si>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</si>
  <si>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</si>
  <si>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</si>
  <si>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</si>
  <si>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</si>
  <si>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</si>
  <si>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</si>
  <si>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</si>
  <si>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</si>
  <si>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</si>
  <si>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</si>
  <si>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</si>
  <si>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</si>
  <si>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</si>
  <si>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</si>
  <si>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</si>
  <si>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</si>
  <si>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</si>
  <si>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</si>
  <si>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</si>
  <si>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</si>
  <si>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</si>
  <si>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</si>
  <si>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</si>
  <si>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</si>
  <si>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</si>
  <si>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</si>
  <si>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</si>
  <si>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</si>
  <si>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</si>
  <si>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</si>
  <si>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</si>
  <si>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</si>
  <si>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</si>
  <si>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</si>
  <si>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</si>
  <si>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</si>
  <si>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</si>
  <si>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</si>
  <si>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</si>
  <si>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</si>
  <si>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</si>
  <si>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</si>
  <si>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</si>
  <si>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</si>
  <si>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</si>
  <si>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</si>
  <si>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</si>
  <si>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</si>
  <si>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</si>
  <si>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</si>
  <si>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</si>
  <si>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</si>
  <si>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</si>
  <si>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</si>
  <si>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</si>
  <si>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</si>
  <si>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</si>
  <si>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</si>
  <si>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</si>
  <si>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</si>
  <si>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</si>
  <si>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</si>
  <si>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</si>
  <si>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</si>
  <si>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</si>
  <si>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</si>
  <si>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</si>
  <si>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</si>
  <si>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</si>
  <si>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</si>
  <si>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</si>
  <si>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</si>
  <si>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</si>
  <si>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</si>
  <si>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</si>
  <si>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</si>
  <si>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</si>
  <si>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</si>
  <si>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</si>
  <si>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</si>
  <si>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</si>
  <si>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</si>
  <si>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</si>
  <si>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</si>
  <si>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</si>
  <si>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</si>
  <si>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</si>
  <si>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</si>
  <si>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</si>
  <si>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</si>
  <si>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</si>
  <si>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</si>
  <si>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</si>
  <si>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</si>
  <si>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</si>
  <si>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</si>
  <si>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</si>
  <si>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</si>
  <si>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</si>
  <si>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</si>
  <si>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</si>
  <si>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</si>
  <si>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</si>
  <si>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</si>
  <si>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</si>
  <si>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</si>
  <si>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</si>
  <si>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</si>
  <si>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</si>
  <si>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</si>
  <si>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</si>
  <si>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</si>
  <si>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</si>
  <si>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</si>
  <si>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</si>
  <si>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</si>
  <si>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</si>
  <si>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</si>
  <si>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</si>
  <si>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</si>
  <si>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</si>
  <si>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</si>
  <si>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</si>
  <si>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</si>
  <si>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</si>
  <si>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</si>
  <si>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</si>
  <si>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</si>
  <si>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</si>
  <si>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</si>
  <si>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</si>
  <si>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</si>
  <si>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</si>
  <si>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</si>
  <si>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</si>
  <si>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</si>
  <si>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</si>
  <si>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</si>
  <si>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</si>
  <si>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</si>
  <si>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</si>
  <si>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</si>
  <si>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</si>
  <si>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</si>
  <si>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</si>
  <si>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</si>
  <si>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</si>
  <si>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</si>
  <si>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</si>
  <si>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</si>
  <si>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</si>
  <si>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</si>
  <si>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</si>
  <si>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</si>
  <si>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</si>
  <si>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</si>
  <si>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</si>
  <si>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</si>
  <si>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</si>
  <si>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</si>
  <si>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</si>
  <si>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</si>
  <si>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</si>
  <si>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</si>
  <si>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</si>
  <si>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</si>
  <si>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</si>
  <si>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</si>
  <si>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</si>
  <si>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</si>
  <si>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</si>
  <si>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</si>
  <si>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</si>
  <si>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</si>
  <si>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</si>
  <si>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</si>
  <si>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</si>
  <si>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</si>
  <si>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</si>
  <si>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</si>
  <si>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</si>
  <si>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</si>
  <si>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</si>
  <si>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</si>
  <si>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</si>
  <si>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</si>
  <si>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</si>
  <si>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</si>
  <si>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</si>
  <si>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</si>
  <si>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</si>
  <si>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</si>
  <si>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</si>
  <si>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</si>
  <si>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</si>
  <si>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</si>
  <si>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</si>
  <si>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</si>
  <si>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</si>
  <si>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</si>
  <si>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</si>
  <si>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</si>
  <si>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</si>
  <si>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</si>
  <si>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</si>
  <si>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</si>
  <si>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</si>
  <si>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</si>
  <si>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</si>
  <si>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</si>
  <si>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</si>
  <si>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</si>
  <si>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</si>
  <si>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</si>
  <si>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</si>
  <si>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</si>
  <si>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</si>
  <si>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</si>
  <si>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</si>
  <si>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</si>
  <si>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</si>
  <si>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</si>
  <si>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</si>
  <si>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</si>
  <si>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</si>
  <si>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</si>
  <si>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</si>
  <si>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</si>
  <si>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</si>
  <si>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</si>
  <si>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</si>
  <si>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</si>
  <si>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</si>
  <si>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</si>
  <si>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</si>
  <si>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</si>
  <si>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</si>
  <si>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</si>
  <si>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</si>
  <si>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</si>
  <si>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</si>
  <si>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</si>
  <si>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</si>
  <si>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</si>
  <si>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</si>
  <si>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</si>
  <si>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</si>
  <si>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</si>
  <si>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</si>
  <si>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</si>
  <si>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</si>
  <si>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</si>
  <si>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</si>
  <si>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</si>
  <si>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</si>
  <si>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</si>
  <si>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</si>
  <si>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</si>
  <si>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</si>
  <si>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</si>
  <si>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</si>
  <si>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</si>
  <si>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</si>
  <si>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</si>
  <si>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</si>
  <si>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</si>
  <si>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</si>
  <si>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</si>
  <si>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</si>
  <si>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</si>
  <si>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</si>
  <si>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</si>
  <si>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</si>
  <si>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</si>
  <si>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</si>
  <si>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</si>
  <si>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</si>
  <si>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</si>
  <si>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</si>
  <si>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</si>
  <si>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</si>
  <si>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</si>
  <si>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</si>
  <si>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</si>
  <si>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</si>
  <si>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</si>
  <si>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</si>
  <si>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</si>
  <si>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</si>
  <si>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</si>
  <si>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</si>
  <si>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</si>
  <si>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</si>
  <si>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</si>
  <si>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</si>
  <si>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</si>
  <si>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</si>
  <si>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</si>
  <si>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</si>
  <si>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</si>
  <si>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</si>
  <si>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</si>
  <si>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</si>
  <si>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</si>
  <si>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</si>
  <si>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</si>
  <si>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</si>
  <si>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</si>
  <si>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</si>
  <si>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</si>
  <si>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</si>
  <si>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</si>
  <si>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</si>
  <si>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</si>
  <si>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</si>
  <si>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</si>
  <si>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</si>
  <si>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</si>
  <si>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</si>
  <si>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</si>
  <si>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</si>
  <si>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</si>
  <si>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</si>
  <si>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</si>
  <si>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</si>
  <si>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</si>
  <si>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</si>
  <si>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</si>
  <si>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</si>
  <si>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</si>
  <si>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</si>
  <si>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</si>
  <si>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</si>
  <si>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</si>
  <si>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</si>
  <si>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</si>
  <si>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</si>
  <si>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</si>
  <si>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</si>
  <si>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</si>
  <si>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</si>
  <si>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</si>
  <si>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</si>
  <si>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</si>
  <si>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</si>
  <si>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</si>
  <si>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</si>
  <si>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</si>
  <si>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</si>
  <si>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</si>
  <si>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</si>
  <si>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</si>
  <si>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</si>
  <si>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</si>
  <si>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</si>
  <si>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</si>
  <si>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</si>
  <si>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</si>
  <si>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</si>
  <si>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</si>
  <si>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</si>
  <si>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</si>
  <si>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</si>
  <si>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</si>
  <si>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</si>
  <si>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</si>
  <si>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</si>
  <si>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</si>
  <si>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</si>
  <si>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</si>
  <si>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</si>
  <si>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</si>
  <si>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</si>
  <si>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</si>
  <si>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</si>
  <si>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</si>
  <si>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</si>
  <si>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</si>
  <si>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</si>
  <si>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</si>
  <si>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</si>
  <si>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</si>
  <si>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</si>
  <si>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</si>
  <si>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</si>
  <si>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</si>
  <si>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</si>
  <si>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</si>
  <si>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</si>
  <si>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</si>
  <si>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</si>
  <si>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</si>
  <si>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</si>
  <si>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</si>
  <si>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</si>
  <si>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</si>
  <si>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</si>
  <si>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</si>
  <si>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</si>
  <si>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</si>
  <si>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</si>
  <si>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</si>
  <si>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</si>
  <si>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</si>
  <si>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</si>
  <si>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</si>
  <si>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</si>
  <si>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</si>
  <si>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</si>
  <si>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</si>
  <si>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</si>
  <si>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</si>
  <si>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</si>
  <si>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</si>
  <si>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</si>
  <si>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</si>
  <si>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</si>
  <si>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</si>
  <si>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</si>
  <si>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</si>
  <si>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</si>
  <si>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</si>
  <si>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</si>
  <si>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</si>
  <si>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</si>
  <si>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</si>
  <si>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</si>
  <si>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</si>
  <si>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</si>
  <si>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</si>
  <si>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</si>
  <si>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</si>
  <si>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</si>
  <si>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</si>
  <si>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</si>
  <si>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</si>
  <si>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</si>
  <si>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</si>
  <si>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</si>
  <si>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</si>
  <si>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</si>
  <si>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</si>
  <si>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</si>
  <si>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</si>
  <si>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</si>
  <si>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</si>
  <si>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</si>
  <si>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</si>
  <si>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</si>
  <si>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</si>
  <si>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</si>
  <si>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</si>
  <si>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</si>
  <si>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</si>
  <si>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</si>
  <si>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</si>
  <si>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</si>
  <si>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</si>
  <si>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</si>
  <si>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</si>
  <si>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</si>
  <si>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</si>
  <si>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</si>
  <si>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</si>
  <si>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</si>
  <si>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</si>
  <si>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</si>
  <si>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</si>
  <si>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</si>
  <si>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</si>
  <si>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</si>
  <si>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</si>
  <si>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</si>
  <si>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</si>
  <si>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</si>
  <si>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</si>
  <si>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</si>
  <si>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</si>
  <si>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</si>
  <si>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</si>
  <si>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</si>
  <si>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</si>
  <si>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</si>
  <si>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</si>
  <si>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</si>
  <si>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</si>
  <si>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</si>
  <si>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</si>
  <si>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</si>
  <si>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</si>
  <si>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</si>
  <si>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</si>
  <si>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</si>
  <si>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</si>
  <si>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</si>
  <si>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</si>
  <si>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</si>
  <si>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</si>
  <si>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</si>
  <si>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</si>
  <si>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</si>
  <si>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</si>
  <si>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</si>
  <si>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</si>
  <si>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</si>
  <si>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</si>
  <si>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</si>
  <si>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</si>
  <si>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</si>
  <si>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</si>
  <si>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</si>
  <si>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</si>
  <si>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</si>
  <si>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</si>
  <si>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</si>
  <si>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</si>
  <si>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</si>
  <si>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</si>
  <si>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</si>
  <si>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</si>
  <si>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</si>
  <si>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</si>
  <si>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</si>
  <si>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</si>
  <si>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</si>
  <si>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</si>
  <si>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</si>
  <si>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</si>
  <si>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</si>
  <si>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</si>
  <si>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</si>
  <si>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</si>
  <si>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</si>
  <si>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</si>
  <si>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</si>
  <si>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</si>
  <si>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</si>
  <si>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</si>
  <si>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</si>
  <si>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</si>
  <si>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</si>
  <si>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</si>
  <si>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</si>
  <si>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</si>
  <si>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</si>
  <si>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</si>
  <si>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</si>
  <si>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</si>
  <si>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</si>
  <si>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</si>
  <si>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</si>
  <si>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</si>
  <si>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</si>
  <si>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</si>
  <si>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</si>
  <si>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</si>
  <si>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</si>
  <si>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</si>
  <si>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</si>
  <si>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</si>
  <si>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</si>
  <si>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</si>
  <si>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</si>
  <si>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</si>
  <si>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</si>
  <si>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</si>
  <si>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</si>
  <si>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</si>
  <si>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</si>
  <si>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</si>
  <si>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</si>
  <si>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</si>
  <si>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</si>
  <si>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</si>
  <si>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</si>
  <si>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</si>
  <si>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</si>
  <si>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</si>
  <si>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</si>
  <si>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</si>
  <si>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</si>
  <si>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</si>
  <si>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</si>
  <si>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</si>
  <si>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</si>
  <si>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</si>
  <si>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</si>
  <si>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</si>
  <si>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</si>
  <si>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</si>
  <si>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</si>
  <si>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</si>
  <si>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</si>
  <si>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</si>
  <si>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</si>
  <si>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</si>
  <si>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</si>
  <si>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</si>
  <si>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</si>
  <si>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</si>
  <si>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</si>
  <si>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</si>
  <si>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</si>
  <si>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</si>
  <si>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</si>
  <si>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</si>
  <si>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</si>
  <si>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</si>
  <si>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</si>
  <si>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</si>
  <si>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</si>
  <si>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</si>
  <si>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</si>
  <si>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</si>
  <si>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</si>
  <si>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</si>
  <si>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</si>
  <si>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</si>
  <si>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</si>
  <si>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</si>
  <si>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</si>
  <si>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</si>
  <si>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</si>
  <si>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</si>
  <si>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</si>
  <si>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</si>
  <si>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</si>
  <si>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</si>
  <si>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</si>
  <si>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</si>
  <si>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</si>
  <si>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</si>
  <si>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</si>
  <si>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</si>
  <si>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</si>
  <si>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</si>
  <si>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</si>
  <si>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</si>
  <si>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</si>
  <si>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</si>
  <si>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</si>
  <si>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</si>
  <si>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</si>
  <si>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</si>
  <si>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</si>
  <si>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</si>
  <si>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</si>
  <si>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</si>
  <si>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</si>
  <si>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</si>
  <si>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</si>
  <si>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</si>
  <si>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</si>
  <si>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</si>
  <si>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</si>
  <si>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</si>
  <si>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</si>
  <si>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</si>
  <si>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</si>
  <si>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</si>
  <si>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</si>
  <si>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</si>
  <si>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</si>
  <si>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</si>
  <si>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</si>
  <si>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</si>
  <si>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</si>
  <si>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</si>
  <si>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</si>
  <si>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</si>
  <si>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</si>
  <si>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</si>
  <si>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</si>
  <si>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</si>
  <si>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</si>
  <si>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</si>
  <si>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</si>
  <si>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</si>
  <si>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</si>
  <si>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</si>
  <si>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</si>
  <si>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</si>
  <si>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</si>
  <si>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</si>
  <si>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</si>
  <si>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</si>
  <si>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</si>
  <si>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</si>
  <si>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</si>
  <si>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</si>
  <si>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</si>
  <si>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</si>
  <si>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</si>
  <si>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</si>
  <si>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</si>
  <si>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</si>
  <si>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</si>
  <si>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</si>
  <si>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</si>
  <si>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</si>
  <si>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</si>
  <si>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</si>
  <si>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</si>
  <si>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</si>
  <si>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</si>
  <si>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</si>
  <si>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</si>
  <si>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</si>
  <si>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</si>
  <si>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</si>
  <si>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</si>
  <si>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</si>
  <si>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</si>
  <si>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</si>
  <si>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</si>
  <si>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</si>
  <si>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</si>
  <si>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</si>
  <si>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</si>
  <si>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</si>
  <si>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</si>
  <si>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</si>
  <si>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</si>
  <si>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</si>
  <si>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</si>
  <si>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</si>
  <si>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</si>
  <si>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</si>
  <si>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</si>
  <si>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</si>
  <si>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</si>
  <si>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</si>
  <si>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</si>
  <si>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</si>
  <si>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</si>
  <si>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</si>
  <si>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</si>
  <si>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</si>
  <si>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</si>
  <si>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</si>
  <si>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</si>
  <si>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</si>
  <si>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</si>
  <si>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</si>
  <si>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</si>
  <si>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</si>
  <si>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</si>
  <si>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</si>
  <si>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</si>
  <si>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</si>
  <si>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</si>
  <si>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</si>
  <si>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</si>
  <si>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</si>
  <si>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</si>
  <si>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</si>
  <si>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</si>
  <si>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</si>
  <si>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</si>
  <si>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</si>
  <si>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</si>
  <si>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</si>
  <si>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</si>
  <si>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</si>
  <si>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</si>
  <si>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</si>
  <si>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</si>
  <si>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</si>
  <si>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</si>
  <si>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</si>
  <si>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</si>
  <si>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</si>
  <si>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</si>
  <si>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</si>
  <si>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</si>
  <si>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</si>
  <si>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</si>
  <si>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</si>
  <si>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</si>
  <si>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</si>
  <si>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</si>
  <si>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</si>
  <si>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</si>
  <si>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</si>
  <si>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</si>
  <si>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</si>
  <si>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</si>
  <si>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</si>
  <si>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</si>
  <si>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</si>
  <si>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</si>
  <si>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</si>
  <si>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</si>
  <si>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</si>
  <si>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</si>
  <si>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</si>
  <si>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</si>
  <si>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</si>
  <si>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</si>
  <si>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</si>
  <si>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</si>
  <si>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</si>
  <si>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</si>
  <si>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</si>
  <si>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</si>
  <si>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</si>
  <si>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</si>
  <si>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</si>
  <si>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</si>
  <si>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</si>
  <si>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</si>
  <si>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</si>
  <si>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</si>
  <si>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</si>
  <si>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</si>
  <si>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</si>
  <si>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</si>
  <si>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</si>
  <si>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</si>
  <si>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</si>
  <si>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</si>
  <si>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</si>
  <si>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</si>
  <si>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</si>
  <si>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</si>
  <si>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</si>
  <si>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</si>
  <si>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</si>
  <si>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</si>
  <si>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</si>
  <si>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</si>
  <si>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</si>
  <si>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</si>
  <si>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</si>
  <si>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</si>
  <si>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</si>
  <si>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</si>
  <si>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</si>
  <si>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</si>
  <si>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</si>
  <si>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</si>
  <si>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</si>
  <si>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</si>
  <si>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</si>
  <si>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</si>
  <si>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</si>
  <si>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</si>
  <si>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</si>
  <si>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</si>
  <si>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</si>
  <si>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</si>
  <si>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</si>
  <si>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</si>
  <si>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</si>
  <si>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</si>
  <si>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</si>
  <si>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</si>
  <si>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</si>
  <si>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</si>
  <si>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</si>
  <si>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</si>
  <si>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</si>
  <si>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</si>
  <si>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</si>
  <si>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</si>
  <si>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</si>
  <si>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</si>
  <si>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</si>
  <si>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</si>
  <si>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</si>
  <si>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</si>
  <si>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</si>
  <si>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</si>
  <si>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</si>
  <si>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</si>
  <si>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</si>
  <si>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</si>
  <si>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</si>
  <si>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</si>
  <si>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</si>
  <si>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</si>
  <si>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</si>
  <si>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</si>
  <si>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</si>
  <si>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</si>
  <si>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</si>
  <si>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</si>
  <si>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</si>
  <si>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</si>
  <si>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</si>
  <si>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</si>
  <si>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</si>
  <si>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</si>
  <si>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</si>
  <si>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</si>
  <si>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</si>
  <si>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</si>
  <si>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</si>
  <si>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</si>
  <si>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</si>
  <si>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</si>
  <si>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</si>
  <si>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</si>
  <si>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</si>
  <si>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</si>
  <si>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</si>
  <si>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</si>
  <si>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</si>
  <si>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</si>
  <si>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</si>
  <si>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</si>
  <si>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</si>
  <si>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</si>
  <si>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</si>
  <si>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</si>
  <si>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</si>
  <si>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</si>
  <si>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</si>
  <si>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</si>
  <si>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</si>
  <si>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</si>
  <si>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</si>
  <si>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</si>
  <si>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</si>
  <si>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</si>
  <si>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</si>
  <si>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</si>
  <si>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</si>
  <si>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</si>
  <si>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</si>
  <si>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</si>
  <si>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</si>
  <si>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</si>
  <si>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</si>
  <si>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</si>
  <si>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</si>
  <si>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</si>
  <si>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</si>
  <si>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</si>
  <si>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</si>
  <si>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</si>
  <si>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</si>
  <si>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</si>
  <si>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</si>
  <si>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</si>
  <si>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</si>
  <si>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</si>
  <si>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</si>
  <si>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</si>
  <si>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</si>
  <si>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</si>
  <si>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</si>
  <si>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</si>
  <si>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</si>
  <si>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</si>
  <si>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</si>
  <si>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</si>
  <si>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</si>
  <si>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</si>
  <si>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</si>
  <si>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</si>
  <si>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</si>
  <si>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</si>
  <si>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</si>
  <si>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</si>
  <si>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</si>
  <si>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</si>
  <si>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</si>
  <si>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</si>
  <si>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</si>
  <si>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</si>
  <si>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</si>
  <si>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</si>
  <si>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</si>
  <si>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</si>
  <si>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</si>
  <si>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</si>
  <si>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</si>
  <si>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</si>
  <si>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</si>
  <si>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</si>
  <si>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</si>
  <si>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</si>
  <si>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</si>
  <si>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</si>
  <si>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</si>
  <si>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</si>
  <si>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</si>
  <si>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</si>
  <si>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</si>
  <si>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</si>
  <si>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</si>
  <si>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</si>
  <si>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</si>
  <si>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</si>
  <si>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</si>
  <si>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</si>
  <si>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</si>
  <si>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</si>
  <si>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</si>
  <si>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</si>
  <si>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</si>
  <si>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</si>
  <si>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</si>
  <si>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</si>
  <si>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</si>
  <si>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</si>
  <si>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</si>
  <si>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</si>
  <si>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</si>
  <si>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</si>
  <si>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</si>
  <si>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</si>
  <si>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</si>
  <si>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</si>
  <si>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</si>
  <si>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</si>
  <si>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</si>
  <si>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</si>
  <si>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</si>
  <si>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</si>
  <si>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</si>
  <si>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</si>
  <si>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</si>
  <si>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</si>
  <si>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</si>
  <si>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</si>
  <si>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</si>
  <si>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</si>
  <si>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</si>
  <si>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</si>
  <si>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</si>
  <si>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</si>
  <si>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</si>
  <si>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</si>
  <si>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</si>
  <si>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</si>
  <si>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</si>
  <si>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</si>
  <si>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</si>
  <si>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</si>
  <si>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</si>
  <si>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</si>
  <si>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</si>
  <si>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</si>
  <si>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</si>
  <si>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</si>
  <si>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</si>
  <si>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</si>
  <si>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</si>
  <si>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</si>
  <si>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</si>
  <si>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</si>
  <si>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</si>
  <si>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</si>
  <si>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</si>
  <si>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</si>
  <si>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</si>
  <si>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</si>
  <si>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</si>
  <si>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</si>
  <si>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</si>
  <si>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</si>
  <si>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</si>
  <si>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</si>
  <si>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</si>
  <si>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</si>
  <si>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</si>
  <si>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</si>
  <si>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</si>
  <si>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</si>
  <si>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</si>
  <si>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</si>
  <si>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</si>
  <si>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</si>
  <si>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</si>
  <si>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</si>
  <si>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</si>
  <si>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</si>
  <si>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</si>
  <si>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</si>
  <si>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</si>
  <si>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</si>
  <si>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</si>
  <si>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</si>
  <si>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</si>
  <si>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</si>
  <si>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</si>
  <si>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</si>
  <si>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</si>
  <si>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</si>
  <si>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</si>
  <si>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</si>
  <si>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</si>
  <si>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</si>
  <si>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</si>
  <si>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</si>
  <si>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</si>
  <si>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</si>
  <si>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</si>
  <si>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</si>
  <si>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</si>
  <si>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</si>
  <si>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</si>
  <si>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</si>
  <si>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</si>
  <si>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</si>
  <si>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</si>
  <si>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</si>
  <si>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</si>
  <si>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</si>
  <si>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</si>
  <si>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</si>
  <si>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</si>
  <si>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</si>
  <si>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</si>
  <si>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</si>
  <si>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</si>
  <si>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</si>
  <si>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</si>
  <si>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</si>
  <si>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</si>
  <si>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</si>
  <si>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</si>
  <si>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</si>
  <si>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</si>
  <si>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</si>
  <si>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</si>
  <si>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</si>
  <si>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</si>
  <si>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</si>
  <si>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</si>
  <si>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</si>
  <si>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</si>
  <si>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</si>
  <si>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</si>
  <si>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</si>
  <si>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</si>
  <si>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</si>
  <si>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</si>
  <si>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</si>
  <si>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</si>
  <si>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</si>
  <si>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</si>
  <si>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</si>
  <si>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</si>
  <si>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</si>
  <si>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</si>
  <si>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</si>
  <si>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</si>
  <si>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</si>
  <si>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</si>
  <si>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</si>
  <si>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</si>
  <si>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</si>
  <si>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</si>
  <si>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</si>
  <si>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</si>
  <si>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</si>
  <si>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</si>
  <si>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</si>
  <si>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</si>
  <si>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</si>
  <si>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</si>
  <si>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</si>
  <si>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</si>
  <si>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</si>
  <si>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</si>
  <si>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</si>
  <si>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</si>
  <si>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</si>
  <si>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</si>
  <si>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</si>
  <si>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</si>
  <si>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</si>
  <si>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</si>
  <si>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</si>
  <si>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</si>
  <si>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</si>
  <si>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</si>
  <si>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</si>
  <si>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</si>
  <si>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</si>
  <si>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</si>
  <si>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</si>
  <si>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</si>
  <si>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</si>
  <si>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</si>
  <si>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</si>
  <si>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</si>
  <si>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</si>
  <si>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</si>
  <si>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</si>
  <si>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</si>
  <si>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</si>
  <si>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</si>
  <si>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</si>
  <si>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</si>
  <si>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</si>
  <si>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</si>
  <si>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</si>
  <si>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</si>
  <si>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</si>
  <si>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</si>
  <si>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</si>
  <si>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</si>
  <si>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</si>
  <si>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</si>
  <si>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</si>
  <si>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</si>
  <si>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</si>
  <si>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</si>
  <si>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</si>
  <si>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</si>
  <si>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</si>
  <si>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</si>
  <si>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</si>
  <si>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</si>
  <si>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</si>
  <si>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</si>
  <si>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</si>
  <si>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</si>
  <si>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</si>
  <si>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</si>
  <si>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</si>
  <si>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</si>
  <si>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</si>
  <si>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</si>
  <si>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</si>
  <si>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</si>
  <si>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</si>
  <si>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</si>
  <si>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</si>
  <si>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</si>
  <si>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</si>
  <si>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</si>
  <si>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</si>
  <si>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</si>
  <si>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</si>
  <si>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</si>
  <si>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</si>
  <si>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</si>
  <si>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</si>
  <si>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</si>
  <si>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</si>
  <si>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</si>
  <si>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</si>
  <si>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</si>
  <si>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</si>
  <si>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</si>
  <si>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</si>
  <si>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</si>
  <si>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</si>
  <si>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</si>
  <si>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</si>
  <si>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</si>
  <si>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</si>
  <si>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</si>
  <si>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</si>
  <si>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</si>
  <si>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</si>
  <si>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</si>
  <si>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</si>
  <si>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</si>
  <si>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</si>
  <si>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</si>
  <si>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</si>
  <si>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</si>
  <si>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</si>
  <si>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</si>
  <si>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</si>
  <si>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</si>
  <si>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</si>
  <si>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</si>
  <si>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</si>
  <si>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</si>
  <si>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</si>
  <si>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</si>
  <si>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</si>
  <si>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</si>
  <si>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</si>
  <si>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</si>
  <si>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</si>
  <si>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</si>
  <si>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</si>
  <si>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</si>
  <si>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</si>
  <si>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</si>
  <si>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</si>
  <si>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</si>
  <si>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</si>
  <si>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</si>
  <si>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</si>
  <si>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</si>
  <si>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</si>
  <si>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</si>
  <si>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</si>
  <si>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</si>
  <si>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</si>
  <si>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</si>
  <si>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</si>
  <si>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</si>
  <si>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</si>
  <si>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</si>
  <si>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</si>
  <si>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</si>
  <si>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</si>
  <si>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</si>
  <si>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</si>
  <si>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</si>
  <si>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</si>
  <si>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</si>
  <si>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</si>
  <si>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</si>
  <si>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</si>
  <si>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</si>
  <si>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</si>
  <si>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</si>
  <si>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</si>
  <si>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</si>
  <si>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</si>
  <si>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</si>
  <si>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</si>
  <si>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</si>
  <si>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</si>
  <si>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</si>
  <si>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</si>
  <si>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</si>
  <si>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</si>
  <si>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</si>
  <si>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</si>
  <si>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</si>
  <si>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</si>
  <si>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</si>
  <si>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</si>
  <si>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</si>
  <si>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</si>
  <si>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</si>
  <si>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</si>
  <si>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</si>
  <si>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</si>
  <si>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</si>
  <si>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</si>
  <si>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</si>
  <si>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</si>
  <si>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</si>
  <si>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</si>
  <si>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</si>
  <si>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</si>
  <si>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</si>
  <si>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</si>
  <si>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</si>
  <si>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</si>
  <si>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</si>
  <si>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</si>
  <si>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</si>
  <si>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</si>
  <si>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</si>
  <si>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</si>
  <si>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</si>
  <si>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</si>
  <si>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</si>
  <si>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</si>
  <si>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</si>
  <si>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</si>
  <si>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</si>
  <si>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</si>
  <si>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</si>
  <si>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</si>
  <si>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</si>
  <si>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</si>
  <si>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</si>
  <si>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</si>
  <si>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</si>
  <si>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</si>
  <si>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</si>
  <si>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</si>
  <si>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</si>
  <si>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</si>
  <si>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</si>
  <si>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</si>
  <si>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</si>
  <si>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</si>
  <si>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</si>
  <si>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</si>
  <si>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</si>
  <si>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</si>
  <si>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</si>
  <si>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</si>
  <si>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</si>
  <si>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</si>
  <si>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</si>
  <si>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</si>
  <si>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</si>
  <si>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</si>
  <si>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</si>
  <si>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</si>
  <si>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</si>
  <si>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</si>
  <si>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</si>
  <si>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</si>
  <si>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</si>
  <si>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</si>
  <si>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</si>
  <si>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</si>
  <si>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</si>
  <si>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</si>
  <si>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</si>
  <si>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</si>
  <si>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</si>
  <si>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</si>
  <si>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</si>
  <si>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</si>
  <si>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</si>
  <si>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</si>
  <si>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</si>
  <si>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</si>
  <si>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</si>
  <si>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</si>
  <si>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</si>
  <si>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</si>
  <si>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</si>
  <si>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</si>
  <si>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</si>
  <si>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</si>
  <si>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</si>
  <si>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</si>
  <si>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</si>
  <si>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</si>
  <si>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</si>
  <si>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</si>
  <si>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</si>
  <si>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</si>
  <si>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</si>
  <si>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</si>
  <si>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</si>
  <si>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</si>
  <si>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</si>
  <si>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</si>
  <si>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</si>
  <si>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</si>
  <si>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</si>
  <si>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</si>
  <si>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</si>
  <si>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</si>
  <si>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</si>
  <si>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</si>
  <si>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</si>
  <si>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</si>
  <si>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</si>
  <si>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</si>
  <si>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</si>
  <si>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</si>
  <si>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</si>
  <si>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</si>
  <si>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</si>
  <si>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</si>
  <si>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</si>
  <si>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</si>
  <si>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</si>
  <si>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</si>
  <si>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</si>
  <si>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</si>
  <si>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</si>
  <si>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</si>
  <si>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</si>
  <si>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</si>
  <si>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</si>
  <si>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</si>
  <si>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</si>
  <si>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</si>
  <si>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</si>
  <si>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</si>
  <si>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</si>
  <si>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</si>
  <si>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</si>
  <si>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</si>
  <si>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</si>
  <si>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</si>
  <si>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</si>
  <si>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</si>
  <si>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</si>
  <si>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</si>
  <si>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</si>
  <si>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</si>
  <si>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</si>
  <si>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</si>
  <si>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</si>
  <si>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</si>
  <si>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</si>
  <si>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</si>
  <si>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</si>
  <si>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</si>
  <si>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</si>
  <si>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</si>
  <si>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</si>
  <si>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</si>
  <si>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</si>
  <si>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</si>
  <si>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</si>
  <si>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</si>
  <si>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</si>
  <si>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</si>
  <si>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</si>
  <si>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</si>
  <si>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</si>
  <si>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</si>
  <si>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</si>
  <si>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</si>
  <si>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</si>
  <si>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</si>
  <si>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</si>
  <si>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</si>
  <si>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</si>
  <si>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</si>
  <si>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</si>
  <si>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</si>
  <si>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</si>
  <si>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</si>
  <si>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</si>
  <si>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</si>
  <si>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</si>
  <si>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</si>
  <si>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</si>
  <si>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</si>
  <si>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</si>
  <si>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</si>
  <si>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</si>
  <si>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</si>
  <si>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</si>
  <si>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</si>
  <si>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</si>
  <si>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</si>
  <si>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</si>
  <si>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</si>
  <si>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</si>
  <si>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</si>
  <si>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</si>
  <si>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</si>
  <si>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</si>
  <si>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</si>
  <si>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</si>
  <si>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</si>
  <si>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</si>
  <si>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</si>
  <si>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</si>
  <si>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</si>
  <si>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</si>
  <si>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</si>
  <si>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</si>
  <si>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</si>
  <si>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</si>
  <si>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</si>
  <si>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</si>
  <si>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</si>
  <si>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</si>
  <si>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</si>
  <si>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</si>
  <si>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</si>
  <si>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</si>
  <si>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</si>
  <si>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</si>
  <si>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</si>
  <si>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</si>
  <si>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</si>
  <si>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</si>
  <si>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</si>
  <si>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</si>
  <si>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</si>
  <si>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</si>
  <si>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</si>
  <si>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</si>
  <si>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</si>
  <si>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</si>
  <si>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</si>
  <si>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</si>
  <si>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</si>
  <si>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</si>
  <si>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</si>
  <si>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</si>
  <si>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</si>
  <si>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</si>
  <si>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</si>
  <si>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</si>
  <si>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</si>
  <si>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</si>
  <si>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</si>
  <si>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</si>
  <si>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</si>
  <si>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</si>
  <si>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</si>
  <si>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</si>
  <si>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</si>
  <si>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</si>
  <si>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</si>
  <si>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</si>
  <si>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</si>
  <si>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</si>
  <si>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</si>
  <si>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</si>
  <si>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</si>
  <si>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</si>
  <si>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</si>
  <si>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</si>
  <si>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</si>
  <si>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</si>
  <si>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</si>
  <si>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</si>
  <si>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</si>
  <si>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</si>
  <si>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</si>
  <si>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</si>
  <si>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</si>
  <si>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</si>
  <si>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</si>
  <si>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</si>
  <si>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</si>
  <si>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</si>
  <si>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</si>
  <si>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</si>
  <si>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</si>
  <si>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</si>
  <si>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</si>
  <si>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</si>
  <si>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</si>
  <si>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</si>
  <si>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</si>
  <si>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</si>
  <si>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</si>
  <si>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</si>
  <si>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</si>
  <si>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</si>
  <si>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</si>
  <si>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</si>
  <si>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</si>
  <si>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</si>
  <si>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</si>
  <si>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</si>
  <si>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</si>
  <si>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</si>
  <si>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</si>
  <si>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</si>
  <si>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</si>
  <si>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</si>
  <si>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</si>
  <si>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</si>
  <si>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</si>
  <si>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</si>
  <si>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</si>
  <si>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</si>
  <si>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</si>
  <si>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</si>
  <si>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</si>
  <si>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</si>
  <si>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</si>
  <si>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</si>
  <si>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</si>
  <si>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</si>
  <si>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</si>
  <si>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</si>
  <si>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</si>
  <si>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</si>
  <si>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</si>
  <si>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</si>
  <si>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</si>
  <si>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</si>
  <si>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</si>
  <si>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</si>
  <si>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</si>
  <si>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</si>
  <si>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</si>
  <si>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</si>
  <si>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</si>
  <si>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</si>
  <si>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</si>
  <si>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</si>
  <si>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</si>
  <si>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</si>
  <si>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</si>
  <si>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</si>
  <si>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</si>
  <si>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</si>
  <si>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</si>
  <si>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</si>
  <si>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</si>
  <si>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</si>
  <si>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</si>
  <si>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</si>
  <si>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</si>
  <si>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</si>
  <si>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</si>
  <si>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</si>
  <si>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</si>
  <si>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</si>
  <si>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</si>
  <si>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</si>
  <si>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</si>
  <si>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</si>
  <si>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</si>
  <si>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</si>
  <si>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</si>
  <si>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</si>
  <si>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</si>
  <si>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</si>
  <si>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</si>
  <si>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</si>
  <si>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</si>
  <si>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</si>
  <si>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</si>
  <si>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</si>
  <si>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</si>
  <si>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</si>
  <si>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</si>
  <si>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</si>
  <si>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</si>
  <si>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</si>
  <si>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</si>
  <si>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</si>
  <si>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</si>
  <si>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</si>
  <si>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</si>
  <si>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</si>
  <si>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</si>
  <si>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</si>
  <si>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</si>
  <si>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</si>
  <si>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</si>
  <si>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</si>
  <si>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</si>
  <si>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</si>
  <si>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</si>
  <si>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</si>
  <si>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</si>
  <si>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</si>
  <si>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</si>
  <si>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</si>
  <si>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</si>
  <si>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</si>
  <si>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</si>
  <si>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</si>
  <si>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</si>
  <si>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</si>
  <si>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</si>
  <si>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</si>
  <si>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</si>
  <si>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</si>
  <si>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</si>
  <si>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</si>
  <si>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</si>
  <si>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</si>
  <si>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</si>
  <si>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</si>
  <si>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</si>
  <si>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</si>
  <si>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</si>
  <si>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</si>
  <si>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</si>
  <si>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</si>
  <si>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</si>
  <si>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</si>
  <si>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</si>
  <si>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</si>
  <si>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</si>
  <si>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</si>
  <si>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</si>
  <si>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</si>
  <si>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</si>
  <si>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</si>
  <si>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</si>
  <si>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</si>
  <si>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</si>
  <si>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</si>
  <si>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</si>
  <si>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</si>
  <si>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</si>
  <si>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</si>
  <si>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</si>
  <si>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</si>
  <si>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</si>
  <si>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</si>
  <si>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</si>
  <si>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</si>
  <si>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</si>
  <si>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</si>
  <si>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</si>
  <si>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</si>
  <si>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</si>
  <si>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</si>
  <si>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</si>
  <si>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</si>
  <si>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</si>
  <si>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</si>
  <si>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</si>
  <si>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</si>
  <si>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</si>
  <si>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</si>
  <si>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</si>
  <si>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</si>
  <si>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</si>
  <si>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</si>
  <si>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</si>
  <si>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</si>
  <si>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</si>
  <si>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</si>
  <si>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</si>
  <si>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</si>
  <si>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</si>
  <si>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</si>
  <si>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</si>
  <si>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</si>
  <si>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</si>
  <si>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</si>
  <si>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</si>
  <si>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</si>
  <si>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</si>
  <si>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</si>
  <si>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</si>
  <si>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</si>
  <si>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</si>
  <si>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</si>
  <si>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</si>
  <si>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</si>
  <si>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</si>
  <si>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</si>
  <si>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</si>
  <si>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</si>
  <si>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</si>
  <si>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</si>
  <si>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</si>
  <si>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</si>
  <si>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</si>
  <si>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</si>
  <si>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</si>
  <si>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</si>
  <si>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</si>
  <si>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</si>
  <si>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</si>
  <si>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</si>
  <si>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</si>
  <si>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</si>
  <si>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</si>
  <si>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</si>
  <si>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</si>
  <si>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</si>
  <si>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</si>
  <si>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</si>
  <si>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</si>
  <si>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</si>
  <si>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</si>
  <si>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</si>
  <si>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</si>
  <si>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</si>
  <si>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</si>
  <si>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</si>
  <si>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</si>
  <si>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</si>
  <si>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</si>
  <si>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</si>
  <si>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</si>
  <si>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</si>
  <si>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</si>
  <si>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</si>
  <si>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</si>
  <si>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</si>
  <si>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</si>
  <si>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</si>
  <si>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</si>
  <si>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</si>
  <si>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</si>
  <si>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</si>
  <si>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</si>
  <si>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</si>
  <si>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</si>
  <si>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</si>
  <si>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</si>
  <si>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</si>
  <si>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</si>
  <si>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</si>
  <si>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</si>
  <si>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</si>
  <si>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</si>
  <si>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</si>
  <si>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</si>
  <si>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</si>
  <si>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</si>
  <si>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</si>
  <si>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</si>
  <si>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</si>
  <si>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</si>
  <si>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</si>
  <si>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</si>
  <si>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</si>
  <si>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</si>
  <si>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</si>
  <si>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</si>
  <si>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</si>
  <si>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</si>
  <si>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</si>
  <si>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</si>
  <si>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</si>
  <si>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</si>
  <si>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</si>
  <si>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</si>
  <si>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</si>
  <si>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</si>
  <si>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</si>
  <si>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</si>
  <si>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</si>
  <si>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</si>
  <si>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</si>
  <si>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</si>
  <si>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</si>
  <si>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</si>
  <si>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</si>
  <si>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</si>
  <si>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</si>
  <si>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</si>
  <si>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</si>
  <si>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</si>
  <si>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</si>
  <si>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</si>
  <si>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</si>
  <si>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</si>
  <si>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</si>
  <si>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</si>
  <si>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</si>
  <si>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</si>
  <si>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</si>
  <si>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</si>
  <si>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</si>
  <si>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</si>
  <si>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</si>
  <si>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</si>
  <si>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</si>
  <si>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</si>
  <si>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</si>
  <si>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</si>
  <si>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</si>
  <si>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</si>
  <si>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</si>
  <si>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</si>
  <si>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</si>
  <si>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</si>
  <si>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</si>
  <si>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</si>
  <si>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</si>
  <si>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</si>
  <si>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</si>
  <si>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</si>
  <si>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</si>
  <si>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</si>
  <si>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</si>
  <si>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</si>
  <si>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</si>
  <si>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</si>
  <si>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</si>
  <si>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</si>
  <si>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</si>
  <si>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</si>
  <si>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</si>
  <si>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</si>
  <si>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</si>
  <si>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</si>
  <si>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</si>
  <si>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</si>
  <si>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</si>
  <si>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</si>
  <si>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</si>
  <si>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</si>
  <si>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</si>
  <si>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</si>
  <si>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</si>
  <si>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</si>
  <si>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</si>
  <si>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</si>
  <si>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</si>
  <si>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</si>
  <si>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</si>
  <si>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</si>
  <si>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</si>
  <si>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</si>
  <si>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</si>
  <si>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</si>
  <si>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</si>
  <si>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</si>
  <si>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</si>
  <si>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</si>
  <si>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</si>
  <si>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</si>
  <si>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</si>
  <si>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</si>
  <si>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</si>
  <si>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</si>
  <si>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</si>
  <si>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</si>
  <si>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</si>
  <si>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</si>
  <si>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</si>
  <si>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</si>
  <si>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</si>
  <si>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</si>
  <si>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</si>
  <si>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</si>
  <si>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</si>
  <si>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</si>
  <si>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</si>
  <si>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</si>
  <si>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</si>
  <si>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</si>
  <si>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</si>
  <si>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</si>
  <si>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</si>
  <si>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</si>
  <si>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</si>
  <si>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</si>
  <si>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</si>
  <si>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</si>
  <si>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</si>
  <si>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</si>
  <si>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</si>
  <si>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</si>
  <si>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</si>
  <si>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</si>
  <si>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</si>
  <si>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</si>
  <si>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</si>
  <si>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</si>
  <si>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</si>
  <si>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</si>
  <si>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</si>
  <si>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</si>
  <si>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</si>
  <si>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</si>
  <si>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</si>
  <si>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</si>
  <si>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</si>
  <si>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</si>
  <si>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</si>
  <si>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</si>
  <si>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</si>
  <si>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</si>
  <si>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</si>
  <si>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</si>
  <si>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</si>
  <si>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</si>
  <si>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</si>
  <si>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</si>
  <si>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</si>
  <si>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</si>
  <si>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</si>
  <si>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</si>
  <si>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</si>
  <si>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</si>
  <si>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</si>
  <si>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</si>
  <si>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</si>
  <si>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</si>
  <si>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</si>
  <si>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</si>
  <si>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</si>
  <si>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</si>
  <si>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</si>
  <si>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</si>
  <si>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</si>
  <si>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</si>
  <si>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</si>
  <si>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</si>
  <si>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</si>
  <si>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</si>
  <si>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</si>
  <si>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</si>
  <si>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</si>
  <si>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</si>
  <si>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</si>
  <si>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</si>
  <si>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</si>
  <si>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</si>
  <si>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</si>
  <si>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</si>
  <si>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</si>
  <si>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</si>
  <si>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</si>
  <si>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</si>
  <si>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</si>
  <si>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</si>
  <si>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</si>
  <si>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</si>
  <si>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</si>
  <si>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</si>
  <si>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</si>
  <si>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</si>
  <si>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</si>
  <si>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</si>
  <si>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</si>
  <si>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</si>
  <si>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</si>
  <si>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</si>
  <si>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</si>
  <si>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</si>
  <si>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</si>
  <si>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</si>
  <si>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</si>
  <si>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</si>
  <si>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</si>
  <si>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</si>
  <si>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</si>
  <si>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</si>
  <si>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</si>
  <si>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</si>
  <si>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</si>
  <si>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</si>
  <si>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</si>
  <si>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</si>
  <si>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</si>
  <si>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</si>
  <si>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</si>
  <si>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</si>
  <si>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</si>
  <si>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</si>
  <si>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</si>
  <si>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</si>
  <si>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</si>
  <si>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</si>
  <si>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</si>
  <si>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</si>
  <si>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</si>
  <si>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</si>
  <si>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</si>
  <si>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</si>
  <si>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</si>
  <si>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</si>
  <si>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</si>
  <si>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</si>
  <si>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</si>
  <si>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</si>
  <si>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</si>
  <si>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</si>
  <si>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</si>
  <si>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</si>
  <si>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</si>
  <si>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</si>
  <si>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</si>
  <si>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</si>
  <si>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</si>
  <si>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</si>
  <si>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</si>
  <si>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</si>
  <si>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</si>
  <si>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</si>
  <si>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</si>
  <si>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</si>
  <si>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</si>
  <si>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</si>
  <si>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</si>
  <si>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</si>
  <si>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</si>
  <si>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</si>
  <si>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</si>
  <si>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</si>
  <si>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</si>
  <si>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</si>
  <si>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</si>
  <si>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</si>
  <si>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</si>
  <si>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</si>
  <si>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</si>
  <si>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</si>
  <si>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</si>
  <si>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</si>
  <si>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</si>
  <si>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</si>
  <si>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</si>
  <si>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</si>
  <si>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</si>
  <si>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</si>
  <si>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</si>
  <si>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</si>
  <si>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</si>
  <si>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</si>
  <si>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</si>
  <si>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</si>
  <si>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</si>
  <si>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</si>
  <si>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</si>
  <si>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</si>
  <si>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</si>
  <si>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</si>
  <si>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</si>
  <si>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</si>
  <si>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</si>
  <si>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</si>
  <si>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</si>
  <si>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</si>
  <si>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</si>
  <si>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</si>
  <si>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</si>
  <si>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</si>
  <si>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</si>
  <si>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</si>
  <si>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</si>
  <si>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</si>
  <si>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</si>
  <si>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</si>
  <si>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</si>
  <si>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</si>
  <si>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</si>
  <si>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</si>
  <si>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</si>
  <si>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</si>
  <si>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</si>
  <si>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</si>
  <si>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</si>
  <si>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</si>
  <si>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</si>
  <si>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</si>
  <si>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</si>
  <si>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</si>
  <si>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</si>
  <si>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</si>
  <si>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</si>
  <si>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</si>
  <si>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</si>
  <si>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</si>
  <si>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</si>
  <si>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</si>
  <si>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</si>
  <si>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</si>
  <si>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</si>
  <si>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</si>
  <si>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</si>
  <si>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</si>
  <si>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</si>
  <si>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</si>
  <si>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</si>
  <si>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</si>
  <si>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</si>
  <si>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</si>
  <si>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</si>
  <si>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</si>
  <si>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</si>
  <si>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</si>
  <si>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</si>
  <si>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</si>
  <si>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</si>
  <si>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</si>
  <si>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</si>
  <si>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</si>
  <si>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</si>
  <si>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</si>
  <si>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</si>
  <si>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</si>
  <si>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</si>
  <si>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</si>
  <si>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</si>
  <si>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</si>
  <si>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</si>
  <si>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</si>
  <si>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</si>
  <si>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</si>
  <si>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</si>
  <si>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</si>
  <si>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</si>
  <si>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</si>
  <si>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</si>
  <si>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</si>
  <si>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</si>
  <si>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</si>
  <si>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</si>
  <si>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</si>
  <si>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</si>
  <si>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</si>
  <si>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</si>
  <si>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</si>
  <si>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</si>
  <si>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</si>
  <si>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</si>
  <si>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</si>
  <si>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</si>
  <si>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</si>
  <si>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</si>
  <si>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</si>
  <si>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</si>
  <si>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</si>
  <si>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</si>
  <si>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</si>
  <si>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</si>
  <si>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</si>
  <si>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</si>
  <si>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</si>
  <si>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</si>
  <si>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</si>
  <si>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</si>
  <si>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</si>
  <si>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</si>
  <si>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</si>
  <si>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</si>
  <si>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</si>
  <si>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</si>
  <si>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</si>
  <si>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</si>
  <si>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</si>
  <si>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</si>
  <si>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</si>
  <si>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</si>
  <si>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</si>
  <si>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</si>
  <si>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</si>
  <si>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</si>
  <si>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</si>
  <si>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</si>
  <si>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</si>
  <si>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</si>
  <si>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</si>
  <si>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</si>
  <si>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</si>
  <si>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</si>
  <si>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</si>
  <si>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</si>
  <si>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</si>
  <si>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</si>
  <si>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</si>
  <si>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</si>
  <si>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</si>
  <si>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</si>
  <si>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</si>
  <si>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</si>
  <si>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</si>
  <si>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</si>
  <si>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</si>
  <si>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</si>
  <si>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</si>
  <si>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</si>
  <si>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</si>
  <si>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</si>
  <si>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</si>
  <si>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</si>
  <si>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</si>
  <si>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</si>
  <si>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</si>
  <si>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</si>
  <si>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</si>
  <si>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</si>
  <si>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</si>
  <si>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</si>
  <si>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</si>
  <si>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</si>
  <si>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</si>
  <si>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</si>
  <si>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</si>
  <si>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</si>
  <si>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</si>
  <si>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</si>
  <si>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</si>
  <si>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</si>
  <si>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</si>
  <si>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</si>
  <si>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</si>
  <si>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</si>
  <si>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</si>
  <si>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</si>
  <si>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</si>
  <si>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</si>
  <si>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</si>
  <si>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</si>
  <si>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</si>
  <si>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</si>
  <si>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</si>
  <si>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</si>
  <si>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</si>
  <si>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</si>
  <si>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</si>
  <si>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</si>
  <si>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</si>
  <si>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</si>
  <si>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</si>
  <si>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</si>
  <si>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</si>
  <si>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</si>
  <si>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</si>
  <si>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</si>
  <si>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</si>
  <si>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</si>
  <si>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</si>
  <si>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</si>
  <si>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</si>
  <si>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</si>
  <si>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</si>
  <si>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</si>
  <si>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</si>
  <si>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</si>
  <si>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</si>
  <si>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</si>
  <si>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</si>
  <si>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</si>
  <si>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</si>
  <si>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</si>
  <si>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</si>
  <si>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</si>
  <si>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</si>
  <si>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</si>
  <si>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</si>
  <si>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</si>
  <si>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</si>
  <si>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</si>
  <si>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</si>
  <si>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</si>
  <si>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</si>
  <si>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</si>
  <si>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</si>
  <si>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</si>
  <si>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</si>
  <si>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</si>
  <si>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</si>
  <si>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</si>
  <si>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</si>
  <si>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</si>
  <si>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</si>
  <si>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</si>
  <si>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</si>
  <si>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</si>
  <si>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</si>
  <si>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</si>
  <si>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</si>
  <si>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</si>
  <si>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</si>
  <si>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</si>
  <si>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</si>
  <si>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</si>
  <si>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</si>
  <si>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</si>
  <si>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</si>
  <si>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</si>
  <si>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</si>
  <si>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</si>
  <si>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</si>
  <si>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</si>
  <si>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</si>
  <si>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</si>
  <si>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</si>
  <si>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</si>
  <si>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</si>
  <si>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</si>
  <si>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</si>
  <si>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</si>
  <si>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</si>
  <si>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</si>
  <si>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</si>
  <si>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</si>
  <si>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</si>
  <si>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</si>
  <si>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</si>
  <si>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</si>
  <si>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</si>
  <si>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</si>
  <si>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</si>
  <si>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</si>
  <si>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</si>
  <si>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</si>
  <si>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</si>
  <si>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</si>
  <si>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</si>
  <si>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</si>
  <si>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</si>
  <si>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</si>
  <si>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</si>
  <si>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</si>
  <si>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</si>
  <si>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</si>
  <si>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</si>
  <si>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</si>
  <si>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</si>
  <si>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</si>
  <si>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</si>
  <si>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</si>
  <si>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</si>
  <si>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</si>
  <si>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</si>
  <si>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</si>
  <si>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</si>
  <si>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</si>
  <si>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</si>
  <si>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</si>
  <si>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</si>
  <si>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</si>
  <si>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</si>
  <si>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</si>
  <si>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</si>
  <si>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</si>
  <si>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</si>
  <si>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</si>
  <si>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</si>
  <si>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</si>
  <si>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</si>
  <si>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</si>
  <si>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</si>
  <si>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</si>
  <si>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</si>
  <si>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</si>
  <si>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</si>
  <si>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</si>
  <si>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</si>
  <si>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</si>
  <si>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</si>
  <si>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</si>
  <si>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</si>
  <si>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</si>
  <si>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</si>
  <si>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</si>
  <si>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</si>
  <si>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</si>
  <si>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</si>
  <si>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</si>
  <si>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</si>
  <si>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</si>
  <si>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</si>
  <si>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</si>
  <si>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</si>
  <si>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</si>
  <si>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</si>
  <si>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</si>
  <si>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</si>
  <si>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</si>
  <si>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</si>
  <si>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</si>
  <si>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</si>
  <si>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</si>
  <si>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</si>
  <si>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</si>
  <si>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</si>
  <si>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</si>
  <si>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</si>
  <si>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</si>
  <si>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</si>
  <si>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</si>
  <si>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</si>
  <si>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</si>
  <si>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</si>
  <si>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</si>
  <si>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</si>
  <si>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</si>
  <si>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</si>
  <si>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</si>
  <si>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</si>
  <si>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</si>
  <si>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</si>
  <si>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</si>
  <si>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</si>
  <si>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</si>
  <si>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</si>
  <si>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</si>
  <si>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</si>
  <si>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</si>
  <si>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</si>
  <si>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</si>
  <si>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</si>
  <si>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</si>
  <si>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</si>
  <si>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</si>
  <si>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</si>
  <si>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</si>
  <si>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</si>
  <si>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</si>
  <si>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</si>
  <si>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</si>
  <si>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</si>
  <si>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</si>
  <si>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</si>
  <si>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</si>
  <si>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</si>
  <si>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</si>
  <si>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</si>
  <si>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</si>
  <si>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</si>
  <si>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</si>
  <si>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</si>
  <si>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</si>
  <si>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</si>
  <si>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</si>
  <si>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</si>
  <si>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</si>
  <si>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</si>
  <si>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</si>
  <si>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</si>
  <si>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</si>
  <si>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</si>
  <si>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</si>
  <si>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</si>
  <si>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</si>
  <si>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</si>
  <si>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</si>
  <si>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</si>
  <si>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</si>
  <si>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</si>
  <si>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</si>
  <si>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</si>
  <si>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</si>
  <si>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</si>
  <si>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</si>
  <si>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</si>
  <si>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</si>
  <si>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</si>
  <si>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</si>
  <si>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</si>
  <si>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</si>
  <si>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</si>
  <si>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</si>
  <si>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</si>
  <si>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</si>
  <si>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</si>
  <si>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</si>
  <si>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</si>
  <si>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</si>
  <si>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</si>
  <si>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</si>
  <si>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</si>
  <si>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</si>
  <si>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</si>
  <si>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</si>
  <si>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</si>
  <si>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</si>
  <si>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</si>
  <si>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</si>
  <si>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</si>
  <si>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</si>
  <si>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</si>
  <si>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</si>
  <si>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</si>
  <si>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</si>
  <si>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</si>
  <si>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</si>
  <si>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</si>
  <si>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</si>
  <si>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</si>
  <si>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</si>
  <si>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</si>
  <si>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</si>
  <si>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</si>
  <si>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</si>
  <si>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</si>
  <si>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</si>
  <si>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</si>
  <si>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</si>
  <si>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</si>
  <si>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</si>
  <si>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</si>
  <si>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</si>
  <si>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</si>
  <si>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</si>
  <si>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</si>
  <si>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</si>
  <si>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</si>
  <si>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</si>
  <si>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</si>
  <si>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</si>
  <si>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</si>
  <si>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</si>
  <si>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</si>
  <si>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</si>
  <si>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</si>
  <si>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</si>
  <si>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</si>
  <si>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</si>
  <si>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</si>
  <si>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</si>
  <si>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</si>
  <si>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</si>
  <si>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</si>
  <si>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</si>
  <si>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</si>
  <si>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</si>
  <si>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</si>
  <si>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</si>
  <si>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</si>
  <si>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</si>
  <si>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</si>
  <si>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</si>
  <si>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</si>
  <si>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</si>
  <si>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</si>
  <si>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</si>
  <si>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</si>
  <si>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</si>
  <si>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</si>
  <si>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</si>
  <si>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</si>
  <si>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</si>
  <si>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</si>
  <si>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</si>
  <si>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</si>
  <si>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</si>
  <si>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</si>
  <si>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</si>
  <si>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</si>
  <si>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</si>
  <si>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</si>
  <si>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</si>
  <si>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</si>
  <si>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</si>
  <si>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</si>
  <si>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</si>
  <si>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</si>
  <si>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</si>
  <si>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</si>
  <si>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</si>
  <si>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</si>
  <si>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</si>
  <si>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</si>
  <si>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</si>
  <si>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</si>
  <si>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</si>
  <si>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</si>
  <si>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</si>
  <si>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</si>
  <si>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</si>
  <si>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</si>
  <si>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</si>
  <si>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</si>
  <si>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</si>
  <si>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</si>
  <si>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</si>
  <si>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</si>
  <si>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</si>
  <si>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</si>
  <si>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</si>
  <si>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</si>
  <si>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</si>
  <si>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</si>
  <si>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</si>
  <si>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</si>
  <si>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</si>
  <si>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</si>
  <si>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</si>
  <si>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</si>
  <si>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</si>
  <si>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</si>
  <si>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</si>
  <si>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</si>
  <si>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</si>
  <si>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</si>
  <si>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</si>
  <si>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</si>
  <si>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</si>
  <si>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</si>
  <si>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</si>
  <si>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</si>
  <si>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</si>
  <si>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</si>
  <si>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</si>
  <si>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</si>
  <si>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</si>
  <si>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</si>
  <si>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</si>
  <si>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</si>
  <si>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</si>
  <si>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</si>
  <si>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</si>
  <si>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</si>
  <si>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</si>
  <si>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</si>
  <si>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</si>
  <si>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</si>
  <si>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</si>
  <si>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</si>
  <si>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</si>
  <si>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</si>
  <si>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</si>
  <si>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</si>
  <si>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</si>
  <si>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</si>
  <si>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</si>
  <si>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</si>
  <si>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</si>
  <si>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</si>
  <si>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</si>
  <si>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</si>
  <si>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</si>
  <si>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</si>
  <si>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</si>
  <si>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</si>
  <si>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</si>
  <si>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</si>
  <si>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</si>
  <si>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</si>
  <si>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</si>
  <si>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</si>
  <si>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</si>
  <si>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</si>
  <si>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</si>
  <si>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</si>
  <si>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</si>
  <si>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</si>
  <si>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</si>
  <si>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</si>
  <si>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</si>
  <si>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</si>
  <si>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</si>
  <si>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</si>
  <si>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</si>
  <si>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</si>
  <si>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</si>
  <si>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</si>
  <si>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</si>
  <si>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</si>
  <si>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</si>
  <si>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</si>
  <si>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</si>
  <si>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</si>
  <si>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</si>
  <si>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</si>
  <si>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</si>
  <si>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</si>
  <si>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</si>
  <si>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</si>
  <si>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</si>
  <si>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</si>
  <si>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</si>
  <si>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</si>
  <si>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</si>
  <si>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</si>
  <si>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</si>
  <si>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</si>
  <si>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</si>
  <si>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</si>
  <si>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</si>
  <si>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</si>
  <si>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</si>
  <si>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</si>
  <si>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</si>
  <si>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</si>
  <si>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</si>
  <si>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</si>
  <si>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</si>
  <si>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</si>
  <si>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</si>
  <si>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</si>
  <si>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</si>
  <si>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</si>
  <si>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</si>
  <si>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</si>
  <si>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</si>
  <si>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</si>
  <si>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</si>
  <si>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</si>
  <si>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</si>
  <si>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</si>
  <si>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</si>
  <si>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</si>
  <si>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</si>
  <si>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</si>
  <si>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</si>
  <si>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</si>
  <si>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</si>
  <si>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</si>
  <si>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</si>
  <si>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</si>
  <si>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</si>
  <si>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</si>
  <si>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</si>
  <si>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</si>
  <si>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</si>
  <si>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</si>
  <si>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</si>
  <si>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</si>
  <si>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</si>
  <si>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</si>
  <si>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</si>
  <si>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</si>
  <si>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</si>
  <si>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</si>
  <si>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</si>
  <si>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</si>
  <si>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</si>
  <si>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</si>
  <si>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</si>
  <si>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</si>
  <si>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</si>
  <si>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</si>
  <si>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</si>
  <si>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</si>
  <si>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</si>
  <si>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</si>
  <si>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</si>
  <si>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</si>
  <si>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</si>
  <si>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</si>
  <si>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</si>
  <si>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</si>
  <si>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</si>
  <si>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</si>
  <si>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</si>
  <si>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</si>
  <si>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</si>
  <si>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</si>
  <si>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</si>
  <si>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</si>
  <si>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</si>
  <si>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</si>
  <si>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</si>
  <si>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</si>
  <si>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</si>
  <si>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</si>
  <si>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</si>
  <si>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</si>
  <si>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</si>
  <si>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</si>
  <si>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</si>
  <si>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</si>
  <si>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</si>
  <si>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</si>
  <si>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</si>
  <si>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</si>
  <si>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</si>
  <si>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</si>
  <si>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</si>
  <si>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</si>
  <si>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</si>
  <si>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</si>
  <si>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</si>
  <si>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</si>
  <si>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</si>
  <si>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</si>
  <si>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</si>
  <si>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</si>
  <si>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</si>
  <si>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</si>
  <si>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</si>
  <si>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</si>
  <si>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</si>
  <si>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</si>
  <si>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</si>
  <si>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</si>
  <si>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</si>
  <si>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</si>
  <si>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</si>
  <si>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</si>
  <si>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</si>
  <si>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</si>
  <si>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</si>
  <si>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</si>
  <si>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</si>
  <si>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</si>
  <si>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</si>
  <si>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</si>
  <si>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</si>
  <si>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</si>
  <si>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</si>
  <si>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</si>
  <si>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</si>
  <si>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</si>
  <si>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</si>
  <si>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</si>
  <si>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</si>
  <si>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</si>
  <si>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</si>
  <si>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</si>
  <si>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</si>
  <si>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</si>
  <si>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</si>
  <si>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</si>
  <si>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</si>
  <si>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</si>
  <si>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</si>
  <si>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</si>
  <si>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</si>
  <si>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</si>
  <si>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</si>
  <si>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</si>
  <si>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</si>
  <si>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</si>
  <si>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</si>
  <si>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</si>
  <si>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</si>
  <si>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</si>
  <si>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</si>
  <si>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</si>
  <si>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</si>
  <si>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</si>
  <si>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</si>
  <si>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</si>
  <si>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</si>
  <si>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</si>
  <si>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</si>
  <si>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</si>
  <si>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</si>
  <si>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</si>
  <si>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</si>
  <si>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</si>
  <si>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</si>
  <si>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</si>
  <si>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</si>
  <si>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</si>
  <si>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</si>
  <si>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</si>
  <si>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</si>
  <si>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</si>
  <si>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</si>
  <si>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</si>
  <si>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</si>
  <si>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</si>
  <si>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</si>
  <si>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</si>
  <si>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</si>
  <si>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</si>
  <si>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</si>
  <si>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</si>
  <si>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</si>
  <si>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</si>
  <si>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</si>
  <si>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</si>
  <si>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</si>
  <si>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</si>
  <si>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</si>
  <si>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</si>
  <si>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</si>
  <si>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</si>
  <si>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</si>
  <si>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</si>
  <si>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</si>
  <si>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</si>
  <si>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</si>
  <si>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</si>
  <si>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</si>
  <si>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</si>
  <si>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</si>
  <si>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</si>
  <si>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</si>
  <si>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</si>
  <si>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</si>
  <si>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</si>
  <si>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</si>
  <si>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</si>
  <si>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</si>
  <si>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</si>
  <si>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</si>
  <si>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</si>
  <si>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</si>
  <si>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</si>
  <si>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</si>
  <si>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</si>
  <si>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</si>
  <si>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</si>
  <si>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</si>
  <si>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</si>
  <si>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</si>
  <si>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</si>
  <si>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</si>
  <si>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</si>
  <si>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</si>
  <si>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</si>
  <si>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</si>
  <si>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</si>
  <si>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</si>
  <si>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</si>
  <si>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</si>
  <si>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</si>
  <si>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</si>
  <si>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</si>
  <si>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</si>
  <si>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</si>
  <si>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</si>
  <si>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</si>
  <si>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</si>
  <si>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</si>
  <si>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</si>
  <si>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</si>
  <si>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</si>
  <si>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</si>
  <si>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</si>
  <si>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</si>
  <si>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</si>
  <si>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</si>
  <si>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</si>
  <si>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</si>
  <si>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</si>
  <si>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</si>
  <si>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</si>
  <si>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</si>
  <si>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</si>
  <si>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</si>
  <si>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</si>
  <si>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</si>
  <si>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</si>
  <si>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</si>
  <si>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</si>
  <si>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</si>
  <si>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</si>
  <si>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</si>
  <si>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</si>
  <si>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</si>
  <si>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</si>
  <si>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</si>
  <si>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</si>
  <si>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</si>
  <si>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</si>
  <si>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</si>
  <si>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</si>
  <si>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</si>
  <si>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</si>
  <si>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</si>
  <si>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</si>
  <si>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</si>
  <si>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</si>
  <si>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</si>
  <si>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</si>
  <si>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</si>
  <si>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</si>
  <si>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</si>
  <si>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</si>
  <si>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</si>
  <si>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</si>
  <si>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</si>
  <si>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</si>
  <si>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</si>
  <si>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</si>
  <si>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</si>
  <si>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</si>
  <si>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</si>
  <si>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</si>
  <si>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</si>
  <si>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</si>
  <si>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</si>
  <si>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</si>
  <si>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</si>
  <si>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</si>
  <si>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</si>
  <si>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</si>
  <si>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</si>
  <si>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</si>
  <si>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</si>
  <si>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</si>
  <si>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</si>
  <si>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</si>
  <si>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</si>
  <si>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</si>
  <si>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</si>
  <si>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</si>
  <si>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</si>
  <si>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</si>
  <si>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</si>
  <si>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</si>
  <si>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</si>
  <si>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</si>
  <si>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</si>
  <si>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</si>
  <si>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</si>
  <si>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</si>
  <si>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</si>
  <si>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</si>
  <si>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</si>
  <si>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</si>
  <si>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</si>
  <si>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</si>
  <si>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</si>
  <si>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</si>
  <si>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</si>
  <si>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</si>
  <si>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</si>
  <si>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</si>
  <si>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</si>
  <si>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</si>
  <si>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</si>
  <si>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</si>
  <si>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</si>
  <si>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</si>
  <si>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</si>
  <si>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</si>
  <si>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</si>
  <si>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</si>
  <si>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</si>
  <si>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</si>
  <si>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</si>
  <si>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</si>
  <si>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</si>
  <si>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</si>
  <si>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</si>
  <si>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</si>
  <si>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</si>
  <si>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</si>
  <si>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</si>
  <si>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</si>
  <si>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</si>
  <si>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</si>
  <si>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</si>
  <si>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</si>
  <si>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</si>
  <si>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</si>
  <si>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</si>
  <si>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</si>
  <si>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</si>
  <si>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</si>
  <si>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</si>
  <si>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</si>
  <si>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</si>
  <si>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</si>
  <si>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</si>
  <si>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</si>
  <si>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</si>
  <si>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</si>
  <si>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</si>
  <si>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</si>
  <si>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</si>
  <si>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</si>
  <si>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</si>
  <si>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</si>
  <si>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</si>
  <si>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</si>
  <si>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</si>
  <si>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</si>
  <si>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</si>
  <si>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</si>
  <si>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</si>
  <si>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</si>
  <si>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</si>
  <si>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</si>
  <si>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</si>
  <si>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</si>
  <si>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</si>
  <si>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</si>
  <si>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</si>
  <si>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</si>
  <si>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</si>
  <si>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</si>
  <si>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</si>
  <si>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</si>
  <si>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</si>
  <si>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</si>
  <si>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</si>
  <si>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</si>
  <si>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</si>
  <si>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</si>
  <si>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</si>
  <si>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</si>
  <si>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</si>
  <si>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</si>
  <si>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</si>
  <si>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</si>
  <si>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</si>
  <si>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</si>
  <si>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</si>
  <si>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</si>
  <si>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</si>
  <si>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</si>
  <si>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</si>
  <si>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</si>
  <si>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</si>
  <si>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</si>
  <si>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</si>
  <si>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</si>
  <si>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</si>
  <si>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</si>
  <si>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</si>
  <si>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</si>
  <si>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</si>
  <si>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</si>
  <si>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</si>
  <si>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</si>
  <si>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</si>
  <si>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</si>
  <si>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</si>
  <si>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</si>
  <si>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</si>
  <si>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</si>
  <si>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</si>
  <si>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</si>
  <si>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</si>
  <si>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</si>
  <si>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</si>
  <si>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</si>
  <si>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</si>
  <si>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</si>
  <si>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</si>
  <si>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</si>
  <si>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</si>
  <si>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</si>
  <si>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</si>
  <si>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</si>
  <si>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</si>
  <si>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</si>
  <si>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</si>
  <si>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</si>
  <si>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</si>
  <si>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</si>
  <si>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</si>
  <si>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</si>
  <si>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</si>
  <si>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</si>
  <si>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</si>
  <si>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</si>
  <si>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</si>
  <si>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</si>
  <si>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</si>
  <si>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</si>
  <si>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</si>
  <si>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</si>
  <si>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</si>
  <si>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</si>
  <si>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</si>
  <si>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</si>
  <si>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</si>
  <si>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</si>
  <si>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</si>
  <si>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</si>
  <si>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</si>
  <si>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</si>
  <si>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</si>
  <si>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</si>
  <si>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</si>
  <si>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</si>
  <si>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</si>
  <si>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</si>
  <si>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</si>
  <si>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</si>
  <si>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</si>
  <si>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</si>
  <si>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</si>
  <si>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</si>
  <si>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</si>
  <si>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Zacatlán</t>
  </si>
  <si>
    <t>Carlos A. Carrillo</t>
  </si>
  <si>
    <t>20209</t>
  </si>
  <si>
    <t>21209</t>
  </si>
  <si>
    <t>30209</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</si>
  <si>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</si>
  <si>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</si>
  <si>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</si>
  <si>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</si>
  <si>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</si>
  <si>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</si>
  <si>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</si>
  <si>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</si>
  <si>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</si>
  <si>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</si>
  <si>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</si>
  <si>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</si>
  <si>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</si>
  <si>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</si>
  <si>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</si>
  <si>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</si>
  <si>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</si>
  <si>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</si>
  <si>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</si>
  <si>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</si>
  <si>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</si>
  <si>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</si>
  <si>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</si>
  <si>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</si>
  <si>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</si>
  <si>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</si>
  <si>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</si>
  <si>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</si>
  <si>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</si>
  <si>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</si>
  <si>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</si>
  <si>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</si>
  <si>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</si>
  <si>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</si>
  <si>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</si>
  <si>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</si>
  <si>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</si>
  <si>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</si>
  <si>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</si>
  <si>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</si>
  <si>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</si>
  <si>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</si>
  <si>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</si>
  <si>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</si>
  <si>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</si>
  <si>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</si>
  <si>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</si>
  <si>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</si>
  <si>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</si>
  <si>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</si>
  <si>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</si>
  <si>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</si>
  <si>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</si>
  <si>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</si>
  <si>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</si>
  <si>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</si>
  <si>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</si>
  <si>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</si>
  <si>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</si>
  <si>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</si>
  <si>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</si>
  <si>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</si>
  <si>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</si>
  <si>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</si>
  <si>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</si>
  <si>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</si>
  <si>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</si>
  <si>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</si>
  <si>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</si>
  <si>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</si>
  <si>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</si>
  <si>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</si>
  <si>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</si>
  <si>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</si>
  <si>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</si>
  <si>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</si>
  <si>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</si>
  <si>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</si>
  <si>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</si>
  <si>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</si>
  <si>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</si>
  <si>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</si>
  <si>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</si>
  <si>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</si>
  <si>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</si>
  <si>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</si>
  <si>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</si>
  <si>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</si>
  <si>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</si>
  <si>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</si>
  <si>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</si>
  <si>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</si>
  <si>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</si>
  <si>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</si>
  <si>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</si>
  <si>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</si>
  <si>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</si>
  <si>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</si>
  <si>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</si>
  <si>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</si>
  <si>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</si>
  <si>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</si>
  <si>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</si>
  <si>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</si>
  <si>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</si>
  <si>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</si>
  <si>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</si>
  <si>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</si>
  <si>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</si>
  <si>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</si>
  <si>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</si>
  <si>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</si>
  <si>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</si>
  <si>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</si>
  <si>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</si>
  <si>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</si>
  <si>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</si>
  <si>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</si>
  <si>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</si>
  <si>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</si>
  <si>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</si>
  <si>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</si>
  <si>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</si>
  <si>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</si>
  <si>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</si>
  <si>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</si>
  <si>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</si>
  <si>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</si>
  <si>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</si>
  <si>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</si>
  <si>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</si>
  <si>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</si>
  <si>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</si>
  <si>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</si>
  <si>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</si>
  <si>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</si>
  <si>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</si>
  <si>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</si>
  <si>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</si>
  <si>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</si>
  <si>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</si>
  <si>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</si>
  <si>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</si>
  <si>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</si>
  <si>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</si>
  <si>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</si>
  <si>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</si>
  <si>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</si>
  <si>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</si>
  <si>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</si>
  <si>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</si>
  <si>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</si>
  <si>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</si>
  <si>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</si>
  <si>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</si>
  <si>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</si>
  <si>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</si>
  <si>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</si>
  <si>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</si>
  <si>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</si>
  <si>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</si>
  <si>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</si>
  <si>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</si>
  <si>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</si>
  <si>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</si>
  <si>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</si>
  <si>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</si>
  <si>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</si>
  <si>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</si>
  <si>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</si>
  <si>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</si>
  <si>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</si>
  <si>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</si>
  <si>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</si>
  <si>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</si>
  <si>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</si>
  <si>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</si>
  <si>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</si>
  <si>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</si>
  <si>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</si>
  <si>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</si>
  <si>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</si>
  <si>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</si>
  <si>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</si>
  <si>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</si>
  <si>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</si>
  <si>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</si>
  <si>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</si>
  <si>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</si>
  <si>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</si>
  <si>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</si>
  <si>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</si>
  <si>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</si>
  <si>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</si>
  <si>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</si>
  <si>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</si>
  <si>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</si>
  <si>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</si>
  <si>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</si>
  <si>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</si>
  <si>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</si>
  <si>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</si>
  <si>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</si>
  <si>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</si>
  <si>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</si>
  <si>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</si>
  <si>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</si>
  <si>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</si>
  <si>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</si>
  <si>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</si>
  <si>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</si>
  <si>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</si>
  <si>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</si>
  <si>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</si>
  <si>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</si>
  <si>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</si>
  <si>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</si>
  <si>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</si>
  <si>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</si>
  <si>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</si>
  <si>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</si>
  <si>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</si>
  <si>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</si>
  <si>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</si>
  <si>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</si>
  <si>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</si>
  <si>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</si>
  <si>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</si>
  <si>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</si>
  <si>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</si>
  <si>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</si>
  <si>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</si>
  <si>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</si>
  <si>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</si>
  <si>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</si>
  <si>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</si>
  <si>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</si>
  <si>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</si>
  <si>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</si>
  <si>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20319</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</si>
  <si>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</si>
  <si>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</si>
  <si>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</si>
  <si>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</si>
  <si>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</si>
  <si>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</si>
  <si>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</si>
  <si>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</si>
  <si>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</si>
  <si>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</si>
  <si>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</si>
  <si>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</si>
  <si>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</si>
  <si>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</si>
  <si>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</si>
  <si>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</si>
  <si>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</si>
  <si>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</si>
  <si>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</si>
  <si>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</si>
  <si>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</si>
  <si>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</si>
  <si>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</si>
  <si>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</si>
  <si>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</si>
  <si>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</si>
  <si>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</si>
  <si>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</si>
  <si>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</si>
  <si>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</si>
  <si>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</si>
  <si>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</si>
  <si>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</si>
  <si>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</si>
  <si>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</si>
  <si>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</si>
  <si>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</si>
  <si>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</si>
  <si>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</si>
  <si>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</si>
  <si>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</si>
  <si>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</si>
  <si>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</si>
  <si>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</si>
  <si>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</si>
  <si>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</si>
  <si>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</si>
  <si>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</si>
  <si>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</si>
  <si>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</si>
  <si>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</si>
  <si>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</si>
  <si>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</si>
  <si>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</si>
  <si>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</si>
  <si>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</si>
  <si>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</si>
  <si>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</si>
  <si>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</si>
  <si>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</si>
  <si>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</si>
  <si>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</si>
  <si>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</si>
  <si>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</si>
  <si>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</si>
  <si>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</si>
  <si>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</si>
  <si>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</si>
  <si>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</si>
  <si>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</si>
  <si>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</si>
  <si>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</si>
  <si>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</si>
  <si>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</si>
  <si>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</si>
  <si>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</si>
  <si>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</si>
  <si>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</si>
  <si>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</si>
  <si>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</si>
  <si>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</si>
  <si>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</si>
  <si>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</si>
  <si>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</si>
  <si>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</si>
  <si>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</si>
  <si>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</si>
  <si>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</si>
  <si>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</si>
  <si>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</si>
  <si>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</si>
  <si>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</si>
  <si>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</si>
  <si>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</si>
  <si>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</si>
  <si>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</si>
  <si>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</si>
  <si>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</si>
  <si>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</si>
  <si>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</si>
  <si>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</si>
  <si>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</si>
  <si>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</si>
  <si>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</si>
  <si>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</si>
  <si>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</si>
  <si>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</si>
  <si>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</si>
  <si>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</si>
  <si>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</si>
  <si>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</si>
  <si>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</si>
  <si>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</si>
  <si>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</si>
  <si>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</si>
  <si>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</si>
  <si>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</si>
  <si>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</si>
  <si>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</si>
  <si>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</si>
  <si>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</si>
  <si>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</si>
  <si>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</si>
  <si>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</si>
  <si>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</si>
  <si>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</si>
  <si>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</si>
  <si>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</si>
  <si>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</si>
  <si>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</si>
  <si>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</si>
  <si>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</si>
  <si>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</si>
  <si>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</si>
  <si>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</si>
  <si>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</si>
  <si>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</si>
  <si>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</si>
  <si>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</si>
  <si>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</si>
  <si>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</si>
  <si>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</si>
  <si>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</si>
  <si>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</si>
  <si>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</si>
  <si>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</si>
  <si>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</si>
  <si>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</si>
  <si>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</si>
  <si>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</si>
  <si>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</si>
  <si>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</si>
  <si>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</si>
  <si>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</si>
  <si>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</si>
  <si>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</si>
  <si>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</si>
  <si>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</si>
  <si>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</si>
  <si>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</si>
  <si>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</si>
  <si>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</si>
  <si>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</si>
  <si>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</si>
  <si>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</si>
  <si>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</si>
  <si>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</si>
  <si>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</si>
  <si>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</si>
  <si>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</si>
  <si>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</si>
  <si>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</si>
  <si>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</si>
  <si>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</si>
  <si>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</si>
  <si>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</si>
  <si>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</si>
  <si>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</si>
  <si>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</si>
  <si>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</si>
  <si>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</si>
  <si>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</si>
  <si>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</si>
  <si>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</si>
  <si>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</si>
  <si>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</si>
  <si>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</si>
  <si>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</si>
  <si>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</si>
  <si>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</si>
  <si>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</si>
  <si>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</si>
  <si>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</si>
  <si>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</si>
  <si>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</si>
  <si>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</si>
  <si>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</si>
  <si>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</si>
  <si>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</si>
  <si>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</si>
  <si>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</si>
  <si>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</si>
  <si>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</si>
  <si>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</si>
  <si>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</si>
  <si>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</si>
  <si>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</si>
  <si>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</si>
  <si>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</si>
  <si>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</si>
  <si>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</si>
  <si>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</si>
  <si>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</si>
  <si>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</si>
  <si>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</si>
  <si>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</si>
  <si>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</si>
  <si>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</si>
  <si>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</si>
  <si>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</si>
  <si>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</si>
  <si>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</si>
  <si>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</si>
  <si>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</si>
  <si>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</si>
  <si>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</si>
  <si>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</si>
  <si>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</si>
  <si>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</si>
  <si>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</si>
  <si>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</si>
  <si>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</si>
  <si>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</si>
  <si>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</si>
  <si>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</si>
  <si>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</si>
  <si>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</si>
  <si>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</si>
  <si>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</si>
  <si>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</si>
  <si>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</si>
  <si>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</si>
  <si>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</si>
  <si>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</si>
  <si>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</si>
  <si>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</si>
  <si>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</si>
  <si>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</si>
  <si>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</si>
  <si>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</si>
  <si>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</si>
  <si>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</si>
  <si>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</si>
  <si>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</si>
  <si>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</si>
  <si>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</si>
  <si>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</si>
  <si>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</si>
  <si>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</si>
  <si>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</si>
  <si>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</si>
  <si>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</si>
  <si>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</si>
  <si>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</si>
  <si>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</si>
  <si>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</si>
  <si>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</si>
  <si>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</si>
  <si>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</si>
  <si>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</si>
  <si>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</si>
  <si>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</si>
  <si>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</si>
  <si>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</si>
  <si>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</si>
  <si>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</si>
  <si>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</si>
  <si>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</si>
  <si>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</si>
  <si>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</si>
  <si>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</si>
  <si>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</si>
  <si>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</si>
  <si>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</si>
  <si>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</si>
  <si>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</si>
  <si>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</si>
  <si>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</si>
  <si>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</si>
  <si>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</si>
  <si>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</si>
  <si>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</si>
  <si>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</si>
  <si>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</si>
  <si>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</si>
  <si>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</si>
  <si>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</si>
  <si>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</si>
  <si>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</si>
  <si>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</si>
  <si>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</si>
  <si>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</si>
  <si>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</si>
  <si>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</si>
  <si>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</si>
  <si>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</si>
  <si>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</si>
  <si>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</si>
  <si>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</si>
  <si>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</si>
  <si>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</si>
  <si>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</si>
  <si>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</si>
  <si>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</si>
  <si>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</si>
  <si>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</si>
  <si>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</si>
  <si>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</si>
  <si>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</si>
  <si>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</si>
  <si>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</si>
  <si>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</si>
  <si>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</si>
  <si>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</si>
  <si>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</si>
  <si>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</si>
  <si>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</si>
  <si>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</si>
  <si>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</si>
  <si>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</si>
  <si>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</si>
  <si>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</si>
  <si>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</si>
  <si>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</si>
  <si>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</si>
  <si>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</si>
  <si>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</si>
  <si>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</si>
  <si>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</si>
  <si>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</si>
  <si>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</si>
  <si>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</si>
  <si>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</si>
  <si>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</si>
  <si>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</si>
  <si>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</si>
  <si>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</si>
  <si>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</si>
  <si>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</si>
  <si>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</si>
  <si>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</si>
  <si>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</si>
  <si>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</si>
  <si>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</si>
  <si>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</si>
  <si>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</si>
  <si>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</si>
  <si>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</si>
  <si>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</si>
  <si>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</si>
  <si>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</si>
  <si>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</si>
  <si>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</si>
  <si>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</si>
  <si>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</si>
  <si>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</si>
  <si>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</si>
  <si>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</si>
  <si>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</si>
  <si>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</si>
  <si>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</si>
  <si>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</si>
  <si>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</si>
  <si>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</si>
  <si>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</si>
  <si>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</si>
  <si>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</si>
  <si>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</si>
  <si>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</si>
  <si>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</si>
  <si>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</si>
  <si>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</si>
  <si>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</si>
  <si>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</si>
  <si>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</si>
  <si>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</si>
  <si>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</si>
  <si>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</si>
  <si>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</si>
  <si>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</si>
  <si>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</si>
  <si>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</si>
  <si>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</si>
  <si>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</si>
  <si>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</si>
  <si>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</si>
  <si>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</si>
  <si>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</si>
  <si>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</si>
  <si>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</si>
  <si>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</si>
  <si>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</si>
  <si>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</si>
  <si>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</si>
  <si>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</si>
  <si>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</si>
  <si>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</si>
  <si>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</si>
  <si>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</si>
  <si>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</si>
  <si>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</si>
  <si>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</si>
  <si>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</si>
  <si>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</si>
  <si>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</si>
  <si>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</si>
  <si>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</si>
  <si>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</si>
  <si>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</si>
  <si>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</si>
  <si>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</si>
  <si>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</si>
  <si>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</si>
  <si>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</si>
  <si>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</si>
  <si>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</si>
  <si>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</si>
  <si>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</si>
  <si>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</si>
  <si>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</si>
  <si>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</si>
  <si>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</si>
  <si>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</si>
  <si>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</si>
  <si>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</si>
  <si>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</si>
  <si>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</si>
  <si>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</si>
  <si>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</si>
  <si>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</si>
  <si>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</si>
  <si>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</si>
  <si>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</si>
  <si>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</si>
  <si>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</si>
  <si>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</si>
  <si>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</si>
  <si>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</si>
  <si>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</si>
  <si>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</si>
  <si>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</si>
  <si>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</si>
  <si>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</si>
  <si>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</si>
  <si>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</si>
  <si>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</si>
  <si>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</si>
  <si>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</si>
  <si>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</si>
  <si>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</si>
  <si>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</si>
  <si>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</si>
  <si>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</si>
  <si>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</si>
  <si>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</si>
  <si>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</si>
  <si>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</si>
  <si>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</si>
  <si>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</si>
  <si>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</si>
  <si>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</si>
  <si>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</si>
  <si>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</si>
  <si>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</si>
  <si>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</si>
  <si>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</si>
  <si>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</si>
  <si>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</si>
  <si>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</si>
  <si>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</si>
  <si>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</si>
  <si>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</si>
  <si>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</si>
  <si>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</si>
  <si>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</si>
  <si>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</si>
  <si>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</si>
  <si>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</si>
  <si>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</si>
  <si>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</si>
  <si>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</si>
  <si>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</si>
  <si>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</si>
  <si>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</si>
  <si>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</si>
  <si>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</si>
  <si>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</si>
  <si>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</si>
  <si>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</si>
  <si>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</si>
  <si>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</si>
  <si>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 xml:space="preserve">(Responde: institución(es), unidad(es) administrativa(s) o área(s) de la Administración Pública de la entidad federativa encargada(s) o integradora(s) de la información sobre las boletas de infracción e imágenes detectadas por los sistemas de foto-multa o foto-infracción levantadas, así como las infracciones de tránsito, personas conductoras sancionadas y montos asociados a las multas impuestas en la entidad federativa; </t>
    </r>
    <r>
      <rPr>
        <i/>
        <u/>
        <sz val="8"/>
        <rFont val="Arial"/>
        <family val="2"/>
      </rPr>
      <t>sin incluir, de ser el caso, a la institución encargada del ejercicio de la función de seguridad pública</t>
    </r>
    <r>
      <rPr>
        <i/>
        <sz val="8"/>
        <rFont val="Arial"/>
        <family val="2"/>
      </rPr>
      <t>)</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</si>
  <si>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</si>
  <si>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</si>
  <si>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</si>
  <si>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</si>
  <si>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</si>
  <si>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</si>
  <si>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</si>
  <si>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</si>
  <si>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</si>
  <si>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</si>
  <si>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</si>
  <si>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</si>
  <si>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</si>
  <si>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</si>
  <si>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</si>
  <si>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t>
    </r>
    <r>
      <rPr>
        <sz val="11"/>
        <color theme="1"/>
        <rFont val="Aptos Narrow"/>
        <family val="2"/>
        <scheme val="minor"/>
      </rPr>
      <t xml:space="preserve">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</si>
  <si>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r>
      <t xml:space="preserve">Para ello, este módulo contiene </t>
    </r>
    <r>
      <rPr>
        <b/>
        <sz val="9"/>
        <rFont val="Arial"/>
        <family val="2"/>
      </rPr>
      <t>XX preguntas</t>
    </r>
    <r>
      <rPr>
        <sz val="9"/>
        <rFont val="Arial"/>
        <family val="2"/>
      </rPr>
      <t xml:space="preserve"> agrupadas en las siguientes secciones:</t>
    </r>
  </si>
  <si>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</si>
  <si>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</si>
  <si>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</si>
  <si>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</si>
  <si>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</si>
  <si>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</si>
  <si>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</si>
  <si>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</si>
  <si>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</si>
  <si>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</si>
  <si>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</si>
  <si>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</si>
  <si>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</si>
  <si>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</si>
  <si>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</si>
  <si>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</si>
  <si>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</si>
  <si>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</si>
  <si>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</si>
  <si>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</si>
  <si>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</si>
  <si>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</si>
  <si>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</si>
  <si>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</si>
  <si>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</si>
  <si>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</si>
  <si>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</si>
  <si>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</si>
  <si>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</si>
  <si>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</si>
  <si>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</si>
  <si>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</si>
  <si>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</si>
  <si>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</si>
  <si>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</si>
  <si>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</si>
  <si>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</si>
  <si>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</si>
  <si>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</si>
  <si>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</si>
  <si>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</si>
  <si>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</si>
  <si>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</si>
  <si>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</si>
  <si>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</si>
  <si>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</si>
  <si>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</si>
  <si>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</si>
  <si>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</si>
  <si>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</si>
  <si>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</si>
  <si>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</si>
  <si>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</si>
  <si>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</si>
  <si>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</si>
  <si>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</si>
  <si>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</si>
  <si>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</si>
  <si>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</si>
  <si>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</si>
  <si>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</si>
  <si>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</si>
  <si>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</si>
  <si>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</si>
  <si>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</si>
  <si>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</si>
  <si>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</si>
  <si>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</si>
  <si>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</si>
  <si>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</si>
  <si>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</si>
  <si>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</si>
  <si>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</si>
  <si>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</si>
  <si>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</si>
  <si>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</si>
  <si>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</si>
  <si>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</si>
  <si>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</si>
  <si>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</si>
  <si>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</si>
  <si>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</si>
  <si>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</si>
  <si>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</si>
  <si>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</si>
  <si>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</si>
  <si>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</si>
  <si>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</si>
  <si>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</si>
  <si>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</si>
  <si>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X.1 Boletas de infracción levantadas e imágenes detectadas por los sistemas de foto-multa o foto-infracción aceptadas</t>
  </si>
  <si>
    <t>Instrucciones generales para la pregunta de la subsección: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</si>
  <si>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</si>
  <si>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No debe considerar la información de la institución encargada del ejercicio de la función de seguridad pública de su entidad federativa, independientemente de que esta se encuentre adscrita a la Administración Pública Estatal.</t>
  </si>
  <si>
    <t>4.- En caso de que seleccione el código "2", "8" o "9" en la columna "¿Atendió y sancionó infracciones de tránsito?" de la pregunta 10.1, concluya la sección.</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</si>
  <si>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</si>
  <si>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</si>
  <si>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</si>
  <si>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Glosario de la subsección:</t>
  </si>
  <si>
    <r>
      <t>1.-</t>
    </r>
    <r>
      <rPr>
        <b/>
        <i/>
        <sz val="8"/>
        <rFont val="Arial"/>
        <family val="2"/>
      </rPr>
      <t xml:space="preserve"> Boleta de infracción. </t>
    </r>
    <r>
      <rPr>
        <i/>
        <sz val="8"/>
        <rFont val="Arial"/>
        <family val="2"/>
      </rPr>
      <t>Se refiere al formato utilizado por la autoridad correspondiente a efecto de sancionar a las personas que han cometido una o varias infracciones de tránsito, el cual hace constar el tipo de infracción, el precepto legal violado y la sanción a la que se hace acreedora la persona infractora, entre otros elementos.</t>
    </r>
  </si>
  <si>
    <r>
      <t>2.-</t>
    </r>
    <r>
      <rPr>
        <b/>
        <i/>
        <sz val="8"/>
        <rFont val="Arial"/>
        <family val="2"/>
      </rPr>
      <t xml:space="preserve"> Imágenes detectadas por los sistemas de foto-multa o foto-infracción. </t>
    </r>
    <r>
      <rPr>
        <i/>
        <sz val="8"/>
        <rFont val="Arial"/>
        <family val="2"/>
      </rPr>
      <t>Se refiere al documento que genera la evidencia gráfica para establecer la sanción por la comisión de una o varias infracciones de tránsito detectadas por algún radar, cámara, o cualquier otro dispositivo que pueda captar imágenes.</t>
    </r>
  </si>
  <si>
    <t>10.1.-</t>
  </si>
  <si>
    <t>En caso de que no haya atendido y sancionado infracciones de tránsito, no haya estado facultada para ello, o no cuente con información para determinarlo, indíquelo en la columna correspondiente conforme al catálogo respectivo y deje el resto de la fila en blanco.</t>
  </si>
  <si>
    <r>
      <t xml:space="preserve">¿Alguna institución diferente a la institución encargada de la función de seguridad pública atendió y sancionó infracciones de tránsito?
</t>
    </r>
    <r>
      <rPr>
        <i/>
        <sz val="8"/>
        <rFont val="Arial"/>
        <family val="2"/>
      </rPr>
      <t>(1. Sí / 2. No / 8. No aplica / 9. No identificado)</t>
    </r>
  </si>
  <si>
    <t>Boletas de infracción levantadas</t>
  </si>
  <si>
    <t>Imágenes detectadas por los sistemas de foto-multa o foto-infracción aceptadas</t>
  </si>
  <si>
    <t>PIVCOD1&gt;0</t>
  </si>
  <si>
    <t>BLANCOS</t>
  </si>
  <si>
    <t>GRIS</t>
  </si>
  <si>
    <t>SUMA PR. 10.1</t>
  </si>
  <si>
    <t>En caso de tener algún comentario u observación al dato registrado en la respuesta de la presente pregunta, o los datos que derivan de la misma, favor de anotarlo en el siguiente espacio. De lo contrario, déjelo en blanco.</t>
  </si>
  <si>
    <t>X.2 Infracciones de tránsito registradas</t>
  </si>
  <si>
    <t>Instrucciones generales para las preguntas de la subsección:</t>
  </si>
  <si>
    <t>3.- En caso de que la suma de las cantidades reportadas como respuesta en la pregunta 10.1 no sea un dato numérico mayor a cero, no puede registrar información en la presente subsección.</t>
  </si>
  <si>
    <t>4.- En caso de que la cantidad que reporte como respuesta en la pregunta 10.2 no sea un dato numérico mayor a cero, no puede registrar información en el resto de las preguntas de la subsección.</t>
  </si>
  <si>
    <r>
      <t>1.-</t>
    </r>
    <r>
      <rPr>
        <b/>
        <i/>
        <sz val="8"/>
        <color theme="1"/>
        <rFont val="Arial"/>
        <family val="2"/>
      </rPr>
      <t xml:space="preserve"> Infracción de tránsito.</t>
    </r>
    <r>
      <rPr>
        <i/>
        <sz val="8"/>
        <color theme="1"/>
        <rFont val="Arial"/>
        <family val="2"/>
      </rPr>
      <t xml:space="preserve"> Se refiere a cualquier conducta cometida por acción u omisión que transgrede alguna normatividad en materia de tránsito, movilidad y seguridad vial, misma que puede ser efectuada por alguna persona conductora o propietaria de vehículos motorizados, así como por personas pasajeras, peatones, ciclistas o motociclistas.</t>
    </r>
  </si>
  <si>
    <t>COD 2, 8 o 9 P. 10.1</t>
  </si>
  <si>
    <t>SUM NO SEA MAY A CER P. 10. 1</t>
  </si>
  <si>
    <t>10.2.-</t>
  </si>
  <si>
    <t>Anote el total de infracciones de tránsito registradas en las boletas de infracción levantadas y en las imágenes detectadas por los sistemas de foto-multa o foto-infracción aceptadas.</t>
  </si>
  <si>
    <t>La cantidad registrada debe ser igual o mayor a la suma de las cantidades reportadas como respuesta en las columnas "Boletas de infracción levantadas" e "Imágenes detectadas por los sistemas de foto-multa o foto-infracción aceptadas" de la pregunta 10.1, toda vez que en una boleta de infracción o imagen detectada por los sistemas de foto-multa o foto-infracción se pudo haber registrado una o más infracciones de tránsito. En caso de que esta instrucción no le aplique, justifíquelo en el recuadro que se encuentra al final de la opción de respuesta.</t>
  </si>
  <si>
    <t>MA O IG IN1</t>
  </si>
  <si>
    <t>Total de infracciones de tránsito registradas</t>
  </si>
  <si>
    <t>10.3.-</t>
  </si>
  <si>
    <t>De acuerdo con el total de infracciones de tránsito que reportó como respuesta en la pregunta anterior, anote la cantidad de las mismas especificando su tipo.</t>
  </si>
  <si>
    <t>En caso de que determinada infracción de tránsito no se haya encontrado prevista en su normatividad aplicable, anote "NA" (No aplica).</t>
  </si>
  <si>
    <t>En caso de que no le sea posible identificar la infracción de tránsito registrada, haga uso de la fila "No identificado" que se encuentra al final de la tabla de respuesta. En consecuencia, no debe considerarla dentro de la categoría “Otras infracciones” de cada grupo de afectación.</t>
  </si>
  <si>
    <t>La suma de las cantidades registradas debe ser igual a la cantidad reportada como respuesta en la pregunta anterior.</t>
  </si>
  <si>
    <t>En caso de que la incidencia de registro en la categoría "Otras infracciones" de cada grupo de afectación sea mayor al 25 % del total correspondiente al mismo, debe anotar el nombre de la(s) infracción(es) de tránsito considerada(s) en dicha categoría en el recuadro que se encuentra al final de la tabla de respuesta.</t>
  </si>
  <si>
    <t>En el Complemento debe anotar la cantidad de infracciones de tránsito registradas en las boletas de infracción levantadas y en las imágenes detectadas por los sistemas de foto-multa o foto-infracción aceptadas, según municipio o demarcación territorial de ocurrencia.</t>
  </si>
  <si>
    <t>Complemento</t>
  </si>
  <si>
    <t>IGUAL IN3</t>
  </si>
  <si>
    <t>PORCE 25%</t>
  </si>
  <si>
    <t>GR/BLA COMPL</t>
  </si>
  <si>
    <t>Grupo de afectación</t>
  </si>
  <si>
    <t>Código</t>
  </si>
  <si>
    <t>Tipo de infracción de tránsito</t>
  </si>
  <si>
    <t>Infracciones de tránsito registradas</t>
  </si>
  <si>
    <t>01.</t>
  </si>
  <si>
    <t>Mal manejo vial</t>
  </si>
  <si>
    <t>01.01</t>
  </si>
  <si>
    <t>Conducir a exceso de velocidad</t>
  </si>
  <si>
    <t>01.02</t>
  </si>
  <si>
    <t>Conducir vehículos en estado de ebriedad o drogado</t>
  </si>
  <si>
    <t>01.03</t>
  </si>
  <si>
    <t>No utilizar las luces direccionales, intermitentes o de emergencia para realizar maniobras</t>
  </si>
  <si>
    <t>01.04</t>
  </si>
  <si>
    <t>Rebasar en zonas o carriles prohibidos, con raya continua, en curva o pendientes</t>
  </si>
  <si>
    <t>01.05</t>
  </si>
  <si>
    <t>Conducir en sentido contrario, contraflujo o reversa</t>
  </si>
  <si>
    <t>01.06</t>
  </si>
  <si>
    <t>Dar vuelta en zonas o lugares prohibidos</t>
  </si>
  <si>
    <t>01.07</t>
  </si>
  <si>
    <t>No respetar las señales del semáforo o la señalización vial</t>
  </si>
  <si>
    <t>01.08</t>
  </si>
  <si>
    <t>No respetar las indicaciones del personal policial de tránsito o vialidad</t>
  </si>
  <si>
    <t>01.09</t>
  </si>
  <si>
    <t>No tomar las medidas de precaución o reducción de velocidad para permitir la preferencia de paso y cruce peatonal</t>
  </si>
  <si>
    <t>01.10</t>
  </si>
  <si>
    <t>Impedir, bloquear o no permitir el paso de vehículos de emergencia</t>
  </si>
  <si>
    <t>01.11</t>
  </si>
  <si>
    <t>Conducir sin cortesía o sin guardar la distancia de seguridad requerida entre automóviles</t>
  </si>
  <si>
    <t>01.12</t>
  </si>
  <si>
    <t>Participar en competencias vehiculares en lugares no permitidos</t>
  </si>
  <si>
    <t>01.99</t>
  </si>
  <si>
    <t>Otras infracciones relacionadas con el mal manejo vial</t>
  </si>
  <si>
    <t>02.</t>
  </si>
  <si>
    <t>Obstrucción y conflicto vial</t>
  </si>
  <si>
    <t>02.01</t>
  </si>
  <si>
    <t>Invadir o circular por zonas destinadas al tránsito y cruce de personas</t>
  </si>
  <si>
    <t>02.02</t>
  </si>
  <si>
    <t>Invadir carriles para uso exclusivo de bicicletas</t>
  </si>
  <si>
    <t>02.03</t>
  </si>
  <si>
    <t>Invadir o circular en los carriles exclusivos del transporte público, ya sea en el sentido de la vía o en contraflujo</t>
  </si>
  <si>
    <t>02.04</t>
  </si>
  <si>
    <t>Estacionarse en lugares prohibidos, en doble fila, sobre la banqueta o en lugares de cobro regulado omitiendo el pago</t>
  </si>
  <si>
    <t>02.05</t>
  </si>
  <si>
    <t>No respetar el no circula, programas ambientales de restricción vehicular o circular con vehículos visiblemente contaminantes</t>
  </si>
  <si>
    <t>02.06</t>
  </si>
  <si>
    <t>Tirar o arrojar basura o materiales desde el interior de los vehículos en las vías de circulación</t>
  </si>
  <si>
    <t>02.07</t>
  </si>
  <si>
    <t>Realizar maniobras de carga y descarga afectando la circulación vial o hacerlo fuera del horario permitido</t>
  </si>
  <si>
    <t>02.08</t>
  </si>
  <si>
    <t>Ruido excesivo con el motor, bocinas, claxon u otro dispositivo, al conducir</t>
  </si>
  <si>
    <t>02.09</t>
  </si>
  <si>
    <t>Vehículo obstruyendo las vías de circulación</t>
  </si>
  <si>
    <t>02.10</t>
  </si>
  <si>
    <t>Orinar o defecar en cualquier vía de circulación vehicular</t>
  </si>
  <si>
    <t>02.11</t>
  </si>
  <si>
    <t>Insultar, denigrar o golpear al personal policial de tránsito o vialidad</t>
  </si>
  <si>
    <t>02.99</t>
  </si>
  <si>
    <t>Otras infracciones relacionadas con la obstrucción y conflicto vial</t>
  </si>
  <si>
    <t>03.</t>
  </si>
  <si>
    <t>Inseguridad vial</t>
  </si>
  <si>
    <t>03.01</t>
  </si>
  <si>
    <t>Conducir motocicletas sin casco o equipo de seguridad</t>
  </si>
  <si>
    <t>03.02</t>
  </si>
  <si>
    <t>Conducir sin cinturón de seguridad</t>
  </si>
  <si>
    <t>03.03</t>
  </si>
  <si>
    <t>Conducir utilizando celulares, equipo electrónico o cualquier tipo de distractores</t>
  </si>
  <si>
    <t>03.04</t>
  </si>
  <si>
    <t>Conducir con más personas de las permitidas según la capacidad del vehículo o transportar personas en el exterior del vehículo</t>
  </si>
  <si>
    <t>03.05</t>
  </si>
  <si>
    <t>Conducir vehículos con niñas o niños en los asientos delanteros, en motos o sin la silla de seguridad</t>
  </si>
  <si>
    <t>03.06</t>
  </si>
  <si>
    <t>Conducir vehículos con vidrios polarizados, rotos o con visibilidad obstruida</t>
  </si>
  <si>
    <t>03.07</t>
  </si>
  <si>
    <t>Conducir vehículos en mal estado, con fallas mecánicas o sin el equipamiento necesario</t>
  </si>
  <si>
    <t>03.08</t>
  </si>
  <si>
    <t>Conducir vehículos sin luces delanteras o traseras reglamentarias</t>
  </si>
  <si>
    <t>03.09</t>
  </si>
  <si>
    <t>Utilizar luces policiales, sirenas, torretas o accesorios propios de vehículos de emergencia en vehículos particulares</t>
  </si>
  <si>
    <t>03.10</t>
  </si>
  <si>
    <t>Transportar carga, realizar remolques o arrastres sin las medidas de seguridad o señalización necesarias</t>
  </si>
  <si>
    <t>03.11</t>
  </si>
  <si>
    <t>Participar en hechos de tránsito, abandonar o darse a la fuga del sitio de un accidente vial</t>
  </si>
  <si>
    <t>03.99</t>
  </si>
  <si>
    <t>Otras infracciones relacionadas con la inseguridad vial</t>
  </si>
  <si>
    <t>04.</t>
  </si>
  <si>
    <t>Falta de documentación vial</t>
  </si>
  <si>
    <t>04.01</t>
  </si>
  <si>
    <t>Conducir sin licencia o permiso vigente</t>
  </si>
  <si>
    <t>04.02</t>
  </si>
  <si>
    <t>Conducir sin tarjeta de circulación o que no esté vigente</t>
  </si>
  <si>
    <t>04.03</t>
  </si>
  <si>
    <t>Conducir sin placas o engomado vigentes, placas sobrepuestas, no visibles o fuera del sitio establecido</t>
  </si>
  <si>
    <t>04.04</t>
  </si>
  <si>
    <t>Conducir sin póliza de seguro o que no esté vigente</t>
  </si>
  <si>
    <t>04.05</t>
  </si>
  <si>
    <t>Conducir sin holograma de verificación vehicular o que no esté vigente</t>
  </si>
  <si>
    <t>04.99</t>
  </si>
  <si>
    <t>Otras infracciones relacionadas con la falta de documentación vial</t>
  </si>
  <si>
    <t>05.</t>
  </si>
  <si>
    <t>Relacionadas con el transporte público de pasajeros</t>
  </si>
  <si>
    <t>05.01</t>
  </si>
  <si>
    <t>Permitir el ascenso o descenso de las personas usuarias en zonas prohibidas, circular con las puertas abiertas o realizar paradas afectando la circulación vial</t>
  </si>
  <si>
    <t>05.02</t>
  </si>
  <si>
    <t>Cargar combustible llevando personas usuarias a bordo o con el motor en marcha</t>
  </si>
  <si>
    <t>05.03</t>
  </si>
  <si>
    <t>No contar con taxímetro o alterarlo; aumentar o aplicar una tarifa no autorizada</t>
  </si>
  <si>
    <t>05.04</t>
  </si>
  <si>
    <t>Prestar el servicio de transporte público sin la concesión o autorización correspondiente, hacerlo fuera de ruta, localidades u horarios no autorizados</t>
  </si>
  <si>
    <t>05.05</t>
  </si>
  <si>
    <t>Prestar el servicio de transporte público en unidades no autorizadas, sin cromática o sin cumplir los requerimientos de seguridad establecidos</t>
  </si>
  <si>
    <t>05.06</t>
  </si>
  <si>
    <t>Fumar al conducir u operar cualquier servicio de transporte público</t>
  </si>
  <si>
    <t>05.99</t>
  </si>
  <si>
    <t>Otras infracciones relacionadas con el transporte público</t>
  </si>
  <si>
    <t>06.</t>
  </si>
  <si>
    <r>
      <t xml:space="preserve">Otras </t>
    </r>
    <r>
      <rPr>
        <i/>
        <sz val="8"/>
        <rFont val="Arial"/>
        <family val="2"/>
      </rPr>
      <t>(afectaciones)</t>
    </r>
  </si>
  <si>
    <t>06.99</t>
  </si>
  <si>
    <t>Otras infracciones de tránsito</t>
  </si>
  <si>
    <t>00.00</t>
  </si>
  <si>
    <t>S</t>
  </si>
  <si>
    <t>10.4.-</t>
  </si>
  <si>
    <t>De acuerdo con el total de infracciones de tránsito que reportó como respuesta en la pregunta 10.2, anote la cantidad de las mismas especificando el tipo de sanción impuesta.</t>
  </si>
  <si>
    <t>La suma de las cantidades registradas debe ser igual o mayor a la cantidad reportada como respuesta en la pregunta 10.2, toda vez que a una infracción de tránsito se le pudo haber impuesto más de una sanción.</t>
  </si>
  <si>
    <t>La cantidad registrada para cada tipo de sanción debe ser igual o menor a la cantidad reportada como respuesta en la pregunta 10.2. En caso de que esta instrucción no le aplique, justifíquelo en el recuadro que se encuentra al final de la tabla de respuesta.</t>
  </si>
  <si>
    <t>En caso de que registre algún valor numérico mayor a cero en el numeral 8, debe anotar el nombre de dicho(s) tipo(s) de sanción(es) en el recuadro destinado para tal efecto que se encuentra al final de la tabla de respuesta.</t>
  </si>
  <si>
    <t>Tipo de sanción</t>
  </si>
  <si>
    <t>ME O IG IN2</t>
  </si>
  <si>
    <t>Amonestación</t>
  </si>
  <si>
    <t>Multa</t>
  </si>
  <si>
    <t>Arresto</t>
  </si>
  <si>
    <t>Curso de educación vial</t>
  </si>
  <si>
    <t>Trabajo comunitario</t>
  </si>
  <si>
    <t>Reducción de puntos de licencia</t>
  </si>
  <si>
    <t>Suspensión de licencia</t>
  </si>
  <si>
    <r>
      <t xml:space="preserve">Otro tipo </t>
    </r>
    <r>
      <rPr>
        <i/>
        <sz val="8"/>
        <color theme="1"/>
        <rFont val="Arial"/>
        <family val="2"/>
      </rPr>
      <t>(especifique)</t>
    </r>
  </si>
  <si>
    <r>
      <t xml:space="preserve">Otro tipo:
</t>
    </r>
    <r>
      <rPr>
        <i/>
        <sz val="8"/>
        <rFont val="Arial"/>
        <family val="2"/>
      </rPr>
      <t>(especifique)</t>
    </r>
  </si>
  <si>
    <t>10.5.-</t>
  </si>
  <si>
    <t>De acuerdo con el total de infracciones de tránsito que reportó como respuesta en las preguntas 10.3 y 10.4, anote la cantidad de las mismas especificando su tipo y el tipo de sanción impuesta.</t>
  </si>
  <si>
    <t>La suma de las cantidades registradas en la columna "Total" debe ser igual o mayor a la suma de las cantidades reportadas como respuesta en la pregunta 10.3, así como corresponder a su desagregación por tipo de infracción de tránsito; toda vez que a una infracción de tránsito se le pudo haber impuesto más de un tipo de sanción.</t>
  </si>
  <si>
    <t>La suma de las cantidades registradas en cada tipo de sanción debe ser igual o menor a la suma de las cantidades reportadas como respuesta en la pregunta 10.3, así como corresponder a su desagregación por tipo de infracción de tránsito. En caso de que esta instrucción no le aplique, justifíquelo en el recuadro que se encuentra al final de la tabla de respuesta.</t>
  </si>
  <si>
    <t>La suma de las cantidades registradas en la columna "Total" debe ser igual a la suma de las cantidades reportadas como respuesta en la pregunta anterior, así como corresponder a su desagregación por tipo de sanción. En caso de que esta instrucción no le aplique, justifíquelo en el recuadro que se encuentra al final de la tabla de respuesta.</t>
  </si>
  <si>
    <t>DATA P10.4</t>
  </si>
  <si>
    <t>Infracciones de tránsito registradas, según tipo de sanción</t>
  </si>
  <si>
    <t>Total</t>
  </si>
  <si>
    <t>Otro tipo</t>
  </si>
  <si>
    <t>GRIS TABLA</t>
  </si>
  <si>
    <t>DES=0</t>
  </si>
  <si>
    <t>PIV 0 + NS</t>
  </si>
  <si>
    <t>N°INST</t>
  </si>
  <si>
    <t>BANDERAS</t>
  </si>
  <si>
    <t>LIST_COMP</t>
  </si>
  <si>
    <t>X.3 Personas conductoras sancionadas</t>
  </si>
  <si>
    <t>4.- En caso de que la cantidad que reporte como respuesta en la columna "Total" de la pregunta 10.6 no sea un dato numérico mayor a cero, pase a la siguiente subsección.</t>
  </si>
  <si>
    <t>10.6.-</t>
  </si>
  <si>
    <t>En caso de que no haya tenido registro de personas conductoras sancionadas derivado de la comisión de alguna infracción de tránsito, o no cuente con información para determinarlo, indíquelo en la columna correspondiente conforme al catálogo respectivo y deje el resto de la fila en blanco.</t>
  </si>
  <si>
    <t>La cantidad registrada en la columna "Total" debe ser igual o mayor a la suma de las cantidades reportadas como respuesta en las columnas "Boletas de infracción levantadas" e "Imágenes detectadas por los sistemas de foto-multa o foto-infracción aceptadas" de la pregunta 10.1, toda vez que en una boleta de infracción o imagen detectada por los sistemas de foto-multa o foto-infracción se pudo haber registrado una o más personas conductoras sancionadas. En caso de que esta instrucción no le aplique, justifíquelo en el recuadro que se encuentra al final de la tabla de respuesta.</t>
  </si>
  <si>
    <r>
      <t xml:space="preserve">¿Tuvo registro de personas conductoras sancionadas derivado de la comisión de alguna infracción de tránsito?
</t>
    </r>
    <r>
      <rPr>
        <i/>
        <sz val="8"/>
        <rFont val="Arial"/>
        <family val="2"/>
      </rPr>
      <t>(1. Sí / 2. No / 9. No identificado)</t>
    </r>
  </si>
  <si>
    <t>Personas conductoras sancionadas, según tipo y sexo</t>
  </si>
  <si>
    <t>Sumatorias - Total vs Subtotales</t>
  </si>
  <si>
    <t>Hombres</t>
  </si>
  <si>
    <t>Mujeres</t>
  </si>
  <si>
    <t>Personas adolescentes</t>
  </si>
  <si>
    <t>Personas adultas</t>
  </si>
  <si>
    <t>hombres</t>
  </si>
  <si>
    <t>Subtotal</t>
  </si>
  <si>
    <t>MA O IG IN2</t>
  </si>
  <si>
    <t>TOTAL</t>
  </si>
  <si>
    <t>NS</t>
  </si>
  <si>
    <t>SUMA</t>
  </si>
  <si>
    <t>COMP</t>
  </si>
  <si>
    <t>Sum Comp</t>
  </si>
  <si>
    <t>TOTAL1</t>
  </si>
  <si>
    <t>NS1</t>
  </si>
  <si>
    <t>SUMA1</t>
  </si>
  <si>
    <t>COMP1</t>
  </si>
  <si>
    <t>TOTAL2</t>
  </si>
  <si>
    <t>NS2</t>
  </si>
  <si>
    <t>SUMA2</t>
  </si>
  <si>
    <t>COMP2</t>
  </si>
  <si>
    <t>TOTAL3</t>
  </si>
  <si>
    <t>NS3</t>
  </si>
  <si>
    <t>SUMA3</t>
  </si>
  <si>
    <t>COMP3</t>
  </si>
  <si>
    <t>TOTAL4</t>
  </si>
  <si>
    <t>NS4</t>
  </si>
  <si>
    <t>SUMA4</t>
  </si>
  <si>
    <t>COMP4</t>
  </si>
  <si>
    <t>SUM COMP:</t>
  </si>
  <si>
    <t>10.7.-</t>
  </si>
  <si>
    <t>De acuerdo con el total de personas adolescentes y de personas adultas conductoras sancionadas que reportó como respuesta en la pregunta anterior, anote la cantidad de las mismas especificando su tipo, edad, rango de edad y sexo.</t>
  </si>
  <si>
    <t xml:space="preserve">En caso de que la cantidad reportada como respuesta en la columna "Subtotal" del apartado "Personas adolescentes" de la pregunta anterior no sea un dato numérico mayor a cero, no puede registrar información en la tabla I. </t>
  </si>
  <si>
    <t>Debe considerar los años cumplidos de las personas conductoras sancionadas al momento de cometer la infracción de tránsito.</t>
  </si>
  <si>
    <t>La suma de las cantidades registradas en la columna "Total" de la tabla I debe ser igual a la cantidad reportada como respuesta en la columna "Subtotal" del apartado "Personas adolescentes" de la pregunta anterior, así como corresponder a su desagregación por sexo.</t>
  </si>
  <si>
    <t>La suma de las cantidades registradas en la columna "Total" de la tabla II debe ser igual a la cantidad reportada como respuesta en la columna "Subtotal" del apartado "Personas adultas" de la pregunta anterior, así como corresponder a su desagregación por sexo.</t>
  </si>
  <si>
    <t>I) Personas adolescentes conductoras sancionadas</t>
  </si>
  <si>
    <t>Edad</t>
  </si>
  <si>
    <t>Personas adolescentes conductoras sancionadas, según sexo</t>
  </si>
  <si>
    <t>IGUAL IN4</t>
  </si>
  <si>
    <t>Menos de 15 años</t>
  </si>
  <si>
    <t>15 años</t>
  </si>
  <si>
    <t>16 años</t>
  </si>
  <si>
    <t>17 años</t>
  </si>
  <si>
    <t>II) Personas adultas conductoras sancionadas</t>
  </si>
  <si>
    <t>Rango de edad</t>
  </si>
  <si>
    <t>Personas adultas conductoras sancionadas, según sexo</t>
  </si>
  <si>
    <t>IGUAL IN5</t>
  </si>
  <si>
    <t>De 18 a 24 años</t>
  </si>
  <si>
    <t>De 25 a 29 años</t>
  </si>
  <si>
    <t>De 30 a 34 años</t>
  </si>
  <si>
    <t>De 35 a 39 años</t>
  </si>
  <si>
    <t>De 40 a 44 años</t>
  </si>
  <si>
    <t>De 45 a 49 años</t>
  </si>
  <si>
    <t>De 50 a 54 años</t>
  </si>
  <si>
    <t>De 55 a 59 años</t>
  </si>
  <si>
    <t>60 años o más</t>
  </si>
  <si>
    <t>10.8.-</t>
  </si>
  <si>
    <t>De acuerdo con el total de personas conductoras sancionadas que reportó como respuesta en la pregunta 10.6, anote la cantidad de las mismas especificando el tipo de sanción impuesta, así como su tipo y sexo.</t>
  </si>
  <si>
    <t>La suma de las cantidades registradas en la columna "Total" debe ser igual o mayor a la cantidad reportada como respuesta en la columna "Total" de la pregunta 10.6, así como corresponder a su desagregación por tipo y sexo de las personas; toda vez que a una persona conductora se le pudo haber impuesto más de un tipo de sanción.</t>
  </si>
  <si>
    <t>La cantidad registrada en la columna "Total" de cada tipo de sanción debe ser igual o menor a la cantidad reportada como respuesta en la columna "Total" de la pregunta 10.6, así como corresponder a su desagregación por tipo y sexo de las personas. En caso de que esta instrucción no le aplique, justifíquelo en el recuadro que se encuentra al final de la tabla de respuesta.</t>
  </si>
  <si>
    <t>La suma de las cantidades registradas en la columna "Total" debe ser igual o mayor a la suma de las cantidades reportadas como respuesta en la pregunta 10.4, así como corresponder a su desagregación por tipo de sanción. En caso de que esta instrucción no le aplique, justifíquelo en el recuadro que se encuentra al final de la tabla de respuesta.</t>
  </si>
  <si>
    <t>Numeral(es)</t>
  </si>
  <si>
    <t>Catálogo</t>
  </si>
  <si>
    <t>MA O IG IN3</t>
  </si>
  <si>
    <t>10.9.-</t>
  </si>
  <si>
    <t>De acuerdo con el total de personas conductoras sancionadas que reportó como respuesta en la pregunta 10.6, anote la cantidad de las mismas especificando el tipo de medida preventiva para garantizar la sanción impuesta, así como su tipo y sexo.</t>
  </si>
  <si>
    <t>La suma de las cantidades registradas en la columna "Total" debe ser igual o menor a la cantidad reportada como respuesta en la columna "Total" de la pregunta 10.6, así como corresponder a su desagregación por tipo y sexo de las personas. En caso de que esta instrucción no le aplique, justifíquelo en el recuadro que se encuentra al final de la tabla de respuesta.</t>
  </si>
  <si>
    <t>En caso de que registre algún valor numérico mayor a cero en el numeral 4, debe anotar el nombre de dicho(s) tipo(s) de medida(s) preventiva(s) en el recuadro destinado para tal efecto que se encuentra al final de la tabla de respuesta.</t>
  </si>
  <si>
    <t>Tipo de medida preventiva para garantizar la sanción</t>
  </si>
  <si>
    <t>ME O IG IN1</t>
  </si>
  <si>
    <t>Uso de inmovilizador vehicular</t>
  </si>
  <si>
    <t>Remisión de vehículo al depósito o corralón</t>
  </si>
  <si>
    <t>Retención temporal de documentos o placa</t>
  </si>
  <si>
    <r>
      <t xml:space="preserve">Otro tipo </t>
    </r>
    <r>
      <rPr>
        <i/>
        <sz val="8"/>
        <rFont val="Arial"/>
        <family val="2"/>
      </rPr>
      <t>(especifique)</t>
    </r>
  </si>
  <si>
    <t>10.10.-</t>
  </si>
  <si>
    <t>La cantidad registrada en la columna "Total" debe ser igual o mayor a la cantidad reportada como respuesta en la columna "Total" de la pregunta 10.6, así como corresponder a su desagregación por tipo y sexo de las personas; toda vez que una persona pudo haber cometido una o más infracciones de tránsito. En caso de que esta instrucción no le aplique, justifíquelo en el recuadro que se encuentra al final de la tabla de respuesta.</t>
  </si>
  <si>
    <t>Infracciones de tránsito cometidas por las personas conductoras sancionadas, según tipo y sexo de las personas</t>
  </si>
  <si>
    <t>10.11.-</t>
  </si>
  <si>
    <t>De acuerdo con el total de infracciones de tránsito cometidas por las personas conductoras sancionadas que reportó como respuesta en la pregunta anterior, anote la cantidad de las mismas especificando su tipo, así como el tipo y sexo de las personas.</t>
  </si>
  <si>
    <t>En caso de que la cantidad reportada como respuesta en la columna "Total" de la pregunta anterior no sea un dato numérico mayor a cero, no puede registrar información en el presente reactivo.</t>
  </si>
  <si>
    <t>Para cada tipo de infracción de tránsito, en caso de que la cantidad reportada como respuesta en la pregunta 10.3 no sea un dato numérico mayor a cero, no puede registrar información en el presente reactivo.</t>
  </si>
  <si>
    <t>La suma de las cantidades registradas en la columna "Total" debe ser igual a la cantidad reportada como respuesta en la columna "Total" de la pregunta anterior, así como corresponder a su desagregación por tipo y sexo de las personas.</t>
  </si>
  <si>
    <t>GRIS FILA</t>
  </si>
  <si>
    <r>
      <t>Otras</t>
    </r>
    <r>
      <rPr>
        <i/>
        <sz val="8"/>
        <color theme="1"/>
        <rFont val="Araial"/>
      </rPr>
      <t xml:space="preserve"> (afectaciones)</t>
    </r>
  </si>
  <si>
    <t>X.4 Montos asociados a las multas impuestas</t>
  </si>
  <si>
    <t>3.- Las cifras deben anotarse en pesos mexicanos (no debe agregar la frase “miles o millones de pesos”).</t>
  </si>
  <si>
    <t>4.- No debe considerar decimales en las cifras registradas, por lo que debe redondearlas a su valor entero más cercano.</t>
  </si>
  <si>
    <t>10.12.-</t>
  </si>
  <si>
    <t>En caso de que la cantidad reportada como respuesta en el numeral 2 de la pregunta 10.4 no sea un dato numérico mayor a cero, no puede registrar información en el presente reactivo.</t>
  </si>
  <si>
    <t>En caso de que no haya tenido registro de los montos asociados a las multas impuestas a las personas conductoras sancionadas, o no cuente con información para determinarlo, indíquelo en la columna correspondiente conforme al catálogo respectivo y deje el resto de la fila en blanco.</t>
  </si>
  <si>
    <t>La cantidad registrada en la columna "Monto recuperado relacionado con las multas impuestas durante el año" debe ser igual o menor a la cantidad reportada como respuesta en la columna "Monto al que ascendieron las multas impuestas durante el año".</t>
  </si>
  <si>
    <r>
      <t xml:space="preserve">¿Tuvo registro de los montos asociados a las multas impuestas a las personas conductoras sancionadas?
</t>
    </r>
    <r>
      <rPr>
        <i/>
        <sz val="8"/>
        <color theme="1"/>
        <rFont val="Arial"/>
        <family val="2"/>
      </rPr>
      <t>(1. Sí / 2. No / 9. No identificado)</t>
    </r>
  </si>
  <si>
    <t>Monto al que ascendieron las multas impuestas durante el año</t>
  </si>
  <si>
    <t>Monto recuperado relacionado con las multas impuestas durante el año</t>
  </si>
  <si>
    <t>ME O IG IN3</t>
  </si>
  <si>
    <t>LARGO DEC</t>
  </si>
  <si>
    <t>COMP DEC</t>
  </si>
  <si>
    <t>ES NUMERO</t>
  </si>
  <si>
    <t>10.13.-</t>
  </si>
  <si>
    <t>En caso de que no haya seleccionado el código "1" en la columna "¿Tuvo registro de los montos asociados a las multas impuestas a las personas conductoras sancionadas?"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</si>
  <si>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multas asociadas se hayan impuesto durante el mismo o en ejercicios anteriores.</t>
  </si>
  <si>
    <t>La cantidad registrada debe ser igual o mayor a la cantidad reportada como respuesta en la columna "Monto recuperado relacionado con las multas impuestas durante el año" de la pregunta anterior.</t>
  </si>
  <si>
    <t>Monto recuperado relacionado con las multas impuestas</t>
  </si>
  <si>
    <t>GRIS IN1</t>
  </si>
  <si>
    <t>Pregunta 10.3</t>
  </si>
  <si>
    <t>Instrucciones generales:</t>
  </si>
  <si>
    <t>1.- Los municipios o demarcaciones territoriales que se presentan corresponden a aquellos establecidos en el Catálogo Único de Claves de Áreas Geoestadísticas Estatales, Municipales y Localidades. Para mayor referencia, favor de consultar: https://www.inegi.org.mx/app/ageeml/</t>
  </si>
  <si>
    <t>2.- En caso de que no le sea posible identificar el municipio o demarcación territorial en donde haya ocurrido una parcialidad o la totalidad de las infracciones de tránsito, haga uso de la fila "No identificado".</t>
  </si>
  <si>
    <t>3.- En el caso de aquellos municipios o demarcaciones territoriales en donde no haya ocurrido alguna infracción de tránsito, deje la fila correspondiente en blanco.</t>
  </si>
  <si>
    <t>4.- Para cada tipo de infracción de tránsito, en caso de que la cantidad reportada como respuesta en el respectivo numeral de la pregunta 10.3 no sea un dato numérico mayor a cero, no puede registrar información en el presente Complemento.</t>
  </si>
  <si>
    <t>GRIS COLUMNA</t>
  </si>
  <si>
    <t>5.- La suma de las cantidades registradas en la columna "Total" debe ser igual a la suma de las cantidades reportadas como respuesta en la pregunta 10.3, así como corresponder a su desagregación por tipo de infracción de tránsito.</t>
  </si>
  <si>
    <t>BLANCO/BANDERA</t>
  </si>
  <si>
    <t xml:space="preserve">Municipio o demarcación territorial </t>
  </si>
  <si>
    <t>Infracciones de tránsito registradas, según tipo</t>
  </si>
  <si>
    <t>Nombre</t>
  </si>
  <si>
    <t>2.10</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</si>
  <si>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</si>
  <si>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</si>
  <si>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</si>
  <si>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</si>
  <si>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</si>
  <si>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</si>
  <si>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</si>
  <si>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</si>
  <si>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</si>
  <si>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</si>
  <si>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</si>
  <si>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</si>
  <si>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</si>
  <si>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</si>
  <si>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</si>
  <si>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</si>
  <si>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</si>
  <si>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</si>
  <si>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</si>
  <si>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</si>
  <si>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</si>
  <si>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</si>
  <si>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</si>
  <si>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</si>
  <si>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</si>
  <si>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</si>
  <si>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</si>
  <si>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</si>
  <si>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</si>
  <si>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</si>
  <si>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</si>
  <si>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</si>
  <si>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</si>
  <si>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</si>
  <si>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</si>
  <si>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</si>
  <si>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</si>
  <si>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</si>
  <si>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</si>
  <si>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</si>
  <si>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</si>
  <si>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</si>
  <si>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</si>
  <si>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</si>
  <si>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</si>
  <si>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</si>
  <si>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</si>
  <si>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</si>
  <si>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</si>
  <si>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</si>
  <si>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</si>
  <si>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</si>
  <si>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</si>
  <si>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</si>
  <si>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</si>
  <si>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</si>
  <si>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</si>
  <si>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</si>
  <si>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</si>
  <si>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</si>
  <si>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</si>
  <si>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</si>
  <si>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</si>
  <si>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</si>
  <si>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</si>
  <si>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</si>
  <si>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</si>
  <si>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</si>
  <si>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</si>
  <si>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</si>
  <si>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</si>
  <si>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</si>
  <si>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</si>
  <si>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</si>
  <si>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</si>
  <si>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</si>
  <si>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</si>
  <si>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</si>
  <si>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</si>
  <si>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</si>
  <si>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</si>
  <si>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</si>
  <si>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</si>
  <si>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</si>
  <si>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</si>
  <si>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</si>
  <si>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</si>
  <si>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</si>
  <si>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</si>
  <si>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</si>
  <si>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</si>
  <si>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</si>
  <si>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</si>
  <si>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</si>
  <si>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</si>
  <si>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</si>
  <si>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</si>
  <si>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</si>
  <si>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</si>
  <si>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</si>
  <si>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</si>
  <si>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</si>
  <si>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</si>
  <si>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</si>
  <si>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</si>
  <si>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</si>
  <si>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</si>
  <si>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</si>
  <si>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</si>
  <si>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</si>
  <si>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</si>
  <si>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</si>
  <si>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</si>
  <si>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</si>
  <si>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</si>
  <si>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</si>
  <si>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</si>
  <si>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</si>
  <si>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</si>
  <si>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</si>
  <si>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</si>
  <si>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</si>
  <si>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</si>
  <si>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</si>
  <si>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</si>
  <si>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</si>
  <si>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</si>
  <si>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</si>
  <si>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</si>
  <si>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</si>
  <si>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</si>
  <si>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</si>
  <si>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</si>
  <si>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</si>
  <si>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</si>
  <si>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</si>
  <si>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</si>
  <si>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</si>
  <si>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</si>
  <si>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</si>
  <si>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</si>
  <si>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</si>
  <si>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</si>
  <si>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</si>
  <si>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</si>
  <si>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</si>
  <si>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</si>
  <si>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</si>
  <si>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</si>
  <si>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</si>
  <si>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</si>
  <si>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</si>
  <si>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</si>
  <si>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</si>
  <si>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</si>
  <si>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</si>
  <si>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</si>
  <si>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</si>
  <si>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</si>
  <si>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</si>
  <si>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</si>
  <si>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</si>
  <si>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</si>
  <si>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</si>
  <si>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</si>
  <si>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</si>
  <si>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</si>
  <si>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</si>
  <si>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</si>
  <si>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</si>
  <si>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</si>
  <si>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</si>
  <si>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</si>
  <si>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</si>
  <si>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</si>
  <si>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</si>
  <si>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</si>
  <si>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</si>
  <si>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</si>
  <si>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</si>
  <si>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</si>
  <si>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</si>
  <si>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</si>
  <si>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</si>
  <si>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</si>
  <si>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</si>
  <si>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</si>
  <si>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</si>
  <si>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</si>
  <si>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</si>
  <si>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</si>
  <si>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</si>
  <si>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</si>
  <si>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</si>
  <si>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</si>
  <si>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</si>
  <si>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</si>
  <si>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</si>
  <si>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</si>
  <si>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</si>
  <si>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</si>
  <si>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</si>
  <si>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</si>
  <si>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</si>
  <si>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</si>
  <si>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</si>
  <si>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</si>
  <si>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</si>
  <si>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</si>
  <si>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</si>
  <si>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</si>
  <si>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</si>
  <si>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</si>
  <si>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</si>
  <si>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</si>
  <si>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</si>
  <si>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</si>
  <si>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</si>
  <si>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</si>
  <si>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</si>
  <si>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</si>
  <si>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</si>
  <si>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</si>
  <si>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</si>
  <si>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</si>
  <si>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</si>
  <si>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</si>
  <si>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</si>
  <si>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</si>
  <si>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</si>
  <si>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</si>
  <si>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</si>
  <si>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</si>
  <si>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</si>
  <si>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</si>
  <si>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</si>
  <si>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</si>
  <si>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</si>
  <si>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</si>
  <si>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</si>
  <si>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</si>
  <si>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</si>
  <si>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</si>
  <si>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</si>
  <si>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</si>
  <si>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</si>
  <si>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</si>
  <si>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</si>
  <si>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</si>
  <si>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</si>
  <si>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</si>
  <si>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</si>
  <si>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</si>
  <si>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</si>
  <si>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</si>
  <si>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</si>
  <si>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</si>
  <si>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</si>
  <si>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</si>
  <si>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</si>
  <si>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</si>
  <si>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</si>
  <si>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</si>
  <si>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</si>
  <si>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</si>
  <si>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</si>
  <si>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</si>
  <si>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</si>
  <si>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</si>
  <si>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</si>
  <si>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</si>
  <si>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</si>
  <si>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</si>
  <si>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</si>
  <si>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</si>
  <si>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</si>
  <si>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</si>
  <si>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</si>
  <si>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</si>
  <si>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</si>
  <si>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</si>
  <si>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</si>
  <si>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</si>
  <si>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</si>
  <si>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</si>
  <si>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</si>
  <si>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</si>
  <si>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</si>
  <si>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</si>
  <si>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</si>
  <si>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</si>
  <si>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</si>
  <si>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</si>
  <si>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</si>
  <si>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</si>
  <si>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</si>
  <si>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</si>
  <si>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</si>
  <si>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</si>
  <si>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</si>
  <si>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</si>
  <si>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</si>
  <si>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</si>
  <si>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</si>
  <si>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</si>
  <si>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</si>
  <si>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</si>
  <si>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</si>
  <si>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</si>
  <si>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</si>
  <si>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</si>
  <si>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</si>
  <si>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</si>
  <si>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</si>
  <si>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</si>
  <si>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</si>
  <si>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</si>
  <si>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</si>
  <si>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</si>
  <si>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</si>
  <si>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</si>
  <si>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</si>
  <si>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</si>
  <si>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</si>
  <si>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</si>
  <si>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</si>
  <si>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</si>
  <si>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</si>
  <si>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</si>
  <si>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</si>
  <si>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</si>
  <si>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</si>
  <si>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</si>
  <si>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</si>
  <si>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</si>
  <si>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</si>
  <si>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</si>
  <si>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</si>
  <si>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</si>
  <si>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</si>
  <si>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</si>
  <si>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</si>
  <si>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</si>
  <si>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</si>
  <si>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</si>
  <si>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</si>
  <si>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</si>
  <si>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</si>
  <si>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</si>
  <si>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</si>
  <si>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</si>
  <si>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</si>
  <si>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</si>
  <si>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</si>
  <si>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</si>
  <si>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</si>
  <si>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</si>
  <si>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</si>
  <si>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</si>
  <si>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</si>
  <si>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</si>
  <si>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</si>
  <si>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</si>
  <si>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</si>
  <si>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</si>
  <si>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</si>
  <si>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</si>
  <si>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</si>
  <si>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</si>
  <si>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</si>
  <si>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</si>
  <si>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</si>
  <si>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</si>
  <si>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</si>
  <si>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</si>
  <si>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</si>
  <si>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</si>
  <si>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</si>
  <si>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</si>
  <si>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</si>
  <si>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</si>
  <si>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</si>
  <si>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</si>
  <si>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</si>
  <si>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</si>
  <si>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</si>
  <si>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</si>
  <si>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</si>
  <si>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</si>
  <si>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</si>
  <si>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</si>
  <si>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</si>
  <si>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</si>
  <si>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</si>
  <si>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</si>
  <si>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</si>
  <si>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</si>
  <si>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</si>
  <si>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</si>
  <si>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</si>
  <si>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</si>
  <si>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</si>
  <si>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</si>
  <si>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</si>
  <si>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</si>
  <si>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</si>
  <si>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</si>
  <si>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</si>
  <si>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</si>
  <si>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</si>
  <si>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</si>
  <si>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</si>
  <si>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</si>
  <si>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</si>
  <si>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</si>
  <si>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</si>
  <si>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</si>
  <si>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</si>
  <si>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</si>
  <si>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</si>
  <si>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</si>
  <si>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</si>
  <si>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</si>
  <si>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</si>
  <si>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</si>
  <si>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</si>
  <si>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</si>
  <si>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</si>
  <si>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</si>
  <si>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</si>
  <si>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</si>
  <si>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</si>
  <si>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</si>
  <si>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</si>
  <si>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</si>
  <si>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</si>
  <si>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</si>
  <si>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</si>
  <si>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</si>
  <si>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</si>
  <si>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</si>
  <si>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</si>
  <si>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</si>
  <si>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</si>
  <si>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</si>
  <si>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</si>
  <si>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</si>
  <si>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</si>
  <si>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</si>
  <si>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</si>
  <si>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</si>
  <si>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</si>
  <si>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</si>
  <si>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</si>
  <si>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</si>
  <si>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</si>
  <si>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</si>
  <si>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</si>
  <si>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</si>
  <si>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</si>
  <si>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</si>
  <si>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</si>
  <si>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</si>
  <si>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</si>
  <si>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</si>
  <si>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</si>
  <si>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</si>
  <si>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</si>
  <si>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</si>
  <si>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</si>
  <si>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</si>
  <si>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</si>
  <si>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</si>
  <si>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</si>
  <si>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</si>
  <si>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</si>
  <si>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</si>
  <si>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</si>
  <si>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</si>
  <si>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</si>
  <si>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</si>
  <si>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</si>
  <si>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</si>
  <si>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</si>
  <si>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</si>
  <si>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</si>
  <si>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</si>
  <si>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</si>
  <si>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</si>
  <si>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</si>
  <si>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</si>
  <si>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</si>
  <si>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</si>
  <si>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</si>
  <si>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</si>
  <si>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</si>
  <si>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</si>
  <si>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</si>
  <si>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</si>
  <si>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</si>
  <si>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</si>
  <si>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</si>
  <si>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</si>
  <si>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</si>
  <si>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</si>
  <si>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</si>
  <si>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</si>
  <si>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</si>
  <si>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</si>
  <si>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</si>
  <si>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</si>
  <si>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</si>
  <si>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</si>
  <si>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</si>
  <si>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</si>
  <si>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</si>
  <si>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</si>
  <si>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</si>
  <si>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</si>
  <si>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</si>
  <si>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</si>
  <si>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</si>
  <si>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</si>
  <si>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</si>
  <si>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</si>
  <si>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</si>
  <si>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</si>
  <si>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</si>
  <si>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</si>
  <si>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</si>
  <si>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</si>
  <si>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</si>
  <si>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</si>
  <si>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</si>
  <si>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</si>
  <si>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</si>
  <si>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</si>
  <si>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</si>
  <si>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</si>
  <si>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</si>
  <si>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El presente Anexo tiene por objeto ofrecer agrupadamente una lista de conductas, señaladas como infracciones de tránsito en las disposiciones normativas en materia de tránsito, movilidad y vialidad, en respuesta a la necesidad de generar estadística en este tema, a fin de apoyar los procesos de políticas públicas.</t>
  </si>
  <si>
    <t>La agrupación de cada una de las infracciones de tránsito se hace con base en categorías estadísticas que refieren al tipo de afectación derivada de la realización de un acto u omisión contrario al deber u obligación que menoscabe la salvaguarda, la integridad y los derechos de las personas en materia de tránsito, movilidad y seguridad vial, la cual se divide en:</t>
  </si>
  <si>
    <t>a) Tipo de afectación y
b) Tipo de infracción de tránsito</t>
  </si>
  <si>
    <r>
      <t>A continuación, se presentan los 6 grupos de afectaciones, así como los</t>
    </r>
    <r>
      <rPr>
        <sz val="9"/>
        <color rgb="FFFF0000"/>
        <rFont val="Arial"/>
        <family val="2"/>
      </rPr>
      <t xml:space="preserve"> </t>
    </r>
    <r>
      <rPr>
        <sz val="9"/>
        <rFont val="Arial"/>
        <family val="2"/>
      </rPr>
      <t>51</t>
    </r>
    <r>
      <rPr>
        <sz val="9"/>
        <color rgb="FFFF0000"/>
        <rFont val="Arial"/>
        <family val="2"/>
      </rPr>
      <t xml:space="preserve"> </t>
    </r>
    <r>
      <rPr>
        <sz val="9"/>
        <color theme="1"/>
        <rFont val="Arial"/>
        <family val="2"/>
      </rPr>
      <t>tipos de infracciones de tránsito, con sus respectivas descripciones:</t>
    </r>
  </si>
  <si>
    <t>01. Mal manejo vial.</t>
  </si>
  <si>
    <t>01.01 Conducir a exceso de velocidad.</t>
  </si>
  <si>
    <t>Consiste en la conducción de vehículos por las vías, calles, avenidas, carreteras, puentes o autopistas, rebasando el límite máximo de velocidad establecido e indicado para cada zona y tipo de vialidad. Se consideran los casos de exceder la velocidad de circulación establecida; no disminuir la velocidad al circular frente a escuelas, hospitales, lugares de espectáculos y demás centros de reunión; no disminuir la velocidad en zona de reductores; entre otras con características similares.</t>
  </si>
  <si>
    <t>01.02 Conducir vehículos en estado de ebriedad o drogado.</t>
  </si>
  <si>
    <t>Consiste en conducir o permitir que se conduzca cualquier tipo de vehículo automotor o maquinaria de dimensiones similares o mayores, en notorio estado de intoxicación o ebriedad; así como el consumo o ingesta simultánea de alcohol, estimulantes, sustancias depresoras del sistema nervioso central u otras sustancias que afecten las habilidades psicomotrices de la persona conductora mientras maneja el vehículo. Se consideran los casos de conducir con aliento alcohólico; conducir vehículos de propulsión mecánica, animal o humana, en estado de ebriedad incompleta, completa o en evidente estado de ebriedad; así como la conducción cuando sus facultades físicas o mentales se encuentren alteradas por el influjo de drogas, estupefacientes o medicamentos; entre otras con características similares.</t>
  </si>
  <si>
    <t>01.03 No utilizar las luces direccionales, intermitentes o de emergencia para realizar maniobras.</t>
  </si>
  <si>
    <t>Consiste en la conducción de vehículos omitiendo el uso o empleo adecuado de las luces direccionales, intermitentes, estacionarias o de emergencia, previo a realizar una maniobra de incorporación o salida de una vía; para alertar antes de dar vuelta o virar en cualquier sentido, realizar cambio de carril, rebasar o adelantar a otro automóvil; para avisar de la entrada o salida de garajes; previo a circular a baja velocidad, realizar maniobras de estacionamiento o cualquier otro movimiento al circular que pueda representar un riesgo de colisión para las demás personas usuarias de la vía, calle, carretera o autopista. Se consideran los casos en los que se empleen las luces direccionales o de emergencia en casos innecesarios; entre otras con características similares.</t>
  </si>
  <si>
    <t>01.04 Rebasar en zonas o carriles prohibidos, con raya continua, en curva o pendientes.</t>
  </si>
  <si>
    <t>Consiste en la conducción de vehículos realizando la maniobra correspondiente para rebasar o adelantar a otro vehículo en zonas de la vía en las que se indique su prohibición, en carreteras o autopistas de doble sentido cuando exista raya continua o doble raya. Se consideran los casos de rebasar por la derecha o por el acotamiento; rebasar invadiendo un carril de sentido contrario, exclusivo de transporte público o contraflujo; rebasar a algún vehículo por el mismo carril; rebasar en zonas permitidas sin la debida precaución; rebasar en curvas o pendientes prolongadas; entre otras con características similares.</t>
  </si>
  <si>
    <t>01.05 Conducir en sentido contrario, contraflujo o reversa.</t>
  </si>
  <si>
    <t>Consiste en la conducción de vehículos en sentido contrario de la circulación, en contraflujo o conducir en reversa una mayor distancia de la permitida. Se consideran los casos de accionar vehículos en el sentido opuesto al indicado en los señalamientos en vías de circulación continua o intersecciones; hacer circular un vehículo en reversa sin tomar las debidas precauciones; entre otras con características similares.</t>
  </si>
  <si>
    <t>01.06 Dar vuelta en zonas o lugares prohibidos.</t>
  </si>
  <si>
    <t>Consiste en la conducción de vehículos realizando la maniobra correspondiente para virar, girar o dar vuelta en cualquier sentido de la vía, vuelta en "u" o retorno, cuando exista la prohibición expresa de hacerlo. Se consideran los casos de dar vuelta para colocarse en sentido opuesto, en o cerca de una curva o una cima donde el vehículo no pueda ser visto por otra persona conductora, desde una distancia de seguridad, de acuerdo con la velocidad máxima permitida; entre otras con características similares.</t>
  </si>
  <si>
    <t>01.07 No respetar las señales del semáforo o la señalización vial.</t>
  </si>
  <si>
    <t>Consiste en la conducción de vehículos sin respetar las indicaciones de los semáforos, siendo el color verde para avanzar, el amarillo para precaución y el rojo para hacer alto total; conducir vehículos sin respetar cualquiera de los dispositivos viales o las señalizaciones de tránsito pintadas, instaladas o colocadas en el pavimento, postes, letreros, anuncios o luminarias. Se consideran los casos de desobedecer o pasarse la señal de alto de la luz roja; no atender los señalamientos viales en cualquiera de sus formas; entre otras con características similares.</t>
  </si>
  <si>
    <t>01.08 No respetar las indicaciones del personal policial de tránsito o vialidad.</t>
  </si>
  <si>
    <t>Consiste en cualquier acción u omisión que, realizada por las personas automovilistas, implique desobedecer, desconocer o no acatar las indicaciones, instrucciones o disposiciones del personal policial de tránsito o vialidad, así como interferir en el desempeño de sus funciones o no permitir que las lleven a cabo de manera óptima. Se consideran los casos en los que habiendo cometido una infracción no se espere el folio o la boleta de infracción; no detener la marcha ante la indicación de una persona agente vial o darse a la fuga; negarse a mostrar la documentación vehicular requerida o identificarse debidamente; entre otras con características similares.</t>
  </si>
  <si>
    <t>01.09 No tomar las medidas de precaución o reducción de velocidad para permitir la preferencia de paso y cruce peatonal.</t>
  </si>
  <si>
    <t>Consiste en la conducción de vehículos sin tomar las medidas de precaución necesarias que permitan a las personas transeúntes, transitar con seguridad. Se consideran los casos de no reducir la velocidad para permitirles el paso preferente en los cruceros, esquinas y en las zonas indicadas con reductores, topes, discos o señales de circulación peatonal; detenerse sobre zonas pintadas con "líneas de cebra", en zonas con banquetas pintadas en color rojo, esquinas, cruces e intersecciones viales, impidiendo la libre circulación peatonal; entre otras con características similares.</t>
  </si>
  <si>
    <t>01.10 Impedir, bloquear o no permitir el paso de vehículos de emergencia.</t>
  </si>
  <si>
    <t>Consiste en la conducción de vehículos por cualquier vialidad sin dar preferencia de paso, impedir, bloquear u obstaculizar la circulación a los vehículos de emergencia cuando estos mantengan sus señales luminosas o sonoras encendidas. Se consideran los casos de rebasar, intentar adelantar o perseguir a un vehículo de emergencia, no disminuir la velocidad o no alinearse a la derecha para permitirle el paso; no reducir la velocidad al tener contacto visual con vehículos de emergencia que se encuentren en la superficie de rodamiento; entre otras con características similares.</t>
  </si>
  <si>
    <t>01.11 Conducir sin cortesía o sin guardar la distancia de seguridad requerida entre automóviles.</t>
  </si>
  <si>
    <t>Consiste en conducir sin precaución, cortesía o consideración; así como en la conducción de vehículos sin guardar o respetar la distancia apropiada entre automóviles establecida por la normatividad aplicable, según el tipo de vialidad. Se consideran los casos de no conducir por el carril derecho; conducción temeraria; conducir zigzagueando, realizar maniobras de cambio de carril sin precaución; no respetar la preferencia de paso vehicular; entre otras con características similares.</t>
  </si>
  <si>
    <t>01.12 Participar en competencias vehiculares en lugares no permitidos.</t>
  </si>
  <si>
    <t>Consiste en participar como persona conductora o acompañante en competencias o carreras con vehículos de motor en vialidades públicas o en lugares no autorizados, así como colaborar en la realización, organización o promoción de estos eventos. Se consideran los casos de arrancones; juegos de velocidad excesiva; carreras clandestinas; entre otras con características similares.</t>
  </si>
  <si>
    <t>01.99 Otras infracciones relacionadas con el mal manejo vial.</t>
  </si>
  <si>
    <t>Contempla todas aquellas acciones u omisiones que no hayan sido enunciadas en las descripciones anteriores, pero que por sus características refieran infracciones relacionadas con el mal manejo vial.</t>
  </si>
  <si>
    <t>02. Obstrucción y conflicto vial.</t>
  </si>
  <si>
    <t>02.01 Invadir o circular por zonas destinadas al tránsito y cruce de personas.</t>
  </si>
  <si>
    <t>Consiste en la conducción de cualquier tipo de vehículo, invadiendo, obstaculizando u obstruyendo de forma parcial o total, zonas destinadas al tránsito y cruce de las personas. Se consideran los casos de circular por zonas exclusivas para el tránsito peatonal como banquetas, camellones, andadores peatonales, acotamientos, jardines, isletas o cualquier espacio no destinado para el tránsito vehicular; circular por carriles o zonas prohibidas en las que exista de manera expresa alguna señalización con restricción temporal o permanente para la circulación vehicular; circular por el acotamiento de la vía; entre otras con características similares.</t>
  </si>
  <si>
    <t>02.02 Invadir carriles para uso exclusivo de bicicletas.</t>
  </si>
  <si>
    <t>Consiste en la conducción de vehículos invadiendo de forma parcial o total las ciclopistas, carriles o zonas viales, balizadas, señalizadas y destinadas para el uso exclusivo de las personas ciclistas. Se consideran los casos de transitar vehículos motorizados sobre ciclovías no compartidas; circular vehículos automotores por la ciclovía; circular ocupando parte del carril de las ciclovías obstaculizando el libre flujo de las personas ciclistas; entre otras con características similares.</t>
  </si>
  <si>
    <t>02.03 Invadir o circular en los carriles exclusivos del transporte público, ya sea en el sentido de la vía o en contraflujo.</t>
  </si>
  <si>
    <t>Consiste en la conducción de vehículos utilizando o invadiendo de forma parcial o total los carriles exclusivos para el transporte público, ya sea en el mismo sentido de la circulación o en carril de contraflujo. Se consideran los casos de no respetar los carriles confinados para el transporte público; entre otras con características similares.</t>
  </si>
  <si>
    <t>02.04 Estacionarse en lugares prohibidos, en doble fila, sobre la banqueta o en lugares de cobro regulado omitiendo el pago.</t>
  </si>
  <si>
    <t>Consiste en estacionar cualquier vehículo en los lugares y modalidades que estén expresamente prohibidos por la normatividad aplicable; estacionarse en doble fila; sobre la banqueta o camellones; en sentido contrario de la circulación u obstruyéndola; estacionarse en espacios designados para las paradas oficiales de transporte público, servicios de emergencia o hidrantes para uso de los cuerpos de bomberos; estacionarse obstruyendo garajes, entradas, cocheras o rampas de accesibilidad; estacionarse en espacios reservados para personas con discapacidad, mujeres embarazadas o personas de la tercera edad; estacionarse frente a bancos, hospitales, escuelas o en cualquier lugar en el que exista prohibición expresa o limitación de horario. Se consideran los casos de estacionarse en zonas de cobro reguladas omitiendo el pago del parquímetro, exceder el tiempo pagado u ocupar más de un lugar; estacionar un vehículo y dejarlo con el motor encendido; entre otras con características similares.</t>
  </si>
  <si>
    <t>02.05 No respetar el no circula, programas ambientales de restricción vehicular o circular con vehículos visiblemente contaminantes.</t>
  </si>
  <si>
    <t>Consiste en la conducción de cualquier vehículo que, de acuerdo con la normativa local, tenga prohibido circular durante los días, periodos, horarios o zonas de restricción establecidos en las diversas fases de los programas de mitigación de contingencias ambientales atmosféricas existentes, como el "Hoy no circula". Se consideran los casos de circular vehículos visiblemente contaminantes o que emitan exceso de humo; entre otras con características similares.</t>
  </si>
  <si>
    <t>02.06 Tirar o arrojar basura o materiales desde el interior de los vehículos en las vías de circulación.</t>
  </si>
  <si>
    <t>Consiste en tirar o arrojar basura, desechos, escombro o cualquier tipo de sustancia desde el interior de los vehículos, que represente un peligro para la circulación en las vías, calles, caminos, carreteras, autopistas, puentes o zonas utilizadas para el tránsito vehicular. Se consideran los casos de aventar objetos, materiales o líquidos que obstruyan o contaminen la vía pública; arrojar basura o desperdicio desde el interior de los vehículos; entre otras con características similares.</t>
  </si>
  <si>
    <t>02.07 Realizar maniobras de carga y descarga afectando la circulación vial o hacerlo fuera del horario permitido.</t>
  </si>
  <si>
    <t>Consiste en realizar trabajos de carga y descarga de mercancías; mudanza de muebles o instrumentos de trabajo invadiendo parcial o totalmente las vialidades, de tal forma que las maniobras afecten, obstaculicen o dificulten el tránsito normal de vehículos, personas ciclistas o transeúntes; realizar estas maniobras fuera del horario permitido o establecido; o bien, hacerlo sin el permiso correspondiente. Se consideran los casos de no sujetarse estrictamente a las rutas e itinerarios de carga y descarga autorizados; no ocupar el equipo de maniobras adecuado de carga y descarga o de sustancias tóxicas y peligrosas para evitar obstaculizar la circulación vial; entre otras con características similares.</t>
  </si>
  <si>
    <t>02.08 Ruido excesivo con el motor, bocinas, claxon u otro dispositivo, al conducir.</t>
  </si>
  <si>
    <t>Consiste en la conducción de vehículos generando ruido excesivo por acelerar desmedidamente el motor, por tener el escape modificado o en mal estado, por utilizar el claxon de forma indebida, por emplear bocinas, altoparlantes o equipo de sonido con un volumen muy alto, causando molestia a las personas automovilistas, ciclistas o transeúntes. Se consideran los casos de utilizar indebidamente la bocina, especialmente cerca de hospitales, debiendo utilizarla solo para evitar accidentes; modificar el claxon y silenciadores de fábrica o la instalación de dispositivos como válvulas de escape u otros similares que produzcan ruido excesivo; entre otras con características similares.</t>
  </si>
  <si>
    <t>02.09 Vehículo obstruyendo las vías de circulación.</t>
  </si>
  <si>
    <t>Consiste en abandonar cualquier tipo de vehículo en las vías de circulación de tal forma que represente una obstrucción, riesgo a la circulación o se encuentre en lugares prohibidos. Se consideran los casos de no retirar de las vías de circulación vehículos descompuestos o con fallas mecánicas; no remover vehículos o partes de vehículos siniestrados posterior a un hecho de tránsito; entre otras con características similares.</t>
  </si>
  <si>
    <t>02.10 Orinar o defecar en cualquier vía de circulación vehicular.</t>
  </si>
  <si>
    <t>Consiste en orinar o defecar en las vías, calles, caminos, carreteras, autopistas, puentes o zonas utilizadas para el tránsito vehicular. Se consideran los casos en los que las personas conductoras realicen sus necesidades fisiológicas en las vías de circulación vehicular; entre otras con características similares.</t>
  </si>
  <si>
    <t>02.11 Insultar, denigrar o golpear al personal policial de tránsito o vialidad.</t>
  </si>
  <si>
    <t>Consiste en insultar, golpear o dirigirse al personal policial de tránsito o vialidad con amenazas, palabras altisonantes o denigrantes, durante el desempeño de sus funciones o con motivo de las mismas. Se consideran los casos en los que se propinen golpes, empujones, jalones, se humille o se agreda verbalmente a personas policías de tránsito o vialidad; proferir groserías a las autoridades de tránsito o vialidad, ya sea con palabras, señales, con el claxon del vehículo o cualquier otra forma de lenguaje hostil u ofensivo; entre otras con características similares.</t>
  </si>
  <si>
    <t>02.99 Otras infracciones relacionadas con la obstrucción y conflicto vial.</t>
  </si>
  <si>
    <t>Contempla todas aquellas acciones u omisiones que no hayan sido enunciadas en las descripciones anteriores, pero que por sus características refieran infracciones relacionadas con la obstrucción a la movilidad y conflictos viales.</t>
  </si>
  <si>
    <t>03. Inseguridad vial.</t>
  </si>
  <si>
    <t>03.01 Conducir motocicletas sin casco o equipo de seguridad.</t>
  </si>
  <si>
    <t>Consiste en conducir motocicletas o llevar personas pasajeras en ellas sin usar casco, lentes protectores u otros accesorios de seguridad. Se consideran los casos de no usar casco o anteojos de seguridad, la persona conductora o las personas acompañantes; conducir o viajar en motocicletas, motobicicletas o motonetas sin el casco de protección correspondiente; entre otras con características similares.</t>
  </si>
  <si>
    <t>03.02 Conducir sin cinturón de seguridad.</t>
  </si>
  <si>
    <t>Consiste en la conducción de vehículos sin utilizar el cinturón de seguridad o hacerlo inadecuadamente, tanto la persona conductora como las personas acompañantes. Se consideran los casos de no hacer que las personas pasajeras utilicen el cinturón de seguridad; los ocupantes del vehículo que vayan al frente no se pongan el cinturón de seguridad; entre otras con características similares.</t>
  </si>
  <si>
    <t>03.03 Conducir utilizando celulares, equipo electrónico o cualquier tipo de distractores.</t>
  </si>
  <si>
    <t>Consiste en la conducción de vehículos manipulando teléfonos celulares, dispositivos de comunicación, equipo tecnológico de datos, video o sonido, sin utilizar accesorios "manos libres"; conducir sujetando personas, animales, objetos o realizar cualquier acción que represente un distractor o que pueda impedir la adecuada conducción del vehículo. Se consideran los casos de circular y que alguna persona se le recargue en el costado derecho a la persona conductora; transportar a una persona entre quien conduce y el manubrio; no sujetar con ambas manos el volante; permitir que otra persona tome el control del volante desde un lugar diferente al de la persona que va conduciendo; entre otras con características similares.</t>
  </si>
  <si>
    <t>03.04 Conducir con más personas de las permitidas según la capacidad del vehículo o transportar personas en el exterior del vehículo.</t>
  </si>
  <si>
    <t>Consiste en la conducción de vehículos transportando más personas de las indicadas o especificadas en la tarjeta de circulación, de acuerdo con la capacidad del vehículo. Se consideran los casos de transportar a más de una persona por asiento; transportar personas en el estribo, cajuela, área de carga, batea o caja, salpicaderas, defensas, toldo, sujetas en el exterior del vehículo o cualquier otro espacio que no esté diseñado para tal fin; llevar personas en el interior del vehículo cuanto sea transportado o remolcado en maniobras de arrastre; entre otras con características similares.</t>
  </si>
  <si>
    <t>03.05 Conducir vehículos con niñas o niños en los asientos delanteros, en motos o sin la silla de seguridad.</t>
  </si>
  <si>
    <t>Consiste en transportar a niñas o niños en los asientos delanteros de vehículos automotores; sin la silla de seguridad o sistema de sujeción adecuado a su edad y constitución física, debidamente instalado; así como que se lleven en motocicletas, según se encuentre establecido en la normatividad correspondiente. Se consideran los casos de no trasladar a menores de 12 años en un sistema de retención infantil o asiento elevador; permitir que las niñas y niños que por su edad o características lo requieran, viajen sin utilizar la silla de seguridad; entre otras con características similares.</t>
  </si>
  <si>
    <t>03.06 Conducir vehículos con vidrios polarizados, rotos o con visibilidad obstruida.</t>
  </si>
  <si>
    <t>Consiste en la conducción de vehículos que no cuenten con vidrio en el parabrisas, laterales o medallón; que los cristales estén polarizados, entintados, opacos, estrellados o rotos; que el área del parabrisas se encuentre cubierta total o parcialmente con aditamentos, carteles, adheribles o cualquier otro objeto que obstruya la visibilidad de la persona conductora o hacia el interior del vehículo; entre otras con características similares.</t>
  </si>
  <si>
    <t>03.07 Conducir vehículos en mal estado, con fallas mecánicas o sin el equipamiento necesario.</t>
  </si>
  <si>
    <t>Consiste en la conducción de vehículos que tengan alguna falla mecánica o de motor, con un nivel de combustible insuficiente que pueda comprometer el buen funcionamiento del vehículo. Se consideran los casos en los que se encuentren en mal estado sus neumáticos, sistema de frenado, batería, tablero o velocímetro; conducir vehículos sin defensa trasera o delantera, espejos laterales, retrovisor, limpiaparabrisas, claxon, llanta de refacción, extintor o cualquier otro componente indispensable para garantizar una conducción segura; entre otras con características similares.</t>
  </si>
  <si>
    <t>03.08 Conducir vehículos sin luces delanteras o traseras reglamentarias.</t>
  </si>
  <si>
    <t>Consiste en la conducción de vehículos que no utilicen adecuadamente las luces del vehículo o no las tengan dispuestas en cantidad, calidad, tamaño y posición, según las especificaciones de fabricación del vehículo de que se trate. Se consideran los casos de luces delanteras con cuartos color ámbar, aros con luz blanca con mecanismo de cambio de intensidad para luz baja y luz alta; no hacer uso de estas cuando existan condiciones que limiten la visibilidad o bien, se establezca la circulación permanente con luces encendidas; en la parte trasera con luces rojas, luz de freno en color rojo, luz de reversa blanca y luces direccionales ámbar; conducir con las luces dañadas; conducir con luces neón o que excedan la luminosidad permitida por la normatividad aplicable o que lastimen la visibilidad de las demás personas conductoras; no contar con luces especiales según el tipo y dimensiones del vehículo del que se trate; entre otras con características similares.</t>
  </si>
  <si>
    <t>03.09 Utilizar luces policiales, sirenas, torretas o accesorios propios de vehículos de emergencia en vehículos particulares.</t>
  </si>
  <si>
    <t>Consiste en utilizar o adaptar en vehículos de uso particular no autorizados: torretas, luces policiales, faros rojos delanteros o blancos en la parte posterior, sirenas o accesorios exclusivos de vehículos de emergencia o auxilio vial. Se consideran los casos de utilizar radios de banda civil con la frecuencia de servicios de emergencia; circular con vehículos particulares que porten artículos de vehículos oficiales o de emergencia; utilizar en vehículos de uso particular aparatos que emitan sonidos semejantes a la sirena; entre otras con características similares.</t>
  </si>
  <si>
    <t>03.10 Transportar carga, realizar remolques o arrastres sin las medidas de seguridad o señalización necesarias.</t>
  </si>
  <si>
    <t>Consiste en transportar carga que exceda las dimensiones del vehículo o el peso permitidos, que comprometa la estabilidad u operación del vehículo; transportar carga sin el permiso o autorización respectiva o hacerlo fuera del horario o zonas establecidas; transportar carga suelta, carga sin sujetar debidamente, sin cubrir o sin las medidas de seguridad correspondientes que eviten que la carga se pueda caer, desprender o derramar; transportar carga peligrosa sin permiso de la autoridad correspondiente. Se consideran los casos de realizar remolques o arrastres de vehículos utilizando unidades no diseñadas para tal fin; realizar remolques sin las señalizaciones o abanderamiento correspondientes; mover o trasladar maquinaria pesada en plataformas con rodamiento neumático sin los permisos correspondientes o sin las medidas de seguridad necesarias; entre otras con características similares.</t>
  </si>
  <si>
    <t>03.11 Participar en hechos de tránsito, abandonar o darse a la fuga del sitio de un accidente vial.</t>
  </si>
  <si>
    <t>Consiste en abandonar el lugar o sitio de ocurrencia de un accidente de tránsito o hecho vial, siendo parte activa o involucrada en choques, volcaduras y percances diversos, así como participar en accidentes de tránsito por daños materiales a vehículos. Se consideran los casos de no detener la marcha del vehículo posterior a un hecho de tránsito; dejar el lugar de los hechos sin dar aviso, solicitar auxilio o esperar el arribo de las autoridades, aseguradoras o asistencias médicas; entre otras con características similares.</t>
  </si>
  <si>
    <t>03.99 Otras infracciones relacionadas con la inseguridad vial.</t>
  </si>
  <si>
    <t>Contempla todas aquellas acciones u omisiones que no hayan sido enunciadas en las descripciones anteriores, pero que por sus características refieran infracciones relacionadas con la inseguridad vial.</t>
  </si>
  <si>
    <t>04. Falta de documentación vial.</t>
  </si>
  <si>
    <t>04.01 Conducir sin licencia o permiso vigente.</t>
  </si>
  <si>
    <t>Consiste en la conducción de cualquier tipo de vehículo automotor sin licencia o permiso para conducir, si estos documentos se encuentran fuera de vigencia o si no corresponden al tipo de vehículo o servicio para el cual fueron expedidos. Se consideran los casos de la conducción de niñas, niños y adolescentes menores de 18 años sin el permiso provisional correspondiente o fuera de vigencia; entre otras con características similares.</t>
  </si>
  <si>
    <t>04.02 Conducir sin tarjeta de circulación o que no esté vigente.</t>
  </si>
  <si>
    <t>Consiste en la conducción de cualquier tipo de vehículo automotor sin la tarjeta de circulación que acredite el registro del vehículo ante la autoridad competente o si este documento se encuentra fuera de vigencia. Se consideran los casos de circular con un vehículo de matrícula extranjera sin la documentación que acredite su legal procedencia o circulación en el país; entre otras con características similares.</t>
  </si>
  <si>
    <t>04.03 Conducir sin placas o engomado vigentes, placas sobrepuestas, no visibles o fuera del sitio establecido.</t>
  </si>
  <si>
    <t>Consiste en la conducción de cualquier tipo de vehículo automotor sin portar placas o engomado vigentes; cuando estos se encuentren alterados, ocultos, cubiertos o maltratados de tal forma que se dificulte su legibilidad; conducir con placas sobrepuestas, placas pintadas o colocadas en algún lugar distinto al que señala el reglamento. Se consideran los casos de no portar el permiso temporal vigente para circular sin placas o sin engomado; entre otras con características similares.</t>
  </si>
  <si>
    <t>04.04 Conducir sin póliza de seguro o que no esté vigente.</t>
  </si>
  <si>
    <t>Consiste en la conducción de cualquier tipo de vehículo automotor sin portar la póliza de seguro de responsabilidad civil o carretero o si este documento se encuentra fuera de vigencia. Se consideran los casos de no entregar al personal designado la póliza de seguro contra accidentes vigente cuando se le solicite; no contar con constancia de seguro que garantice por lo menos los daños a terceros; entre otras con características similares.</t>
  </si>
  <si>
    <t>04.05 Conducir sin holograma de verificación vehicular o que no esté vigente.</t>
  </si>
  <si>
    <t>Consiste en la conducción de cualquier tipo de vehículo automotor sin portar el holograma de verificación vehicular expedido por la autoridad competente o si este documento se encuentra fuera de vigencia. Se consideran los casos de circular sin contar con el holograma de verificación de contaminantes o en su caso, el certificado de verificación correspondiente; entre otras con características similares.</t>
  </si>
  <si>
    <t>04.99 Otras infracciones relacionadas con la falta de documentación vial.</t>
  </si>
  <si>
    <t>Contempla todas aquellas acciones u omisiones que no hayan sido enunciadas en las descripciones anteriores, pero que por sus características refieran infracciones relacionadas con falta de documentación vial.</t>
  </si>
  <si>
    <t>05. Relacionadas con el transporte público.</t>
  </si>
  <si>
    <t>05.01 Permitir el ascenso o descenso de las personas usuarias en zonas prohibidas, circular con las puertas abiertas o realizar paradas afectando la circulación vial.</t>
  </si>
  <si>
    <t>Consiste en conducir un vehículo de transporte de personas usuarias realizando paradas no permitidas o distintas a las establecidas; permitir el ascenso o descenso de personas sobre carriles centrales, en doble o triple fila, o en lugares no autorizados para tal fin, así como conducir unidades de transporte público con las puertas abiertas. Se consideran los casos de hacer "sitio o base" en lugares no permitidos afectando o interrumpiendo la circulación de los vehículos; entre otras con características similares.</t>
  </si>
  <si>
    <t>05.02 Cargar combustible llevando personas usuarias a bordo o con el motor en marcha.</t>
  </si>
  <si>
    <t>Consiste en abastecer de combustible vehículos de transporte público, escolar o de personal, teniendo a bordo a personas o realizarlo con el motor encendido. Se consideran los casos en los que las personas conductoras de vehículos de transporte público realicen carga de combustible en lugares no autorizados o sin observar las medidas de seguridad propias de esta actividad; entre otras con características similares.</t>
  </si>
  <si>
    <t>05.03 No contar con taxímetro o alterarlo; aumentar o aplicar una tarifa no autorizada.</t>
  </si>
  <si>
    <t>Consiste en conducir un vehículo de transporte público sin contar con taxímetro cuando su uso esté indicado; utilizar un taxímetro o sistema de cobro alterado o con una tarifa diferente a la autorizada; así como prestar el servicio de transporte público en cualquier modalidad cobrando una tarifa superior a la establecida. Se consideran los casos de cobrar con taxímetro que no tenga la certificación correspondiente; entre otras con características similares.</t>
  </si>
  <si>
    <t>05.04 Prestar el servicio de transporte público sin la concesión o autorización correspondiente, hacerlo fuera de ruta, localidades u horarios no autorizados.</t>
  </si>
  <si>
    <t>Consiste en conducir un vehículo de transporte público siguiendo una ruta, itinerario u horario distintos a los autorizados; prestar este servicio en una localidad diferente a la permitida; así como realizarlo sin contar con la concesión, autorización o permiso correspondiente. Se consideran los casos de circular vehículos de transporte público sin haber cumplido con la revista establecida; entre otras con características similares.</t>
  </si>
  <si>
    <t>05.05 Prestar el servicio de transporte público en unidades no autorizadas, sin cromática o sin cumplir los requerimientos de seguridad establecidos.</t>
  </si>
  <si>
    <t>Consiste en prestar el servicio de transporte público sin la cromática oficial o sin el número económico debidamente rotulado; prestar este servicio en vehículos no autorizados, hacerlo en un vehículo diferente al indicado en la licencia o tarjetón; o en su caso, en vehículos que no cumplan con los requerimientos mínimos establecidos para tal efecto. Se consideran los casos de prestar el servicio sin la luz interior encendida en la noche; entre otras con características similares.</t>
  </si>
  <si>
    <t>05.06 Fumar al conducir u operar cualquier servicio de transporte público.</t>
  </si>
  <si>
    <t>Consiste en fumar o tener encendidos productos de tabaco siendo la persona operadora o conductora de cualquier tipo de servicio de transporte público. Se consideran los casos de fumar cigarrillos electrónicos mientras se conduce un vehículo de transporte público; entre otras con características similares.</t>
  </si>
  <si>
    <t>05.99 Otras infracciones relacionadas con el transporte público.</t>
  </si>
  <si>
    <t>Contempla todas aquellas acciones u omisiones que no hayan sido enunciadas en las descripciones anteriores, pero que por sus características refieran infracciones relacionadas con el transporte público.</t>
  </si>
  <si>
    <r>
      <t xml:space="preserve">06. Otras </t>
    </r>
    <r>
      <rPr>
        <b/>
        <i/>
        <sz val="8"/>
        <color theme="0"/>
        <rFont val="Arial"/>
        <family val="2"/>
      </rPr>
      <t>(afectaciones)</t>
    </r>
    <r>
      <rPr>
        <b/>
        <sz val="8"/>
        <color theme="0"/>
        <rFont val="Arial"/>
        <family val="2"/>
      </rPr>
      <t>.</t>
    </r>
  </si>
  <si>
    <t>06.99 Otras infracciones de tránsito.</t>
  </si>
  <si>
    <t>Contempla todas aquellas acciones u omisiones que no hayan sido enunciadas en las descripciones anteriores, pero que por sus características refieran infracciones relacionadas con afectaciones al tránsito, movilidad y seguridad vial.</t>
  </si>
  <si>
    <t>Boleta de infracción</t>
  </si>
  <si>
    <t>Se refiere al formato utilizado por la autoridad correspondiente a efecto de sancionar a las personas que han cometido una o varias infracciones de tránsito, el cual hace constar el tipo de infracción, el precepto legal violado y la sanción a la que se hace acreedora la persona infractora, entre otros elementos.</t>
  </si>
  <si>
    <t xml:space="preserve">Imágenes detectadas por los sistemas de foto-multa o foto-infracción </t>
  </si>
  <si>
    <t>Se refiere al documento que genera la evidencia gráfica para establecer la sanción por la comisión de una o varias infracciones de tránsito detectadas por algún radar, cámara, o cualquier otro dispositivo que pueda captar imágenes.</t>
  </si>
  <si>
    <t>Infracción de tránsito</t>
  </si>
  <si>
    <t>Se refiere a cualquier conducta cometida por acción u omisión que transgrede alguna normatividad en materia de tránsito, movilidad y seguridad vial, misma que puede ser efectuada por alguna persona conductora o propietaria de vehículos motorizados, así como por personas pasajeras, peatones, ciclistas o motociclistas.</t>
  </si>
  <si>
    <t>CENSO NACIONAL DE GOBIERNOS
ESTATALES 2026</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</si>
  <si>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</si>
  <si>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Indique si durante el año 2025 la Administración Pública de su entidad federativa, a través de alguna institución diferente a la institución encargada de la función de seguridad pública, atendió y sancionó infracciones de tránsito. En caso afirmativo, anote el total de boletas de infracción levantadas y de imágenes detectadas por los sistemas de foto-multa o foto-infracción aceptadas.</t>
  </si>
  <si>
    <t>Indique si durante el año 2025 tuvo registro de personas conductoras sancionadas derivado de la comisión de alguna infracción de tránsito. En caso afirmativo, anote la cantidad de personas conductoras sancionadas, según tipo y sexo.</t>
  </si>
  <si>
    <t>Anote la cantidad de infracciones de tránsito cometidas por las personas conductoras sancionadas durante el año 2025, según el tipo y sexo de las personas.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</si>
  <si>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</si>
  <si>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Indique si la Administración Pública de su entidad federativa tuvo registro de los montos asociados a las multas impuestas durante el año 2025 a las personas conductoras sancionadas. En caso afirmativo, anote el monto al que ascendieron dichas multas, así como la cantidad de este recuperado al cierre del referido año.</t>
  </si>
  <si>
    <t>Anote el monto recuperado al cierre del año 2025 relacionado con las multas impuestas a las personas conductoras sancionadas.</t>
  </si>
  <si>
    <t>7.- No deje celdas en blanco, salvo en los casos en que la instrucción así lo solicite.</t>
  </si>
  <si>
    <t>Link para consultar el anexo "Infracciones de tránsito".</t>
  </si>
  <si>
    <t>En caso de que la cantidad reportada como respuesta en la columna "Subtotal" del apartado "Personas adultas" de la pregunta anterior no sea un dato numérico mayor a cero, no puede registrar información en la tabla II.</t>
  </si>
  <si>
    <t>CVEGEO</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</si>
  <si>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</si>
  <si>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</si>
  <si>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El CNGE 2026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</si>
  <si>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</si>
  <si>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t>
  </si>
  <si>
    <t>La versión impresa, con las firmas y sellos correspondientes, deberá entregarse en la Coordinación Estatal del INEGI con los siguientes datos:</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</si>
  <si>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</si>
  <si>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</si>
  <si>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</si>
  <si>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</si>
  <si>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</si>
  <si>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</si>
  <si>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</si>
  <si>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rPr>
        <sz val="9"/>
        <color rgb="FF000000"/>
        <rFont val="Arial"/>
        <family val="2"/>
      </rPr>
      <t xml:space="preserve">Particularmente, en el </t>
    </r>
    <r>
      <rPr>
        <b/>
        <sz val="9"/>
        <color rgb="FF000000"/>
        <rFont val="Arial"/>
        <family val="2"/>
      </rPr>
      <t>módulo 1</t>
    </r>
    <r>
      <rPr>
        <sz val="9"/>
        <color rgb="FF000000"/>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combate a la anticorrupción.</t>
    </r>
  </si>
  <si>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</si>
  <si>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</si>
  <si>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</si>
  <si>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r>
      <t xml:space="preserve">Para ello, este módulo contiene </t>
    </r>
    <r>
      <rPr>
        <b/>
        <sz val="9"/>
        <rFont val="Arial"/>
        <family val="2"/>
      </rPr>
      <t>203 preguntas</t>
    </r>
    <r>
      <rPr>
        <sz val="9"/>
        <rFont val="Arial"/>
        <family val="2"/>
      </rPr>
      <t xml:space="preserve"> agrupadas en las siguientes secciones:</t>
    </r>
  </si>
  <si>
    <t xml:space="preserve"> - Val. Especifique Claves</t>
  </si>
  <si>
    <t>PALABRAS CLAVE</t>
  </si>
  <si>
    <t>NUMERALES / OPCIONES</t>
  </si>
  <si>
    <t>RESPUESTA COINCIDENCIA</t>
  </si>
  <si>
    <t>MENSAJE</t>
  </si>
  <si>
    <t>Amonestacion</t>
  </si>
  <si>
    <t>Reduccion de puntos de licencia</t>
  </si>
  <si>
    <t>Suspension de licencia</t>
  </si>
  <si>
    <t>Curso de educacion vial, educacion vial</t>
  </si>
  <si>
    <t>Uso de inmovilizador vehicular, inmovilizador vehicular</t>
  </si>
  <si>
    <t>Remision de vehiculo al deposito o corralon, Remision de vehiculo al deposito, Remision de vehiculo al corralon</t>
  </si>
  <si>
    <t>Retencion temporal de documentos o placa, Retencion temporal de documentos, Retencion temporal de placa</t>
  </si>
  <si>
    <t>Apaxtla de Castrejón</t>
  </si>
  <si>
    <t>Playa del Carmen</t>
  </si>
  <si>
    <t>San José de Iturbide</t>
  </si>
  <si>
    <t>Valle del Rosario</t>
  </si>
  <si>
    <t>Heroica Ciudad de Miahuatlán de Porfirio Díaz</t>
  </si>
  <si>
    <t>San Juan de Mixtepec -Dto. 8-</t>
  </si>
  <si>
    <t>San Juan de Mixtepec -Dto. 26-</t>
  </si>
  <si>
    <t>San Pedro de Mixtepec -Dto. 22-</t>
  </si>
  <si>
    <t>San Pedro de Mixtepec -Dto. 26-</t>
  </si>
  <si>
    <t>SE REALIZÓ ULTIMA REVISION ETAPA DE VERSION FINAL 2026</t>
  </si>
  <si>
    <t xml:space="preserve">Versión </t>
  </si>
  <si>
    <t>Descripción</t>
  </si>
  <si>
    <t>v2026.1.0</t>
  </si>
  <si>
    <t>Versión base, validación terminada s/pruebas</t>
  </si>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</sst>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68">
    <font>
      <sz val="11"/>
      <color theme="1"/>
      <name val="Aptos Narrow"/>
      <family val="2"/>
      <scheme val="minor"/>
    </font>
    <font>
      <sz val="11"/>
      <color theme="0"/>
      <name val="Aptos Narrow"/>
      <family val="2"/>
      <scheme val="minor"/>
    </font>
    <font>
      <u/>
      <sz val="11"/>
      <color theme="10"/>
      <name val="Aptos Narrow"/>
      <family val="2"/>
      <scheme val="minor"/>
    </font>
    <font>
      <sz val="9"/>
      <color theme="1"/>
      <name val="Arial"/>
      <family val="2"/>
    </font>
    <font>
      <b/>
      <sz val="15"/>
      <color rgb="FF000000"/>
      <name val="Arial"/>
      <family val="2"/>
    </font>
    <font>
      <sz val="11"/>
      <color theme="1"/>
      <name val="Calibri"/>
      <family val="2"/>
    </font>
    <font>
      <b/>
      <sz val="15"/>
      <name val="Arial"/>
      <family val="2"/>
    </font>
    <font>
      <i/>
      <sz val="8"/>
      <name val="Arial"/>
      <family val="2"/>
    </font>
    <font>
      <i/>
      <sz val="9"/>
      <color theme="1"/>
      <name val="Arial"/>
      <family val="2"/>
    </font>
    <font>
      <sz val="11"/>
      <color theme="1"/>
      <name val="Arial"/>
      <family val="2"/>
    </font>
    <font>
      <i/>
      <sz val="9"/>
      <color rgb="FF000000"/>
      <name val="Arial"/>
      <family val="2"/>
    </font>
    <font>
      <b/>
      <u/>
      <sz val="12"/>
      <color rgb="FF0077C8"/>
      <name val="Arial"/>
      <family val="2"/>
    </font>
    <font>
      <sz val="9"/>
      <name val="Arial"/>
      <family val="2"/>
    </font>
    <font>
      <b/>
      <sz val="15"/>
      <color theme="1"/>
      <name val="Arial"/>
      <family val="2"/>
    </font>
    <font>
      <sz val="11"/>
      <color rgb="FF000000"/>
      <name val="Arial"/>
      <family val="2"/>
    </font>
    <font>
      <sz val="12"/>
      <color theme="1"/>
      <name val="Arial"/>
      <family val="2"/>
    </font>
    <font>
      <u/>
      <sz val="12"/>
      <color rgb="FF002060"/>
      <name val="Arial"/>
      <family val="2"/>
    </font>
    <font>
      <sz val="12"/>
      <color rgb="FF002060"/>
      <name val="Arial"/>
      <family val="2"/>
    </font>
    <font>
      <sz val="11"/>
      <color rgb="FF002060"/>
      <name val="Aptos Narrow"/>
      <family val="2"/>
      <scheme val="minor"/>
    </font>
    <font>
      <b/>
      <sz val="9"/>
      <color theme="1"/>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i/>
      <sz val="9"/>
      <name val="Arial"/>
      <family val="2"/>
    </font>
    <font>
      <b/>
      <sz val="9"/>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u/>
      <sz val="11"/>
      <color theme="1"/>
      <name val="Aptos Narrow"/>
      <family val="2"/>
      <scheme val="minor"/>
    </font>
    <font>
      <i/>
      <u/>
      <sz val="8"/>
      <name val="Arial"/>
      <family val="2"/>
    </font>
    <font>
      <sz val="11"/>
      <name val="Arial"/>
      <family val="2"/>
    </font>
    <font>
      <b/>
      <i/>
      <sz val="8"/>
      <color theme="1"/>
      <name val="Arial"/>
      <family val="2"/>
    </font>
    <font>
      <sz val="8"/>
      <color theme="1"/>
      <name val="Arial"/>
      <family val="2"/>
    </font>
    <font>
      <b/>
      <sz val="8"/>
      <color theme="1"/>
      <name val="Arial"/>
      <family val="2"/>
    </font>
    <font>
      <u/>
      <sz val="11"/>
      <name val="Arial"/>
      <family val="2"/>
    </font>
    <font>
      <sz val="10"/>
      <name val="Arial"/>
      <family val="2"/>
    </font>
    <font>
      <b/>
      <sz val="8"/>
      <name val="Arial"/>
      <family val="2"/>
    </font>
    <font>
      <sz val="8"/>
      <name val="Arial"/>
      <family val="2"/>
    </font>
    <font>
      <b/>
      <sz val="11"/>
      <name val="Symbol"/>
      <family val="1"/>
      <charset val="2"/>
    </font>
    <font>
      <b/>
      <sz val="9"/>
      <color theme="1"/>
      <name val="Araial"/>
    </font>
    <font>
      <i/>
      <sz val="8"/>
      <color theme="1"/>
      <name val="Araial"/>
    </font>
    <font>
      <b/>
      <u/>
      <sz val="9"/>
      <color theme="10"/>
      <name val="Arial"/>
      <family val="2"/>
    </font>
    <font>
      <sz val="9"/>
      <color rgb="FFFF0000"/>
      <name val="Arial"/>
      <family val="2"/>
    </font>
    <font>
      <sz val="9"/>
      <name val="Aptos Narrow"/>
      <family val="2"/>
      <scheme val="minor"/>
    </font>
    <font>
      <b/>
      <i/>
      <sz val="8"/>
      <color theme="0"/>
      <name val="Arial"/>
      <family val="2"/>
    </font>
    <font>
      <b/>
      <sz val="8"/>
      <color theme="0"/>
      <name val="Arial"/>
      <family val="2"/>
    </font>
    <font>
      <u/>
      <sz val="9"/>
      <color theme="10"/>
      <name val="Arial"/>
      <family val="2"/>
    </font>
    <font>
      <sz val="11"/>
      <color theme="1"/>
      <name val="Aptos Narrow"/>
      <family val="2"/>
      <scheme val="minor"/>
    </font>
    <font>
      <b/>
      <sz val="10"/>
      <name val="Arial"/>
      <family val="2"/>
    </font>
    <font>
      <sz val="11"/>
      <color rgb="FF000000"/>
      <name val="Calibri"/>
      <family val="2"/>
      <charset val="1"/>
    </font>
    <font>
      <sz val="11"/>
      <name val="Calibri"/>
      <family val="2"/>
    </font>
    <font>
      <i/>
      <u/>
      <sz val="8"/>
      <color theme="10"/>
      <name val="Arial"/>
      <family val="2"/>
    </font>
    <font>
      <sz val="11"/>
      <color rgb="FFFF0000"/>
      <name val="Aptos Narrow"/>
      <family val="2"/>
      <scheme val="minor"/>
    </font>
    <font>
      <sz val="11"/>
      <color indexed="8"/>
      <name val="Aptos Narrow"/>
      <family val="2"/>
      <scheme val="minor"/>
    </font>
    <font>
      <u/>
      <sz val="11"/>
      <name val="Aptos Narrow"/>
      <family val="2"/>
      <scheme val="minor"/>
    </font>
    <font>
      <b/>
      <sz val="9"/>
      <color theme="7" tint="-0.249977111117893"/>
      <name val="Arial"/>
      <family val="2"/>
    </font>
    <font>
      <b/>
      <sz val="9"/>
      <color rgb="FF0070C0"/>
      <name val="Arial"/>
      <family val="2"/>
    </font>
    <font>
      <b/>
      <sz val="9"/>
      <color rgb="FFFF0000"/>
      <name val="Arial"/>
      <family val="2"/>
    </font>
    <font>
      <sz val="9"/>
      <color theme="1"/>
      <name val="Aptos Narrow"/>
      <family val="2"/>
      <scheme val="minor"/>
    </font>
    <font>
      <sz val="10"/>
      <color theme="1"/>
      <name val="Aptos Narrow"/>
      <family val="2"/>
      <scheme val="minor"/>
    </font>
    <font>
      <sz val="9"/>
      <color rgb="FF000000"/>
      <name val="Arial"/>
      <family val="2"/>
    </font>
    <font>
      <b/>
      <sz val="9"/>
      <color rgb="FF000000"/>
      <name val="Arial"/>
      <family val="2"/>
    </font>
    <font>
      <sz val="11"/>
      <color rgb="FF000000"/>
      <name val="Calibri"/>
      <family val="2"/>
    </font>
    <font>
      <b/>
      <sz val="11"/>
      <color theme="1"/>
      <name val="Aptos Narrow"/>
      <family val="2"/>
      <scheme val="minor"/>
    </font>
  </fonts>
  <fills count="26">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9966FF"/>
        <bgColor indexed="64"/>
      </patternFill>
    </fill>
    <fill>
      <patternFill patternType="solid">
        <fgColor rgb="FFE0CCFF"/>
        <bgColor indexed="64"/>
      </patternFill>
    </fill>
    <fill>
      <patternFill patternType="solid">
        <fgColor rgb="FF00B0F0"/>
        <bgColor indexed="64"/>
      </patternFill>
    </fill>
    <fill>
      <patternFill patternType="solid">
        <fgColor rgb="FFCCCCFF"/>
        <bgColor indexed="64"/>
      </patternFill>
    </fill>
    <fill>
      <patternFill patternType="solid">
        <fgColor rgb="FFCCECFF"/>
        <bgColor indexed="64"/>
      </patternFill>
    </fill>
    <fill>
      <patternFill patternType="solid">
        <fgColor theme="9" tint="0.59999389629810485"/>
        <bgColor indexed="64"/>
      </patternFill>
    </fill>
    <fill>
      <patternFill patternType="solid">
        <fgColor rgb="FF00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theme="1" tint="4.9989318521683403E-2"/>
        <bgColor indexed="64"/>
      </patternFill>
    </fill>
  </fills>
  <borders count="86">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right style="thin">
        <color theme="1"/>
      </right>
      <top/>
      <bottom/>
      <diagonal/>
    </border>
    <border>
      <left style="thin">
        <color theme="1"/>
      </left>
      <right/>
      <top/>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s>
  <cellStyleXfs count="7">
    <xf numFmtId="0" fontId="0" fillId="0" borderId="0"/>
    <xf numFmtId="0" fontId="2" fillId="0" borderId="0" applyNumberFormat="0" applyFill="0" applyBorder="0" applyAlignment="0" applyProtection="0"/>
    <xf numFmtId="0" fontId="2" fillId="0" borderId="0" applyNumberFormat="0" applyFill="0" applyBorder="0" applyAlignment="0" applyProtection="0"/>
    <xf numFmtId="0" fontId="51" fillId="0" borderId="0"/>
    <xf numFmtId="0" fontId="53" fillId="0" borderId="0"/>
    <xf numFmtId="0" fontId="51" fillId="0" borderId="0"/>
    <xf numFmtId="0" fontId="53" fillId="0" borderId="0"/>
  </cellStyleXfs>
  <cellXfs count="556">
    <xf numFmtId="0" fontId="0" fillId="0" borderId="0" xfId="0"/>
    <xf numFmtId="0" fontId="41" fillId="0" borderId="23" xfId="0" applyFont="1" applyBorder="1" applyAlignment="1" applyProtection="1">
      <alignment horizontal="center" vertical="center" wrapText="1"/>
      <protection locked="0"/>
    </xf>
    <xf numFmtId="0" fontId="0" fillId="0" borderId="0" xfId="0" applyAlignment="1" applyProtection="1">
      <alignment horizontal="center" vertical="center"/>
      <protection hidden="1"/>
    </xf>
    <xf numFmtId="0" fontId="28"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0" fillId="19" borderId="23" xfId="0" applyFill="1" applyBorder="1" applyAlignment="1" applyProtection="1">
      <alignment horizontal="center" vertical="center"/>
      <protection hidden="1"/>
    </xf>
    <xf numFmtId="0" fontId="0" fillId="20" borderId="23" xfId="0" applyFill="1" applyBorder="1" applyAlignment="1" applyProtection="1">
      <alignment horizontal="center" vertical="center"/>
      <protection hidden="1"/>
    </xf>
    <xf numFmtId="0" fontId="0" fillId="15" borderId="23" xfId="0" applyFill="1" applyBorder="1" applyAlignment="1" applyProtection="1">
      <alignment horizontal="center" vertical="center"/>
      <protection hidden="1"/>
    </xf>
    <xf numFmtId="0" fontId="0" fillId="21" borderId="23" xfId="0" applyFill="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19" borderId="0" xfId="0" applyFill="1" applyAlignment="1" applyProtection="1">
      <alignment horizontal="center" vertical="center"/>
      <protection hidden="1"/>
    </xf>
    <xf numFmtId="0" fontId="0" fillId="20" borderId="0" xfId="0" applyFill="1" applyAlignment="1" applyProtection="1">
      <alignment horizontal="center" vertical="center"/>
      <protection hidden="1"/>
    </xf>
    <xf numFmtId="0" fontId="0" fillId="15" borderId="0" xfId="0" applyFill="1" applyAlignment="1" applyProtection="1">
      <alignment horizontal="center" vertical="center"/>
      <protection hidden="1"/>
    </xf>
    <xf numFmtId="0" fontId="0" fillId="21" borderId="0" xfId="0" applyFill="1" applyAlignment="1" applyProtection="1">
      <alignment horizontal="center" vertical="center"/>
      <protection hidden="1"/>
    </xf>
    <xf numFmtId="0" fontId="28" fillId="9" borderId="23" xfId="0" applyFont="1" applyFill="1" applyBorder="1" applyAlignment="1" applyProtection="1">
      <alignment horizontal="center" vertical="center"/>
      <protection hidden="1"/>
    </xf>
    <xf numFmtId="0" fontId="0" fillId="12" borderId="0" xfId="0" applyFill="1" applyAlignment="1" applyProtection="1">
      <alignment horizontal="center" vertical="center"/>
      <protection hidden="1"/>
    </xf>
    <xf numFmtId="0" fontId="0" fillId="22" borderId="23" xfId="0" applyFill="1" applyBorder="1" applyAlignment="1" applyProtection="1">
      <alignment horizontal="left" vertical="center"/>
      <protection hidden="1"/>
    </xf>
    <xf numFmtId="0" fontId="28" fillId="0" borderId="23" xfId="0" applyFont="1" applyBorder="1" applyAlignment="1" applyProtection="1">
      <alignment horizontal="center" vertical="center"/>
      <protection hidden="1"/>
    </xf>
    <xf numFmtId="0" fontId="0" fillId="17" borderId="77" xfId="0" applyFill="1" applyBorder="1" applyAlignment="1" applyProtection="1">
      <alignment horizontal="center" vertical="center"/>
      <protection hidden="1"/>
    </xf>
    <xf numFmtId="0" fontId="3" fillId="0" borderId="0" xfId="0" applyFont="1" applyAlignment="1">
      <alignment vertical="center"/>
    </xf>
    <xf numFmtId="0" fontId="5" fillId="0" borderId="0" xfId="0" applyFont="1"/>
    <xf numFmtId="0" fontId="13" fillId="0" borderId="0" xfId="0" applyFont="1" applyAlignment="1">
      <alignment horizontal="center" vertical="center"/>
    </xf>
    <xf numFmtId="0" fontId="3" fillId="0" borderId="0" xfId="0" applyFont="1" applyAlignment="1">
      <alignment horizontal="justify" vertical="center" wrapText="1"/>
    </xf>
    <xf numFmtId="0" fontId="3" fillId="0" borderId="0" xfId="0" applyFont="1"/>
    <xf numFmtId="0" fontId="8" fillId="0" borderId="0" xfId="0" applyFont="1" applyAlignment="1">
      <alignment vertical="center"/>
    </xf>
    <xf numFmtId="0" fontId="8" fillId="0" borderId="0" xfId="0" applyFont="1" applyAlignment="1">
      <alignment vertical="center" wrapText="1"/>
    </xf>
    <xf numFmtId="0" fontId="9" fillId="0" borderId="0" xfId="0" applyFont="1"/>
    <xf numFmtId="0" fontId="10" fillId="0" borderId="0" xfId="0" applyFont="1" applyAlignment="1">
      <alignment vertical="center"/>
    </xf>
    <xf numFmtId="0" fontId="11" fillId="0" borderId="0" xfId="1" applyNumberFormat="1" applyFont="1" applyFill="1" applyBorder="1" applyAlignment="1" applyProtection="1">
      <alignment horizontal="right" vertical="center"/>
    </xf>
    <xf numFmtId="0" fontId="13" fillId="0" borderId="0" xfId="0" applyFont="1" applyAlignment="1">
      <alignment vertical="center" wrapText="1"/>
    </xf>
    <xf numFmtId="0" fontId="14" fillId="0" borderId="0" xfId="0" applyFont="1"/>
    <xf numFmtId="0" fontId="12" fillId="0" borderId="0" xfId="0" applyFont="1" applyAlignment="1">
      <alignment vertical="center" wrapText="1"/>
    </xf>
    <xf numFmtId="0" fontId="4" fillId="0" borderId="0" xfId="0" applyFont="1" applyAlignment="1">
      <alignment vertical="center" wrapText="1"/>
    </xf>
    <xf numFmtId="0" fontId="15" fillId="0" borderId="0" xfId="0" applyFont="1" applyAlignment="1">
      <alignment vertical="center"/>
    </xf>
    <xf numFmtId="0" fontId="17" fillId="0" borderId="0" xfId="0" applyFont="1"/>
    <xf numFmtId="0" fontId="18" fillId="0" borderId="0" xfId="0" applyFont="1"/>
    <xf numFmtId="0" fontId="17" fillId="0" borderId="0" xfId="0" applyFont="1" applyAlignment="1">
      <alignment horizontal="justify" vertical="center"/>
    </xf>
    <xf numFmtId="0" fontId="17" fillId="0" borderId="0" xfId="0" applyFont="1" applyAlignment="1">
      <alignment vertical="center"/>
    </xf>
    <xf numFmtId="0" fontId="32" fillId="0" borderId="0" xfId="0" applyFont="1"/>
    <xf numFmtId="0" fontId="9" fillId="0" borderId="0" xfId="3" applyFont="1" applyAlignment="1">
      <alignment wrapText="1"/>
    </xf>
    <xf numFmtId="0" fontId="9" fillId="0" borderId="0" xfId="3" applyFont="1" applyAlignment="1">
      <alignment vertical="center" wrapText="1"/>
    </xf>
    <xf numFmtId="0" fontId="0" fillId="6" borderId="23" xfId="0" applyFill="1" applyBorder="1" applyAlignment="1">
      <alignment horizontal="center" textRotation="90"/>
    </xf>
    <xf numFmtId="0" fontId="0" fillId="7" borderId="23" xfId="0" applyFill="1" applyBorder="1" applyAlignment="1">
      <alignment horizontal="center" textRotation="90"/>
    </xf>
    <xf numFmtId="0" fontId="0" fillId="0" borderId="0" xfId="0" applyAlignment="1">
      <alignment horizontal="center"/>
    </xf>
    <xf numFmtId="49" fontId="23" fillId="0" borderId="0" xfId="0" applyNumberFormat="1" applyFont="1" applyAlignment="1">
      <alignment horizontal="center"/>
    </xf>
    <xf numFmtId="0" fontId="52" fillId="0" borderId="0" xfId="3" applyFont="1" applyAlignment="1">
      <alignment horizontal="center" vertical="center" wrapText="1"/>
    </xf>
    <xf numFmtId="0" fontId="9" fillId="0" borderId="0" xfId="3" applyFont="1"/>
    <xf numFmtId="0" fontId="0" fillId="0" borderId="81" xfId="0" applyBorder="1"/>
    <xf numFmtId="0" fontId="0" fillId="0" borderId="81" xfId="0" applyBorder="1" applyAlignment="1">
      <alignment horizontal="center"/>
    </xf>
    <xf numFmtId="0" fontId="0" fillId="6" borderId="23" xfId="0" applyFill="1" applyBorder="1" applyAlignment="1">
      <alignment horizontal="center"/>
    </xf>
    <xf numFmtId="0" fontId="0" fillId="0" borderId="81" xfId="0" applyBorder="1" applyAlignment="1">
      <alignment horizontal="left"/>
    </xf>
    <xf numFmtId="0" fontId="0" fillId="0" borderId="23" xfId="0" applyBorder="1" applyAlignment="1">
      <alignment horizontal="center"/>
    </xf>
    <xf numFmtId="0" fontId="0" fillId="0" borderId="23" xfId="0" applyBorder="1"/>
    <xf numFmtId="0" fontId="53" fillId="0" borderId="0" xfId="4"/>
    <xf numFmtId="0" fontId="9" fillId="0" borderId="0" xfId="3" applyFont="1" applyAlignment="1">
      <alignment horizontal="center" vertical="center"/>
    </xf>
    <xf numFmtId="0" fontId="8" fillId="0" borderId="0" xfId="3" applyFont="1" applyAlignment="1">
      <alignment vertical="center"/>
    </xf>
    <xf numFmtId="0" fontId="51" fillId="0" borderId="0" xfId="3"/>
    <xf numFmtId="0" fontId="0" fillId="0" borderId="23" xfId="0" quotePrefix="1" applyBorder="1" applyAlignment="1">
      <alignment horizontal="center"/>
    </xf>
    <xf numFmtId="0" fontId="3" fillId="0" borderId="0" xfId="3" applyFont="1"/>
    <xf numFmtId="0" fontId="24" fillId="2" borderId="4" xfId="3" applyFont="1" applyFill="1" applyBorder="1"/>
    <xf numFmtId="0" fontId="22" fillId="2" borderId="5" xfId="3" applyFont="1" applyFill="1" applyBorder="1" applyAlignment="1">
      <alignment vertical="center"/>
    </xf>
    <xf numFmtId="0" fontId="24" fillId="2" borderId="5" xfId="3" applyFont="1" applyFill="1" applyBorder="1"/>
    <xf numFmtId="0" fontId="28" fillId="2" borderId="5" xfId="3" applyFont="1" applyFill="1" applyBorder="1"/>
    <xf numFmtId="0" fontId="3" fillId="2" borderId="5" xfId="3" applyFont="1" applyFill="1" applyBorder="1"/>
    <xf numFmtId="0" fontId="22" fillId="2" borderId="5" xfId="3" applyFont="1" applyFill="1" applyBorder="1"/>
    <xf numFmtId="0" fontId="3" fillId="2" borderId="6" xfId="3" applyFont="1" applyFill="1" applyBorder="1"/>
    <xf numFmtId="0" fontId="28" fillId="0" borderId="0" xfId="3" applyFont="1"/>
    <xf numFmtId="0" fontId="28" fillId="0" borderId="0" xfId="3" applyFont="1" applyAlignment="1">
      <alignment vertical="center" wrapText="1"/>
    </xf>
    <xf numFmtId="0" fontId="24" fillId="2" borderId="7" xfId="3" applyFont="1" applyFill="1" applyBorder="1" applyAlignment="1">
      <alignment vertical="center" wrapText="1"/>
    </xf>
    <xf numFmtId="0" fontId="3" fillId="2" borderId="9" xfId="3" applyFont="1" applyFill="1" applyBorder="1" applyAlignment="1">
      <alignment vertical="center" wrapText="1"/>
    </xf>
    <xf numFmtId="0" fontId="24" fillId="2" borderId="4" xfId="3" applyFont="1" applyFill="1" applyBorder="1" applyAlignment="1">
      <alignment vertical="top" wrapText="1"/>
    </xf>
    <xf numFmtId="0" fontId="24" fillId="2" borderId="10" xfId="3" applyFont="1" applyFill="1" applyBorder="1"/>
    <xf numFmtId="0" fontId="3" fillId="2" borderId="11" xfId="3" applyFont="1" applyFill="1" applyBorder="1"/>
    <xf numFmtId="0" fontId="22" fillId="2" borderId="0" xfId="3" applyFont="1" applyFill="1"/>
    <xf numFmtId="0" fontId="21" fillId="2" borderId="0" xfId="3" applyFont="1" applyFill="1"/>
    <xf numFmtId="0" fontId="23" fillId="2" borderId="0" xfId="3" applyFont="1" applyFill="1"/>
    <xf numFmtId="0" fontId="19" fillId="2" borderId="0" xfId="3" applyFont="1" applyFill="1"/>
    <xf numFmtId="0" fontId="24" fillId="2" borderId="7" xfId="3" applyFont="1" applyFill="1" applyBorder="1"/>
    <xf numFmtId="0" fontId="3" fillId="2" borderId="9" xfId="3" applyFont="1" applyFill="1" applyBorder="1"/>
    <xf numFmtId="0" fontId="28" fillId="0" borderId="0" xfId="3" applyFont="1" applyAlignment="1">
      <alignment vertical="center"/>
    </xf>
    <xf numFmtId="0" fontId="12" fillId="0" borderId="12" xfId="3" applyFont="1" applyBorder="1"/>
    <xf numFmtId="0" fontId="12" fillId="0" borderId="13" xfId="3" applyFont="1" applyBorder="1"/>
    <xf numFmtId="0" fontId="12" fillId="0" borderId="14" xfId="3" applyFont="1" applyBorder="1"/>
    <xf numFmtId="0" fontId="28" fillId="0" borderId="0" xfId="0" applyFont="1" applyAlignment="1">
      <alignment horizontal="center"/>
    </xf>
    <xf numFmtId="0" fontId="28" fillId="0" borderId="23" xfId="0" applyFont="1" applyBorder="1" applyAlignment="1">
      <alignment horizontal="center"/>
    </xf>
    <xf numFmtId="0" fontId="12" fillId="0" borderId="15" xfId="3" applyFont="1" applyBorder="1"/>
    <xf numFmtId="0" fontId="12" fillId="0" borderId="0" xfId="3" applyFont="1" applyAlignment="1">
      <alignment horizontal="justify" vertical="center" wrapText="1"/>
    </xf>
    <xf numFmtId="0" fontId="12" fillId="0" borderId="16" xfId="3" applyFont="1" applyBorder="1"/>
    <xf numFmtId="0" fontId="12" fillId="0" borderId="0" xfId="3" applyFont="1"/>
    <xf numFmtId="0" fontId="19" fillId="0" borderId="0" xfId="3" applyFont="1"/>
    <xf numFmtId="0" fontId="0" fillId="0" borderId="72" xfId="0" applyBorder="1" applyAlignment="1">
      <alignment horizontal="left"/>
    </xf>
    <xf numFmtId="0" fontId="0" fillId="0" borderId="72" xfId="0" applyBorder="1" applyAlignment="1">
      <alignment horizontal="center"/>
    </xf>
    <xf numFmtId="0" fontId="28" fillId="0" borderId="23" xfId="0" quotePrefix="1" applyFont="1" applyBorder="1" applyAlignment="1">
      <alignment horizontal="center"/>
    </xf>
    <xf numFmtId="0" fontId="3" fillId="0" borderId="15" xfId="3" applyFont="1" applyBorder="1"/>
    <xf numFmtId="0" fontId="3" fillId="0" borderId="16" xfId="3" applyFont="1" applyBorder="1"/>
    <xf numFmtId="0" fontId="28" fillId="0" borderId="0" xfId="4" applyFont="1"/>
    <xf numFmtId="0" fontId="9" fillId="0" borderId="15" xfId="3" applyFont="1" applyBorder="1"/>
    <xf numFmtId="0" fontId="9" fillId="0" borderId="0" xfId="3" applyFont="1" applyAlignment="1">
      <alignment horizontal="justify"/>
    </xf>
    <xf numFmtId="0" fontId="9" fillId="0" borderId="16" xfId="3" applyFont="1" applyBorder="1" applyAlignment="1">
      <alignment horizontal="justify"/>
    </xf>
    <xf numFmtId="0" fontId="34" fillId="0" borderId="0" xfId="3" applyFont="1" applyAlignment="1">
      <alignment horizontal="justify"/>
    </xf>
    <xf numFmtId="0" fontId="3" fillId="0" borderId="16" xfId="3" applyFont="1" applyBorder="1" applyAlignment="1">
      <alignment horizontal="justify" vertical="center" wrapText="1"/>
    </xf>
    <xf numFmtId="0" fontId="3" fillId="0" borderId="16" xfId="3" applyFont="1" applyBorder="1" applyAlignment="1">
      <alignment horizontal="justify" vertical="center"/>
    </xf>
    <xf numFmtId="0" fontId="12" fillId="0" borderId="17" xfId="3" applyFont="1" applyBorder="1"/>
    <xf numFmtId="0" fontId="12" fillId="0" borderId="18" xfId="3" applyFont="1" applyBorder="1"/>
    <xf numFmtId="0" fontId="12" fillId="0" borderId="19" xfId="3" applyFont="1" applyBorder="1"/>
    <xf numFmtId="0" fontId="26" fillId="0" borderId="18" xfId="3" applyFont="1" applyBorder="1" applyAlignment="1">
      <alignment vertical="center" wrapText="1"/>
    </xf>
    <xf numFmtId="0" fontId="12" fillId="0" borderId="18" xfId="3" applyFont="1" applyBorder="1" applyAlignment="1">
      <alignment vertical="top"/>
    </xf>
    <xf numFmtId="0" fontId="58" fillId="0" borderId="0" xfId="0" applyFont="1" applyAlignment="1">
      <alignment horizontal="center"/>
    </xf>
    <xf numFmtId="0" fontId="58" fillId="0" borderId="23" xfId="0" applyFont="1" applyBorder="1" applyAlignment="1">
      <alignment horizontal="center"/>
    </xf>
    <xf numFmtId="0" fontId="0" fillId="0" borderId="72" xfId="0" applyBorder="1"/>
    <xf numFmtId="0" fontId="6" fillId="0" borderId="0" xfId="3" applyFont="1" applyAlignment="1">
      <alignment horizontal="center" vertical="center" wrapText="1"/>
    </xf>
    <xf numFmtId="0" fontId="6" fillId="0" borderId="0" xfId="3" applyFont="1" applyAlignment="1">
      <alignment horizontal="center" vertical="center"/>
    </xf>
    <xf numFmtId="0" fontId="25" fillId="0" borderId="0" xfId="3" applyFont="1" applyAlignment="1">
      <alignment vertical="center"/>
    </xf>
    <xf numFmtId="0" fontId="6" fillId="0" borderId="0" xfId="3" applyFont="1" applyAlignment="1">
      <alignment vertical="center" wrapText="1"/>
    </xf>
    <xf numFmtId="0" fontId="12" fillId="0" borderId="0" xfId="3" applyFont="1" applyAlignment="1">
      <alignment horizontal="center" vertical="center"/>
    </xf>
    <xf numFmtId="0" fontId="34" fillId="0" borderId="0" xfId="3" applyFont="1"/>
    <xf numFmtId="0" fontId="26" fillId="0" borderId="31" xfId="3" applyFont="1" applyBorder="1" applyAlignment="1">
      <alignment vertical="center"/>
    </xf>
    <xf numFmtId="0" fontId="26" fillId="0" borderId="32" xfId="3" applyFont="1" applyBorder="1" applyAlignment="1">
      <alignment vertical="center"/>
    </xf>
    <xf numFmtId="0" fontId="26" fillId="0" borderId="33" xfId="3" applyFont="1" applyBorder="1" applyAlignment="1">
      <alignment vertical="center"/>
    </xf>
    <xf numFmtId="0" fontId="26" fillId="0" borderId="37" xfId="3" applyFont="1" applyBorder="1" applyAlignment="1">
      <alignment vertical="center"/>
    </xf>
    <xf numFmtId="0" fontId="26" fillId="0" borderId="39" xfId="3" applyFont="1" applyBorder="1" applyAlignment="1">
      <alignment vertical="center"/>
    </xf>
    <xf numFmtId="0" fontId="54" fillId="0" borderId="0" xfId="4" applyFont="1"/>
    <xf numFmtId="0" fontId="28" fillId="0" borderId="0" xfId="3" applyFont="1" applyAlignment="1">
      <alignment horizontal="center"/>
    </xf>
    <xf numFmtId="0" fontId="23" fillId="0" borderId="0" xfId="3" applyFont="1" applyAlignment="1">
      <alignment horizontal="center" vertical="center" wrapText="1"/>
    </xf>
    <xf numFmtId="0" fontId="26" fillId="0" borderId="0" xfId="3" applyFont="1" applyAlignment="1">
      <alignment vertical="center" wrapText="1"/>
    </xf>
    <xf numFmtId="0" fontId="28" fillId="0" borderId="0" xfId="3" applyFont="1" applyAlignment="1">
      <alignment vertical="top"/>
    </xf>
    <xf numFmtId="0" fontId="29" fillId="0" borderId="41" xfId="4" applyFont="1" applyBorder="1" applyAlignment="1">
      <alignment horizontal="left" vertical="center"/>
    </xf>
    <xf numFmtId="0" fontId="7" fillId="0" borderId="0" xfId="3" applyFont="1" applyAlignment="1">
      <alignment vertical="center" wrapText="1"/>
    </xf>
    <xf numFmtId="0" fontId="12" fillId="0" borderId="41" xfId="4" applyFont="1" applyBorder="1"/>
    <xf numFmtId="0" fontId="28" fillId="0" borderId="0" xfId="3" applyFont="1" applyAlignment="1">
      <alignment horizontal="left" vertical="center" indent="4"/>
    </xf>
    <xf numFmtId="0" fontId="12" fillId="0" borderId="41" xfId="4" applyFont="1" applyBorder="1" applyAlignment="1">
      <alignment horizontal="left" vertical="center" indent="4"/>
    </xf>
    <xf numFmtId="0" fontId="12" fillId="0" borderId="43" xfId="4" applyFont="1" applyBorder="1"/>
    <xf numFmtId="0" fontId="23" fillId="0" borderId="0" xfId="3" applyFont="1" applyAlignment="1">
      <alignment vertical="center"/>
    </xf>
    <xf numFmtId="0" fontId="8" fillId="4" borderId="48" xfId="4" applyFont="1" applyFill="1" applyBorder="1" applyAlignment="1">
      <alignment horizontal="center" vertical="center" wrapText="1"/>
    </xf>
    <xf numFmtId="0" fontId="0" fillId="10" borderId="23" xfId="0" applyFill="1" applyBorder="1" applyAlignment="1">
      <alignment horizontal="center" vertical="center"/>
    </xf>
    <xf numFmtId="0" fontId="31" fillId="0" borderId="59" xfId="3" applyFont="1" applyBorder="1" applyAlignment="1">
      <alignment horizontal="center" vertical="center" wrapText="1"/>
    </xf>
    <xf numFmtId="0" fontId="28" fillId="11" borderId="0" xfId="0" applyFont="1" applyFill="1" applyAlignment="1">
      <alignment horizontal="center" vertical="center"/>
    </xf>
    <xf numFmtId="0" fontId="31" fillId="0" borderId="62" xfId="3" applyFont="1" applyBorder="1" applyAlignment="1">
      <alignment horizontal="center" vertical="center" wrapText="1"/>
    </xf>
    <xf numFmtId="0" fontId="28" fillId="11" borderId="23" xfId="0" applyFont="1" applyFill="1" applyBorder="1" applyAlignment="1">
      <alignment horizontal="center" vertical="center"/>
    </xf>
    <xf numFmtId="0" fontId="28" fillId="0" borderId="0" xfId="0" applyFont="1" applyAlignment="1">
      <alignment wrapText="1"/>
    </xf>
    <xf numFmtId="0" fontId="28" fillId="0" borderId="0" xfId="0" applyFont="1"/>
    <xf numFmtId="0" fontId="0" fillId="0" borderId="0" xfId="0" applyAlignment="1">
      <alignment wrapText="1"/>
    </xf>
    <xf numFmtId="0" fontId="21" fillId="0" borderId="0" xfId="0" applyFont="1" applyAlignment="1">
      <alignment horizontal="center" vertical="center" wrapText="1"/>
    </xf>
    <xf numFmtId="0" fontId="29" fillId="0" borderId="0" xfId="0" applyFont="1" applyAlignment="1">
      <alignment horizontal="justify" vertical="center" wrapText="1"/>
    </xf>
    <xf numFmtId="0" fontId="34" fillId="0" borderId="0" xfId="0" applyFont="1" applyAlignment="1">
      <alignment horizontal="center" vertical="top" wrapText="1"/>
    </xf>
    <xf numFmtId="0" fontId="29" fillId="0" borderId="41" xfId="0" applyFont="1" applyBorder="1" applyAlignment="1">
      <alignment horizontal="justify" vertical="top"/>
    </xf>
    <xf numFmtId="0" fontId="34" fillId="0" borderId="66" xfId="0" applyFont="1" applyBorder="1"/>
    <xf numFmtId="0" fontId="34" fillId="0" borderId="41" xfId="0" applyFont="1" applyBorder="1"/>
    <xf numFmtId="0" fontId="7" fillId="0" borderId="0" xfId="0" applyFont="1" applyAlignment="1">
      <alignment horizontal="justify" vertical="center"/>
    </xf>
    <xf numFmtId="0" fontId="36" fillId="0" borderId="41" xfId="0" applyFont="1" applyBorder="1" applyAlignment="1">
      <alignment vertical="center"/>
    </xf>
    <xf numFmtId="0" fontId="37" fillId="0" borderId="41" xfId="0" applyFont="1" applyBorder="1" applyAlignment="1">
      <alignment horizontal="justify" vertical="center" wrapText="1"/>
    </xf>
    <xf numFmtId="0" fontId="34" fillId="0" borderId="0" xfId="0" applyFont="1" applyAlignment="1">
      <alignment vertical="top" wrapText="1"/>
    </xf>
    <xf numFmtId="0" fontId="29" fillId="0" borderId="41" xfId="0" applyFont="1" applyBorder="1" applyAlignment="1">
      <alignment horizontal="left" vertical="center"/>
    </xf>
    <xf numFmtId="0" fontId="29" fillId="0" borderId="43" xfId="0" applyFont="1" applyBorder="1" applyAlignment="1">
      <alignment horizontal="left" vertical="center"/>
    </xf>
    <xf numFmtId="0" fontId="29" fillId="0" borderId="0" xfId="0" applyFont="1" applyAlignment="1">
      <alignment horizontal="left" vertical="center"/>
    </xf>
    <xf numFmtId="0" fontId="26" fillId="0" borderId="0" xfId="0" applyFont="1" applyAlignment="1">
      <alignment horizontal="center" vertical="top" wrapText="1"/>
    </xf>
    <xf numFmtId="0" fontId="26" fillId="0" borderId="0" xfId="0" applyFont="1" applyAlignment="1">
      <alignment horizontal="justify" vertical="top"/>
    </xf>
    <xf numFmtId="0" fontId="38" fillId="0" borderId="0" xfId="0" applyFont="1" applyAlignment="1">
      <alignment wrapText="1"/>
    </xf>
    <xf numFmtId="0" fontId="38" fillId="0" borderId="0" xfId="0" applyFont="1"/>
    <xf numFmtId="0" fontId="3" fillId="0" borderId="0" xfId="0" applyFont="1" applyAlignment="1">
      <alignment horizontal="justify"/>
    </xf>
    <xf numFmtId="0" fontId="0" fillId="9" borderId="0" xfId="0" applyFill="1"/>
    <xf numFmtId="0" fontId="3" fillId="12" borderId="0" xfId="0" applyFont="1" applyFill="1" applyAlignment="1">
      <alignment horizontal="right" vertical="center" wrapText="1"/>
    </xf>
    <xf numFmtId="0" fontId="34" fillId="0" borderId="0" xfId="0" applyFont="1"/>
    <xf numFmtId="0" fontId="12" fillId="0" borderId="0" xfId="0" applyFont="1" applyAlignment="1">
      <alignment horizontal="center" vertical="top" wrapText="1"/>
    </xf>
    <xf numFmtId="0" fontId="12" fillId="0" borderId="0" xfId="0" applyFont="1"/>
    <xf numFmtId="0" fontId="12" fillId="0" borderId="0" xfId="0" applyFont="1" applyAlignment="1">
      <alignment horizontal="justify" vertical="center" wrapText="1"/>
    </xf>
    <xf numFmtId="0" fontId="39" fillId="0" borderId="0" xfId="0" applyFont="1"/>
    <xf numFmtId="0" fontId="26" fillId="0" borderId="0" xfId="0" applyFont="1" applyAlignment="1">
      <alignment horizontal="center" vertical="center"/>
    </xf>
    <xf numFmtId="0" fontId="37" fillId="0" borderId="43" xfId="0" applyFont="1" applyBorder="1" applyAlignment="1">
      <alignment horizontal="justify" vertical="center" wrapText="1"/>
    </xf>
    <xf numFmtId="0" fontId="29" fillId="0" borderId="0" xfId="0" applyFont="1" applyAlignment="1">
      <alignment vertical="center" wrapText="1"/>
    </xf>
    <xf numFmtId="0" fontId="0" fillId="12" borderId="0" xfId="0" applyFill="1"/>
    <xf numFmtId="0" fontId="19" fillId="0" borderId="0" xfId="0" applyFont="1" applyAlignment="1">
      <alignment horizontal="center" vertical="top" wrapText="1"/>
    </xf>
    <xf numFmtId="0" fontId="26" fillId="0" borderId="0" xfId="0" applyFont="1" applyAlignment="1">
      <alignment vertical="center"/>
    </xf>
    <xf numFmtId="0" fontId="39"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right" vertical="center" wrapText="1"/>
    </xf>
    <xf numFmtId="0" fontId="26" fillId="0" borderId="23" xfId="0" applyFont="1" applyBorder="1" applyAlignment="1">
      <alignment horizontal="center" vertical="center" wrapText="1"/>
    </xf>
    <xf numFmtId="0" fontId="42" fillId="0" borderId="0" xfId="0" applyFont="1" applyAlignment="1">
      <alignment horizontal="right" vertical="center" wrapText="1"/>
    </xf>
    <xf numFmtId="0" fontId="3" fillId="9" borderId="0" xfId="0" applyFont="1" applyFill="1" applyAlignment="1">
      <alignment horizontal="right" vertical="center" wrapText="1"/>
    </xf>
    <xf numFmtId="0" fontId="42" fillId="0" borderId="0" xfId="0" applyFont="1" applyAlignment="1">
      <alignment horizontal="right" vertical="center"/>
    </xf>
    <xf numFmtId="0" fontId="12" fillId="0" borderId="0" xfId="0" applyFont="1" applyAlignment="1">
      <alignment horizontal="center" vertical="center" wrapText="1"/>
    </xf>
    <xf numFmtId="0" fontId="19" fillId="0" borderId="23"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23" xfId="0" applyFont="1" applyBorder="1" applyAlignment="1">
      <alignment horizontal="center" vertical="center" wrapText="1"/>
    </xf>
    <xf numFmtId="3" fontId="3" fillId="0" borderId="0" xfId="0" applyNumberFormat="1" applyFont="1" applyAlignment="1">
      <alignment horizontal="justify" vertical="center" wrapText="1"/>
    </xf>
    <xf numFmtId="0" fontId="19" fillId="0" borderId="0" xfId="0" applyFont="1" applyAlignment="1">
      <alignment vertical="top"/>
    </xf>
    <xf numFmtId="3" fontId="3" fillId="0" borderId="0" xfId="0" applyNumberFormat="1" applyFont="1" applyAlignment="1">
      <alignment horizontal="right" vertical="center" wrapText="1"/>
    </xf>
    <xf numFmtId="0" fontId="26" fillId="0" borderId="23" xfId="0" applyFont="1" applyBorder="1" applyAlignment="1">
      <alignment horizontal="center" vertical="center" textRotation="90" wrapText="1"/>
    </xf>
    <xf numFmtId="0" fontId="12" fillId="0" borderId="23" xfId="0" applyFont="1" applyBorder="1" applyAlignment="1">
      <alignment horizontal="center" vertical="center" textRotation="90" wrapText="1"/>
    </xf>
    <xf numFmtId="0" fontId="3" fillId="0" borderId="0" xfId="0" applyFont="1" applyAlignment="1">
      <alignment horizontal="justify" wrapText="1"/>
    </xf>
    <xf numFmtId="0" fontId="41" fillId="0" borderId="23" xfId="0" applyFont="1" applyBorder="1" applyAlignment="1">
      <alignment horizontal="center" vertical="center" wrapText="1"/>
    </xf>
    <xf numFmtId="0" fontId="3" fillId="13" borderId="0" xfId="0" applyFont="1" applyFill="1" applyAlignment="1">
      <alignment vertical="center" wrapText="1"/>
    </xf>
    <xf numFmtId="0" fontId="3" fillId="14" borderId="0" xfId="0" applyFont="1" applyFill="1" applyAlignment="1">
      <alignment vertical="center" wrapText="1"/>
    </xf>
    <xf numFmtId="0" fontId="62" fillId="15" borderId="0" xfId="0" applyFont="1" applyFill="1" applyAlignment="1">
      <alignment horizontal="center" vertical="center" wrapText="1"/>
    </xf>
    <xf numFmtId="0" fontId="3" fillId="0" borderId="0" xfId="0" applyFont="1" applyAlignment="1">
      <alignment vertical="center" wrapText="1"/>
    </xf>
    <xf numFmtId="0" fontId="56" fillId="0" borderId="0" xfId="0" applyFont="1"/>
    <xf numFmtId="0" fontId="36" fillId="0" borderId="23" xfId="0" applyFont="1" applyBorder="1" applyAlignment="1" applyProtection="1">
      <alignment horizontal="center" vertical="center" wrapText="1"/>
      <protection locked="0"/>
    </xf>
    <xf numFmtId="0" fontId="63" fillId="0" borderId="0" xfId="0" applyFont="1" applyAlignment="1">
      <alignment wrapText="1"/>
    </xf>
    <xf numFmtId="0" fontId="3" fillId="9" borderId="0" xfId="0" applyFont="1" applyFill="1" applyAlignment="1">
      <alignment horizontal="justify" vertical="center" wrapText="1"/>
    </xf>
    <xf numFmtId="0" fontId="23" fillId="0" borderId="0" xfId="0" applyFont="1" applyAlignment="1">
      <alignment wrapText="1"/>
    </xf>
    <xf numFmtId="0" fontId="12" fillId="0" borderId="0" xfId="0" applyFont="1" applyAlignment="1">
      <alignment vertical="center"/>
    </xf>
    <xf numFmtId="0" fontId="25" fillId="0" borderId="0" xfId="0" applyFont="1" applyAlignment="1">
      <alignment vertical="center"/>
    </xf>
    <xf numFmtId="49" fontId="12" fillId="0" borderId="23" xfId="0" applyNumberFormat="1" applyFont="1" applyBorder="1" applyAlignment="1">
      <alignment horizontal="center" vertical="center" wrapText="1"/>
    </xf>
    <xf numFmtId="0" fontId="3" fillId="9" borderId="0" xfId="0" applyFont="1" applyFill="1" applyAlignment="1">
      <alignment horizontal="center" vertical="center" wrapText="1"/>
    </xf>
    <xf numFmtId="0" fontId="3" fillId="0" borderId="22" xfId="0" applyFont="1" applyBorder="1" applyAlignment="1">
      <alignment horizontal="center" vertical="center" wrapText="1"/>
    </xf>
    <xf numFmtId="0" fontId="12" fillId="0" borderId="73"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74" xfId="0" applyFont="1" applyBorder="1" applyAlignment="1">
      <alignment horizontal="center" vertical="center" wrapText="1"/>
    </xf>
    <xf numFmtId="49" fontId="12" fillId="0" borderId="74" xfId="0" applyNumberFormat="1" applyFont="1" applyBorder="1" applyAlignment="1">
      <alignment horizontal="center" vertical="center" wrapText="1"/>
    </xf>
    <xf numFmtId="0" fontId="0" fillId="9" borderId="77" xfId="0" applyFill="1" applyBorder="1" applyAlignment="1">
      <alignment horizontal="center" vertical="center"/>
    </xf>
    <xf numFmtId="49" fontId="3" fillId="0" borderId="0" xfId="0" applyNumberFormat="1" applyFont="1" applyAlignment="1">
      <alignment horizontal="center" vertical="center" wrapText="1"/>
    </xf>
    <xf numFmtId="0" fontId="62" fillId="15" borderId="0" xfId="0" applyFont="1" applyFill="1" applyAlignment="1">
      <alignment wrapText="1"/>
    </xf>
    <xf numFmtId="0" fontId="0" fillId="0" borderId="0" xfId="0" applyAlignment="1">
      <alignment horizontal="center" vertical="center"/>
    </xf>
    <xf numFmtId="49" fontId="12" fillId="0" borderId="0" xfId="0" applyNumberFormat="1" applyFont="1" applyAlignment="1">
      <alignment horizontal="center" vertical="center" wrapText="1"/>
    </xf>
    <xf numFmtId="0" fontId="26" fillId="0" borderId="0" xfId="0" applyFont="1" applyAlignment="1">
      <alignment vertical="center" wrapText="1"/>
    </xf>
    <xf numFmtId="0" fontId="34" fillId="0" borderId="0" xfId="0" applyFont="1" applyAlignment="1">
      <alignment vertical="center"/>
    </xf>
    <xf numFmtId="49" fontId="12" fillId="0" borderId="0" xfId="0" applyNumberFormat="1" applyFont="1" applyAlignment="1">
      <alignment horizontal="center" vertical="center"/>
    </xf>
    <xf numFmtId="0" fontId="59" fillId="0" borderId="0" xfId="0" applyFont="1"/>
    <xf numFmtId="0" fontId="3" fillId="12" borderId="0" xfId="0" applyFont="1" applyFill="1" applyAlignment="1">
      <alignment vertical="center"/>
    </xf>
    <xf numFmtId="0" fontId="19" fillId="0" borderId="0" xfId="0" applyFont="1" applyAlignment="1">
      <alignment vertical="center"/>
    </xf>
    <xf numFmtId="0" fontId="34" fillId="0" borderId="0" xfId="0" applyFont="1" applyAlignment="1">
      <alignment horizontal="center" vertical="center"/>
    </xf>
    <xf numFmtId="0" fontId="29" fillId="0" borderId="41" xfId="0" applyFont="1" applyBorder="1" applyAlignment="1">
      <alignment vertical="center" wrapText="1"/>
    </xf>
    <xf numFmtId="0" fontId="39" fillId="0" borderId="41" xfId="0" applyFont="1" applyBorder="1"/>
    <xf numFmtId="0" fontId="39" fillId="0" borderId="43" xfId="0" applyFont="1" applyBorder="1"/>
    <xf numFmtId="0" fontId="32" fillId="12" borderId="0" xfId="0" applyFont="1" applyFill="1"/>
    <xf numFmtId="0" fontId="41" fillId="0" borderId="23" xfId="0" applyFont="1" applyBorder="1" applyAlignment="1">
      <alignment horizontal="center" textRotation="90" wrapText="1"/>
    </xf>
    <xf numFmtId="0" fontId="41" fillId="0" borderId="23" xfId="0" applyFont="1" applyBorder="1" applyAlignment="1">
      <alignment horizontal="center" vertical="center" textRotation="90" wrapText="1"/>
    </xf>
    <xf numFmtId="49" fontId="41" fillId="0" borderId="23" xfId="0" applyNumberFormat="1" applyFont="1" applyBorder="1" applyAlignment="1">
      <alignment horizontal="center" vertical="center" textRotation="90" wrapText="1"/>
    </xf>
    <xf numFmtId="0" fontId="12" fillId="0" borderId="0" xfId="0" applyFont="1" applyAlignment="1">
      <alignment horizontal="center" vertical="center" textRotation="90" wrapText="1"/>
    </xf>
    <xf numFmtId="0" fontId="32" fillId="9" borderId="0" xfId="0" applyFont="1" applyFill="1"/>
    <xf numFmtId="0" fontId="12" fillId="0" borderId="23" xfId="0" applyFont="1" applyBorder="1" applyAlignment="1">
      <alignment horizontal="center" vertical="center"/>
    </xf>
    <xf numFmtId="0" fontId="1" fillId="0" borderId="0" xfId="0" applyFont="1"/>
    <xf numFmtId="0" fontId="28" fillId="0" borderId="0" xfId="0" applyFont="1" applyAlignment="1">
      <alignment vertical="center"/>
    </xf>
    <xf numFmtId="0" fontId="47" fillId="0" borderId="0" xfId="0" applyFont="1"/>
    <xf numFmtId="0" fontId="12" fillId="0" borderId="15" xfId="6" applyFont="1" applyBorder="1"/>
    <xf numFmtId="0" fontId="12" fillId="0" borderId="16" xfId="6" applyFont="1" applyBorder="1"/>
    <xf numFmtId="0" fontId="26" fillId="0" borderId="0" xfId="0" applyFont="1"/>
    <xf numFmtId="0" fontId="12" fillId="0" borderId="0" xfId="0" applyFont="1" applyAlignment="1">
      <alignment horizontal="left" vertical="center" wrapText="1"/>
    </xf>
    <xf numFmtId="0" fontId="3" fillId="0" borderId="0" xfId="3" applyFont="1" applyAlignment="1">
      <alignment horizontal="justify" vertical="center" wrapText="1"/>
    </xf>
    <xf numFmtId="0" fontId="3" fillId="0" borderId="0" xfId="0" applyFont="1" applyAlignment="1">
      <alignment horizontal="justify" vertical="center"/>
    </xf>
    <xf numFmtId="0" fontId="22" fillId="2" borderId="0" xfId="0" applyFont="1" applyFill="1"/>
    <xf numFmtId="0" fontId="24" fillId="2" borderId="0" xfId="0" applyFont="1" applyFill="1"/>
    <xf numFmtId="0" fontId="28" fillId="2" borderId="0" xfId="0" applyFont="1" applyFill="1"/>
    <xf numFmtId="0" fontId="3" fillId="2" borderId="0" xfId="0" applyFont="1" applyFill="1"/>
    <xf numFmtId="0" fontId="12" fillId="0" borderId="15" xfId="0" applyFont="1" applyBorder="1"/>
    <xf numFmtId="0" fontId="12" fillId="0" borderId="16" xfId="4" applyFont="1" applyBorder="1"/>
    <xf numFmtId="0" fontId="57" fillId="0" borderId="23" xfId="0" applyFont="1" applyBorder="1" applyAlignment="1">
      <alignment horizontal="center" wrapText="1"/>
    </xf>
    <xf numFmtId="0" fontId="28" fillId="0" borderId="23" xfId="0" applyFont="1" applyBorder="1" applyAlignment="1">
      <alignment horizontal="left" wrapText="1"/>
    </xf>
    <xf numFmtId="0" fontId="0" fillId="0" borderId="23" xfId="0" applyBorder="1" applyAlignment="1">
      <alignment horizontal="left" wrapText="1"/>
    </xf>
    <xf numFmtId="0" fontId="9" fillId="0" borderId="0" xfId="0" applyFont="1" applyAlignment="1">
      <alignment horizontal="center" vertical="center"/>
    </xf>
    <xf numFmtId="0" fontId="12" fillId="0" borderId="16" xfId="0" applyFont="1" applyBorder="1"/>
    <xf numFmtId="0" fontId="9" fillId="20" borderId="0" xfId="0" applyFont="1" applyFill="1"/>
    <xf numFmtId="0" fontId="9" fillId="0" borderId="15" xfId="0" applyFont="1" applyBorder="1"/>
    <xf numFmtId="0" fontId="9" fillId="0" borderId="16" xfId="0" applyFont="1" applyBorder="1" applyAlignment="1">
      <alignment horizontal="justify"/>
    </xf>
    <xf numFmtId="0" fontId="12" fillId="0" borderId="0" xfId="0" applyFont="1" applyAlignment="1">
      <alignment horizontal="justify" vertical="top" wrapText="1"/>
    </xf>
    <xf numFmtId="0" fontId="26" fillId="0" borderId="0" xfId="0" applyFont="1" applyAlignment="1">
      <alignment vertical="top" wrapText="1"/>
    </xf>
    <xf numFmtId="0" fontId="12" fillId="0" borderId="0" xfId="0" applyFont="1" applyAlignment="1">
      <alignment vertical="top" wrapText="1"/>
    </xf>
    <xf numFmtId="0" fontId="7" fillId="0" borderId="25" xfId="0" applyFont="1" applyBorder="1" applyAlignment="1">
      <alignment wrapText="1"/>
    </xf>
    <xf numFmtId="0" fontId="7" fillId="0" borderId="27" xfId="0" applyFont="1" applyBorder="1" applyAlignment="1">
      <alignment wrapText="1"/>
    </xf>
    <xf numFmtId="0" fontId="34" fillId="0" borderId="4" xfId="0" applyFont="1" applyBorder="1"/>
    <xf numFmtId="0" fontId="34" fillId="0" borderId="5" xfId="0" applyFont="1" applyBorder="1"/>
    <xf numFmtId="0" fontId="34" fillId="0" borderId="6" xfId="0" applyFont="1" applyBorder="1"/>
    <xf numFmtId="0" fontId="34" fillId="0" borderId="10" xfId="0" applyFont="1" applyBorder="1"/>
    <xf numFmtId="0" fontId="34" fillId="0" borderId="11" xfId="0" applyFont="1" applyBorder="1"/>
    <xf numFmtId="0" fontId="12" fillId="0" borderId="36" xfId="0" applyFont="1" applyBorder="1"/>
    <xf numFmtId="0" fontId="34" fillId="0" borderId="7" xfId="0" applyFont="1" applyBorder="1"/>
    <xf numFmtId="0" fontId="34" fillId="0" borderId="8" xfId="0" applyFont="1" applyBorder="1"/>
    <xf numFmtId="0" fontId="34" fillId="0" borderId="9" xfId="0" applyFont="1" applyBorder="1"/>
    <xf numFmtId="0" fontId="7" fillId="0" borderId="28" xfId="0" applyFont="1" applyBorder="1" applyAlignment="1">
      <alignment wrapText="1"/>
    </xf>
    <xf numFmtId="0" fontId="7" fillId="0" borderId="30" xfId="0" applyFont="1" applyBorder="1" applyAlignment="1">
      <alignment wrapText="1"/>
    </xf>
    <xf numFmtId="0" fontId="34" fillId="0" borderId="31" xfId="0" applyFont="1" applyBorder="1"/>
    <xf numFmtId="0" fontId="34" fillId="0" borderId="32" xfId="0" applyFont="1" applyBorder="1"/>
    <xf numFmtId="0" fontId="34" fillId="0" borderId="33" xfId="0" applyFont="1" applyBorder="1"/>
    <xf numFmtId="0" fontId="34" fillId="0" borderId="34" xfId="0" applyFont="1" applyBorder="1"/>
    <xf numFmtId="0" fontId="34" fillId="0" borderId="37" xfId="0" applyFont="1" applyBorder="1"/>
    <xf numFmtId="0" fontId="34" fillId="0" borderId="38" xfId="0" applyFont="1" applyBorder="1"/>
    <xf numFmtId="0" fontId="34" fillId="0" borderId="39" xfId="0" applyFont="1" applyBorder="1"/>
    <xf numFmtId="0" fontId="34" fillId="0" borderId="35" xfId="0" applyFont="1" applyBorder="1"/>
    <xf numFmtId="0" fontId="7" fillId="0" borderId="0" xfId="0" applyFont="1" applyAlignment="1">
      <alignment vertical="center" wrapText="1"/>
    </xf>
    <xf numFmtId="0" fontId="7" fillId="0" borderId="0" xfId="0" quotePrefix="1" applyFont="1" applyAlignment="1">
      <alignment vertical="center" wrapText="1"/>
    </xf>
    <xf numFmtId="0" fontId="28" fillId="0" borderId="0" xfId="0" applyFont="1" applyAlignment="1">
      <alignment horizontal="left" vertical="center" indent="4"/>
    </xf>
    <xf numFmtId="0" fontId="7" fillId="0" borderId="24" xfId="0" applyFont="1" applyBorder="1" applyAlignment="1">
      <alignment vertical="center" wrapText="1"/>
    </xf>
    <xf numFmtId="0" fontId="66" fillId="9" borderId="0" xfId="0" applyFont="1" applyFill="1" applyProtection="1">
      <protection hidden="1"/>
    </xf>
    <xf numFmtId="0" fontId="3" fillId="0" borderId="0" xfId="0" applyFont="1" applyAlignment="1">
      <alignment horizontal="center" vertical="center" wrapText="1"/>
    </xf>
    <xf numFmtId="0" fontId="3" fillId="24" borderId="23" xfId="0" applyFont="1" applyFill="1" applyBorder="1" applyAlignment="1">
      <alignment horizontal="center" vertical="center" wrapText="1"/>
    </xf>
    <xf numFmtId="0" fontId="3" fillId="0" borderId="0" xfId="0" applyFont="1" applyAlignment="1">
      <alignment horizontal="center" vertical="center"/>
    </xf>
    <xf numFmtId="0" fontId="3" fillId="24" borderId="23" xfId="0" applyFont="1" applyFill="1" applyBorder="1" applyAlignment="1">
      <alignment horizontal="center" vertical="center"/>
    </xf>
    <xf numFmtId="0" fontId="66" fillId="0" borderId="0" xfId="0" applyFont="1" applyProtection="1">
      <protection hidden="1"/>
    </xf>
    <xf numFmtId="0" fontId="0" fillId="0" borderId="0" xfId="0" applyAlignment="1" applyProtection="1">
      <alignment horizontal="center" vertical="center" wrapText="1"/>
      <protection hidden="1"/>
    </xf>
    <xf numFmtId="0" fontId="61" fillId="0" borderId="0" xfId="0" applyFont="1"/>
    <xf numFmtId="0" fontId="19" fillId="8" borderId="0" xfId="0" applyFont="1" applyFill="1" applyAlignment="1">
      <alignment horizontal="center" vertical="center"/>
    </xf>
    <xf numFmtId="0" fontId="67" fillId="8" borderId="0" xfId="0" applyFont="1" applyFill="1" applyAlignment="1" applyProtection="1">
      <alignment horizontal="center" vertical="center"/>
      <protection hidden="1"/>
    </xf>
    <xf numFmtId="0" fontId="0" fillId="9" borderId="23" xfId="0" applyFill="1" applyBorder="1" applyAlignment="1">
      <alignment horizontal="left" wrapText="1"/>
    </xf>
    <xf numFmtId="0" fontId="0" fillId="0" borderId="81" xfId="0" applyBorder="1" applyAlignment="1">
      <alignment horizontal="left" wrapText="1"/>
    </xf>
    <xf numFmtId="0" fontId="0" fillId="0" borderId="23" xfId="0" applyBorder="1" applyAlignment="1">
      <alignment wrapText="1"/>
    </xf>
    <xf numFmtId="0" fontId="58" fillId="0" borderId="23" xfId="0" applyFont="1" applyBorder="1" applyAlignment="1">
      <alignment horizontal="left" wrapText="1"/>
    </xf>
    <xf numFmtId="0" fontId="3" fillId="0" borderId="0" xfId="0" applyFont="1" applyAlignment="1" applyProtection="1">
      <alignment horizontal="justify" vertical="center"/>
      <protection locked="0"/>
    </xf>
    <xf numFmtId="0" fontId="9" fillId="0" borderId="0" xfId="3" applyFont="1" applyAlignment="1" applyProtection="1">
      <alignment wrapText="1"/>
      <protection locked="0"/>
    </xf>
    <xf numFmtId="0" fontId="28" fillId="0" borderId="0" xfId="3" applyFont="1" applyProtection="1">
      <protection locked="0"/>
    </xf>
    <xf numFmtId="0" fontId="1" fillId="25" borderId="23" xfId="0" applyFont="1" applyFill="1" applyBorder="1" applyAlignment="1">
      <alignment horizontal="center"/>
    </xf>
    <xf numFmtId="0" fontId="1" fillId="25" borderId="20" xfId="0" applyFont="1" applyFill="1" applyBorder="1" applyAlignment="1">
      <alignment horizontal="center"/>
    </xf>
    <xf numFmtId="49" fontId="0" fillId="0" borderId="23" xfId="0" applyNumberFormat="1" applyBorder="1" applyAlignment="1">
      <alignment horizontal="center" vertical="center"/>
    </xf>
    <xf numFmtId="164" fontId="0" fillId="0" borderId="20" xfId="0" applyNumberFormat="1" applyBorder="1" applyAlignment="1">
      <alignment horizontal="center" vertical="center"/>
    </xf>
    <xf numFmtId="0" fontId="0" fillId="0" borderId="23" xfId="0" applyBorder="1" applyAlignment="1">
      <alignment horizontal="center" vertical="center"/>
    </xf>
    <xf numFmtId="49" fontId="0" fillId="0" borderId="23" xfId="0" applyNumberFormat="1" applyBorder="1" applyAlignment="1">
      <alignment horizontal="center" vertical="top"/>
    </xf>
    <xf numFmtId="0" fontId="16" fillId="0" borderId="0" xfId="1" applyNumberFormat="1" applyFont="1" applyFill="1" applyAlignment="1" applyProtection="1">
      <alignment horizontal="justify" vertical="center"/>
    </xf>
    <xf numFmtId="0" fontId="13" fillId="0" borderId="0" xfId="3" applyFont="1" applyAlignment="1">
      <alignment horizontal="center" wrapText="1"/>
    </xf>
    <xf numFmtId="0" fontId="3"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19" fillId="0" borderId="1" xfId="3" applyFont="1" applyBorder="1" applyAlignment="1" applyProtection="1">
      <alignment horizontal="center" vertical="center" wrapText="1"/>
      <protection locked="0"/>
    </xf>
    <xf numFmtId="0" fontId="19" fillId="0" borderId="2" xfId="3" applyFont="1" applyBorder="1" applyAlignment="1" applyProtection="1">
      <alignment horizontal="center" vertical="center" wrapText="1"/>
      <protection locked="0"/>
    </xf>
    <xf numFmtId="0" fontId="19" fillId="0" borderId="3" xfId="3" applyFont="1" applyBorder="1" applyAlignment="1" applyProtection="1">
      <alignment horizontal="center" vertical="center" wrapText="1"/>
      <protection locked="0"/>
    </xf>
    <xf numFmtId="0" fontId="19" fillId="0" borderId="1" xfId="3" applyFont="1" applyBorder="1" applyAlignment="1">
      <alignment horizontal="center" vertical="center" wrapText="1"/>
    </xf>
    <xf numFmtId="0" fontId="19" fillId="0" borderId="3" xfId="3" applyFont="1" applyBorder="1" applyAlignment="1">
      <alignment horizontal="center" vertical="center" wrapText="1"/>
    </xf>
    <xf numFmtId="0" fontId="13" fillId="0" borderId="0" xfId="3" applyFont="1" applyAlignment="1">
      <alignment horizontal="center" vertical="center" wrapText="1"/>
    </xf>
    <xf numFmtId="0" fontId="20" fillId="0" borderId="0" xfId="2" applyNumberFormat="1" applyFont="1" applyFill="1" applyAlignment="1" applyProtection="1">
      <alignment horizontal="right" vertical="center" wrapText="1"/>
    </xf>
    <xf numFmtId="0" fontId="3" fillId="0" borderId="0" xfId="0" applyFont="1" applyAlignment="1">
      <alignment horizontal="justify" vertical="center" wrapText="1"/>
    </xf>
    <xf numFmtId="0" fontId="0" fillId="0" borderId="0" xfId="0"/>
    <xf numFmtId="0" fontId="24" fillId="2" borderId="8" xfId="0" applyFont="1" applyFill="1" applyBorder="1" applyAlignment="1">
      <alignment horizontal="justify" vertical="center" wrapText="1"/>
    </xf>
    <xf numFmtId="0" fontId="24" fillId="2" borderId="0" xfId="0" applyFont="1" applyFill="1" applyAlignment="1">
      <alignment horizontal="justify" vertical="center" wrapText="1"/>
    </xf>
    <xf numFmtId="0" fontId="28" fillId="0" borderId="0" xfId="3" applyFont="1"/>
    <xf numFmtId="0" fontId="0" fillId="0" borderId="8" xfId="0" applyBorder="1"/>
    <xf numFmtId="0" fontId="12" fillId="0" borderId="0" xfId="0" applyFont="1" applyAlignment="1">
      <alignment horizontal="justify" vertical="center" wrapText="1"/>
    </xf>
    <xf numFmtId="0" fontId="12" fillId="0" borderId="0" xfId="0" applyFont="1" applyAlignment="1" applyProtection="1">
      <alignment horizontal="justify" vertical="center" wrapText="1"/>
      <protection hidden="1"/>
    </xf>
    <xf numFmtId="0" fontId="3" fillId="0" borderId="0" xfId="5" applyFont="1" applyAlignment="1">
      <alignment horizontal="justify" vertical="center" wrapText="1"/>
    </xf>
    <xf numFmtId="0" fontId="64" fillId="0" borderId="0" xfId="0" applyFont="1" applyAlignment="1">
      <alignment horizontal="justify" vertical="center" wrapText="1"/>
    </xf>
    <xf numFmtId="0" fontId="9" fillId="0" borderId="0" xfId="3" applyFont="1"/>
    <xf numFmtId="0" fontId="12" fillId="0" borderId="0" xfId="3" applyFont="1" applyAlignment="1">
      <alignment horizontal="justify" vertical="center" wrapText="1"/>
    </xf>
    <xf numFmtId="0" fontId="12" fillId="0" borderId="0" xfId="0" applyFont="1" applyAlignment="1" applyProtection="1">
      <alignment horizontal="justify" vertical="center" wrapText="1"/>
      <protection locked="0"/>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0" fontId="12" fillId="0" borderId="24"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lignment horizontal="center" vertical="center" wrapText="1"/>
    </xf>
    <xf numFmtId="0" fontId="12" fillId="0" borderId="21" xfId="0" applyFont="1" applyBorder="1" applyAlignment="1" applyProtection="1">
      <alignment horizontal="center" vertical="center" wrapText="1"/>
      <protection locked="0"/>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3" xfId="3" applyFont="1" applyBorder="1" applyAlignment="1">
      <alignment horizontal="center" vertical="center" wrapText="1"/>
    </xf>
    <xf numFmtId="0" fontId="6" fillId="0" borderId="0" xfId="0" applyFont="1" applyAlignment="1">
      <alignment horizontal="center" vertical="center" wrapText="1"/>
    </xf>
    <xf numFmtId="0" fontId="21" fillId="3" borderId="82" xfId="0" applyFont="1" applyFill="1" applyBorder="1" applyAlignment="1">
      <alignment horizontal="center" vertical="center" wrapText="1"/>
    </xf>
    <xf numFmtId="0" fontId="0" fillId="0" borderId="26" xfId="0" applyBorder="1"/>
    <xf numFmtId="0" fontId="0" fillId="0" borderId="27" xfId="0" applyBorder="1"/>
    <xf numFmtId="0" fontId="7" fillId="0" borderId="26" xfId="0" applyFont="1" applyBorder="1" applyAlignment="1">
      <alignment horizontal="center" vertical="center" wrapText="1"/>
    </xf>
    <xf numFmtId="0" fontId="7" fillId="0" borderId="83" xfId="0" applyFont="1" applyBorder="1" applyAlignment="1">
      <alignment horizontal="center" vertical="center" wrapText="1"/>
    </xf>
    <xf numFmtId="0" fontId="0" fillId="0" borderId="5" xfId="0" applyBorder="1"/>
    <xf numFmtId="0" fontId="0" fillId="0" borderId="6" xfId="0" applyBorder="1"/>
    <xf numFmtId="0" fontId="0" fillId="0" borderId="24" xfId="0" applyBorder="1" applyProtection="1">
      <protection locked="0"/>
    </xf>
    <xf numFmtId="0" fontId="12" fillId="0" borderId="23" xfId="0" applyFont="1" applyBorder="1" applyAlignment="1">
      <alignment horizontal="center" vertical="center" wrapText="1"/>
    </xf>
    <xf numFmtId="0" fontId="0" fillId="0" borderId="21" xfId="0" applyBorder="1"/>
    <xf numFmtId="0" fontId="0" fillId="0" borderId="22" xfId="0" applyBorder="1"/>
    <xf numFmtId="0" fontId="12" fillId="0" borderId="23" xfId="0" applyFont="1" applyBorder="1" applyAlignment="1" applyProtection="1">
      <alignment horizontal="center" vertical="center" wrapText="1"/>
      <protection locked="0"/>
    </xf>
    <xf numFmtId="0" fontId="0" fillId="0" borderId="36" xfId="0" applyBorder="1" applyProtection="1">
      <protection locked="0"/>
    </xf>
    <xf numFmtId="0" fontId="0" fillId="0" borderId="70" xfId="0" applyBorder="1" applyProtection="1">
      <protection locked="0"/>
    </xf>
    <xf numFmtId="0" fontId="0" fillId="0" borderId="41" xfId="0" applyBorder="1" applyProtection="1">
      <protection locked="0"/>
    </xf>
    <xf numFmtId="0" fontId="3" fillId="0" borderId="0" xfId="0" applyFont="1" applyAlignment="1" applyProtection="1">
      <alignment vertical="center" wrapText="1"/>
      <protection locked="0"/>
    </xf>
    <xf numFmtId="0" fontId="0" fillId="0" borderId="42" xfId="0" applyBorder="1" applyProtection="1">
      <protection locked="0"/>
    </xf>
    <xf numFmtId="0" fontId="0" fillId="0" borderId="43" xfId="0" applyBorder="1" applyProtection="1">
      <protection locked="0"/>
    </xf>
    <xf numFmtId="0" fontId="0" fillId="0" borderId="44" xfId="0" applyBorder="1" applyProtection="1">
      <protection locked="0"/>
    </xf>
    <xf numFmtId="0" fontId="0" fillId="0" borderId="21" xfId="0" applyBorder="1" applyProtection="1">
      <protection locked="0"/>
    </xf>
    <xf numFmtId="0" fontId="21" fillId="3" borderId="84" xfId="0" applyFont="1" applyFill="1" applyBorder="1" applyAlignment="1">
      <alignment horizontal="center" vertical="center" wrapText="1"/>
    </xf>
    <xf numFmtId="0" fontId="0" fillId="0" borderId="29" xfId="0" applyBorder="1"/>
    <xf numFmtId="0" fontId="0" fillId="0" borderId="30" xfId="0" applyBorder="1"/>
    <xf numFmtId="0" fontId="7" fillId="0" borderId="29" xfId="0" applyFont="1" applyBorder="1" applyAlignment="1">
      <alignment horizontal="center" vertical="center" wrapText="1"/>
    </xf>
    <xf numFmtId="0" fontId="7" fillId="0" borderId="85" xfId="0" applyFont="1" applyBorder="1" applyAlignment="1">
      <alignment horizontal="center" vertical="center" wrapText="1"/>
    </xf>
    <xf numFmtId="0" fontId="0" fillId="0" borderId="32" xfId="0" applyBorder="1"/>
    <xf numFmtId="0" fontId="0" fillId="0" borderId="33" xfId="0" applyBorder="1"/>
    <xf numFmtId="0" fontId="7" fillId="0" borderId="40" xfId="0" applyFont="1" applyBorder="1" applyAlignment="1">
      <alignment horizontal="center" vertical="center" wrapText="1"/>
    </xf>
    <xf numFmtId="0" fontId="0" fillId="0" borderId="40" xfId="0" applyBorder="1"/>
    <xf numFmtId="0" fontId="12" fillId="0" borderId="38" xfId="3" applyFont="1" applyBorder="1" applyAlignment="1" applyProtection="1">
      <alignment horizontal="justify" vertical="center" wrapText="1"/>
      <protection locked="0"/>
    </xf>
    <xf numFmtId="0" fontId="6" fillId="0" borderId="0" xfId="3" applyFont="1" applyAlignment="1">
      <alignment horizontal="center" wrapText="1"/>
    </xf>
    <xf numFmtId="0" fontId="51" fillId="0" borderId="0" xfId="3"/>
    <xf numFmtId="0" fontId="6" fillId="0" borderId="0" xfId="4" applyFont="1" applyAlignment="1">
      <alignment horizontal="center" vertical="center" wrapText="1"/>
    </xf>
    <xf numFmtId="0" fontId="7" fillId="0" borderId="42" xfId="0" applyFont="1" applyBorder="1" applyAlignment="1">
      <alignment vertical="center" wrapText="1"/>
    </xf>
    <xf numFmtId="0" fontId="0" fillId="0" borderId="42" xfId="0" applyBorder="1"/>
    <xf numFmtId="0" fontId="7" fillId="0" borderId="42" xfId="0" quotePrefix="1" applyFont="1" applyBorder="1" applyAlignment="1">
      <alignment vertical="center" wrapText="1"/>
    </xf>
    <xf numFmtId="0" fontId="7" fillId="0" borderId="44" xfId="0" applyFont="1" applyBorder="1" applyAlignment="1">
      <alignment horizontal="left" vertical="center" wrapText="1"/>
    </xf>
    <xf numFmtId="0" fontId="0" fillId="0" borderId="24" xfId="0" applyBorder="1"/>
    <xf numFmtId="0" fontId="0" fillId="0" borderId="44" xfId="0" applyBorder="1"/>
    <xf numFmtId="0" fontId="21" fillId="3" borderId="45" xfId="4" applyFont="1" applyFill="1" applyBorder="1" applyAlignment="1">
      <alignment horizontal="center" vertical="center" wrapText="1"/>
    </xf>
    <xf numFmtId="0" fontId="21" fillId="3" borderId="48" xfId="4" applyFont="1" applyFill="1" applyBorder="1" applyAlignment="1">
      <alignment horizontal="center" vertical="center" wrapText="1"/>
    </xf>
    <xf numFmtId="0" fontId="21" fillId="3" borderId="46" xfId="4" applyFont="1" applyFill="1" applyBorder="1" applyAlignment="1">
      <alignment horizontal="center" vertical="center" wrapText="1"/>
    </xf>
    <xf numFmtId="0" fontId="21" fillId="3" borderId="49" xfId="4" applyFont="1" applyFill="1" applyBorder="1" applyAlignment="1">
      <alignment horizontal="center" vertical="center" wrapText="1"/>
    </xf>
    <xf numFmtId="0" fontId="21" fillId="3" borderId="47" xfId="4" applyFont="1" applyFill="1" applyBorder="1" applyAlignment="1">
      <alignment horizontal="center" vertical="center" wrapText="1"/>
    </xf>
    <xf numFmtId="0" fontId="21" fillId="3" borderId="50" xfId="4" applyFont="1" applyFill="1" applyBorder="1" applyAlignment="1">
      <alignment horizontal="center" vertical="center" wrapText="1"/>
    </xf>
    <xf numFmtId="0" fontId="21" fillId="3" borderId="51" xfId="4" applyFont="1" applyFill="1" applyBorder="1" applyAlignment="1">
      <alignment horizontal="center" vertical="center" wrapText="1"/>
    </xf>
    <xf numFmtId="0" fontId="21" fillId="3" borderId="52" xfId="4" applyFont="1" applyFill="1" applyBorder="1" applyAlignment="1">
      <alignment horizontal="center" vertical="center" wrapText="1"/>
    </xf>
    <xf numFmtId="0" fontId="21" fillId="3" borderId="53" xfId="4" applyFont="1" applyFill="1" applyBorder="1" applyAlignment="1">
      <alignment horizontal="center" vertical="center" wrapText="1"/>
    </xf>
    <xf numFmtId="0" fontId="21" fillId="3" borderId="54" xfId="4" applyFont="1" applyFill="1" applyBorder="1" applyAlignment="1">
      <alignment horizontal="center" vertical="center" wrapText="1"/>
    </xf>
    <xf numFmtId="0" fontId="21" fillId="3" borderId="55" xfId="4" applyFont="1" applyFill="1" applyBorder="1" applyAlignment="1">
      <alignment horizontal="center" vertical="center" wrapText="1"/>
    </xf>
    <xf numFmtId="0" fontId="7" fillId="0" borderId="42" xfId="0" applyFont="1" applyBorder="1" applyAlignment="1">
      <alignment horizontal="left" vertical="center" wrapText="1"/>
    </xf>
    <xf numFmtId="0" fontId="29" fillId="0" borderId="42" xfId="0" applyFont="1" applyBorder="1" applyAlignment="1">
      <alignment vertical="center" wrapText="1"/>
    </xf>
    <xf numFmtId="0" fontId="21" fillId="3" borderId="25" xfId="4" applyFont="1" applyFill="1" applyBorder="1" applyAlignment="1">
      <alignment horizontal="center" vertical="center" wrapText="1"/>
    </xf>
    <xf numFmtId="0" fontId="21" fillId="3" borderId="26" xfId="4" applyFont="1" applyFill="1" applyBorder="1" applyAlignment="1">
      <alignment horizontal="center" vertical="center" wrapText="1"/>
    </xf>
    <xf numFmtId="0" fontId="21" fillId="3" borderId="27" xfId="4" applyFont="1" applyFill="1" applyBorder="1" applyAlignment="1">
      <alignment horizontal="center" vertical="center" wrapText="1"/>
    </xf>
    <xf numFmtId="0" fontId="29" fillId="0" borderId="81" xfId="4" applyFont="1" applyBorder="1" applyAlignment="1">
      <alignment horizontal="justify" vertical="center" wrapText="1"/>
    </xf>
    <xf numFmtId="0" fontId="12" fillId="0" borderId="49" xfId="3" applyFont="1" applyBorder="1" applyAlignment="1" applyProtection="1">
      <alignment horizontal="center" vertical="center" wrapText="1"/>
      <protection locked="0"/>
    </xf>
    <xf numFmtId="0" fontId="25" fillId="4" borderId="49" xfId="4" applyFont="1" applyFill="1" applyBorder="1" applyAlignment="1">
      <alignment horizontal="center" vertical="center" wrapText="1"/>
    </xf>
    <xf numFmtId="0" fontId="2" fillId="4" borderId="49" xfId="2" applyNumberFormat="1" applyFill="1" applyBorder="1" applyAlignment="1" applyProtection="1">
      <alignment horizontal="center" vertical="center" wrapText="1"/>
    </xf>
    <xf numFmtId="0" fontId="50" fillId="4" borderId="49" xfId="2" applyNumberFormat="1" applyFont="1" applyFill="1" applyBorder="1" applyAlignment="1" applyProtection="1">
      <alignment horizontal="center" vertical="center" wrapText="1"/>
    </xf>
    <xf numFmtId="0" fontId="12" fillId="4" borderId="49" xfId="4" applyFont="1" applyFill="1" applyBorder="1" applyAlignment="1">
      <alignment horizontal="center" vertical="center" wrapText="1"/>
    </xf>
    <xf numFmtId="0" fontId="3" fillId="4" borderId="49" xfId="4" applyFont="1" applyFill="1" applyBorder="1" applyAlignment="1">
      <alignment horizontal="center" vertical="center" wrapText="1"/>
    </xf>
    <xf numFmtId="0" fontId="3" fillId="4" borderId="56" xfId="4" applyFont="1" applyFill="1" applyBorder="1" applyAlignment="1">
      <alignment horizontal="justify" vertical="center" wrapText="1"/>
    </xf>
    <xf numFmtId="0" fontId="3" fillId="4" borderId="57" xfId="4" applyFont="1" applyFill="1" applyBorder="1" applyAlignment="1">
      <alignment horizontal="justify" vertical="center" wrapText="1"/>
    </xf>
    <xf numFmtId="0" fontId="3" fillId="4" borderId="58" xfId="4" applyFont="1" applyFill="1" applyBorder="1" applyAlignment="1">
      <alignment horizontal="justify" vertical="center" wrapText="1"/>
    </xf>
    <xf numFmtId="0" fontId="12" fillId="0" borderId="49" xfId="0" applyFont="1" applyBorder="1" applyAlignment="1" applyProtection="1">
      <alignment horizontal="justify" vertical="center" wrapText="1"/>
      <protection locked="0"/>
    </xf>
    <xf numFmtId="0" fontId="12" fillId="0" borderId="60" xfId="0" applyFont="1" applyBorder="1" applyAlignment="1" applyProtection="1">
      <alignment horizontal="justify" vertical="center" wrapText="1"/>
      <protection locked="0"/>
    </xf>
    <xf numFmtId="0" fontId="12" fillId="0" borderId="56" xfId="0" applyFont="1" applyBorder="1" applyAlignment="1" applyProtection="1">
      <alignment horizontal="justify" vertical="center" wrapText="1"/>
      <protection locked="0"/>
    </xf>
    <xf numFmtId="0" fontId="12" fillId="0" borderId="57" xfId="0" applyFont="1" applyBorder="1" applyAlignment="1" applyProtection="1">
      <alignment horizontal="justify" vertical="center" wrapText="1"/>
      <protection locked="0"/>
    </xf>
    <xf numFmtId="0" fontId="12" fillId="0" borderId="61" xfId="0" applyFont="1" applyBorder="1" applyAlignment="1" applyProtection="1">
      <alignment horizontal="justify" vertical="center" wrapText="1"/>
      <protection locked="0"/>
    </xf>
    <xf numFmtId="0" fontId="12" fillId="0" borderId="63" xfId="0" applyFont="1" applyBorder="1" applyAlignment="1" applyProtection="1">
      <alignment horizontal="justify" vertical="center" wrapText="1"/>
      <protection locked="0"/>
    </xf>
    <xf numFmtId="0" fontId="12" fillId="0" borderId="64" xfId="0" applyFont="1" applyBorder="1" applyAlignment="1" applyProtection="1">
      <alignment horizontal="justify" vertical="center" wrapText="1"/>
      <protection locked="0"/>
    </xf>
    <xf numFmtId="0" fontId="12" fillId="0" borderId="63" xfId="3" applyFont="1" applyBorder="1" applyAlignment="1" applyProtection="1">
      <alignment horizontal="center" vertical="center" wrapText="1"/>
      <protection locked="0"/>
    </xf>
    <xf numFmtId="0" fontId="59" fillId="0" borderId="5" xfId="0" applyFont="1" applyBorder="1" applyAlignment="1">
      <alignment horizontal="left" vertical="center" wrapText="1"/>
    </xf>
    <xf numFmtId="0" fontId="0" fillId="0" borderId="5" xfId="0" applyBorder="1" applyAlignment="1">
      <alignment horizontal="left"/>
    </xf>
    <xf numFmtId="0" fontId="7" fillId="0" borderId="0" xfId="0" applyFont="1" applyAlignment="1">
      <alignment horizontal="justify" vertical="center" wrapText="1"/>
    </xf>
    <xf numFmtId="0" fontId="7" fillId="0" borderId="0" xfId="0" applyFont="1" applyAlignment="1">
      <alignment horizontal="justify" vertical="center"/>
    </xf>
    <xf numFmtId="0" fontId="7" fillId="0" borderId="65" xfId="0" applyFont="1" applyBorder="1" applyAlignment="1">
      <alignment horizontal="justify" vertical="center"/>
    </xf>
    <xf numFmtId="0" fontId="12" fillId="0" borderId="23" xfId="0" applyFont="1" applyBorder="1" applyAlignment="1" applyProtection="1">
      <alignment horizontal="justify" vertical="center" wrapText="1"/>
      <protection locked="0"/>
    </xf>
    <xf numFmtId="0" fontId="7" fillId="0" borderId="42" xfId="0" applyFont="1" applyBorder="1" applyAlignment="1">
      <alignment horizontal="justify" vertical="center" wrapText="1"/>
    </xf>
    <xf numFmtId="0" fontId="12" fillId="0" borderId="20"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29" fillId="0" borderId="69" xfId="0" applyFont="1" applyBorder="1" applyAlignment="1">
      <alignment vertical="center" wrapText="1"/>
    </xf>
    <xf numFmtId="0" fontId="29" fillId="0" borderId="36" xfId="0" applyFont="1" applyBorder="1" applyAlignment="1">
      <alignment vertical="center" wrapText="1"/>
    </xf>
    <xf numFmtId="0" fontId="29" fillId="0" borderId="70" xfId="0" applyFont="1" applyBorder="1" applyAlignment="1">
      <alignment vertical="center" wrapText="1"/>
    </xf>
    <xf numFmtId="0" fontId="7" fillId="0" borderId="42" xfId="0" applyFont="1" applyBorder="1" applyAlignment="1">
      <alignment horizontal="justify" vertical="center"/>
    </xf>
    <xf numFmtId="0" fontId="7" fillId="0" borderId="24" xfId="0" applyFont="1" applyBorder="1" applyAlignment="1">
      <alignment horizontal="justify" vertical="center"/>
    </xf>
    <xf numFmtId="0" fontId="7" fillId="0" borderId="44" xfId="0" applyFont="1" applyBorder="1" applyAlignment="1">
      <alignment horizontal="justify" vertical="center"/>
    </xf>
    <xf numFmtId="0" fontId="26" fillId="0" borderId="0" xfId="0" applyFont="1" applyAlignment="1">
      <alignment horizontal="justify" vertical="top"/>
    </xf>
    <xf numFmtId="0" fontId="60" fillId="0" borderId="0" xfId="0" applyFont="1" applyAlignment="1">
      <alignment horizontal="left" vertical="center"/>
    </xf>
    <xf numFmtId="0" fontId="59" fillId="0" borderId="0" xfId="0" applyFont="1" applyAlignment="1">
      <alignment horizontal="left"/>
    </xf>
    <xf numFmtId="0" fontId="61" fillId="0" borderId="0" xfId="0" applyFont="1" applyAlignment="1">
      <alignment horizontal="left"/>
    </xf>
    <xf numFmtId="0" fontId="20" fillId="0" borderId="0" xfId="1" applyNumberFormat="1" applyFont="1" applyFill="1" applyAlignment="1" applyProtection="1">
      <alignment horizontal="right" vertical="center" wrapText="1"/>
    </xf>
    <xf numFmtId="0" fontId="21" fillId="3" borderId="25"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1" fillId="3" borderId="27" xfId="0" applyFont="1" applyFill="1" applyBorder="1" applyAlignment="1">
      <alignment horizontal="center" vertical="center" wrapText="1"/>
    </xf>
    <xf numFmtId="0" fontId="29" fillId="0" borderId="41" xfId="0" applyFont="1" applyBorder="1" applyAlignment="1">
      <alignment horizontal="justify" vertical="center" wrapText="1"/>
    </xf>
    <xf numFmtId="0" fontId="29" fillId="0" borderId="0" xfId="0" applyFont="1" applyAlignment="1">
      <alignment horizontal="justify" vertical="center" wrapText="1"/>
    </xf>
    <xf numFmtId="0" fontId="29" fillId="0" borderId="42" xfId="0" applyFont="1" applyBorder="1" applyAlignment="1">
      <alignment horizontal="justify" vertical="center" wrapText="1"/>
    </xf>
    <xf numFmtId="0" fontId="27" fillId="0" borderId="0" xfId="0" applyFont="1" applyAlignment="1">
      <alignment horizontal="justify" vertical="center" wrapText="1"/>
    </xf>
    <xf numFmtId="0" fontId="27" fillId="0" borderId="0" xfId="0" applyFont="1" applyAlignment="1">
      <alignment horizontal="justify" vertical="center"/>
    </xf>
    <xf numFmtId="0" fontId="27" fillId="0" borderId="65" xfId="0" applyFont="1" applyBorder="1" applyAlignment="1">
      <alignment horizontal="justify" vertical="center"/>
    </xf>
    <xf numFmtId="0" fontId="37" fillId="0" borderId="0" xfId="0" applyFont="1" applyAlignment="1">
      <alignment horizontal="justify" vertical="center"/>
    </xf>
    <xf numFmtId="0" fontId="37" fillId="0" borderId="42" xfId="0" applyFont="1" applyBorder="1" applyAlignment="1">
      <alignment horizontal="justify" vertical="center"/>
    </xf>
    <xf numFmtId="0" fontId="3" fillId="23" borderId="20" xfId="0" applyFont="1" applyFill="1" applyBorder="1" applyAlignment="1">
      <alignment horizontal="center" vertical="center"/>
    </xf>
    <xf numFmtId="0" fontId="3" fillId="23" borderId="21" xfId="0" applyFont="1" applyFill="1" applyBorder="1" applyAlignment="1">
      <alignment horizontal="center" vertical="center"/>
    </xf>
    <xf numFmtId="0" fontId="59" fillId="0" borderId="0" xfId="0" applyFont="1" applyAlignment="1" applyProtection="1">
      <alignment horizontal="left"/>
      <protection hidden="1"/>
    </xf>
    <xf numFmtId="0" fontId="61" fillId="0" borderId="0" xfId="0" applyFont="1" applyAlignment="1">
      <alignment horizontal="left" vertical="center"/>
    </xf>
    <xf numFmtId="0" fontId="59" fillId="0" borderId="0" xfId="0" applyFont="1" applyAlignment="1">
      <alignment horizontal="left" vertical="center"/>
    </xf>
    <xf numFmtId="0" fontId="40" fillId="0" borderId="20" xfId="0" applyFont="1" applyBorder="1" applyAlignment="1">
      <alignment horizontal="center" vertical="center" wrapText="1"/>
    </xf>
    <xf numFmtId="0" fontId="40" fillId="0" borderId="22" xfId="0" applyFont="1" applyBorder="1" applyAlignment="1">
      <alignment horizontal="center" vertical="center" wrapText="1"/>
    </xf>
    <xf numFmtId="0" fontId="41" fillId="0" borderId="20" xfId="0" applyFont="1" applyBorder="1" applyAlignment="1">
      <alignment horizontal="justify" vertical="center" wrapText="1"/>
    </xf>
    <xf numFmtId="0" fontId="41" fillId="0" borderId="21" xfId="0" applyFont="1" applyBorder="1" applyAlignment="1">
      <alignment horizontal="justify" vertical="center" wrapText="1"/>
    </xf>
    <xf numFmtId="0" fontId="41" fillId="0" borderId="22" xfId="0" applyFont="1" applyBorder="1" applyAlignment="1">
      <alignment horizontal="justify" vertical="center" wrapText="1"/>
    </xf>
    <xf numFmtId="0" fontId="26" fillId="0" borderId="69"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0" xfId="0" applyFont="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44" xfId="0" applyFont="1" applyBorder="1" applyAlignment="1">
      <alignment horizontal="center" vertical="center" wrapText="1"/>
    </xf>
    <xf numFmtId="49" fontId="40" fillId="0" borderId="20" xfId="0" applyNumberFormat="1" applyFont="1" applyBorder="1" applyAlignment="1">
      <alignment horizontal="center" vertical="center" wrapText="1"/>
    </xf>
    <xf numFmtId="49" fontId="40" fillId="0" borderId="22" xfId="0" applyNumberFormat="1" applyFont="1" applyBorder="1" applyAlignment="1">
      <alignment horizontal="center" vertical="center" wrapText="1"/>
    </xf>
    <xf numFmtId="0" fontId="41" fillId="0" borderId="20" xfId="0" applyFont="1" applyBorder="1" applyAlignment="1">
      <alignment vertical="center" wrapText="1"/>
    </xf>
    <xf numFmtId="0" fontId="41" fillId="0" borderId="21" xfId="0" applyFont="1" applyBorder="1" applyAlignment="1">
      <alignment vertical="center" wrapText="1"/>
    </xf>
    <xf numFmtId="0" fontId="41" fillId="0" borderId="22" xfId="0" applyFont="1" applyBorder="1" applyAlignment="1">
      <alignment vertical="center" wrapText="1"/>
    </xf>
    <xf numFmtId="0" fontId="12" fillId="0" borderId="71" xfId="0" applyFont="1" applyBorder="1" applyAlignment="1" applyProtection="1">
      <alignment horizontal="justify" vertical="center" wrapText="1"/>
      <protection locked="0"/>
    </xf>
    <xf numFmtId="49" fontId="40" fillId="0" borderId="23" xfId="0" applyNumberFormat="1" applyFont="1" applyBorder="1" applyAlignment="1">
      <alignment horizontal="center" vertical="center" wrapText="1"/>
    </xf>
    <xf numFmtId="0" fontId="41" fillId="0" borderId="23" xfId="0" applyFont="1" applyBorder="1" applyAlignment="1">
      <alignment horizontal="justify" vertical="center" wrapText="1"/>
    </xf>
    <xf numFmtId="0" fontId="7" fillId="0" borderId="24" xfId="0" applyFont="1" applyBorder="1" applyAlignment="1">
      <alignment horizontal="justify" vertical="center" wrapText="1"/>
    </xf>
    <xf numFmtId="0" fontId="26" fillId="0" borderId="23" xfId="0" applyFont="1" applyBorder="1" applyAlignment="1">
      <alignment horizontal="center" vertical="center" textRotation="90" wrapText="1"/>
    </xf>
    <xf numFmtId="0" fontId="19" fillId="0" borderId="0" xfId="0" applyFont="1" applyAlignment="1">
      <alignment horizontal="justify" vertical="top"/>
    </xf>
    <xf numFmtId="3" fontId="12" fillId="0" borderId="20" xfId="0" applyNumberFormat="1" applyFont="1" applyBorder="1" applyAlignment="1">
      <alignment horizontal="center" vertical="center" wrapText="1"/>
    </xf>
    <xf numFmtId="3" fontId="12" fillId="0" borderId="21" xfId="0" applyNumberFormat="1" applyFont="1" applyBorder="1" applyAlignment="1">
      <alignment horizontal="center" vertical="center" wrapText="1"/>
    </xf>
    <xf numFmtId="3" fontId="12" fillId="0" borderId="22" xfId="0" applyNumberFormat="1" applyFont="1" applyBorder="1" applyAlignment="1">
      <alignment horizontal="center" vertical="center" wrapText="1"/>
    </xf>
    <xf numFmtId="0" fontId="12" fillId="0" borderId="0" xfId="0" applyFont="1" applyAlignment="1">
      <alignment horizontal="center" vertical="center" wrapText="1"/>
    </xf>
    <xf numFmtId="3" fontId="12" fillId="0" borderId="20" xfId="0" applyNumberFormat="1" applyFont="1" applyBorder="1" applyAlignment="1" applyProtection="1">
      <alignment horizontal="center" vertical="center" wrapText="1"/>
      <protection locked="0"/>
    </xf>
    <xf numFmtId="3" fontId="12" fillId="0" borderId="21" xfId="0" applyNumberFormat="1" applyFont="1" applyBorder="1" applyAlignment="1" applyProtection="1">
      <alignment horizontal="center" vertical="center" wrapText="1"/>
      <protection locked="0"/>
    </xf>
    <xf numFmtId="3" fontId="12" fillId="0" borderId="22" xfId="0" applyNumberFormat="1" applyFont="1" applyBorder="1" applyAlignment="1" applyProtection="1">
      <alignment horizontal="center" vertical="center" wrapText="1"/>
      <protection locked="0"/>
    </xf>
    <xf numFmtId="0" fontId="3" fillId="0" borderId="23" xfId="0" applyFont="1" applyBorder="1" applyAlignment="1">
      <alignment horizontal="justify" vertical="center" wrapText="1"/>
    </xf>
    <xf numFmtId="0" fontId="19" fillId="0" borderId="23"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81" xfId="0" applyFont="1" applyBorder="1" applyAlignment="1">
      <alignment horizontal="center" vertical="center" wrapText="1"/>
    </xf>
    <xf numFmtId="0" fontId="7" fillId="0" borderId="67" xfId="0" applyFont="1" applyBorder="1" applyAlignment="1">
      <alignment horizontal="justify" vertical="center" wrapText="1"/>
    </xf>
    <xf numFmtId="0" fontId="7" fillId="0" borderId="67" xfId="0" applyFont="1" applyBorder="1" applyAlignment="1">
      <alignment horizontal="justify" vertical="center"/>
    </xf>
    <xf numFmtId="0" fontId="7" fillId="0" borderId="68" xfId="0" applyFont="1" applyBorder="1" applyAlignment="1">
      <alignment horizontal="justify" vertical="center"/>
    </xf>
    <xf numFmtId="0" fontId="29" fillId="0" borderId="69" xfId="0" applyFont="1" applyBorder="1" applyAlignment="1">
      <alignment horizontal="justify" vertical="center" wrapText="1"/>
    </xf>
    <xf numFmtId="0" fontId="29" fillId="0" borderId="36" xfId="0" applyFont="1" applyBorder="1" applyAlignment="1">
      <alignment horizontal="justify" vertical="center" wrapText="1"/>
    </xf>
    <xf numFmtId="0" fontId="29" fillId="0" borderId="70" xfId="0" applyFont="1" applyBorder="1" applyAlignment="1">
      <alignment horizontal="justify" vertical="center" wrapText="1"/>
    </xf>
    <xf numFmtId="0" fontId="7" fillId="0" borderId="44" xfId="0" applyFont="1" applyBorder="1" applyAlignment="1">
      <alignment horizontal="justify" vertical="center" wrapText="1"/>
    </xf>
    <xf numFmtId="3" fontId="26" fillId="0" borderId="78" xfId="0" applyNumberFormat="1" applyFont="1" applyBorder="1" applyAlignment="1" applyProtection="1">
      <alignment horizontal="center" vertical="center" wrapText="1"/>
      <protection locked="0"/>
    </xf>
    <xf numFmtId="3" fontId="26" fillId="0" borderId="79" xfId="0" applyNumberFormat="1" applyFont="1" applyBorder="1" applyAlignment="1" applyProtection="1">
      <alignment horizontal="center" vertical="center" wrapText="1"/>
      <protection locked="0"/>
    </xf>
    <xf numFmtId="3" fontId="26" fillId="0" borderId="80" xfId="0" applyNumberFormat="1" applyFont="1" applyBorder="1" applyAlignment="1" applyProtection="1">
      <alignment horizontal="center" vertical="center" wrapText="1"/>
      <protection locked="0"/>
    </xf>
    <xf numFmtId="0" fontId="3" fillId="16" borderId="0" xfId="0" applyFont="1" applyFill="1" applyAlignment="1">
      <alignment horizontal="center" vertical="center" wrapText="1"/>
    </xf>
    <xf numFmtId="0" fontId="55" fillId="0" borderId="0" xfId="1" applyNumberFormat="1" applyFont="1" applyFill="1" applyBorder="1" applyAlignment="1" applyProtection="1">
      <alignment horizontal="justify" vertical="center" wrapText="1"/>
    </xf>
    <xf numFmtId="0" fontId="45" fillId="0" borderId="0" xfId="1" applyNumberFormat="1" applyFont="1" applyFill="1" applyAlignment="1" applyProtection="1">
      <alignment horizontal="center" vertical="center" wrapText="1"/>
    </xf>
    <xf numFmtId="0" fontId="3" fillId="23" borderId="20" xfId="0" applyFont="1" applyFill="1" applyBorder="1" applyAlignment="1">
      <alignment horizontal="center" vertical="center" wrapText="1"/>
    </xf>
    <xf numFmtId="0" fontId="3" fillId="23" borderId="21" xfId="0" applyFont="1" applyFill="1" applyBorder="1" applyAlignment="1">
      <alignment horizontal="center" vertical="center" wrapText="1"/>
    </xf>
    <xf numFmtId="0" fontId="37" fillId="0" borderId="23" xfId="0" applyFont="1" applyBorder="1" applyAlignment="1">
      <alignment horizontal="center" vertical="center"/>
    </xf>
    <xf numFmtId="0" fontId="3" fillId="0" borderId="23" xfId="0" applyFont="1" applyBorder="1" applyAlignment="1" applyProtection="1">
      <alignment horizontal="center" vertical="center" wrapText="1"/>
      <protection locked="0"/>
    </xf>
    <xf numFmtId="0" fontId="3" fillId="18" borderId="23" xfId="0" applyFont="1" applyFill="1" applyBorder="1" applyAlignment="1">
      <alignment horizontal="center" vertical="center" wrapText="1"/>
    </xf>
    <xf numFmtId="0" fontId="0" fillId="18" borderId="81" xfId="0" applyFill="1"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12" fillId="0" borderId="20" xfId="0" applyFont="1" applyBorder="1" applyAlignment="1">
      <alignment horizontal="justify" vertical="center" wrapText="1"/>
    </xf>
    <xf numFmtId="0" fontId="12" fillId="0" borderId="21" xfId="0" applyFont="1" applyBorder="1" applyAlignment="1">
      <alignment horizontal="justify" vertical="center" wrapText="1"/>
    </xf>
    <xf numFmtId="0" fontId="12" fillId="0" borderId="22" xfId="0" applyFont="1" applyBorder="1" applyAlignment="1">
      <alignment horizontal="justify" vertical="center" wrapText="1"/>
    </xf>
    <xf numFmtId="0" fontId="12" fillId="0" borderId="23" xfId="0" applyFont="1" applyBorder="1" applyAlignment="1">
      <alignment horizontal="center" vertical="center" textRotation="90"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9" fillId="0" borderId="23" xfId="0" applyFont="1" applyBorder="1" applyAlignment="1">
      <alignment horizontal="center" vertical="center" textRotation="90" wrapText="1"/>
    </xf>
    <xf numFmtId="0" fontId="37" fillId="0" borderId="77" xfId="0" applyFont="1" applyBorder="1" applyAlignment="1">
      <alignment horizontal="center" vertical="center"/>
    </xf>
    <xf numFmtId="0" fontId="36" fillId="0" borderId="23" xfId="0" applyFont="1" applyBorder="1" applyAlignment="1">
      <alignment horizontal="justify" vertical="center" wrapText="1"/>
    </xf>
    <xf numFmtId="0" fontId="43" fillId="0" borderId="23" xfId="0" applyFont="1" applyBorder="1" applyAlignment="1">
      <alignment horizontal="center" vertical="center" wrapText="1"/>
    </xf>
    <xf numFmtId="0" fontId="19" fillId="0" borderId="23" xfId="0" applyFont="1" applyBorder="1" applyAlignment="1">
      <alignment horizontal="center" vertical="center"/>
    </xf>
    <xf numFmtId="0" fontId="12" fillId="0" borderId="74" xfId="0" applyFont="1" applyBorder="1" applyAlignment="1" applyProtection="1">
      <alignment horizontal="justify" vertical="center" wrapText="1"/>
      <protection locked="0"/>
    </xf>
    <xf numFmtId="0" fontId="12" fillId="0" borderId="75" xfId="0" applyFont="1" applyBorder="1" applyAlignment="1" applyProtection="1">
      <alignment horizontal="justify" vertical="center" wrapText="1"/>
      <protection locked="0"/>
    </xf>
    <xf numFmtId="0" fontId="12" fillId="0" borderId="76" xfId="0" applyFont="1" applyBorder="1" applyAlignment="1" applyProtection="1">
      <alignment horizontal="justify" vertical="center" wrapText="1"/>
      <protection locked="0"/>
    </xf>
    <xf numFmtId="0" fontId="3" fillId="0" borderId="23" xfId="0" applyFont="1" applyBorder="1" applyAlignment="1">
      <alignment horizontal="center" vertical="center" textRotation="90" wrapText="1"/>
    </xf>
    <xf numFmtId="0" fontId="26" fillId="0" borderId="0" xfId="0" applyFont="1" applyAlignment="1">
      <alignment horizontal="justify" vertical="top" wrapText="1"/>
    </xf>
    <xf numFmtId="3" fontId="3" fillId="0" borderId="23" xfId="0" applyNumberFormat="1" applyFont="1" applyBorder="1" applyAlignment="1" applyProtection="1">
      <alignment horizontal="center" vertical="center" wrapText="1"/>
      <protection locked="0"/>
    </xf>
    <xf numFmtId="3" fontId="19" fillId="0" borderId="78" xfId="0" applyNumberFormat="1" applyFont="1" applyBorder="1" applyAlignment="1" applyProtection="1">
      <alignment horizontal="center" vertical="center" wrapText="1"/>
      <protection locked="0"/>
    </xf>
    <xf numFmtId="3" fontId="19" fillId="0" borderId="79" xfId="0" applyNumberFormat="1" applyFont="1" applyBorder="1" applyAlignment="1" applyProtection="1">
      <alignment horizontal="center" vertical="center" wrapText="1"/>
      <protection locked="0"/>
    </xf>
    <xf numFmtId="3" fontId="19" fillId="0" borderId="80" xfId="0" applyNumberFormat="1" applyFont="1" applyBorder="1" applyAlignment="1" applyProtection="1">
      <alignment horizontal="center" vertical="center" wrapText="1"/>
      <protection locked="0"/>
    </xf>
    <xf numFmtId="0" fontId="27" fillId="0" borderId="24" xfId="0" applyFont="1" applyBorder="1" applyAlignment="1">
      <alignment horizontal="justify" vertical="center" wrapText="1"/>
    </xf>
    <xf numFmtId="0" fontId="3" fillId="0" borderId="20" xfId="0" applyFont="1" applyBorder="1" applyAlignment="1" applyProtection="1">
      <alignment horizontal="justify" vertical="center" wrapText="1"/>
      <protection locked="0"/>
    </xf>
    <xf numFmtId="0" fontId="3" fillId="0" borderId="21" xfId="0" applyFont="1" applyBorder="1" applyAlignment="1" applyProtection="1">
      <alignment horizontal="justify" vertical="center" wrapText="1"/>
      <protection locked="0"/>
    </xf>
    <xf numFmtId="0" fontId="3" fillId="0" borderId="22" xfId="0" applyFont="1" applyBorder="1" applyAlignment="1" applyProtection="1">
      <alignment horizontal="justify" vertical="center" wrapText="1"/>
      <protection locked="0"/>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6"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26" fillId="0" borderId="23" xfId="0" applyFont="1" applyBorder="1" applyAlignment="1">
      <alignment horizontal="right" vertical="center" wrapText="1"/>
    </xf>
    <xf numFmtId="0" fontId="12" fillId="0" borderId="23" xfId="0" applyFont="1" applyBorder="1" applyAlignment="1" applyProtection="1">
      <alignment horizontal="center" vertical="center" wrapText="1"/>
      <protection hidden="1"/>
    </xf>
    <xf numFmtId="0" fontId="45" fillId="0" borderId="0" xfId="1" applyFont="1" applyAlignment="1">
      <alignment horizontal="right" vertical="center" wrapText="1"/>
    </xf>
    <xf numFmtId="0" fontId="26" fillId="0" borderId="0" xfId="0" applyFont="1" applyAlignment="1">
      <alignment horizontal="justify" vertical="center"/>
    </xf>
    <xf numFmtId="0" fontId="26" fillId="0" borderId="0" xfId="0" applyFont="1" applyAlignment="1">
      <alignment horizontal="left" vertical="center" wrapText="1"/>
    </xf>
    <xf numFmtId="0" fontId="21" fillId="5" borderId="25" xfId="0" applyFont="1" applyFill="1" applyBorder="1" applyAlignment="1">
      <alignment horizontal="center" vertical="center" wrapText="1"/>
    </xf>
    <xf numFmtId="0" fontId="21" fillId="5" borderId="26"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6" fillId="0" borderId="0" xfId="0" quotePrefix="1" applyFont="1" applyAlignment="1">
      <alignment horizontal="left" vertical="center" wrapText="1"/>
    </xf>
    <xf numFmtId="0" fontId="12" fillId="0" borderId="0" xfId="0" applyFont="1" applyAlignment="1">
      <alignment horizontal="justify" vertical="center"/>
    </xf>
  </cellXfs>
  <cellStyles count="7">
    <cellStyle name="Hipervínculo" xfId="1" builtinId="8"/>
    <cellStyle name="Hipervínculo 2" xfId="2"/>
    <cellStyle name="Normal" xfId="0" builtinId="0"/>
    <cellStyle name="Normal 2" xfId="4"/>
    <cellStyle name="Normal 2 2" xfId="6"/>
    <cellStyle name="Normal 2 3" xfId="5"/>
    <cellStyle name="Normal 4" xfId="3"/>
  </cellStyles>
  <dxfs count="277">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ont>
        <b/>
        <i val="0"/>
      </font>
      <fill>
        <patternFill>
          <bgColor rgb="FFFFFF00"/>
        </patternFill>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ont>
        <b/>
        <i val="0"/>
      </font>
      <fill>
        <patternFill>
          <bgColor rgb="FFFFFF00"/>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bgColor rgb="FFFF0000"/>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s>
  <tableStyles count="1" defaultTableStyle="TableStyleMedium2" defaultPivotStyle="PivotStyleLight16">
    <tableStyle name="Invisible" pivot="0" table="0" count="0"/>
  </tableStyles>
  <colors>
    <mruColors>
      <color rgb="FF00FFFF"/>
      <color rgb="FFE0CCFF"/>
      <color rgb="FFE0CC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2" name="Imagen 1">
          <a:extLst>
            <a:ext uri="{FF2B5EF4-FFF2-40B4-BE49-F238E27FC236}">
              <a16:creationId xmlns:a16="http://schemas.microsoft.com/office/drawing/2014/main" id="{01B76BC6-352A-4EAA-98D3-34C857206756}"/>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3" name="Imagen 2">
          <a:extLst>
            <a:ext uri="{FF2B5EF4-FFF2-40B4-BE49-F238E27FC236}">
              <a16:creationId xmlns:a16="http://schemas.microsoft.com/office/drawing/2014/main" id="{3B6DC745-5826-4C13-976A-BC029AD2174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3" name="Imagen 2">
          <a:extLst>
            <a:ext uri="{FF2B5EF4-FFF2-40B4-BE49-F238E27FC236}">
              <a16:creationId xmlns:a16="http://schemas.microsoft.com/office/drawing/2014/main" id="{DA8BB301-5B93-4EF8-A7E3-4DE72B96F6A0}"/>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4" name="Imagen 3">
          <a:extLst>
            <a:ext uri="{FF2B5EF4-FFF2-40B4-BE49-F238E27FC236}">
              <a16:creationId xmlns:a16="http://schemas.microsoft.com/office/drawing/2014/main" id="{4EBCDD0B-D723-4CD8-B3F9-A62B99EB3C1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3" name="Imagen 2">
          <a:extLst>
            <a:ext uri="{FF2B5EF4-FFF2-40B4-BE49-F238E27FC236}">
              <a16:creationId xmlns:a16="http://schemas.microsoft.com/office/drawing/2014/main" id="{AD2B0B1B-25B6-4E6F-8B69-F05718C35245}"/>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4" name="Imagen 3">
          <a:extLst>
            <a:ext uri="{FF2B5EF4-FFF2-40B4-BE49-F238E27FC236}">
              <a16:creationId xmlns:a16="http://schemas.microsoft.com/office/drawing/2014/main" id="{6351F9CB-5CCB-4442-BE2F-E016CF85113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4" name="Imagen 3">
          <a:extLst>
            <a:ext uri="{FF2B5EF4-FFF2-40B4-BE49-F238E27FC236}">
              <a16:creationId xmlns:a16="http://schemas.microsoft.com/office/drawing/2014/main" id="{4C1F3F4B-4FBD-4774-86AB-CBB9A9E40BE1}"/>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5" name="Imagen 4">
          <a:extLst>
            <a:ext uri="{FF2B5EF4-FFF2-40B4-BE49-F238E27FC236}">
              <a16:creationId xmlns:a16="http://schemas.microsoft.com/office/drawing/2014/main" id="{FD3E0225-C13A-41EB-B3CB-99ED9FF35DD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2" name="Imagen 1">
          <a:extLst>
            <a:ext uri="{FF2B5EF4-FFF2-40B4-BE49-F238E27FC236}">
              <a16:creationId xmlns:a16="http://schemas.microsoft.com/office/drawing/2014/main" id="{A7234C12-C509-4B05-A2E9-5976F8F32AAD}"/>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3" name="Imagen 2">
          <a:extLst>
            <a:ext uri="{FF2B5EF4-FFF2-40B4-BE49-F238E27FC236}">
              <a16:creationId xmlns:a16="http://schemas.microsoft.com/office/drawing/2014/main" id="{60A62B8A-4F3B-4C36-80A4-3A36AB61544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2" name="Imagen 1">
          <a:extLst>
            <a:ext uri="{FF2B5EF4-FFF2-40B4-BE49-F238E27FC236}">
              <a16:creationId xmlns:a16="http://schemas.microsoft.com/office/drawing/2014/main" id="{B48A4D5B-4E9A-4FE6-A30E-EFE396362107}"/>
            </a:ext>
          </a:extLst>
        </xdr:cNvPr>
        <xdr:cNvPicPr preferRelativeResize="0">
          <a:picLocks/>
        </xdr:cNvPicPr>
      </xdr:nvPicPr>
      <xdr:blipFill>
        <a:blip xmlns:r="http://schemas.openxmlformats.org/officeDocument/2006/relationships" r:embed="rId1">
          <a:alphaModFix/>
        </a:blip>
        <a:stretch>
          <a:fillRect/>
        </a:stretch>
      </xdr:blipFill>
      <xdr:spPr>
        <a:xfrm>
          <a:off x="388620" y="0"/>
          <a:ext cx="1094400" cy="1011600"/>
        </a:xfrm>
        <a:prstGeom prst="rect">
          <a:avLst/>
        </a:prstGeom>
      </xdr:spPr>
    </xdr:pic>
    <xdr:clientData/>
  </xdr:twoCellAnchor>
  <xdr:twoCellAnchor editAs="oneCell">
    <xdr:from>
      <xdr:col>51</xdr:col>
      <xdr:colOff>209550</xdr:colOff>
      <xdr:row>0</xdr:row>
      <xdr:rowOff>0</xdr:rowOff>
    </xdr:from>
    <xdr:to>
      <xdr:col>60</xdr:col>
      <xdr:colOff>149430</xdr:colOff>
      <xdr:row>0</xdr:row>
      <xdr:rowOff>1140775</xdr:rowOff>
    </xdr:to>
    <xdr:pic>
      <xdr:nvPicPr>
        <xdr:cNvPr id="3" name="Imagen 2">
          <a:extLst>
            <a:ext uri="{FF2B5EF4-FFF2-40B4-BE49-F238E27FC236}">
              <a16:creationId xmlns:a16="http://schemas.microsoft.com/office/drawing/2014/main" id="{A9C0FC6E-688C-4A2E-BC83-D51A63EC8CF3}"/>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7117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3" name="Imagen 2">
          <a:extLst>
            <a:ext uri="{FF2B5EF4-FFF2-40B4-BE49-F238E27FC236}">
              <a16:creationId xmlns:a16="http://schemas.microsoft.com/office/drawing/2014/main" id="{1D43C25D-0F62-4CBB-861C-78F791A50D12}"/>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4" name="Imagen 3">
          <a:extLst>
            <a:ext uri="{FF2B5EF4-FFF2-40B4-BE49-F238E27FC236}">
              <a16:creationId xmlns:a16="http://schemas.microsoft.com/office/drawing/2014/main" id="{1F8BEEE6-88C4-4E10-A053-4D697137F00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3" name="Imagen 2">
          <a:extLst>
            <a:ext uri="{FF2B5EF4-FFF2-40B4-BE49-F238E27FC236}">
              <a16:creationId xmlns:a16="http://schemas.microsoft.com/office/drawing/2014/main" id="{4ED11C90-AF45-40C5-868C-A75DE0F57A98}"/>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4" name="Imagen 3">
          <a:extLst>
            <a:ext uri="{FF2B5EF4-FFF2-40B4-BE49-F238E27FC236}">
              <a16:creationId xmlns:a16="http://schemas.microsoft.com/office/drawing/2014/main" id="{192971DA-2864-4DF5-AF01-3FC3CB98CB4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3" name="Imagen 2">
          <a:extLst>
            <a:ext uri="{FF2B5EF4-FFF2-40B4-BE49-F238E27FC236}">
              <a16:creationId xmlns:a16="http://schemas.microsoft.com/office/drawing/2014/main" id="{B5129676-910E-4B8A-A6F4-40D81532C343}"/>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4" name="Imagen 3">
          <a:extLst>
            <a:ext uri="{FF2B5EF4-FFF2-40B4-BE49-F238E27FC236}">
              <a16:creationId xmlns:a16="http://schemas.microsoft.com/office/drawing/2014/main" id="{28F33265-D87B-4CD2-B602-4C037988A77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4" name="Imagen 3">
          <a:extLst>
            <a:ext uri="{FF2B5EF4-FFF2-40B4-BE49-F238E27FC236}">
              <a16:creationId xmlns:a16="http://schemas.microsoft.com/office/drawing/2014/main" id="{DC88191C-51FA-46B4-9842-286E31FCC340}"/>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21</xdr:col>
      <xdr:colOff>60960</xdr:colOff>
      <xdr:row>0</xdr:row>
      <xdr:rowOff>7620</xdr:rowOff>
    </xdr:from>
    <xdr:to>
      <xdr:col>30</xdr:col>
      <xdr:colOff>840</xdr:colOff>
      <xdr:row>0</xdr:row>
      <xdr:rowOff>1146490</xdr:rowOff>
    </xdr:to>
    <xdr:pic>
      <xdr:nvPicPr>
        <xdr:cNvPr id="5" name="Imagen 4">
          <a:extLst>
            <a:ext uri="{FF2B5EF4-FFF2-40B4-BE49-F238E27FC236}">
              <a16:creationId xmlns:a16="http://schemas.microsoft.com/office/drawing/2014/main" id="{0F2DEF1C-A4FF-4607-9F50-F6B1CD134AA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8800" y="7620"/>
          <a:ext cx="2271600" cy="113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58080</xdr:colOff>
      <xdr:row>0</xdr:row>
      <xdr:rowOff>1011600</xdr:rowOff>
    </xdr:to>
    <xdr:pic>
      <xdr:nvPicPr>
        <xdr:cNvPr id="2" name="Imagen 1">
          <a:extLst>
            <a:ext uri="{FF2B5EF4-FFF2-40B4-BE49-F238E27FC236}">
              <a16:creationId xmlns:a16="http://schemas.microsoft.com/office/drawing/2014/main" id="{FE8E9AF0-BC62-40BA-9616-BB04C0039303}"/>
            </a:ext>
          </a:extLst>
        </xdr:cNvPr>
        <xdr:cNvPicPr preferRelativeResize="0">
          <a:picLocks/>
        </xdr:cNvPicPr>
      </xdr:nvPicPr>
      <xdr:blipFill>
        <a:blip xmlns:r="http://schemas.openxmlformats.org/officeDocument/2006/relationships" r:embed="rId1">
          <a:alphaModFix/>
        </a:blip>
        <a:stretch>
          <a:fillRect/>
        </a:stretch>
      </xdr:blipFill>
      <xdr:spPr>
        <a:xfrm>
          <a:off x="396240" y="0"/>
          <a:ext cx="1094400" cy="1011600"/>
        </a:xfrm>
        <a:prstGeom prst="rect">
          <a:avLst/>
        </a:prstGeom>
      </xdr:spPr>
    </xdr:pic>
    <xdr:clientData/>
  </xdr:twoCellAnchor>
  <xdr:twoCellAnchor editAs="oneCell">
    <xdr:from>
      <xdr:col>53</xdr:col>
      <xdr:colOff>209550</xdr:colOff>
      <xdr:row>0</xdr:row>
      <xdr:rowOff>0</xdr:rowOff>
    </xdr:from>
    <xdr:to>
      <xdr:col>62</xdr:col>
      <xdr:colOff>149430</xdr:colOff>
      <xdr:row>0</xdr:row>
      <xdr:rowOff>1137600</xdr:rowOff>
    </xdr:to>
    <xdr:pic>
      <xdr:nvPicPr>
        <xdr:cNvPr id="5" name="Imagen 4">
          <a:extLst>
            <a:ext uri="{FF2B5EF4-FFF2-40B4-BE49-F238E27FC236}">
              <a16:creationId xmlns:a16="http://schemas.microsoft.com/office/drawing/2014/main" id="{AA201803-C82F-4903-AE30-7C7D862C442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077950"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my.sharepoint.com/Coral/Registro%20P&#250;blico%20de%20la%20Propiedad/Versiones%20cuestionarios/CNGE%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Censos%20de%20gobierno/Censo%202023/Estatal/Cuestionarios%20definitivos/Cuestionarios%20estatales%202023/CNGE_2023_M7_S2_Registro%20P&#250;blico%20de%20la%20Propieda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SPE_2021_M2_Secc7"/>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row r="2">
          <cell r="G2">
            <v>1</v>
          </cell>
          <cell r="H2">
            <v>1</v>
          </cell>
        </row>
        <row r="3">
          <cell r="G3">
            <v>2</v>
          </cell>
          <cell r="H3">
            <v>2</v>
          </cell>
        </row>
        <row r="4">
          <cell r="G4">
            <v>3</v>
          </cell>
          <cell r="H4">
            <v>3</v>
          </cell>
        </row>
        <row r="5">
          <cell r="G5">
            <v>4</v>
          </cell>
          <cell r="H5">
            <v>4</v>
          </cell>
        </row>
        <row r="6">
          <cell r="G6">
            <v>5</v>
          </cell>
          <cell r="H6">
            <v>5</v>
          </cell>
        </row>
        <row r="7">
          <cell r="G7">
            <v>6</v>
          </cell>
          <cell r="H7">
            <v>6</v>
          </cell>
        </row>
        <row r="8">
          <cell r="E8">
            <v>1</v>
          </cell>
          <cell r="G8">
            <v>7</v>
          </cell>
          <cell r="H8">
            <v>7</v>
          </cell>
        </row>
        <row r="9">
          <cell r="E9">
            <v>2</v>
          </cell>
          <cell r="G9">
            <v>8</v>
          </cell>
          <cell r="H9">
            <v>8</v>
          </cell>
        </row>
        <row r="10">
          <cell r="G10">
            <v>9</v>
          </cell>
          <cell r="H10">
            <v>9</v>
          </cell>
        </row>
        <row r="11">
          <cell r="G11">
            <v>10</v>
          </cell>
        </row>
        <row r="12">
          <cell r="G12">
            <v>11</v>
          </cell>
        </row>
        <row r="13">
          <cell r="G13">
            <v>12</v>
          </cell>
        </row>
        <row r="14">
          <cell r="G14">
            <v>99</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9"/>
  <sheetViews>
    <sheetView showGridLines="0" tabSelected="1" view="pageBreakPreview" zoomScale="120" zoomScaleNormal="100" zoomScaleSheetLayoutView="120" workbookViewId="0"/>
  </sheetViews>
  <sheetFormatPr baseColWidth="10" defaultColWidth="0" defaultRowHeight="15" customHeight="1" zeroHeight="1"/>
  <cols>
    <col min="1" max="1" width="5.625" style="38" customWidth="1"/>
    <col min="2" max="30" width="3.625" style="38" customWidth="1"/>
    <col min="31" max="31" width="5.625" style="38" customWidth="1"/>
    <col min="32" max="33" width="3.625" style="38" hidden="1" customWidth="1"/>
    <col min="34" max="35" width="11.5" style="38" hidden="1" customWidth="1"/>
    <col min="36" max="36" width="43.5" style="38" hidden="1" customWidth="1"/>
    <col min="37" max="16384" width="3.625" style="38" hidden="1"/>
  </cols>
  <sheetData>
    <row r="1" spans="1:36" customFormat="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6" customFormat="1" ht="15" customHeight="1">
      <c r="A2" s="1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6" customFormat="1" ht="45" customHeight="1">
      <c r="A3" s="19"/>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6" customFormat="1" ht="15" customHeight="1">
      <c r="A4" s="1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6" customFormat="1" ht="45" customHeight="1">
      <c r="A5" s="19"/>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6" customFormat="1" ht="15" customHeight="1">
      <c r="A6" s="19"/>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row>
    <row r="7" spans="1:36" customFormat="1" ht="72" customHeight="1">
      <c r="A7" s="19"/>
      <c r="B7" s="310" t="s">
        <v>2</v>
      </c>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row>
    <row r="8" spans="1:36" customFormat="1" ht="15" customHeight="1" thickBot="1">
      <c r="A8" s="20"/>
      <c r="B8" s="24" t="s">
        <v>3</v>
      </c>
      <c r="C8" s="25"/>
      <c r="D8" s="25"/>
      <c r="E8" s="25"/>
      <c r="F8" s="25"/>
      <c r="G8" s="25"/>
      <c r="H8" s="25"/>
      <c r="I8" s="25"/>
      <c r="J8" s="25"/>
      <c r="K8" s="25"/>
      <c r="L8" s="25"/>
      <c r="M8" s="26"/>
      <c r="N8" s="24" t="s">
        <v>4</v>
      </c>
      <c r="O8" s="26"/>
      <c r="P8" s="20"/>
      <c r="Q8" s="27"/>
      <c r="R8" s="27"/>
      <c r="S8" s="27"/>
      <c r="T8" s="27"/>
      <c r="U8" s="27"/>
      <c r="V8" s="27"/>
      <c r="W8" s="27"/>
      <c r="X8" s="27"/>
      <c r="Y8" s="27"/>
      <c r="Z8" s="27"/>
      <c r="AA8" s="27"/>
      <c r="AB8" s="20"/>
      <c r="AC8" s="27"/>
      <c r="AD8" s="28"/>
    </row>
    <row r="9" spans="1:36" customFormat="1" ht="15" customHeight="1" thickBot="1">
      <c r="A9" s="20"/>
      <c r="B9" s="311" t="str">
        <f>IF(Presentación!B10="","",Presentación!B10)</f>
        <v>Veracruz de Ignacio de la Llave</v>
      </c>
      <c r="C9" s="312"/>
      <c r="D9" s="312"/>
      <c r="E9" s="312"/>
      <c r="F9" s="312"/>
      <c r="G9" s="312"/>
      <c r="H9" s="312"/>
      <c r="I9" s="312"/>
      <c r="J9" s="312"/>
      <c r="K9" s="312"/>
      <c r="L9" s="313"/>
      <c r="M9" s="29"/>
      <c r="N9" s="311" t="str">
        <f>IF(Presentación!N10="","",Presentación!N10)</f>
        <v>230</v>
      </c>
      <c r="O9" s="313"/>
      <c r="P9" s="30"/>
      <c r="Q9" s="31"/>
      <c r="R9" s="31"/>
      <c r="S9" s="31"/>
      <c r="T9" s="31"/>
      <c r="U9" s="31"/>
      <c r="V9" s="31"/>
      <c r="W9" s="31"/>
      <c r="X9" s="31"/>
      <c r="Y9" s="31"/>
      <c r="Z9" s="31"/>
      <c r="AA9" s="31"/>
      <c r="AB9" s="32"/>
      <c r="AC9" s="31"/>
      <c r="AD9" s="31"/>
      <c r="AH9" s="299" t="s">
        <v>6068</v>
      </c>
      <c r="AI9" s="300" t="s">
        <v>3269</v>
      </c>
      <c r="AJ9" s="299" t="s">
        <v>6069</v>
      </c>
    </row>
    <row r="10" spans="1:36" customFormat="1" ht="15" customHeight="1">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H10" s="304" t="s">
        <v>6070</v>
      </c>
      <c r="AI10" s="302">
        <v>46159</v>
      </c>
      <c r="AJ10" s="303" t="s">
        <v>6071</v>
      </c>
    </row>
    <row r="11" spans="1:36" customFormat="1" ht="15" customHeight="1">
      <c r="A11" s="33"/>
      <c r="B11" s="305" t="s">
        <v>5</v>
      </c>
      <c r="C11" s="305"/>
      <c r="D11" s="305"/>
      <c r="E11" s="305"/>
      <c r="F11" s="305"/>
      <c r="G11" s="305"/>
      <c r="H11" s="305"/>
      <c r="I11" s="305"/>
      <c r="J11" s="305"/>
      <c r="K11" s="305"/>
      <c r="L11" s="305"/>
      <c r="M11" s="305"/>
      <c r="N11" s="305"/>
      <c r="O11" s="305"/>
      <c r="P11" s="305"/>
      <c r="Q11" s="305"/>
      <c r="R11" s="305"/>
      <c r="S11" s="305"/>
      <c r="T11" s="305"/>
      <c r="U11" s="305"/>
      <c r="V11" s="34"/>
      <c r="W11" s="34"/>
      <c r="X11" s="34"/>
      <c r="Y11" s="34"/>
      <c r="Z11" s="34"/>
      <c r="AA11" s="34"/>
      <c r="AB11" s="34"/>
      <c r="AC11" s="34"/>
      <c r="AD11" s="34"/>
      <c r="AH11" s="304" t="s">
        <v>6072</v>
      </c>
      <c r="AI11" s="302">
        <v>46171</v>
      </c>
      <c r="AJ11" s="303" t="s">
        <v>6073</v>
      </c>
    </row>
    <row r="12" spans="1:36" customFormat="1" ht="15" customHeight="1">
      <c r="A12" s="33"/>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H12" s="301" t="s">
        <v>6074</v>
      </c>
      <c r="AI12" s="302">
        <v>46171</v>
      </c>
      <c r="AJ12" s="303" t="s">
        <v>6075</v>
      </c>
    </row>
    <row r="13" spans="1:36" customFormat="1" ht="15" customHeight="1">
      <c r="A13" s="33"/>
      <c r="B13" s="305" t="s">
        <v>6</v>
      </c>
      <c r="C13" s="305"/>
      <c r="D13" s="305"/>
      <c r="E13" s="305"/>
      <c r="F13" s="305"/>
      <c r="G13" s="305"/>
      <c r="H13" s="305"/>
      <c r="I13" s="305"/>
      <c r="J13" s="305"/>
      <c r="K13" s="305"/>
      <c r="L13" s="305"/>
      <c r="M13" s="305"/>
      <c r="N13" s="305"/>
      <c r="O13" s="305"/>
      <c r="P13" s="305"/>
      <c r="Q13" s="305"/>
      <c r="R13" s="305"/>
      <c r="S13" s="305"/>
      <c r="T13" s="305"/>
      <c r="U13" s="305"/>
      <c r="V13" s="34"/>
      <c r="W13" s="34"/>
      <c r="X13" s="34"/>
      <c r="Y13" s="34"/>
      <c r="Z13" s="34"/>
      <c r="AA13" s="34"/>
      <c r="AB13" s="34"/>
      <c r="AC13" s="34"/>
      <c r="AD13" s="34"/>
    </row>
    <row r="14" spans="1:36" customFormat="1" ht="15" customHeight="1">
      <c r="A14" s="33"/>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row>
    <row r="15" spans="1:36" customFormat="1" ht="15" customHeight="1">
      <c r="A15" s="33"/>
      <c r="B15" s="305" t="s">
        <v>7</v>
      </c>
      <c r="C15" s="305"/>
      <c r="D15" s="305"/>
      <c r="E15" s="305"/>
      <c r="F15" s="305"/>
      <c r="G15" s="305"/>
      <c r="H15" s="305"/>
      <c r="I15" s="305"/>
      <c r="J15" s="305"/>
      <c r="K15" s="305"/>
      <c r="L15" s="305"/>
      <c r="M15" s="305"/>
      <c r="N15" s="305"/>
      <c r="O15" s="305"/>
      <c r="P15" s="305"/>
      <c r="Q15" s="305"/>
      <c r="R15" s="305"/>
      <c r="S15" s="305"/>
      <c r="T15" s="305"/>
      <c r="U15" s="305"/>
      <c r="V15" s="34"/>
      <c r="W15" s="34"/>
      <c r="X15" s="34"/>
      <c r="Y15" s="34"/>
      <c r="Z15" s="34"/>
      <c r="AA15" s="34"/>
      <c r="AB15" s="34"/>
      <c r="AC15" s="34"/>
      <c r="AD15" s="34"/>
    </row>
    <row r="16" spans="1:36" customFormat="1" ht="15" customHeight="1">
      <c r="A16" s="3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row>
    <row r="17" spans="1:30" customFormat="1" ht="15" customHeight="1">
      <c r="A17" s="33"/>
      <c r="B17" s="305" t="s">
        <v>1</v>
      </c>
      <c r="C17" s="305"/>
      <c r="D17" s="305"/>
      <c r="E17" s="305"/>
      <c r="F17" s="305"/>
      <c r="G17" s="305"/>
      <c r="H17" s="305"/>
      <c r="I17" s="305"/>
      <c r="J17" s="305"/>
      <c r="K17" s="305"/>
      <c r="L17" s="305"/>
      <c r="M17" s="305"/>
      <c r="N17" s="305"/>
      <c r="O17" s="305"/>
      <c r="P17" s="305"/>
      <c r="Q17" s="305"/>
      <c r="R17" s="305"/>
      <c r="S17" s="305"/>
      <c r="T17" s="305"/>
      <c r="U17" s="305"/>
      <c r="V17" s="34"/>
      <c r="W17" s="34"/>
      <c r="X17" s="35"/>
      <c r="Y17" s="35"/>
      <c r="Z17" s="35"/>
      <c r="AA17" s="35"/>
      <c r="AB17" s="35"/>
      <c r="AC17" s="35"/>
      <c r="AD17" s="35"/>
    </row>
    <row r="18" spans="1:30" customFormat="1" ht="15" customHeight="1">
      <c r="A18" s="3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customFormat="1" ht="30" customHeight="1">
      <c r="A19" s="33"/>
      <c r="B19" s="34"/>
      <c r="C19" s="305" t="s">
        <v>8</v>
      </c>
      <c r="D19" s="305"/>
      <c r="E19" s="305"/>
      <c r="F19" s="305"/>
      <c r="G19" s="305"/>
      <c r="H19" s="305"/>
      <c r="I19" s="305"/>
      <c r="J19" s="305"/>
      <c r="K19" s="305"/>
      <c r="L19" s="305"/>
      <c r="M19" s="305"/>
      <c r="N19" s="305"/>
      <c r="O19" s="305"/>
      <c r="P19" s="305"/>
      <c r="Q19" s="305"/>
      <c r="R19" s="305"/>
      <c r="S19" s="305"/>
      <c r="T19" s="305"/>
      <c r="U19" s="305"/>
      <c r="V19" s="36"/>
      <c r="W19" s="36"/>
      <c r="X19" s="305" t="s">
        <v>9</v>
      </c>
      <c r="Y19" s="305"/>
      <c r="Z19" s="305"/>
      <c r="AA19" s="305"/>
      <c r="AB19" s="305"/>
      <c r="AC19" s="305"/>
      <c r="AD19" s="305"/>
    </row>
    <row r="20" spans="1:30" customFormat="1" ht="15" customHeight="1">
      <c r="A20" s="33"/>
      <c r="B20" s="34"/>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row>
    <row r="21" spans="1:30" customFormat="1" ht="15" customHeight="1">
      <c r="A21" s="33"/>
      <c r="B21" s="34"/>
      <c r="C21" s="305" t="s">
        <v>10</v>
      </c>
      <c r="D21" s="305"/>
      <c r="E21" s="305"/>
      <c r="F21" s="305"/>
      <c r="G21" s="305"/>
      <c r="H21" s="305"/>
      <c r="I21" s="305"/>
      <c r="J21" s="305"/>
      <c r="K21" s="305"/>
      <c r="L21" s="305"/>
      <c r="M21" s="305"/>
      <c r="N21" s="305"/>
      <c r="O21" s="305"/>
      <c r="P21" s="305"/>
      <c r="Q21" s="305"/>
      <c r="R21" s="305"/>
      <c r="S21" s="305"/>
      <c r="T21" s="305"/>
      <c r="U21" s="305"/>
      <c r="V21" s="36"/>
      <c r="W21" s="36"/>
      <c r="X21" s="305" t="s">
        <v>11</v>
      </c>
      <c r="Y21" s="305"/>
      <c r="Z21" s="305"/>
      <c r="AA21" s="305"/>
      <c r="AB21" s="305"/>
      <c r="AC21" s="305"/>
      <c r="AD21" s="305"/>
    </row>
    <row r="22" spans="1:30" customFormat="1" ht="15" customHeight="1">
      <c r="A22" s="33"/>
      <c r="B22" s="34"/>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row>
    <row r="23" spans="1:30" customFormat="1" ht="15" customHeight="1">
      <c r="A23" s="33"/>
      <c r="B23" s="34"/>
      <c r="C23" s="305" t="s">
        <v>12</v>
      </c>
      <c r="D23" s="305"/>
      <c r="E23" s="305"/>
      <c r="F23" s="305"/>
      <c r="G23" s="305"/>
      <c r="H23" s="305"/>
      <c r="I23" s="305"/>
      <c r="J23" s="305"/>
      <c r="K23" s="305"/>
      <c r="L23" s="305"/>
      <c r="M23" s="305"/>
      <c r="N23" s="305"/>
      <c r="O23" s="305"/>
      <c r="P23" s="305"/>
      <c r="Q23" s="305"/>
      <c r="R23" s="305"/>
      <c r="S23" s="305"/>
      <c r="T23" s="305"/>
      <c r="U23" s="305"/>
      <c r="V23" s="36"/>
      <c r="W23" s="36"/>
      <c r="X23" s="305" t="s">
        <v>13</v>
      </c>
      <c r="Y23" s="305"/>
      <c r="Z23" s="305"/>
      <c r="AA23" s="305"/>
      <c r="AB23" s="305"/>
      <c r="AC23" s="305"/>
      <c r="AD23" s="305"/>
    </row>
    <row r="24" spans="1:30" customFormat="1" ht="15" customHeight="1">
      <c r="A24" s="33"/>
      <c r="B24" s="34"/>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row>
    <row r="25" spans="1:30" customFormat="1" ht="15" customHeight="1">
      <c r="A25" s="33"/>
      <c r="B25" s="34"/>
      <c r="C25" s="305" t="s">
        <v>14</v>
      </c>
      <c r="D25" s="305"/>
      <c r="E25" s="305"/>
      <c r="F25" s="305"/>
      <c r="G25" s="305"/>
      <c r="H25" s="305"/>
      <c r="I25" s="305"/>
      <c r="J25" s="305"/>
      <c r="K25" s="305"/>
      <c r="L25" s="305"/>
      <c r="M25" s="305"/>
      <c r="N25" s="305"/>
      <c r="O25" s="305"/>
      <c r="P25" s="305"/>
      <c r="Q25" s="305"/>
      <c r="R25" s="305"/>
      <c r="S25" s="305"/>
      <c r="T25" s="305"/>
      <c r="U25" s="305"/>
      <c r="V25" s="36"/>
      <c r="W25" s="36"/>
      <c r="X25" s="305" t="s">
        <v>15</v>
      </c>
      <c r="Y25" s="305"/>
      <c r="Z25" s="305"/>
      <c r="AA25" s="305"/>
      <c r="AB25" s="305"/>
      <c r="AC25" s="305"/>
      <c r="AD25" s="305"/>
    </row>
    <row r="26" spans="1:30" customFormat="1" ht="15" customHeight="1">
      <c r="A26" s="3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customFormat="1" ht="45" customHeight="1">
      <c r="A27" s="33"/>
      <c r="B27" s="305" t="s">
        <v>16</v>
      </c>
      <c r="C27" s="305"/>
      <c r="D27" s="305"/>
      <c r="E27" s="305"/>
      <c r="F27" s="305"/>
      <c r="G27" s="305"/>
      <c r="H27" s="305"/>
      <c r="I27" s="305"/>
      <c r="J27" s="305"/>
      <c r="K27" s="305"/>
      <c r="L27" s="305"/>
      <c r="M27" s="305"/>
      <c r="N27" s="305"/>
      <c r="O27" s="305"/>
      <c r="P27" s="305"/>
      <c r="Q27" s="305"/>
      <c r="R27" s="305"/>
      <c r="S27" s="305"/>
      <c r="T27" s="305"/>
      <c r="U27" s="305"/>
      <c r="V27" s="34"/>
      <c r="W27" s="34"/>
      <c r="X27" s="34"/>
      <c r="Y27" s="34"/>
      <c r="Z27" s="34"/>
      <c r="AA27" s="34"/>
      <c r="AB27" s="34"/>
      <c r="AC27" s="34"/>
      <c r="AD27" s="34"/>
    </row>
    <row r="28" spans="1:30" customFormat="1" ht="15" customHeight="1">
      <c r="A28" s="33"/>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customFormat="1" ht="15" customHeight="1">
      <c r="A29" s="33"/>
      <c r="B29" s="305" t="s">
        <v>17</v>
      </c>
      <c r="C29" s="305"/>
      <c r="D29" s="305"/>
      <c r="E29" s="305"/>
      <c r="F29" s="305"/>
      <c r="G29" s="305"/>
      <c r="H29" s="305"/>
      <c r="I29" s="305"/>
      <c r="J29" s="305"/>
      <c r="K29" s="305"/>
      <c r="L29" s="305"/>
      <c r="M29" s="305"/>
      <c r="N29" s="305"/>
      <c r="O29" s="305"/>
      <c r="P29" s="305"/>
      <c r="Q29" s="305"/>
      <c r="R29" s="305"/>
      <c r="S29" s="305"/>
      <c r="T29" s="305"/>
      <c r="U29" s="305"/>
      <c r="V29" s="34"/>
      <c r="W29" s="34"/>
      <c r="X29" s="34"/>
      <c r="Y29" s="34"/>
      <c r="Z29" s="34"/>
      <c r="AA29" s="34"/>
      <c r="AB29" s="34"/>
      <c r="AC29" s="34"/>
      <c r="AD29" s="34"/>
    </row>
    <row r="30" spans="1:30" customFormat="1" ht="15" customHeight="1">
      <c r="A30" s="33"/>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row>
    <row r="31" spans="1:30" customFormat="1" ht="15" customHeight="1">
      <c r="A31" s="33"/>
      <c r="B31" s="305" t="s">
        <v>18</v>
      </c>
      <c r="C31" s="305"/>
      <c r="D31" s="305"/>
      <c r="E31" s="305"/>
      <c r="F31" s="305"/>
      <c r="G31" s="305"/>
      <c r="H31" s="305"/>
      <c r="I31" s="305"/>
      <c r="J31" s="305"/>
      <c r="K31" s="305"/>
      <c r="L31" s="305"/>
      <c r="M31" s="305"/>
      <c r="N31" s="305"/>
      <c r="O31" s="305"/>
      <c r="P31" s="305"/>
      <c r="Q31" s="305"/>
      <c r="R31" s="305"/>
      <c r="S31" s="305"/>
      <c r="T31" s="305"/>
      <c r="U31" s="305"/>
      <c r="V31" s="37"/>
      <c r="W31" s="37"/>
      <c r="X31" s="37"/>
      <c r="Y31" s="37"/>
      <c r="Z31" s="37"/>
      <c r="AA31" s="37"/>
      <c r="AB31" s="37"/>
      <c r="AC31" s="37"/>
      <c r="AD31" s="37"/>
    </row>
    <row r="32" spans="1:30" ht="15" customHeight="1"/>
    <row r="33" ht="15" customHeight="1"/>
    <row r="34" ht="15" customHeight="1"/>
    <row r="35" ht="15" customHeight="1"/>
    <row r="36" ht="15" customHeight="1"/>
    <row r="37" ht="15" customHeight="1"/>
    <row r="38" ht="15" hidden="1" customHeight="1"/>
    <row r="39" ht="15" hidden="1" customHeight="1"/>
  </sheetData>
  <sheetProtection algorithmName="SHA-512" hashValue="nRcEm5gAMNmxYn3ykkwyeYg55PQ20glVhW6AVxJXVg1ZH8d1JulMbEOvNAzGha1CbFpQGWKmvg+7TLLiUmvwqw==" saltValue="BhBA08oCcH35WKPnvWzWEg==" spinCount="100000" sheet="1" objects="1" scenarios="1"/>
  <mergeCells count="21">
    <mergeCell ref="B1:AD1"/>
    <mergeCell ref="B3:AD3"/>
    <mergeCell ref="B5:AD5"/>
    <mergeCell ref="B7:AD7"/>
    <mergeCell ref="B9:L9"/>
    <mergeCell ref="N9:O9"/>
    <mergeCell ref="B11:U11"/>
    <mergeCell ref="B13:U13"/>
    <mergeCell ref="B15:U15"/>
    <mergeCell ref="B17:U17"/>
    <mergeCell ref="C19:U19"/>
    <mergeCell ref="B29:U29"/>
    <mergeCell ref="B31:U31"/>
    <mergeCell ref="X19:AD19"/>
    <mergeCell ref="C21:U21"/>
    <mergeCell ref="X21:AD21"/>
    <mergeCell ref="C23:U23"/>
    <mergeCell ref="X23:AD23"/>
    <mergeCell ref="C25:U25"/>
    <mergeCell ref="X25:AD25"/>
    <mergeCell ref="B27:U27"/>
  </mergeCells>
  <conditionalFormatting sqref="A1:XFD9 A10:AG12 AK10:XFD12 A13:XFD1048576">
    <cfRule type="expression" dxfId="276" priority="107" stopIfTrue="1">
      <formula>AND($A$1&lt;&gt;"",SEARCH("igual o menor",A1)&gt;0)</formula>
    </cfRule>
    <cfRule type="expression" dxfId="275" priority="106" stopIfTrue="1">
      <formula>AND($A$1&lt;&gt;"",SEARCH("igual o mayor",A1)&gt;0)</formula>
    </cfRule>
    <cfRule type="expression" dxfId="274" priority="112" stopIfTrue="1">
      <formula>AND($A$1&lt;&gt;"",SEARCH("la pregunta",A1)&gt;0)</formula>
    </cfRule>
    <cfRule type="expression" dxfId="273" priority="111" stopIfTrue="1">
      <formula>AND($A$1&lt;&gt;"",SUM(A1)&gt;0)</formula>
    </cfRule>
    <cfRule type="expression" dxfId="272" priority="110" stopIfTrue="1">
      <formula>AND($A$1&lt;&gt;"",SEARCH("no puede registrar",A1)&gt;0)</formula>
    </cfRule>
    <cfRule type="expression" dxfId="271" priority="109" stopIfTrue="1">
      <formula>AND($A$1&lt;&gt;"",SEARCH("en blanco",A1)&gt;0)</formula>
    </cfRule>
    <cfRule type="expression" dxfId="270" priority="108" stopIfTrue="1">
      <formula>AND($A$1&lt;&gt;"",SEARCH("pase a la pregunta",A1)&gt;0)</formula>
    </cfRule>
  </conditionalFormatting>
  <conditionalFormatting sqref="AH10">
    <cfRule type="expression" dxfId="269" priority="1" stopIfTrue="1">
      <formula>AND($A$1&lt;&gt;"",SEARCH("igual o mayor",AH10)&gt;0)</formula>
    </cfRule>
    <cfRule type="expression" dxfId="268" priority="2" stopIfTrue="1">
      <formula>AND($A$1&lt;&gt;"",SEARCH("igual o menor",AH10)&gt;0)</formula>
    </cfRule>
    <cfRule type="expression" dxfId="267" priority="3" stopIfTrue="1">
      <formula>AND($A$1&lt;&gt;"",SEARCH("pase a la pregunta",AH10)&gt;0)</formula>
    </cfRule>
    <cfRule type="expression" dxfId="266" priority="4" stopIfTrue="1">
      <formula>AND($A$1&lt;&gt;"",SEARCH("en blanco",AH10)&gt;0)</formula>
    </cfRule>
    <cfRule type="expression" dxfId="265" priority="5" stopIfTrue="1">
      <formula>AND($A$1&lt;&gt;"",SEARCH("no puede registrar",AH10)&gt;0)</formula>
    </cfRule>
    <cfRule type="expression" dxfId="264" priority="6" stopIfTrue="1">
      <formula>AND($A$1&lt;&gt;"",SUM(AH10)&gt;0)</formula>
    </cfRule>
    <cfRule type="expression" dxfId="263" priority="7" stopIfTrue="1">
      <formula>AND($A$1&lt;&gt;"",SEARCH("la pregunta",AH10)&gt;0)</formula>
    </cfRule>
    <cfRule type="expression" dxfId="262" priority="8" stopIfTrue="1">
      <formula>AND($A$1&lt;&gt;"",SEARCH("igual o mayor",AH10)&gt;0)</formula>
    </cfRule>
    <cfRule type="expression" dxfId="261" priority="9" stopIfTrue="1">
      <formula>AND($A$1&lt;&gt;"",SEARCH("igual o menor",AH10)&gt;0)</formula>
    </cfRule>
    <cfRule type="expression" dxfId="260" priority="10" stopIfTrue="1">
      <formula>AND($A$1&lt;&gt;"",SEARCH("pase a la pregunta",AH10)&gt;0)</formula>
    </cfRule>
    <cfRule type="expression" dxfId="259" priority="11" stopIfTrue="1">
      <formula>AND($A$1&lt;&gt;"",SEARCH("en blanco",AH10)&gt;0)</formula>
    </cfRule>
    <cfRule type="expression" dxfId="258" priority="12" stopIfTrue="1">
      <formula>AND($A$1&lt;&gt;"",SEARCH("no puede registrar",AH10)&gt;0)</formula>
    </cfRule>
    <cfRule type="expression" dxfId="257" priority="13" stopIfTrue="1">
      <formula>AND($A$1&lt;&gt;"",SUM(AH10)&gt;0)</formula>
    </cfRule>
    <cfRule type="expression" dxfId="256" priority="14" stopIfTrue="1">
      <formula>AND($A$1&lt;&gt;"",SEARCH("la pregunta",AH10)&gt;0)</formula>
    </cfRule>
  </conditionalFormatting>
  <conditionalFormatting sqref="AH9:AJ9">
    <cfRule type="expression" dxfId="255" priority="95" stopIfTrue="1">
      <formula>AND($A$1&lt;&gt;"",SEARCH("en blanco",AH9)&gt;0)</formula>
    </cfRule>
    <cfRule type="expression" dxfId="254" priority="96" stopIfTrue="1">
      <formula>AND($A$1&lt;&gt;"",SEARCH("no puede registrar",AH9)&gt;0)</formula>
    </cfRule>
    <cfRule type="expression" dxfId="253" priority="97" stopIfTrue="1">
      <formula>AND($A$1&lt;&gt;"",SUM(AH9)&gt;0)</formula>
    </cfRule>
    <cfRule type="expression" dxfId="252" priority="98" stopIfTrue="1">
      <formula>AND($A$1&lt;&gt;"",SEARCH("la pregunta",AH9)&gt;0)</formula>
    </cfRule>
    <cfRule type="expression" dxfId="251" priority="99" stopIfTrue="1">
      <formula>AND($A$1&lt;&gt;"",SEARCH("igual o mayor",AH9)&gt;0)</formula>
    </cfRule>
    <cfRule type="expression" dxfId="250" priority="100" stopIfTrue="1">
      <formula>AND($A$1&lt;&gt;"",SEARCH("igual o menor",AH9)&gt;0)</formula>
    </cfRule>
    <cfRule type="expression" dxfId="249" priority="102" stopIfTrue="1">
      <formula>AND($A$1&lt;&gt;"",SEARCH("en blanco",AH9)&gt;0)</formula>
    </cfRule>
    <cfRule type="expression" dxfId="248" priority="103" stopIfTrue="1">
      <formula>AND($A$1&lt;&gt;"",SEARCH("no puede registrar",AH9)&gt;0)</formula>
    </cfRule>
    <cfRule type="expression" dxfId="247" priority="104" stopIfTrue="1">
      <formula>AND($A$1&lt;&gt;"",SUM(AH9)&gt;0)</formula>
    </cfRule>
    <cfRule type="expression" dxfId="246" priority="105" stopIfTrue="1">
      <formula>AND($A$1&lt;&gt;"",SEARCH("la pregunta",AH9)&gt;0)</formula>
    </cfRule>
    <cfRule type="expression" dxfId="245" priority="101" stopIfTrue="1">
      <formula>AND($A$1&lt;&gt;"",SEARCH("pase a la pregunta",AH9)&gt;0)</formula>
    </cfRule>
    <cfRule type="expression" dxfId="244" priority="92" stopIfTrue="1">
      <formula>AND($A$1&lt;&gt;"",SEARCH("igual o mayor",AH9)&gt;0)</formula>
    </cfRule>
    <cfRule type="expression" dxfId="243" priority="93" stopIfTrue="1">
      <formula>AND($A$1&lt;&gt;"",SEARCH("igual o menor",AH9)&gt;0)</formula>
    </cfRule>
    <cfRule type="expression" dxfId="242" priority="94" stopIfTrue="1">
      <formula>AND($A$1&lt;&gt;"",SEARCH("pase a la pregunta",AH9)&gt;0)</formula>
    </cfRule>
  </conditionalFormatting>
  <conditionalFormatting sqref="AH9:AJ10">
    <cfRule type="expression" dxfId="241" priority="78" stopIfTrue="1">
      <formula>AND($A$1&lt;&gt;"",SEARCH("igual o mayor",AH9)&gt;0)</formula>
    </cfRule>
    <cfRule type="expression" dxfId="240" priority="80" stopIfTrue="1">
      <formula>AND($A$1&lt;&gt;"",SEARCH("pase a la pregunta",AH9)&gt;0)</formula>
    </cfRule>
    <cfRule type="expression" dxfId="239" priority="79" stopIfTrue="1">
      <formula>AND($A$1&lt;&gt;"",SEARCH("igual o menor",AH9)&gt;0)</formula>
    </cfRule>
    <cfRule type="expression" dxfId="238" priority="83" stopIfTrue="1">
      <formula>AND($A$1&lt;&gt;"",SUM(AH9)&gt;0)</formula>
    </cfRule>
    <cfRule type="expression" dxfId="237" priority="84" stopIfTrue="1">
      <formula>AND($A$1&lt;&gt;"",SEARCH("la pregunta",AH9)&gt;0)</formula>
    </cfRule>
    <cfRule type="expression" dxfId="236" priority="82" stopIfTrue="1">
      <formula>AND($A$1&lt;&gt;"",SEARCH("no puede registrar",AH9)&gt;0)</formula>
    </cfRule>
    <cfRule type="expression" dxfId="235" priority="81" stopIfTrue="1">
      <formula>AND($A$1&lt;&gt;"",SEARCH("en blanco",AH9)&gt;0)</formula>
    </cfRule>
  </conditionalFormatting>
  <conditionalFormatting sqref="AH10:AJ10">
    <cfRule type="expression" dxfId="234" priority="74" stopIfTrue="1">
      <formula>AND($A$1&lt;&gt;"",SEARCH("en blanco",AH10)&gt;0)</formula>
    </cfRule>
    <cfRule type="expression" dxfId="233" priority="75" stopIfTrue="1">
      <formula>AND($A$1&lt;&gt;"",SEARCH("no puede registrar",AH10)&gt;0)</formula>
    </cfRule>
    <cfRule type="expression" dxfId="232" priority="76" stopIfTrue="1">
      <formula>AND($A$1&lt;&gt;"",SUM(AH10)&gt;0)</formula>
    </cfRule>
    <cfRule type="expression" dxfId="231" priority="77" stopIfTrue="1">
      <formula>AND($A$1&lt;&gt;"",SEARCH("la pregunta",AH10)&gt;0)</formula>
    </cfRule>
    <cfRule type="expression" dxfId="230" priority="67" stopIfTrue="1">
      <formula>AND($A$1&lt;&gt;"",SEARCH("en blanco",AH10)&gt;0)</formula>
    </cfRule>
    <cfRule type="expression" dxfId="229" priority="73" stopIfTrue="1">
      <formula>AND($A$1&lt;&gt;"",SEARCH("pase a la pregunta",AH10)&gt;0)</formula>
    </cfRule>
    <cfRule type="expression" dxfId="228" priority="72" stopIfTrue="1">
      <formula>AND($A$1&lt;&gt;"",SEARCH("igual o menor",AH10)&gt;0)</formula>
    </cfRule>
    <cfRule type="expression" dxfId="227" priority="70" stopIfTrue="1">
      <formula>AND($A$1&lt;&gt;"",SEARCH("la pregunta",AH10)&gt;0)</formula>
    </cfRule>
    <cfRule type="expression" dxfId="226" priority="69" stopIfTrue="1">
      <formula>AND($A$1&lt;&gt;"",SUM(AH10)&gt;0)</formula>
    </cfRule>
    <cfRule type="expression" dxfId="225" priority="68" stopIfTrue="1">
      <formula>AND($A$1&lt;&gt;"",SEARCH("no puede registrar",AH10)&gt;0)</formula>
    </cfRule>
    <cfRule type="expression" dxfId="224" priority="66" stopIfTrue="1">
      <formula>AND($A$1&lt;&gt;"",SEARCH("pase a la pregunta",AH10)&gt;0)</formula>
    </cfRule>
    <cfRule type="expression" dxfId="223" priority="65" stopIfTrue="1">
      <formula>AND($A$1&lt;&gt;"",SEARCH("igual o menor",AH10)&gt;0)</formula>
    </cfRule>
    <cfRule type="expression" dxfId="222" priority="64" stopIfTrue="1">
      <formula>AND($A$1&lt;&gt;"",SEARCH("igual o mayor",AH10)&gt;0)</formula>
    </cfRule>
    <cfRule type="expression" dxfId="221" priority="71" stopIfTrue="1">
      <formula>AND($A$1&lt;&gt;"",SEARCH("igual o mayor",AH10)&gt;0)</formula>
    </cfRule>
  </conditionalFormatting>
  <conditionalFormatting sqref="AH10:AJ11">
    <cfRule type="expression" dxfId="220" priority="61" stopIfTrue="1">
      <formula>AND($A$1&lt;&gt;"",SEARCH("no puede registrar",AH10)&gt;0)</formula>
    </cfRule>
    <cfRule type="expression" dxfId="219" priority="59" stopIfTrue="1">
      <formula>AND($A$1&lt;&gt;"",SEARCH("pase a la pregunta",AH10)&gt;0)</formula>
    </cfRule>
    <cfRule type="expression" dxfId="218" priority="62" stopIfTrue="1">
      <formula>AND($A$1&lt;&gt;"",SUM(AH10)&gt;0)</formula>
    </cfRule>
    <cfRule type="expression" dxfId="217" priority="63" stopIfTrue="1">
      <formula>AND($A$1&lt;&gt;"",SEARCH("la pregunta",AH10)&gt;0)</formula>
    </cfRule>
    <cfRule type="expression" dxfId="216" priority="60" stopIfTrue="1">
      <formula>AND($A$1&lt;&gt;"",SEARCH("en blanco",AH10)&gt;0)</formula>
    </cfRule>
    <cfRule type="expression" dxfId="215" priority="58" stopIfTrue="1">
      <formula>AND($A$1&lt;&gt;"",SEARCH("igual o menor",AH10)&gt;0)</formula>
    </cfRule>
    <cfRule type="expression" dxfId="214" priority="57" stopIfTrue="1">
      <formula>AND($A$1&lt;&gt;"",SEARCH("igual o mayor",AH10)&gt;0)</formula>
    </cfRule>
  </conditionalFormatting>
  <conditionalFormatting sqref="AH11:AJ11">
    <cfRule type="expression" dxfId="213" priority="50" stopIfTrue="1">
      <formula>AND($A$1&lt;&gt;"",SEARCH("igual o mayor",AH11)&gt;0)</formula>
    </cfRule>
    <cfRule type="expression" dxfId="212" priority="51" stopIfTrue="1">
      <formula>AND($A$1&lt;&gt;"",SEARCH("igual o menor",AH11)&gt;0)</formula>
    </cfRule>
    <cfRule type="expression" dxfId="211" priority="52" stopIfTrue="1">
      <formula>AND($A$1&lt;&gt;"",SEARCH("pase a la pregunta",AH11)&gt;0)</formula>
    </cfRule>
    <cfRule type="expression" dxfId="210" priority="56" stopIfTrue="1">
      <formula>AND($A$1&lt;&gt;"",SEARCH("la pregunta",AH11)&gt;0)</formula>
    </cfRule>
    <cfRule type="expression" dxfId="209" priority="55" stopIfTrue="1">
      <formula>AND($A$1&lt;&gt;"",SUM(AH11)&gt;0)</formula>
    </cfRule>
    <cfRule type="expression" dxfId="208" priority="54" stopIfTrue="1">
      <formula>AND($A$1&lt;&gt;"",SEARCH("no puede registrar",AH11)&gt;0)</formula>
    </cfRule>
    <cfRule type="expression" dxfId="207" priority="53" stopIfTrue="1">
      <formula>AND($A$1&lt;&gt;"",SEARCH("en blanco",AH11)&gt;0)</formula>
    </cfRule>
  </conditionalFormatting>
  <conditionalFormatting sqref="AH11:AJ12">
    <cfRule type="expression" dxfId="206" priority="29" stopIfTrue="1">
      <formula>AND($A$1&lt;&gt;"",SEARCH("igual o mayor",AH11)&gt;0)</formula>
    </cfRule>
    <cfRule type="expression" dxfId="205" priority="34" stopIfTrue="1">
      <formula>AND($A$1&lt;&gt;"",SUM(AH11)&gt;0)</formula>
    </cfRule>
    <cfRule type="expression" dxfId="204" priority="31" stopIfTrue="1">
      <formula>AND($A$1&lt;&gt;"",SEARCH("pase a la pregunta",AH11)&gt;0)</formula>
    </cfRule>
    <cfRule type="expression" dxfId="203" priority="30" stopIfTrue="1">
      <formula>AND($A$1&lt;&gt;"",SEARCH("igual o menor",AH11)&gt;0)</formula>
    </cfRule>
    <cfRule type="expression" dxfId="202" priority="33" stopIfTrue="1">
      <formula>AND($A$1&lt;&gt;"",SEARCH("no puede registrar",AH11)&gt;0)</formula>
    </cfRule>
    <cfRule type="expression" dxfId="201" priority="35" stopIfTrue="1">
      <formula>AND($A$1&lt;&gt;"",SEARCH("la pregunta",AH11)&gt;0)</formula>
    </cfRule>
    <cfRule type="expression" dxfId="200" priority="32" stopIfTrue="1">
      <formula>AND($A$1&lt;&gt;"",SEARCH("en blanco",AH11)&gt;0)</formula>
    </cfRule>
  </conditionalFormatting>
  <conditionalFormatting sqref="AI12">
    <cfRule type="expression" dxfId="199" priority="16" stopIfTrue="1">
      <formula>AND($A$1&lt;&gt;"",SEARCH("igual o menor",AI12)&gt;0)</formula>
    </cfRule>
    <cfRule type="expression" dxfId="198" priority="17" stopIfTrue="1">
      <formula>AND($A$1&lt;&gt;"",SEARCH("pase a la pregunta",AI12)&gt;0)</formula>
    </cfRule>
    <cfRule type="expression" dxfId="197" priority="18" stopIfTrue="1">
      <formula>AND($A$1&lt;&gt;"",SEARCH("en blanco",AI12)&gt;0)</formula>
    </cfRule>
    <cfRule type="expression" dxfId="196" priority="19" stopIfTrue="1">
      <formula>AND($A$1&lt;&gt;"",SEARCH("no puede registrar",AI12)&gt;0)</formula>
    </cfRule>
    <cfRule type="expression" dxfId="195" priority="20" stopIfTrue="1">
      <formula>AND($A$1&lt;&gt;"",SUM(AI12)&gt;0)</formula>
    </cfRule>
    <cfRule type="expression" dxfId="194" priority="21" stopIfTrue="1">
      <formula>AND($A$1&lt;&gt;"",SEARCH("la pregunta",AI12)&gt;0)</formula>
    </cfRule>
    <cfRule type="expression" dxfId="193" priority="22" stopIfTrue="1">
      <formula>AND($A$1&lt;&gt;"",SEARCH("igual o mayor",AI12)&gt;0)</formula>
    </cfRule>
    <cfRule type="expression" dxfId="192" priority="28" stopIfTrue="1">
      <formula>AND($A$1&lt;&gt;"",SEARCH("la pregunta",AI12)&gt;0)</formula>
    </cfRule>
    <cfRule type="expression" dxfId="191" priority="27" stopIfTrue="1">
      <formula>AND($A$1&lt;&gt;"",SUM(AI12)&gt;0)</formula>
    </cfRule>
    <cfRule type="expression" dxfId="190" priority="26" stopIfTrue="1">
      <formula>AND($A$1&lt;&gt;"",SEARCH("no puede registrar",AI12)&gt;0)</formula>
    </cfRule>
    <cfRule type="expression" dxfId="189" priority="25" stopIfTrue="1">
      <formula>AND($A$1&lt;&gt;"",SEARCH("en blanco",AI12)&gt;0)</formula>
    </cfRule>
    <cfRule type="expression" dxfId="188" priority="24" stopIfTrue="1">
      <formula>AND($A$1&lt;&gt;"",SEARCH("pase a la pregunta",AI12)&gt;0)</formula>
    </cfRule>
    <cfRule type="expression" dxfId="187" priority="15" stopIfTrue="1">
      <formula>AND($A$1&lt;&gt;"",SEARCH("igual o mayor",AI12)&gt;0)</formula>
    </cfRule>
    <cfRule type="expression" dxfId="186" priority="23" stopIfTrue="1">
      <formula>AND($A$1&lt;&gt;"",SEARCH("igual o menor",AI12)&gt;0)</formula>
    </cfRule>
  </conditionalFormatting>
  <hyperlinks>
    <hyperlink ref="B11:U11" location="Presentación!AA9" display="Presentación"/>
    <hyperlink ref="B13:U13" location="Informantes!AA9" display="Informantes"/>
    <hyperlink ref="B15:U15" location="Participantes!BF9" display="Participantes"/>
    <hyperlink ref="C19:U19" location="CNGE_2026_M1_Secc10_Sub1!AA7" display="Subsección X.1 Boletas de infracción levantadas e imágenes detectadas por los sistemas de foto-multa o foto-infracción aceptadas"/>
    <hyperlink ref="X19:AD19" location="CNGE_2026_M1_Secc10_Sub1!AA7" display="Pregunta 10.1"/>
    <hyperlink ref="C21:U21" location="CNGE_2026_M1_Secc10_Sub2!AA7" display="Subsección X.2 Infracciones de tránsito registradas"/>
    <hyperlink ref="X21:AD21" location="CNGE_2026_M1_Secc10_Sub2!AA7" display="Preguntas 10.2 a 10.5"/>
    <hyperlink ref="C23:U23" location="CNGE_2026_M1_Secc10_Sub3!AA7" display="Subsección X.3 Personas conductoras sancionadas"/>
    <hyperlink ref="X23:AD23" location="CNGE_2026_M1_Secc10_Sub3!AA7" display="Preguntas 10.6 a 10.11"/>
    <hyperlink ref="C25:U25" location="CNGE_2026_M1_Secc10_Sub4!AA7" display="Subsección X.4 Montos asociados a las multas impuestas"/>
    <hyperlink ref="X25:AD25" location="CNGE_2026_M1_Secc10_Sub4!AA7" display="Preguntas 10.12 y 10.13"/>
    <hyperlink ref="B27:U27" location="Complemento!BH9" display="Complemento. Infracciones de tránsito registradas en las boletas de infracción levantadas y en las imágenes detectadas por los sistemas de foto-multa o foto-infracción aceptadas"/>
    <hyperlink ref="B29:U29" location="Anexo!AA9" display="Anexo. Infracciones de tránsito"/>
    <hyperlink ref="B31:U31" location="Glosario!AA9" display="Glosario"/>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1"/>
  <sheetViews>
    <sheetView showGridLines="0" view="pageBreakPreview" zoomScale="120" zoomScaleNormal="100" zoomScaleSheetLayoutView="120" workbookViewId="0"/>
  </sheetViews>
  <sheetFormatPr baseColWidth="10" defaultColWidth="0" defaultRowHeight="15" customHeight="1" zeroHeight="1"/>
  <cols>
    <col min="1" max="1" width="5.625" style="38" customWidth="1"/>
    <col min="2" max="30" width="3.625" style="38" customWidth="1"/>
    <col min="31" max="31" width="5.625" style="38" customWidth="1"/>
    <col min="32" max="16384" width="3.625" style="38" hidden="1"/>
  </cols>
  <sheetData>
    <row r="1" spans="1:30" customFormat="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customFormat="1" ht="15" customHeight="1">
      <c r="A2" s="14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0" customFormat="1" ht="45" customHeight="1">
      <c r="A3" s="140"/>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0" customFormat="1" ht="15" customHeight="1">
      <c r="A4" s="140"/>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customFormat="1" ht="45" customHeight="1">
      <c r="A5" s="140"/>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0" customFormat="1" ht="15" customHeight="1">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0" customFormat="1" ht="72" customHeight="1">
      <c r="A7" s="140"/>
      <c r="B7" s="347" t="s">
        <v>17</v>
      </c>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row>
    <row r="8" spans="1:30" customFormat="1" ht="15" customHeight="1">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row>
    <row r="9" spans="1:30" customFormat="1" ht="15" customHeight="1" thickBot="1">
      <c r="A9" s="140"/>
      <c r="B9" s="24" t="s">
        <v>3</v>
      </c>
      <c r="C9" s="25"/>
      <c r="D9" s="25"/>
      <c r="E9" s="25"/>
      <c r="F9" s="25"/>
      <c r="G9" s="25"/>
      <c r="H9" s="25"/>
      <c r="I9" s="25"/>
      <c r="J9" s="25"/>
      <c r="K9" s="25"/>
      <c r="L9" s="25"/>
      <c r="M9" s="26"/>
      <c r="N9" s="24" t="s">
        <v>4</v>
      </c>
      <c r="O9" s="26"/>
      <c r="P9" s="140"/>
      <c r="Q9" s="140"/>
      <c r="R9" s="140"/>
      <c r="S9" s="140"/>
      <c r="T9" s="140"/>
      <c r="U9" s="140"/>
      <c r="V9" s="140"/>
      <c r="W9" s="140"/>
      <c r="X9" s="140"/>
      <c r="Y9" s="140"/>
      <c r="Z9" s="140"/>
      <c r="AA9" s="441" t="s">
        <v>2</v>
      </c>
      <c r="AB9" s="441"/>
      <c r="AC9" s="441"/>
      <c r="AD9" s="441"/>
    </row>
    <row r="10" spans="1:30" customFormat="1" ht="15" customHeight="1" thickBot="1">
      <c r="A10" s="140"/>
      <c r="B10" s="311" t="str">
        <f>IF(Presentación!B10="","",Presentación!B10)</f>
        <v>Veracruz de Ignacio de la Llave</v>
      </c>
      <c r="C10" s="312"/>
      <c r="D10" s="312"/>
      <c r="E10" s="312"/>
      <c r="F10" s="312"/>
      <c r="G10" s="312"/>
      <c r="H10" s="312"/>
      <c r="I10" s="312"/>
      <c r="J10" s="312"/>
      <c r="K10" s="312"/>
      <c r="L10" s="313"/>
      <c r="M10" s="29"/>
      <c r="N10" s="311" t="str">
        <f>IF(Presentación!N10="","",Presentación!N10)</f>
        <v>230</v>
      </c>
      <c r="O10" s="313"/>
      <c r="P10" s="20"/>
      <c r="Q10" s="27"/>
      <c r="R10" s="27"/>
      <c r="S10" s="27"/>
      <c r="T10" s="27"/>
      <c r="U10" s="27"/>
      <c r="V10" s="27"/>
      <c r="W10" s="27"/>
      <c r="X10" s="27"/>
      <c r="Y10" s="27"/>
      <c r="Z10" s="27"/>
      <c r="AA10" s="27"/>
      <c r="AB10" s="20"/>
      <c r="AC10" s="27"/>
      <c r="AD10" s="28"/>
    </row>
    <row r="11" spans="1:30" customFormat="1" ht="15" customHeight="1">
      <c r="A11" s="140"/>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row>
    <row r="12" spans="1:30" customFormat="1" ht="15" customHeight="1">
      <c r="A12" s="140"/>
      <c r="B12" s="140"/>
      <c r="C12" s="83"/>
      <c r="D12" s="83"/>
      <c r="E12" s="83"/>
      <c r="F12" s="83"/>
      <c r="G12" s="83"/>
      <c r="H12" s="83"/>
      <c r="I12" s="83"/>
      <c r="J12" s="83"/>
      <c r="K12" s="83"/>
      <c r="L12" s="83"/>
      <c r="M12" s="83"/>
      <c r="N12" s="83"/>
      <c r="O12" s="83"/>
      <c r="P12" s="83"/>
      <c r="Q12" s="83"/>
      <c r="R12" s="83"/>
      <c r="S12" s="83"/>
      <c r="T12" s="83"/>
      <c r="U12" s="83"/>
      <c r="V12" s="83"/>
      <c r="W12" s="83"/>
      <c r="X12" s="83"/>
      <c r="Y12" s="83"/>
      <c r="Z12" s="83"/>
      <c r="AA12" s="548" t="s">
        <v>5345</v>
      </c>
      <c r="AB12" s="322"/>
      <c r="AC12" s="322"/>
      <c r="AD12" s="322"/>
    </row>
    <row r="13" spans="1:30" customFormat="1" ht="15" customHeight="1">
      <c r="A13" s="140"/>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row>
    <row r="14" spans="1:30" customFormat="1" ht="36" customHeight="1">
      <c r="A14" s="23"/>
      <c r="B14" s="321" t="s">
        <v>5898</v>
      </c>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row>
    <row r="15" spans="1:30" customFormat="1" ht="14.25">
      <c r="A15" s="23"/>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row>
    <row r="16" spans="1:30" customFormat="1" ht="36" customHeight="1">
      <c r="A16" s="23"/>
      <c r="B16" s="321" t="s">
        <v>5899</v>
      </c>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row>
    <row r="17" spans="1:30" customFormat="1" ht="15" customHeight="1">
      <c r="A17" s="23"/>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row>
    <row r="18" spans="1:30" customFormat="1" ht="24" customHeight="1">
      <c r="A18" s="23"/>
      <c r="B18" s="486" t="s">
        <v>5900</v>
      </c>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row>
    <row r="19" spans="1:30" customFormat="1" ht="15" customHeight="1">
      <c r="A19" s="23"/>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row>
    <row r="20" spans="1:30" customFormat="1" ht="24" customHeight="1">
      <c r="A20" s="23"/>
      <c r="B20" s="321" t="s">
        <v>5901</v>
      </c>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row>
    <row r="21" spans="1:30" customFormat="1" ht="15" customHeight="1" thickBot="1">
      <c r="A21" s="166"/>
      <c r="B21" s="166"/>
      <c r="C21" s="200"/>
      <c r="D21" s="200"/>
      <c r="E21" s="200"/>
      <c r="F21" s="200"/>
      <c r="G21" s="31"/>
      <c r="H21" s="31"/>
      <c r="I21" s="31"/>
      <c r="J21" s="31"/>
      <c r="K21" s="31"/>
      <c r="L21" s="31"/>
      <c r="M21" s="31"/>
      <c r="N21" s="31"/>
      <c r="O21" s="31"/>
      <c r="P21" s="214"/>
      <c r="Q21" s="214"/>
      <c r="R21" s="214"/>
      <c r="S21" s="214"/>
      <c r="T21" s="214"/>
      <c r="U21" s="214"/>
      <c r="V21" s="214"/>
      <c r="W21" s="214"/>
      <c r="X21" s="214"/>
      <c r="Y21" s="214"/>
      <c r="Z21" s="214"/>
      <c r="AA21" s="214"/>
      <c r="AB21" s="214"/>
      <c r="AC21" s="214"/>
      <c r="AD21" s="214"/>
    </row>
    <row r="22" spans="1:30" customFormat="1" ht="15" customHeight="1" thickBot="1">
      <c r="A22" s="231"/>
      <c r="B22" s="442" t="s">
        <v>5902</v>
      </c>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4"/>
    </row>
    <row r="23" spans="1:30" customFormat="1" ht="15" customHeight="1">
      <c r="A23" s="140"/>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row>
    <row r="24" spans="1:30" customFormat="1" ht="15" customHeight="1">
      <c r="A24" s="140"/>
      <c r="B24" s="164"/>
      <c r="C24" s="549" t="s">
        <v>5903</v>
      </c>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row>
    <row r="25" spans="1:30" customFormat="1" ht="48" customHeight="1">
      <c r="A25" s="140"/>
      <c r="B25" s="164"/>
      <c r="C25" s="327" t="s">
        <v>5904</v>
      </c>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row>
    <row r="26" spans="1:30" customFormat="1" ht="15" customHeight="1">
      <c r="A26" s="140"/>
      <c r="B26" s="164"/>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row>
    <row r="27" spans="1:30" customFormat="1" ht="15" customHeight="1">
      <c r="A27" s="140"/>
      <c r="B27" s="164"/>
      <c r="C27" s="549" t="s">
        <v>5905</v>
      </c>
      <c r="D27" s="549"/>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549"/>
    </row>
    <row r="28" spans="1:30" customFormat="1" ht="84" customHeight="1">
      <c r="A28" s="232"/>
      <c r="B28" s="200"/>
      <c r="C28" s="327" t="s">
        <v>5906</v>
      </c>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row>
    <row r="29" spans="1:30" customFormat="1" ht="15" customHeight="1">
      <c r="A29" s="140"/>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row>
    <row r="30" spans="1:30" customFormat="1" ht="15" customHeight="1">
      <c r="A30" s="140"/>
      <c r="B30" s="164"/>
      <c r="C30" s="549" t="s">
        <v>5907</v>
      </c>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row>
    <row r="31" spans="1:30" customFormat="1" ht="72" customHeight="1">
      <c r="A31" s="140"/>
      <c r="B31" s="164"/>
      <c r="C31" s="327" t="s">
        <v>5908</v>
      </c>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row>
    <row r="32" spans="1:30" customFormat="1" ht="15" customHeight="1">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row>
    <row r="33" spans="1:30" customFormat="1" ht="15" customHeight="1">
      <c r="A33" s="140"/>
      <c r="B33" s="164"/>
      <c r="C33" s="549" t="s">
        <v>5909</v>
      </c>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row>
    <row r="34" spans="1:30" customFormat="1" ht="62.25" customHeight="1">
      <c r="A34" s="140"/>
      <c r="B34" s="164"/>
      <c r="C34" s="327" t="s">
        <v>5910</v>
      </c>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row>
    <row r="35" spans="1:30" customFormat="1" ht="15" customHeight="1">
      <c r="A35" s="140"/>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row>
    <row r="36" spans="1:30" customFormat="1" ht="15" customHeight="1">
      <c r="A36" s="140"/>
      <c r="B36" s="164"/>
      <c r="C36" s="549" t="s">
        <v>5911</v>
      </c>
      <c r="D36" s="549"/>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row>
    <row r="37" spans="1:30" customFormat="1" ht="51.75" customHeight="1">
      <c r="A37" s="140"/>
      <c r="B37" s="164"/>
      <c r="C37" s="327" t="s">
        <v>5912</v>
      </c>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row>
    <row r="38" spans="1:30" customFormat="1" ht="15" customHeight="1">
      <c r="A38" s="140"/>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row>
    <row r="39" spans="1:30" customFormat="1" ht="15" customHeight="1">
      <c r="A39" s="140"/>
      <c r="B39" s="164"/>
      <c r="C39" s="549" t="s">
        <v>5913</v>
      </c>
      <c r="D39" s="549"/>
      <c r="E39" s="549"/>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row>
    <row r="40" spans="1:30" customFormat="1" ht="52.5" customHeight="1">
      <c r="A40" s="140"/>
      <c r="B40" s="164"/>
      <c r="C40" s="327" t="s">
        <v>5914</v>
      </c>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row>
    <row r="41" spans="1:30" customFormat="1" ht="15" customHeight="1">
      <c r="A41" s="140"/>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row>
    <row r="42" spans="1:30" customFormat="1" ht="15" customHeight="1">
      <c r="A42" s="140"/>
      <c r="B42" s="164"/>
      <c r="C42" s="549" t="s">
        <v>5915</v>
      </c>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49"/>
      <c r="AD42" s="549"/>
    </row>
    <row r="43" spans="1:30" customFormat="1" ht="63" customHeight="1">
      <c r="A43" s="140"/>
      <c r="B43" s="164"/>
      <c r="C43" s="327" t="s">
        <v>5916</v>
      </c>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row>
    <row r="44" spans="1:30" customFormat="1" ht="15" customHeight="1">
      <c r="A44" s="140"/>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row>
    <row r="45" spans="1:30" customFormat="1" ht="15" customHeight="1">
      <c r="A45" s="140"/>
      <c r="B45" s="164"/>
      <c r="C45" s="549" t="s">
        <v>5917</v>
      </c>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row>
    <row r="46" spans="1:30" customFormat="1" ht="75" customHeight="1">
      <c r="A46" s="140"/>
      <c r="B46" s="164"/>
      <c r="C46" s="327" t="s">
        <v>5918</v>
      </c>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row>
    <row r="47" spans="1:30" customFormat="1" ht="15" customHeight="1">
      <c r="A47" s="140"/>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row>
    <row r="48" spans="1:30" customFormat="1" ht="15" customHeight="1">
      <c r="A48" s="140"/>
      <c r="B48" s="164"/>
      <c r="C48" s="549" t="s">
        <v>5919</v>
      </c>
      <c r="D48" s="549"/>
      <c r="E48" s="549"/>
      <c r="F48" s="549"/>
      <c r="G48" s="549"/>
      <c r="H48" s="549"/>
      <c r="I48" s="549"/>
      <c r="J48" s="549"/>
      <c r="K48" s="549"/>
      <c r="L48" s="549"/>
      <c r="M48" s="549"/>
      <c r="N48" s="549"/>
      <c r="O48" s="549"/>
      <c r="P48" s="549"/>
      <c r="Q48" s="549"/>
      <c r="R48" s="549"/>
      <c r="S48" s="549"/>
      <c r="T48" s="549"/>
      <c r="U48" s="549"/>
      <c r="V48" s="549"/>
      <c r="W48" s="549"/>
      <c r="X48" s="549"/>
      <c r="Y48" s="549"/>
      <c r="Z48" s="549"/>
      <c r="AA48" s="549"/>
      <c r="AB48" s="549"/>
      <c r="AC48" s="549"/>
      <c r="AD48" s="549"/>
    </row>
    <row r="49" spans="1:30" customFormat="1" ht="59.25" customHeight="1">
      <c r="A49" s="140"/>
      <c r="B49" s="164"/>
      <c r="C49" s="327" t="s">
        <v>5920</v>
      </c>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row>
    <row r="50" spans="1:30" customFormat="1" ht="15" customHeight="1">
      <c r="A50" s="140"/>
      <c r="B50" s="164"/>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row>
    <row r="51" spans="1:30" customFormat="1" ht="15" customHeight="1">
      <c r="A51" s="140"/>
      <c r="B51" s="164"/>
      <c r="C51" s="549" t="s">
        <v>5921</v>
      </c>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row>
    <row r="52" spans="1:30" customFormat="1" ht="60.75" customHeight="1">
      <c r="A52" s="140"/>
      <c r="B52" s="164"/>
      <c r="C52" s="327" t="s">
        <v>5922</v>
      </c>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row>
    <row r="53" spans="1:30" customFormat="1" ht="15" customHeight="1">
      <c r="A53" s="140"/>
      <c r="B53" s="164"/>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row>
    <row r="54" spans="1:30" customFormat="1" ht="15" customHeight="1">
      <c r="A54" s="140"/>
      <c r="B54" s="164"/>
      <c r="C54" s="549" t="s">
        <v>5923</v>
      </c>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row>
    <row r="55" spans="1:30" customFormat="1" ht="49.5" customHeight="1">
      <c r="A55" s="140"/>
      <c r="B55" s="164"/>
      <c r="C55" s="327" t="s">
        <v>5924</v>
      </c>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row>
    <row r="56" spans="1:30" customFormat="1" ht="15" customHeight="1">
      <c r="A56" s="140"/>
      <c r="B56" s="164"/>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row>
    <row r="57" spans="1:30" customFormat="1" ht="15" customHeight="1">
      <c r="A57" s="140"/>
      <c r="B57" s="164"/>
      <c r="C57" s="554" t="s">
        <v>5925</v>
      </c>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row>
    <row r="58" spans="1:30" customFormat="1" ht="36" customHeight="1">
      <c r="A58" s="140"/>
      <c r="B58" s="164"/>
      <c r="C58" s="327" t="s">
        <v>5926</v>
      </c>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row>
    <row r="59" spans="1:30" customFormat="1" ht="15" customHeight="1">
      <c r="A59" s="140"/>
      <c r="B59" s="164"/>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row>
    <row r="60" spans="1:30" customFormat="1" ht="15" customHeight="1">
      <c r="A60" s="140"/>
      <c r="B60" s="164"/>
      <c r="C60" s="550" t="s">
        <v>5927</v>
      </c>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550"/>
    </row>
    <row r="61" spans="1:30" customFormat="1" ht="27" customHeight="1">
      <c r="A61" s="140"/>
      <c r="B61" s="164"/>
      <c r="C61" s="327" t="s">
        <v>5928</v>
      </c>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row>
    <row r="62" spans="1:30" customFormat="1" ht="15" customHeight="1" thickBot="1">
      <c r="A62" s="140"/>
      <c r="B62" s="164"/>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row>
    <row r="63" spans="1:30" customFormat="1" ht="15" customHeight="1" thickBot="1">
      <c r="A63" s="231"/>
      <c r="B63" s="442" t="s">
        <v>5929</v>
      </c>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4"/>
    </row>
    <row r="64" spans="1:30" customFormat="1" ht="15" customHeight="1">
      <c r="A64" s="140"/>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row>
    <row r="65" spans="1:30" customFormat="1" ht="15" customHeight="1">
      <c r="A65" s="140"/>
      <c r="B65" s="164"/>
      <c r="C65" s="549" t="s">
        <v>5930</v>
      </c>
      <c r="D65" s="549"/>
      <c r="E65" s="549"/>
      <c r="F65" s="549"/>
      <c r="G65" s="549"/>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row>
    <row r="66" spans="1:30" customFormat="1" ht="60.75" customHeight="1">
      <c r="A66" s="140"/>
      <c r="B66" s="164"/>
      <c r="C66" s="327" t="s">
        <v>5931</v>
      </c>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row>
    <row r="67" spans="1:30" customFormat="1" ht="15" customHeight="1">
      <c r="A67" s="140"/>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row>
    <row r="68" spans="1:30" customFormat="1" ht="15" customHeight="1">
      <c r="A68" s="140"/>
      <c r="B68" s="164"/>
      <c r="C68" s="549" t="s">
        <v>5932</v>
      </c>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row>
    <row r="69" spans="1:30" customFormat="1" ht="48" customHeight="1">
      <c r="A69" s="140"/>
      <c r="B69" s="164"/>
      <c r="C69" s="327" t="s">
        <v>5933</v>
      </c>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row>
    <row r="70" spans="1:30" customFormat="1" ht="14.25">
      <c r="A70" s="140"/>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row>
    <row r="71" spans="1:30" customFormat="1" ht="15" customHeight="1">
      <c r="A71" s="140"/>
      <c r="B71" s="164"/>
      <c r="C71" s="549" t="s">
        <v>5934</v>
      </c>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49"/>
      <c r="AB71" s="549"/>
      <c r="AC71" s="549"/>
      <c r="AD71" s="549"/>
    </row>
    <row r="72" spans="1:30" customFormat="1" ht="36" customHeight="1">
      <c r="A72" s="140"/>
      <c r="B72" s="164"/>
      <c r="C72" s="327" t="s">
        <v>5935</v>
      </c>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row>
    <row r="73" spans="1:30" customFormat="1" ht="14.25">
      <c r="A73" s="140"/>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row>
    <row r="74" spans="1:30" customFormat="1" ht="15" customHeight="1">
      <c r="A74" s="140"/>
      <c r="B74" s="164"/>
      <c r="C74" s="549" t="s">
        <v>5936</v>
      </c>
      <c r="D74" s="549"/>
      <c r="E74" s="549"/>
      <c r="F74" s="549"/>
      <c r="G74" s="549"/>
      <c r="H74" s="549"/>
      <c r="I74" s="549"/>
      <c r="J74" s="549"/>
      <c r="K74" s="549"/>
      <c r="L74" s="549"/>
      <c r="M74" s="549"/>
      <c r="N74" s="549"/>
      <c r="O74" s="549"/>
      <c r="P74" s="549"/>
      <c r="Q74" s="549"/>
      <c r="R74" s="549"/>
      <c r="S74" s="549"/>
      <c r="T74" s="549"/>
      <c r="U74" s="549"/>
      <c r="V74" s="549"/>
      <c r="W74" s="549"/>
      <c r="X74" s="549"/>
      <c r="Y74" s="549"/>
      <c r="Z74" s="549"/>
      <c r="AA74" s="549"/>
      <c r="AB74" s="549"/>
      <c r="AC74" s="549"/>
      <c r="AD74" s="549"/>
    </row>
    <row r="75" spans="1:30" customFormat="1" ht="96" customHeight="1">
      <c r="A75" s="140"/>
      <c r="B75" s="164"/>
      <c r="C75" s="327" t="s">
        <v>5937</v>
      </c>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row>
    <row r="76" spans="1:30" customFormat="1" ht="15" customHeight="1">
      <c r="A76" s="140"/>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row>
    <row r="77" spans="1:30" customFormat="1" ht="24" customHeight="1">
      <c r="A77" s="140"/>
      <c r="B77" s="164"/>
      <c r="C77" s="549" t="s">
        <v>5938</v>
      </c>
      <c r="D77" s="549"/>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row>
    <row r="78" spans="1:30" customFormat="1" ht="48" customHeight="1">
      <c r="A78" s="140"/>
      <c r="B78" s="164"/>
      <c r="C78" s="327" t="s">
        <v>5939</v>
      </c>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row>
    <row r="79" spans="1:30" customFormat="1" ht="15" customHeight="1">
      <c r="A79" s="140"/>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row>
    <row r="80" spans="1:30" customFormat="1" ht="15" customHeight="1">
      <c r="A80" s="140"/>
      <c r="B80" s="164"/>
      <c r="C80" s="549" t="s">
        <v>5940</v>
      </c>
      <c r="D80" s="549"/>
      <c r="E80" s="549"/>
      <c r="F80" s="549"/>
      <c r="G80" s="549"/>
      <c r="H80" s="549"/>
      <c r="I80" s="549"/>
      <c r="J80" s="549"/>
      <c r="K80" s="549"/>
      <c r="L80" s="549"/>
      <c r="M80" s="549"/>
      <c r="N80" s="549"/>
      <c r="O80" s="549"/>
      <c r="P80" s="549"/>
      <c r="Q80" s="549"/>
      <c r="R80" s="549"/>
      <c r="S80" s="549"/>
      <c r="T80" s="549"/>
      <c r="U80" s="549"/>
      <c r="V80" s="549"/>
      <c r="W80" s="549"/>
      <c r="X80" s="549"/>
      <c r="Y80" s="549"/>
      <c r="Z80" s="549"/>
      <c r="AA80" s="549"/>
      <c r="AB80" s="549"/>
      <c r="AC80" s="549"/>
      <c r="AD80" s="549"/>
    </row>
    <row r="81" spans="1:30" customFormat="1" ht="48" customHeight="1">
      <c r="A81" s="140"/>
      <c r="B81" s="164"/>
      <c r="C81" s="327" t="s">
        <v>5941</v>
      </c>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row>
    <row r="82" spans="1:30" customFormat="1" ht="15" customHeight="1">
      <c r="A82" s="140"/>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row>
    <row r="83" spans="1:30" customFormat="1" ht="15" customHeight="1">
      <c r="A83" s="140"/>
      <c r="B83" s="164"/>
      <c r="C83" s="549" t="s">
        <v>5942</v>
      </c>
      <c r="D83" s="549"/>
      <c r="E83" s="549"/>
      <c r="F83" s="549"/>
      <c r="G83" s="549"/>
      <c r="H83" s="549"/>
      <c r="I83" s="549"/>
      <c r="J83" s="549"/>
      <c r="K83" s="549"/>
      <c r="L83" s="549"/>
      <c r="M83" s="549"/>
      <c r="N83" s="549"/>
      <c r="O83" s="549"/>
      <c r="P83" s="549"/>
      <c r="Q83" s="549"/>
      <c r="R83" s="549"/>
      <c r="S83" s="549"/>
      <c r="T83" s="549"/>
      <c r="U83" s="549"/>
      <c r="V83" s="549"/>
      <c r="W83" s="549"/>
      <c r="X83" s="549"/>
      <c r="Y83" s="549"/>
      <c r="Z83" s="549"/>
      <c r="AA83" s="549"/>
      <c r="AB83" s="549"/>
      <c r="AC83" s="549"/>
      <c r="AD83" s="549"/>
    </row>
    <row r="84" spans="1:30" customFormat="1" ht="72" customHeight="1">
      <c r="A84" s="140"/>
      <c r="B84" s="164"/>
      <c r="C84" s="327" t="s">
        <v>5943</v>
      </c>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row>
    <row r="85" spans="1:30" customFormat="1" ht="14.25">
      <c r="A85" s="140"/>
      <c r="B85" s="164"/>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row>
    <row r="86" spans="1:30" customFormat="1" ht="15" customHeight="1">
      <c r="A86" s="140"/>
      <c r="B86" s="164"/>
      <c r="C86" s="549" t="s">
        <v>5944</v>
      </c>
      <c r="D86" s="549"/>
      <c r="E86" s="549"/>
      <c r="F86" s="549"/>
      <c r="G86" s="549"/>
      <c r="H86" s="549"/>
      <c r="I86" s="549"/>
      <c r="J86" s="549"/>
      <c r="K86" s="549"/>
      <c r="L86" s="549"/>
      <c r="M86" s="549"/>
      <c r="N86" s="549"/>
      <c r="O86" s="549"/>
      <c r="P86" s="549"/>
      <c r="Q86" s="549"/>
      <c r="R86" s="549"/>
      <c r="S86" s="549"/>
      <c r="T86" s="549"/>
      <c r="U86" s="549"/>
      <c r="V86" s="549"/>
      <c r="W86" s="549"/>
      <c r="X86" s="549"/>
      <c r="Y86" s="549"/>
      <c r="Z86" s="549"/>
      <c r="AA86" s="549"/>
      <c r="AB86" s="549"/>
      <c r="AC86" s="549"/>
      <c r="AD86" s="549"/>
    </row>
    <row r="87" spans="1:30" customFormat="1" ht="72" customHeight="1">
      <c r="A87" s="140"/>
      <c r="B87" s="164"/>
      <c r="C87" s="327" t="s">
        <v>5945</v>
      </c>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row>
    <row r="88" spans="1:30" customFormat="1" ht="14.25">
      <c r="A88" s="140"/>
      <c r="B88" s="164"/>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row>
    <row r="89" spans="1:30" customFormat="1" ht="15" customHeight="1">
      <c r="A89" s="140"/>
      <c r="B89" s="164"/>
      <c r="C89" s="549" t="s">
        <v>5946</v>
      </c>
      <c r="D89" s="549"/>
      <c r="E89" s="549"/>
      <c r="F89" s="549"/>
      <c r="G89" s="549"/>
      <c r="H89" s="549"/>
      <c r="I89" s="549"/>
      <c r="J89" s="549"/>
      <c r="K89" s="549"/>
      <c r="L89" s="549"/>
      <c r="M89" s="549"/>
      <c r="N89" s="549"/>
      <c r="O89" s="549"/>
      <c r="P89" s="549"/>
      <c r="Q89" s="549"/>
      <c r="R89" s="549"/>
      <c r="S89" s="549"/>
      <c r="T89" s="549"/>
      <c r="U89" s="549"/>
      <c r="V89" s="549"/>
      <c r="W89" s="549"/>
      <c r="X89" s="549"/>
      <c r="Y89" s="549"/>
      <c r="Z89" s="549"/>
      <c r="AA89" s="549"/>
      <c r="AB89" s="549"/>
      <c r="AC89" s="549"/>
      <c r="AD89" s="549"/>
    </row>
    <row r="90" spans="1:30" customFormat="1" ht="48" customHeight="1">
      <c r="A90" s="140"/>
      <c r="B90" s="164"/>
      <c r="C90" s="327" t="s">
        <v>5947</v>
      </c>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row>
    <row r="91" spans="1:30" customFormat="1" ht="14.25">
      <c r="A91" s="140"/>
      <c r="B91" s="164"/>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row>
    <row r="92" spans="1:30" customFormat="1" ht="15" customHeight="1">
      <c r="A92" s="140"/>
      <c r="B92" s="164"/>
      <c r="C92" s="549" t="s">
        <v>5948</v>
      </c>
      <c r="D92" s="549"/>
      <c r="E92" s="549"/>
      <c r="F92" s="549"/>
      <c r="G92" s="549"/>
      <c r="H92" s="549"/>
      <c r="I92" s="549"/>
      <c r="J92" s="549"/>
      <c r="K92" s="549"/>
      <c r="L92" s="549"/>
      <c r="M92" s="549"/>
      <c r="N92" s="549"/>
      <c r="O92" s="549"/>
      <c r="P92" s="549"/>
      <c r="Q92" s="549"/>
      <c r="R92" s="549"/>
      <c r="S92" s="549"/>
      <c r="T92" s="549"/>
      <c r="U92" s="549"/>
      <c r="V92" s="549"/>
      <c r="W92" s="549"/>
      <c r="X92" s="549"/>
      <c r="Y92" s="549"/>
      <c r="Z92" s="549"/>
      <c r="AA92" s="549"/>
      <c r="AB92" s="549"/>
      <c r="AC92" s="549"/>
      <c r="AD92" s="549"/>
    </row>
    <row r="93" spans="1:30" customFormat="1" ht="36" customHeight="1">
      <c r="A93" s="140"/>
      <c r="B93" s="164"/>
      <c r="C93" s="327" t="s">
        <v>5949</v>
      </c>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row>
    <row r="94" spans="1:30" customFormat="1" ht="14.25">
      <c r="A94" s="140"/>
      <c r="B94" s="164"/>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row>
    <row r="95" spans="1:30" customFormat="1" ht="15" customHeight="1">
      <c r="A95" s="140"/>
      <c r="B95" s="164"/>
      <c r="C95" s="549" t="s">
        <v>5950</v>
      </c>
      <c r="D95" s="549"/>
      <c r="E95" s="549"/>
      <c r="F95" s="549"/>
      <c r="G95" s="549"/>
      <c r="H95" s="549"/>
      <c r="I95" s="549"/>
      <c r="J95" s="549"/>
      <c r="K95" s="549"/>
      <c r="L95" s="549"/>
      <c r="M95" s="549"/>
      <c r="N95" s="549"/>
      <c r="O95" s="549"/>
      <c r="P95" s="549"/>
      <c r="Q95" s="549"/>
      <c r="R95" s="549"/>
      <c r="S95" s="549"/>
      <c r="T95" s="549"/>
      <c r="U95" s="549"/>
      <c r="V95" s="549"/>
      <c r="W95" s="549"/>
      <c r="X95" s="549"/>
      <c r="Y95" s="549"/>
      <c r="Z95" s="549"/>
      <c r="AA95" s="549"/>
      <c r="AB95" s="549"/>
      <c r="AC95" s="549"/>
      <c r="AD95" s="549"/>
    </row>
    <row r="96" spans="1:30" customFormat="1" ht="60" customHeight="1">
      <c r="A96" s="140"/>
      <c r="B96" s="164"/>
      <c r="C96" s="327" t="s">
        <v>5951</v>
      </c>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row>
    <row r="97" spans="1:30" customFormat="1" ht="14.25">
      <c r="A97" s="140"/>
      <c r="B97" s="164"/>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row>
    <row r="98" spans="1:30" customFormat="1" ht="15" customHeight="1">
      <c r="A98" s="140"/>
      <c r="B98" s="164"/>
      <c r="C98" s="550" t="s">
        <v>5952</v>
      </c>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row>
    <row r="99" spans="1:30" customFormat="1" ht="24" customHeight="1">
      <c r="A99" s="140"/>
      <c r="B99" s="164"/>
      <c r="C99" s="327" t="s">
        <v>5953</v>
      </c>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row>
    <row r="100" spans="1:30" customFormat="1" thickBot="1">
      <c r="A100" s="140"/>
      <c r="B100" s="164"/>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row>
    <row r="101" spans="1:30" customFormat="1" ht="15" customHeight="1" thickBot="1">
      <c r="A101" s="231"/>
      <c r="B101" s="442" t="s">
        <v>5954</v>
      </c>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4"/>
    </row>
    <row r="102" spans="1:30" customFormat="1" ht="14.25">
      <c r="A102" s="140"/>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row>
    <row r="103" spans="1:30" customFormat="1" ht="15" customHeight="1">
      <c r="A103" s="140"/>
      <c r="B103" s="164"/>
      <c r="C103" s="549" t="s">
        <v>5955</v>
      </c>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row>
    <row r="104" spans="1:30" customFormat="1" ht="48" customHeight="1">
      <c r="A104" s="140"/>
      <c r="B104" s="164"/>
      <c r="C104" s="327" t="s">
        <v>5956</v>
      </c>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row>
    <row r="105" spans="1:30" customFormat="1" ht="14.25">
      <c r="A105" s="140"/>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row>
    <row r="106" spans="1:30" customFormat="1" ht="15" customHeight="1">
      <c r="A106" s="140"/>
      <c r="B106" s="164"/>
      <c r="C106" s="549" t="s">
        <v>5957</v>
      </c>
      <c r="D106" s="549"/>
      <c r="E106" s="549"/>
      <c r="F106" s="549"/>
      <c r="G106" s="549"/>
      <c r="H106" s="549"/>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row>
    <row r="107" spans="1:30" customFormat="1" ht="48" customHeight="1">
      <c r="A107" s="232"/>
      <c r="B107" s="200"/>
      <c r="C107" s="327" t="s">
        <v>5958</v>
      </c>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row>
    <row r="108" spans="1:30" customFormat="1" ht="14.25">
      <c r="A108" s="140"/>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row>
    <row r="109" spans="1:30" customFormat="1" ht="15" customHeight="1">
      <c r="A109" s="140"/>
      <c r="B109" s="164"/>
      <c r="C109" s="549" t="s">
        <v>5959</v>
      </c>
      <c r="D109" s="549"/>
      <c r="E109" s="549"/>
      <c r="F109" s="549"/>
      <c r="G109" s="549"/>
      <c r="H109" s="549"/>
      <c r="I109" s="549"/>
      <c r="J109" s="549"/>
      <c r="K109" s="549"/>
      <c r="L109" s="549"/>
      <c r="M109" s="549"/>
      <c r="N109" s="549"/>
      <c r="O109" s="549"/>
      <c r="P109" s="549"/>
      <c r="Q109" s="549"/>
      <c r="R109" s="549"/>
      <c r="S109" s="549"/>
      <c r="T109" s="549"/>
      <c r="U109" s="549"/>
      <c r="V109" s="549"/>
      <c r="W109" s="549"/>
      <c r="X109" s="549"/>
      <c r="Y109" s="549"/>
      <c r="Z109" s="549"/>
      <c r="AA109" s="549"/>
      <c r="AB109" s="549"/>
      <c r="AC109" s="549"/>
      <c r="AD109" s="549"/>
    </row>
    <row r="110" spans="1:30" customFormat="1" ht="72" customHeight="1">
      <c r="A110" s="140"/>
      <c r="B110" s="164"/>
      <c r="C110" s="327" t="s">
        <v>5960</v>
      </c>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row>
    <row r="111" spans="1:30" customFormat="1" ht="14.25">
      <c r="A111" s="140"/>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row>
    <row r="112" spans="1:30" customFormat="1" ht="24" customHeight="1">
      <c r="A112" s="140"/>
      <c r="B112" s="164"/>
      <c r="C112" s="549" t="s">
        <v>5961</v>
      </c>
      <c r="D112" s="549"/>
      <c r="E112" s="549"/>
      <c r="F112" s="549"/>
      <c r="G112" s="549"/>
      <c r="H112" s="549"/>
      <c r="I112" s="549"/>
      <c r="J112" s="549"/>
      <c r="K112" s="549"/>
      <c r="L112" s="549"/>
      <c r="M112" s="549"/>
      <c r="N112" s="549"/>
      <c r="O112" s="549"/>
      <c r="P112" s="549"/>
      <c r="Q112" s="549"/>
      <c r="R112" s="549"/>
      <c r="S112" s="549"/>
      <c r="T112" s="549"/>
      <c r="U112" s="549"/>
      <c r="V112" s="549"/>
      <c r="W112" s="549"/>
      <c r="X112" s="549"/>
      <c r="Y112" s="549"/>
      <c r="Z112" s="549"/>
      <c r="AA112" s="549"/>
      <c r="AB112" s="549"/>
      <c r="AC112" s="549"/>
      <c r="AD112" s="549"/>
    </row>
    <row r="113" spans="1:30" customFormat="1" ht="60" customHeight="1">
      <c r="A113" s="140"/>
      <c r="B113" s="164"/>
      <c r="C113" s="327" t="s">
        <v>5962</v>
      </c>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row>
    <row r="114" spans="1:30" customFormat="1" ht="14.25">
      <c r="A114" s="140"/>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row>
    <row r="115" spans="1:30" customFormat="1" ht="15" customHeight="1">
      <c r="A115" s="140"/>
      <c r="B115" s="164"/>
      <c r="C115" s="549" t="s">
        <v>5963</v>
      </c>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c r="Z115" s="549"/>
      <c r="AA115" s="549"/>
      <c r="AB115" s="549"/>
      <c r="AC115" s="549"/>
      <c r="AD115" s="549"/>
    </row>
    <row r="116" spans="1:30" customFormat="1" ht="60" customHeight="1">
      <c r="A116" s="140"/>
      <c r="B116" s="164"/>
      <c r="C116" s="327" t="s">
        <v>5964</v>
      </c>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30" customFormat="1" ht="14.25">
      <c r="A117" s="140"/>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row>
    <row r="118" spans="1:30" customFormat="1" ht="15" customHeight="1">
      <c r="A118" s="140"/>
      <c r="B118" s="164"/>
      <c r="C118" s="549" t="s">
        <v>5965</v>
      </c>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row>
    <row r="119" spans="1:30" customFormat="1" ht="48" customHeight="1">
      <c r="A119" s="140"/>
      <c r="B119" s="164"/>
      <c r="C119" s="327" t="s">
        <v>5966</v>
      </c>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row>
    <row r="120" spans="1:30" customFormat="1" ht="16.5" customHeight="1">
      <c r="A120" s="140"/>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row>
    <row r="121" spans="1:30" customFormat="1" ht="15" customHeight="1">
      <c r="A121" s="140"/>
      <c r="B121" s="164"/>
      <c r="C121" s="549" t="s">
        <v>5967</v>
      </c>
      <c r="D121" s="549"/>
      <c r="E121" s="549"/>
      <c r="F121" s="549"/>
      <c r="G121" s="549"/>
      <c r="H121" s="549"/>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row>
    <row r="122" spans="1:30" customFormat="1" ht="60" customHeight="1">
      <c r="A122" s="140"/>
      <c r="B122" s="164"/>
      <c r="C122" s="327" t="s">
        <v>5968</v>
      </c>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row>
    <row r="123" spans="1:30" customFormat="1" ht="14.25">
      <c r="A123" s="140"/>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row>
    <row r="124" spans="1:30" customFormat="1" ht="15" customHeight="1">
      <c r="A124" s="140"/>
      <c r="B124" s="164"/>
      <c r="C124" s="549" t="s">
        <v>5969</v>
      </c>
      <c r="D124" s="549"/>
      <c r="E124" s="549"/>
      <c r="F124" s="549"/>
      <c r="G124" s="549"/>
      <c r="H124" s="549"/>
      <c r="I124" s="549"/>
      <c r="J124" s="549"/>
      <c r="K124" s="549"/>
      <c r="L124" s="549"/>
      <c r="M124" s="549"/>
      <c r="N124" s="549"/>
      <c r="O124" s="549"/>
      <c r="P124" s="549"/>
      <c r="Q124" s="549"/>
      <c r="R124" s="549"/>
      <c r="S124" s="549"/>
      <c r="T124" s="549"/>
      <c r="U124" s="549"/>
      <c r="V124" s="549"/>
      <c r="W124" s="549"/>
      <c r="X124" s="549"/>
      <c r="Y124" s="549"/>
      <c r="Z124" s="549"/>
      <c r="AA124" s="549"/>
      <c r="AB124" s="549"/>
      <c r="AC124" s="549"/>
      <c r="AD124" s="549"/>
    </row>
    <row r="125" spans="1:30" customFormat="1" ht="93.95" customHeight="1">
      <c r="A125" s="140"/>
      <c r="B125" s="164"/>
      <c r="C125" s="327" t="s">
        <v>5970</v>
      </c>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row>
    <row r="126" spans="1:30" customFormat="1" ht="14.25">
      <c r="A126" s="140"/>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row>
    <row r="127" spans="1:30" customFormat="1" ht="15" customHeight="1">
      <c r="A127" s="140"/>
      <c r="B127" s="164"/>
      <c r="C127" s="549" t="s">
        <v>5971</v>
      </c>
      <c r="D127" s="549"/>
      <c r="E127" s="549"/>
      <c r="F127" s="549"/>
      <c r="G127" s="549"/>
      <c r="H127" s="549"/>
      <c r="I127" s="549"/>
      <c r="J127" s="549"/>
      <c r="K127" s="549"/>
      <c r="L127" s="549"/>
      <c r="M127" s="549"/>
      <c r="N127" s="549"/>
      <c r="O127" s="549"/>
      <c r="P127" s="549"/>
      <c r="Q127" s="549"/>
      <c r="R127" s="549"/>
      <c r="S127" s="549"/>
      <c r="T127" s="549"/>
      <c r="U127" s="549"/>
      <c r="V127" s="549"/>
      <c r="W127" s="549"/>
      <c r="X127" s="549"/>
      <c r="Y127" s="549"/>
      <c r="Z127" s="549"/>
      <c r="AA127" s="549"/>
      <c r="AB127" s="549"/>
      <c r="AC127" s="549"/>
      <c r="AD127" s="549"/>
    </row>
    <row r="128" spans="1:30" customFormat="1" ht="60" customHeight="1">
      <c r="A128" s="140"/>
      <c r="B128" s="164"/>
      <c r="C128" s="327" t="s">
        <v>5972</v>
      </c>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row>
    <row r="129" spans="1:30" customFormat="1" ht="15" customHeight="1">
      <c r="A129" s="140"/>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row>
    <row r="130" spans="1:30" customFormat="1" ht="15" customHeight="1">
      <c r="A130" s="140"/>
      <c r="B130" s="164"/>
      <c r="C130" s="549" t="s">
        <v>5973</v>
      </c>
      <c r="D130" s="549"/>
      <c r="E130" s="549"/>
      <c r="F130" s="549"/>
      <c r="G130" s="549"/>
      <c r="H130" s="549"/>
      <c r="I130" s="549"/>
      <c r="J130" s="549"/>
      <c r="K130" s="549"/>
      <c r="L130" s="549"/>
      <c r="M130" s="549"/>
      <c r="N130" s="549"/>
      <c r="O130" s="549"/>
      <c r="P130" s="549"/>
      <c r="Q130" s="549"/>
      <c r="R130" s="549"/>
      <c r="S130" s="549"/>
      <c r="T130" s="549"/>
      <c r="U130" s="549"/>
      <c r="V130" s="549"/>
      <c r="W130" s="549"/>
      <c r="X130" s="549"/>
      <c r="Y130" s="549"/>
      <c r="Z130" s="549"/>
      <c r="AA130" s="549"/>
      <c r="AB130" s="549"/>
      <c r="AC130" s="549"/>
      <c r="AD130" s="549"/>
    </row>
    <row r="131" spans="1:30" customFormat="1" ht="96" customHeight="1">
      <c r="A131" s="140"/>
      <c r="B131" s="164"/>
      <c r="C131" s="327" t="s">
        <v>5974</v>
      </c>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row>
    <row r="132" spans="1:30" customFormat="1" ht="14.25">
      <c r="A132" s="140"/>
      <c r="B132" s="164"/>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row>
    <row r="133" spans="1:30" customFormat="1" ht="15" customHeight="1">
      <c r="A133" s="140"/>
      <c r="B133" s="164"/>
      <c r="C133" s="549" t="s">
        <v>5975</v>
      </c>
      <c r="D133" s="549"/>
      <c r="E133" s="549"/>
      <c r="F133" s="549"/>
      <c r="G133" s="549"/>
      <c r="H133" s="549"/>
      <c r="I133" s="549"/>
      <c r="J133" s="549"/>
      <c r="K133" s="549"/>
      <c r="L133" s="549"/>
      <c r="M133" s="549"/>
      <c r="N133" s="549"/>
      <c r="O133" s="549"/>
      <c r="P133" s="549"/>
      <c r="Q133" s="549"/>
      <c r="R133" s="549"/>
      <c r="S133" s="549"/>
      <c r="T133" s="549"/>
      <c r="U133" s="549"/>
      <c r="V133" s="549"/>
      <c r="W133" s="549"/>
      <c r="X133" s="549"/>
      <c r="Y133" s="549"/>
      <c r="Z133" s="549"/>
      <c r="AA133" s="549"/>
      <c r="AB133" s="549"/>
      <c r="AC133" s="549"/>
      <c r="AD133" s="549"/>
    </row>
    <row r="134" spans="1:30" customFormat="1" ht="60" customHeight="1">
      <c r="A134" s="140"/>
      <c r="B134" s="164"/>
      <c r="C134" s="327" t="s">
        <v>5976</v>
      </c>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row>
    <row r="135" spans="1:30" customFormat="1" ht="14.25">
      <c r="A135" s="140"/>
      <c r="B135" s="164"/>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row>
    <row r="136" spans="1:30" customFormat="1" ht="15" customHeight="1">
      <c r="A136" s="140"/>
      <c r="B136" s="164"/>
      <c r="C136" s="550" t="s">
        <v>5977</v>
      </c>
      <c r="D136" s="550"/>
      <c r="E136" s="550"/>
      <c r="F136" s="550"/>
      <c r="G136" s="550"/>
      <c r="H136" s="550"/>
      <c r="I136" s="550"/>
      <c r="J136" s="550"/>
      <c r="K136" s="550"/>
      <c r="L136" s="550"/>
      <c r="M136" s="550"/>
      <c r="N136" s="550"/>
      <c r="O136" s="550"/>
      <c r="P136" s="550"/>
      <c r="Q136" s="550"/>
      <c r="R136" s="550"/>
      <c r="S136" s="550"/>
      <c r="T136" s="550"/>
      <c r="U136" s="550"/>
      <c r="V136" s="550"/>
      <c r="W136" s="550"/>
      <c r="X136" s="550"/>
      <c r="Y136" s="550"/>
      <c r="Z136" s="550"/>
      <c r="AA136" s="550"/>
      <c r="AB136" s="550"/>
      <c r="AC136" s="550"/>
      <c r="AD136" s="550"/>
    </row>
    <row r="137" spans="1:30" customFormat="1" ht="24" customHeight="1">
      <c r="A137" s="140"/>
      <c r="B137" s="164"/>
      <c r="C137" s="327" t="s">
        <v>5978</v>
      </c>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row>
    <row r="138" spans="1:30" customFormat="1" thickBot="1">
      <c r="A138" s="140"/>
      <c r="B138" s="164"/>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row>
    <row r="139" spans="1:30" customFormat="1" ht="15" customHeight="1" thickBot="1">
      <c r="A139" s="231"/>
      <c r="B139" s="442" t="s">
        <v>5979</v>
      </c>
      <c r="C139" s="443"/>
      <c r="D139" s="443"/>
      <c r="E139" s="443"/>
      <c r="F139" s="443"/>
      <c r="G139" s="443"/>
      <c r="H139" s="443"/>
      <c r="I139" s="443"/>
      <c r="J139" s="443"/>
      <c r="K139" s="443"/>
      <c r="L139" s="443"/>
      <c r="M139" s="443"/>
      <c r="N139" s="443"/>
      <c r="O139" s="443"/>
      <c r="P139" s="443"/>
      <c r="Q139" s="443"/>
      <c r="R139" s="443"/>
      <c r="S139" s="443"/>
      <c r="T139" s="443"/>
      <c r="U139" s="443"/>
      <c r="V139" s="443"/>
      <c r="W139" s="443"/>
      <c r="X139" s="443"/>
      <c r="Y139" s="443"/>
      <c r="Z139" s="443"/>
      <c r="AA139" s="443"/>
      <c r="AB139" s="443"/>
      <c r="AC139" s="443"/>
      <c r="AD139" s="444"/>
    </row>
    <row r="140" spans="1:30" customFormat="1" ht="14.25">
      <c r="A140" s="140"/>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row>
    <row r="141" spans="1:30" customFormat="1" ht="15" customHeight="1">
      <c r="A141" s="140"/>
      <c r="B141" s="164"/>
      <c r="C141" s="549" t="s">
        <v>5980</v>
      </c>
      <c r="D141" s="549"/>
      <c r="E141" s="549"/>
      <c r="F141" s="549"/>
      <c r="G141" s="549"/>
      <c r="H141" s="549"/>
      <c r="I141" s="549"/>
      <c r="J141" s="549"/>
      <c r="K141" s="549"/>
      <c r="L141" s="549"/>
      <c r="M141" s="549"/>
      <c r="N141" s="549"/>
      <c r="O141" s="549"/>
      <c r="P141" s="549"/>
      <c r="Q141" s="549"/>
      <c r="R141" s="549"/>
      <c r="S141" s="549"/>
      <c r="T141" s="549"/>
      <c r="U141" s="549"/>
      <c r="V141" s="549"/>
      <c r="W141" s="549"/>
      <c r="X141" s="549"/>
      <c r="Y141" s="549"/>
      <c r="Z141" s="549"/>
      <c r="AA141" s="549"/>
      <c r="AB141" s="549"/>
      <c r="AC141" s="549"/>
      <c r="AD141" s="549"/>
    </row>
    <row r="142" spans="1:30" customFormat="1" ht="48" customHeight="1">
      <c r="A142" s="140"/>
      <c r="B142" s="164"/>
      <c r="C142" s="327" t="s">
        <v>5981</v>
      </c>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row>
    <row r="143" spans="1:30" customFormat="1" ht="14.25">
      <c r="A143" s="140"/>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row>
    <row r="144" spans="1:30" customFormat="1" ht="15" customHeight="1">
      <c r="A144" s="140"/>
      <c r="B144" s="164"/>
      <c r="C144" s="549" t="s">
        <v>5982</v>
      </c>
      <c r="D144" s="549"/>
      <c r="E144" s="549"/>
      <c r="F144" s="549"/>
      <c r="G144" s="549"/>
      <c r="H144" s="549"/>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row>
    <row r="145" spans="1:30" customFormat="1" ht="48" customHeight="1">
      <c r="A145" s="140"/>
      <c r="B145" s="164"/>
      <c r="C145" s="327" t="s">
        <v>5983</v>
      </c>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row>
    <row r="146" spans="1:30" customFormat="1" ht="14.25">
      <c r="A146" s="140"/>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row>
    <row r="147" spans="1:30" customFormat="1" ht="15" customHeight="1">
      <c r="A147" s="140"/>
      <c r="B147" s="164"/>
      <c r="C147" s="549" t="s">
        <v>5984</v>
      </c>
      <c r="D147" s="549"/>
      <c r="E147" s="549"/>
      <c r="F147" s="549"/>
      <c r="G147" s="549"/>
      <c r="H147" s="549"/>
      <c r="I147" s="549"/>
      <c r="J147" s="549"/>
      <c r="K147" s="549"/>
      <c r="L147" s="549"/>
      <c r="M147" s="549"/>
      <c r="N147" s="549"/>
      <c r="O147" s="549"/>
      <c r="P147" s="549"/>
      <c r="Q147" s="549"/>
      <c r="R147" s="549"/>
      <c r="S147" s="549"/>
      <c r="T147" s="549"/>
      <c r="U147" s="549"/>
      <c r="V147" s="549"/>
      <c r="W147" s="549"/>
      <c r="X147" s="549"/>
      <c r="Y147" s="549"/>
      <c r="Z147" s="549"/>
      <c r="AA147" s="549"/>
      <c r="AB147" s="549"/>
      <c r="AC147" s="549"/>
      <c r="AD147" s="549"/>
    </row>
    <row r="148" spans="1:30" customFormat="1" ht="48" customHeight="1">
      <c r="A148" s="140"/>
      <c r="B148" s="164"/>
      <c r="C148" s="327" t="s">
        <v>5985</v>
      </c>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row>
    <row r="149" spans="1:30" customFormat="1" ht="14.25">
      <c r="A149" s="140"/>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row>
    <row r="150" spans="1:30" customFormat="1" ht="15" customHeight="1">
      <c r="A150" s="140"/>
      <c r="B150" s="164"/>
      <c r="C150" s="549" t="s">
        <v>5986</v>
      </c>
      <c r="D150" s="549"/>
      <c r="E150" s="549"/>
      <c r="F150" s="549"/>
      <c r="G150" s="549"/>
      <c r="H150" s="549"/>
      <c r="I150" s="549"/>
      <c r="J150" s="549"/>
      <c r="K150" s="549"/>
      <c r="L150" s="549"/>
      <c r="M150" s="549"/>
      <c r="N150" s="549"/>
      <c r="O150" s="549"/>
      <c r="P150" s="549"/>
      <c r="Q150" s="549"/>
      <c r="R150" s="549"/>
      <c r="S150" s="549"/>
      <c r="T150" s="549"/>
      <c r="U150" s="549"/>
      <c r="V150" s="549"/>
      <c r="W150" s="549"/>
      <c r="X150" s="549"/>
      <c r="Y150" s="549"/>
      <c r="Z150" s="549"/>
      <c r="AA150" s="549"/>
      <c r="AB150" s="549"/>
      <c r="AC150" s="549"/>
      <c r="AD150" s="549"/>
    </row>
    <row r="151" spans="1:30" customFormat="1" ht="48" customHeight="1">
      <c r="A151" s="140"/>
      <c r="B151" s="164"/>
      <c r="C151" s="327" t="s">
        <v>5987</v>
      </c>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row>
    <row r="152" spans="1:30" customFormat="1" ht="14.25">
      <c r="A152" s="140"/>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row>
    <row r="153" spans="1:30" customFormat="1" ht="15" customHeight="1">
      <c r="A153" s="140"/>
      <c r="B153" s="164"/>
      <c r="C153" s="549" t="s">
        <v>5988</v>
      </c>
      <c r="D153" s="549"/>
      <c r="E153" s="549"/>
      <c r="F153" s="549"/>
      <c r="G153" s="549"/>
      <c r="H153" s="549"/>
      <c r="I153" s="549"/>
      <c r="J153" s="549"/>
      <c r="K153" s="549"/>
      <c r="L153" s="549"/>
      <c r="M153" s="549"/>
      <c r="N153" s="549"/>
      <c r="O153" s="549"/>
      <c r="P153" s="549"/>
      <c r="Q153" s="549"/>
      <c r="R153" s="549"/>
      <c r="S153" s="549"/>
      <c r="T153" s="549"/>
      <c r="U153" s="549"/>
      <c r="V153" s="549"/>
      <c r="W153" s="549"/>
      <c r="X153" s="549"/>
      <c r="Y153" s="549"/>
      <c r="Z153" s="549"/>
      <c r="AA153" s="549"/>
      <c r="AB153" s="549"/>
      <c r="AC153" s="549"/>
      <c r="AD153" s="549"/>
    </row>
    <row r="154" spans="1:30" customFormat="1" ht="48" customHeight="1">
      <c r="A154" s="140"/>
      <c r="B154" s="164"/>
      <c r="C154" s="327" t="s">
        <v>5989</v>
      </c>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row>
    <row r="155" spans="1:30" customFormat="1" ht="13.5" customHeight="1">
      <c r="A155" s="140"/>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row>
    <row r="156" spans="1:30" customFormat="1" ht="15" customHeight="1">
      <c r="A156" s="140"/>
      <c r="B156" s="164"/>
      <c r="C156" s="550" t="s">
        <v>5990</v>
      </c>
      <c r="D156" s="550"/>
      <c r="E156" s="550"/>
      <c r="F156" s="550"/>
      <c r="G156" s="550"/>
      <c r="H156" s="550"/>
      <c r="I156" s="550"/>
      <c r="J156" s="550"/>
      <c r="K156" s="550"/>
      <c r="L156" s="550"/>
      <c r="M156" s="550"/>
      <c r="N156" s="550"/>
      <c r="O156" s="550"/>
      <c r="P156" s="550"/>
      <c r="Q156" s="550"/>
      <c r="R156" s="550"/>
      <c r="S156" s="550"/>
      <c r="T156" s="550"/>
      <c r="U156" s="550"/>
      <c r="V156" s="550"/>
      <c r="W156" s="550"/>
      <c r="X156" s="550"/>
      <c r="Y156" s="550"/>
      <c r="Z156" s="550"/>
      <c r="AA156" s="550"/>
      <c r="AB156" s="550"/>
      <c r="AC156" s="550"/>
      <c r="AD156" s="550"/>
    </row>
    <row r="157" spans="1:30" customFormat="1" ht="24" customHeight="1">
      <c r="A157" s="140"/>
      <c r="B157" s="164"/>
      <c r="C157" s="327" t="s">
        <v>5991</v>
      </c>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row>
    <row r="158" spans="1:30" customFormat="1" ht="13.5" customHeight="1" thickBot="1">
      <c r="A158" s="140"/>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c r="AA158" s="164"/>
      <c r="AB158" s="164"/>
      <c r="AC158" s="164"/>
      <c r="AD158" s="164"/>
    </row>
    <row r="159" spans="1:30" customFormat="1" ht="15" customHeight="1" thickBot="1">
      <c r="A159" s="231"/>
      <c r="B159" s="442" t="s">
        <v>5992</v>
      </c>
      <c r="C159" s="443"/>
      <c r="D159" s="443"/>
      <c r="E159" s="443"/>
      <c r="F159" s="443"/>
      <c r="G159" s="443"/>
      <c r="H159" s="443"/>
      <c r="I159" s="443"/>
      <c r="J159" s="443"/>
      <c r="K159" s="443"/>
      <c r="L159" s="443"/>
      <c r="M159" s="443"/>
      <c r="N159" s="443"/>
      <c r="O159" s="443"/>
      <c r="P159" s="443"/>
      <c r="Q159" s="443"/>
      <c r="R159" s="443"/>
      <c r="S159" s="443"/>
      <c r="T159" s="443"/>
      <c r="U159" s="443"/>
      <c r="V159" s="443"/>
      <c r="W159" s="443"/>
      <c r="X159" s="443"/>
      <c r="Y159" s="443"/>
      <c r="Z159" s="443"/>
      <c r="AA159" s="443"/>
      <c r="AB159" s="443"/>
      <c r="AC159" s="443"/>
      <c r="AD159" s="444"/>
    </row>
    <row r="160" spans="1:30" customFormat="1" ht="14.25">
      <c r="A160" s="140"/>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row>
    <row r="161" spans="1:30" customFormat="1" ht="24" customHeight="1">
      <c r="A161" s="140"/>
      <c r="B161" s="164"/>
      <c r="C161" s="549" t="s">
        <v>5993</v>
      </c>
      <c r="D161" s="549"/>
      <c r="E161" s="549"/>
      <c r="F161" s="549"/>
      <c r="G161" s="549"/>
      <c r="H161" s="549"/>
      <c r="I161" s="549"/>
      <c r="J161" s="549"/>
      <c r="K161" s="549"/>
      <c r="L161" s="549"/>
      <c r="M161" s="549"/>
      <c r="N161" s="549"/>
      <c r="O161" s="549"/>
      <c r="P161" s="549"/>
      <c r="Q161" s="549"/>
      <c r="R161" s="549"/>
      <c r="S161" s="549"/>
      <c r="T161" s="549"/>
      <c r="U161" s="549"/>
      <c r="V161" s="549"/>
      <c r="W161" s="549"/>
      <c r="X161" s="549"/>
      <c r="Y161" s="549"/>
      <c r="Z161" s="549"/>
      <c r="AA161" s="549"/>
      <c r="AB161" s="549"/>
      <c r="AC161" s="549"/>
      <c r="AD161" s="549"/>
    </row>
    <row r="162" spans="1:30" customFormat="1" ht="60" customHeight="1">
      <c r="A162" s="140"/>
      <c r="B162" s="164"/>
      <c r="C162" s="327" t="s">
        <v>5994</v>
      </c>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row>
    <row r="163" spans="1:30" customFormat="1" ht="14.25">
      <c r="A163" s="140"/>
      <c r="B163" s="164"/>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row>
    <row r="164" spans="1:30" customFormat="1" ht="15" customHeight="1">
      <c r="A164" s="140"/>
      <c r="B164" s="164"/>
      <c r="C164" s="549" t="s">
        <v>5995</v>
      </c>
      <c r="D164" s="549"/>
      <c r="E164" s="549"/>
      <c r="F164" s="549"/>
      <c r="G164" s="549"/>
      <c r="H164" s="549"/>
      <c r="I164" s="549"/>
      <c r="J164" s="549"/>
      <c r="K164" s="549"/>
      <c r="L164" s="549"/>
      <c r="M164" s="549"/>
      <c r="N164" s="549"/>
      <c r="O164" s="549"/>
      <c r="P164" s="549"/>
      <c r="Q164" s="549"/>
      <c r="R164" s="549"/>
      <c r="S164" s="549"/>
      <c r="T164" s="549"/>
      <c r="U164" s="549"/>
      <c r="V164" s="549"/>
      <c r="W164" s="549"/>
      <c r="X164" s="549"/>
      <c r="Y164" s="549"/>
      <c r="Z164" s="549"/>
      <c r="AA164" s="549"/>
      <c r="AB164" s="549"/>
      <c r="AC164" s="549"/>
      <c r="AD164" s="549"/>
    </row>
    <row r="165" spans="1:30" customFormat="1" ht="48" customHeight="1">
      <c r="A165" s="140"/>
      <c r="B165" s="164"/>
      <c r="C165" s="327" t="s">
        <v>5996</v>
      </c>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customFormat="1" ht="14.25">
      <c r="A166" s="140"/>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row>
    <row r="167" spans="1:30" customFormat="1" ht="15" customHeight="1">
      <c r="A167" s="140"/>
      <c r="B167" s="164"/>
      <c r="C167" s="549" t="s">
        <v>5997</v>
      </c>
      <c r="D167" s="549"/>
      <c r="E167" s="549"/>
      <c r="F167" s="549"/>
      <c r="G167" s="549"/>
      <c r="H167" s="549"/>
      <c r="I167" s="549"/>
      <c r="J167" s="549"/>
      <c r="K167" s="549"/>
      <c r="L167" s="549"/>
      <c r="M167" s="549"/>
      <c r="N167" s="549"/>
      <c r="O167" s="549"/>
      <c r="P167" s="549"/>
      <c r="Q167" s="549"/>
      <c r="R167" s="549"/>
      <c r="S167" s="549"/>
      <c r="T167" s="549"/>
      <c r="U167" s="549"/>
      <c r="V167" s="549"/>
      <c r="W167" s="549"/>
      <c r="X167" s="549"/>
      <c r="Y167" s="549"/>
      <c r="Z167" s="549"/>
      <c r="AA167" s="549"/>
      <c r="AB167" s="549"/>
      <c r="AC167" s="549"/>
      <c r="AD167" s="549"/>
    </row>
    <row r="168" spans="1:30" customFormat="1" ht="48" customHeight="1">
      <c r="A168" s="140"/>
      <c r="B168" s="164"/>
      <c r="C168" s="327" t="s">
        <v>5998</v>
      </c>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row>
    <row r="169" spans="1:30" customFormat="1" ht="15" customHeight="1">
      <c r="A169" s="140"/>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row>
    <row r="170" spans="1:30" customFormat="1" ht="24" customHeight="1">
      <c r="A170" s="140"/>
      <c r="B170" s="164"/>
      <c r="C170" s="549" t="s">
        <v>5999</v>
      </c>
      <c r="D170" s="549"/>
      <c r="E170" s="549"/>
      <c r="F170" s="549"/>
      <c r="G170" s="549"/>
      <c r="H170" s="549"/>
      <c r="I170" s="549"/>
      <c r="J170" s="549"/>
      <c r="K170" s="549"/>
      <c r="L170" s="549"/>
      <c r="M170" s="549"/>
      <c r="N170" s="549"/>
      <c r="O170" s="549"/>
      <c r="P170" s="549"/>
      <c r="Q170" s="549"/>
      <c r="R170" s="549"/>
      <c r="S170" s="549"/>
      <c r="T170" s="549"/>
      <c r="U170" s="549"/>
      <c r="V170" s="549"/>
      <c r="W170" s="549"/>
      <c r="X170" s="549"/>
      <c r="Y170" s="549"/>
      <c r="Z170" s="549"/>
      <c r="AA170" s="549"/>
      <c r="AB170" s="549"/>
      <c r="AC170" s="549"/>
      <c r="AD170" s="549"/>
    </row>
    <row r="171" spans="1:30" customFormat="1" ht="48" customHeight="1">
      <c r="A171" s="140"/>
      <c r="B171" s="164"/>
      <c r="C171" s="327" t="s">
        <v>6000</v>
      </c>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row>
    <row r="172" spans="1:30" customFormat="1" ht="14.25">
      <c r="A172" s="140"/>
      <c r="B172" s="233"/>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row>
    <row r="173" spans="1:30" customFormat="1" ht="24" customHeight="1">
      <c r="A173" s="140"/>
      <c r="B173" s="233"/>
      <c r="C173" s="550" t="s">
        <v>6001</v>
      </c>
      <c r="D173" s="550"/>
      <c r="E173" s="550"/>
      <c r="F173" s="550"/>
      <c r="G173" s="550"/>
      <c r="H173" s="550"/>
      <c r="I173" s="550"/>
      <c r="J173" s="550"/>
      <c r="K173" s="550"/>
      <c r="L173" s="550"/>
      <c r="M173" s="550"/>
      <c r="N173" s="550"/>
      <c r="O173" s="550"/>
      <c r="P173" s="550"/>
      <c r="Q173" s="550"/>
      <c r="R173" s="550"/>
      <c r="S173" s="550"/>
      <c r="T173" s="550"/>
      <c r="U173" s="550"/>
      <c r="V173" s="550"/>
      <c r="W173" s="550"/>
      <c r="X173" s="550"/>
      <c r="Y173" s="550"/>
      <c r="Z173" s="550"/>
      <c r="AA173" s="550"/>
      <c r="AB173" s="550"/>
      <c r="AC173" s="550"/>
      <c r="AD173" s="550"/>
    </row>
    <row r="174" spans="1:30" customFormat="1" ht="48" customHeight="1">
      <c r="A174" s="140"/>
      <c r="B174" s="233"/>
      <c r="C174" s="327" t="s">
        <v>6002</v>
      </c>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customFormat="1" ht="14.25">
      <c r="A175" s="140"/>
      <c r="B175" s="233"/>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row>
    <row r="176" spans="1:30" customFormat="1" ht="15" customHeight="1">
      <c r="A176" s="140"/>
      <c r="B176" s="164"/>
      <c r="C176" s="549" t="s">
        <v>6003</v>
      </c>
      <c r="D176" s="549"/>
      <c r="E176" s="549"/>
      <c r="F176" s="549"/>
      <c r="G176" s="549"/>
      <c r="H176" s="549"/>
      <c r="I176" s="549"/>
      <c r="J176" s="549"/>
      <c r="K176" s="549"/>
      <c r="L176" s="549"/>
      <c r="M176" s="549"/>
      <c r="N176" s="549"/>
      <c r="O176" s="549"/>
      <c r="P176" s="549"/>
      <c r="Q176" s="549"/>
      <c r="R176" s="549"/>
      <c r="S176" s="549"/>
      <c r="T176" s="549"/>
      <c r="U176" s="549"/>
      <c r="V176" s="549"/>
      <c r="W176" s="549"/>
      <c r="X176" s="549"/>
      <c r="Y176" s="549"/>
      <c r="Z176" s="549"/>
      <c r="AA176" s="549"/>
      <c r="AB176" s="549"/>
      <c r="AC176" s="549"/>
      <c r="AD176" s="549"/>
    </row>
    <row r="177" spans="1:30" customFormat="1" ht="36" customHeight="1">
      <c r="A177" s="140"/>
      <c r="B177" s="164"/>
      <c r="C177" s="327" t="s">
        <v>6004</v>
      </c>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row>
    <row r="178" spans="1:30" customFormat="1" ht="14.25">
      <c r="A178" s="140"/>
      <c r="B178" s="233"/>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row>
    <row r="179" spans="1:30" customFormat="1" ht="15" customHeight="1">
      <c r="A179" s="140"/>
      <c r="B179" s="164"/>
      <c r="C179" s="549" t="s">
        <v>6005</v>
      </c>
      <c r="D179" s="549"/>
      <c r="E179" s="549"/>
      <c r="F179" s="549"/>
      <c r="G179" s="549"/>
      <c r="H179" s="549"/>
      <c r="I179" s="549"/>
      <c r="J179" s="549"/>
      <c r="K179" s="549"/>
      <c r="L179" s="549"/>
      <c r="M179" s="549"/>
      <c r="N179" s="549"/>
      <c r="O179" s="549"/>
      <c r="P179" s="549"/>
      <c r="Q179" s="549"/>
      <c r="R179" s="549"/>
      <c r="S179" s="549"/>
      <c r="T179" s="549"/>
      <c r="U179" s="549"/>
      <c r="V179" s="549"/>
      <c r="W179" s="549"/>
      <c r="X179" s="549"/>
      <c r="Y179" s="549"/>
      <c r="Z179" s="549"/>
      <c r="AA179" s="549"/>
      <c r="AB179" s="549"/>
      <c r="AC179" s="549"/>
      <c r="AD179" s="549"/>
    </row>
    <row r="180" spans="1:30" customFormat="1" ht="24" customHeight="1">
      <c r="A180" s="140"/>
      <c r="B180" s="164"/>
      <c r="C180" s="327" t="s">
        <v>6006</v>
      </c>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row>
    <row r="181" spans="1:30" customFormat="1" thickBot="1">
      <c r="A181" s="140"/>
      <c r="B181" s="233"/>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row>
    <row r="182" spans="1:30" customFormat="1" ht="15" customHeight="1" thickBot="1">
      <c r="A182" s="231"/>
      <c r="B182" s="551" t="s">
        <v>6007</v>
      </c>
      <c r="C182" s="552"/>
      <c r="D182" s="552"/>
      <c r="E182" s="552"/>
      <c r="F182" s="552"/>
      <c r="G182" s="552"/>
      <c r="H182" s="552"/>
      <c r="I182" s="552"/>
      <c r="J182" s="552"/>
      <c r="K182" s="552"/>
      <c r="L182" s="552"/>
      <c r="M182" s="552"/>
      <c r="N182" s="552"/>
      <c r="O182" s="552"/>
      <c r="P182" s="552"/>
      <c r="Q182" s="552"/>
      <c r="R182" s="552"/>
      <c r="S182" s="552"/>
      <c r="T182" s="552"/>
      <c r="U182" s="552"/>
      <c r="V182" s="552"/>
      <c r="W182" s="552"/>
      <c r="X182" s="552"/>
      <c r="Y182" s="552"/>
      <c r="Z182" s="552"/>
      <c r="AA182" s="552"/>
      <c r="AB182" s="552"/>
      <c r="AC182" s="552"/>
      <c r="AD182" s="553"/>
    </row>
    <row r="183" spans="1:30" customFormat="1" ht="14.2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row>
    <row r="184" spans="1:30" customFormat="1" ht="15" customHeight="1">
      <c r="A184" s="140"/>
      <c r="B184" s="140"/>
      <c r="C184" s="550" t="s">
        <v>6008</v>
      </c>
      <c r="D184" s="550"/>
      <c r="E184" s="550"/>
      <c r="F184" s="550"/>
      <c r="G184" s="550"/>
      <c r="H184" s="550"/>
      <c r="I184" s="550"/>
      <c r="J184" s="550"/>
      <c r="K184" s="550"/>
      <c r="L184" s="550"/>
      <c r="M184" s="550"/>
      <c r="N184" s="550"/>
      <c r="O184" s="550"/>
      <c r="P184" s="550"/>
      <c r="Q184" s="550"/>
      <c r="R184" s="550"/>
      <c r="S184" s="550"/>
      <c r="T184" s="550"/>
      <c r="U184" s="550"/>
      <c r="V184" s="550"/>
      <c r="W184" s="550"/>
      <c r="X184" s="550"/>
      <c r="Y184" s="550"/>
      <c r="Z184" s="550"/>
      <c r="AA184" s="550"/>
      <c r="AB184" s="550"/>
      <c r="AC184" s="550"/>
      <c r="AD184" s="550"/>
    </row>
    <row r="185" spans="1:30" customFormat="1" ht="24" customHeight="1">
      <c r="A185" s="140"/>
      <c r="B185" s="140"/>
      <c r="C185" s="327" t="s">
        <v>6009</v>
      </c>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row>
    <row r="186" spans="1:30" ht="15" customHeight="1"/>
    <row r="187" spans="1:30" ht="15" customHeight="1"/>
    <row r="188" spans="1:30" ht="15" customHeight="1"/>
    <row r="189" spans="1:30" ht="15" customHeight="1"/>
    <row r="190" spans="1:30" ht="15" customHeight="1"/>
    <row r="191" spans="1:30" ht="15" customHeight="1"/>
  </sheetData>
  <sheetProtection algorithmName="SHA-512" hashValue="3AN+iODxHN3bEsVIWOMQ+tUtOYqcpg81JTw/LXmJiRTxhfi5qns1DYuG06H7XO6xh+ttgQCg0gxxQ2iSZDsN2Q==" saltValue="nVN9k63m4fZ5CRXSVDm2ZQ==" spinCount="100000" sheet="1" objects="1" scenarios="1"/>
  <mergeCells count="120">
    <mergeCell ref="AA12:AD12"/>
    <mergeCell ref="B14:AD14"/>
    <mergeCell ref="B16:AD16"/>
    <mergeCell ref="B18:AD18"/>
    <mergeCell ref="B20:AD20"/>
    <mergeCell ref="B1:AD1"/>
    <mergeCell ref="B3:AD3"/>
    <mergeCell ref="B5:AD5"/>
    <mergeCell ref="B7:AD7"/>
    <mergeCell ref="AA9:AD9"/>
    <mergeCell ref="B10:L10"/>
    <mergeCell ref="N10:O10"/>
    <mergeCell ref="C31:AD31"/>
    <mergeCell ref="C33:AD33"/>
    <mergeCell ref="C34:AD34"/>
    <mergeCell ref="C36:AD36"/>
    <mergeCell ref="C37:AD37"/>
    <mergeCell ref="C39:AD39"/>
    <mergeCell ref="B22:AD22"/>
    <mergeCell ref="C24:AD24"/>
    <mergeCell ref="C25:AD25"/>
    <mergeCell ref="C27:AD27"/>
    <mergeCell ref="C28:AD28"/>
    <mergeCell ref="C30:AD30"/>
    <mergeCell ref="C49:AD49"/>
    <mergeCell ref="C51:AD51"/>
    <mergeCell ref="C52:AD52"/>
    <mergeCell ref="C54:AD54"/>
    <mergeCell ref="C55:AD55"/>
    <mergeCell ref="C57:AD57"/>
    <mergeCell ref="C40:AD40"/>
    <mergeCell ref="C42:AD42"/>
    <mergeCell ref="C43:AD43"/>
    <mergeCell ref="C45:AD45"/>
    <mergeCell ref="C46:AD46"/>
    <mergeCell ref="C48:AD48"/>
    <mergeCell ref="C68:AD68"/>
    <mergeCell ref="C69:AD69"/>
    <mergeCell ref="C71:AD71"/>
    <mergeCell ref="C72:AD72"/>
    <mergeCell ref="C74:AD74"/>
    <mergeCell ref="C75:AD75"/>
    <mergeCell ref="C58:AD58"/>
    <mergeCell ref="C60:AD60"/>
    <mergeCell ref="C61:AD61"/>
    <mergeCell ref="B63:AD63"/>
    <mergeCell ref="C65:AD65"/>
    <mergeCell ref="C66:AD66"/>
    <mergeCell ref="C86:AD86"/>
    <mergeCell ref="C87:AD87"/>
    <mergeCell ref="C89:AD89"/>
    <mergeCell ref="C90:AD90"/>
    <mergeCell ref="C92:AD92"/>
    <mergeCell ref="C93:AD93"/>
    <mergeCell ref="C77:AD77"/>
    <mergeCell ref="C78:AD78"/>
    <mergeCell ref="C80:AD80"/>
    <mergeCell ref="C81:AD81"/>
    <mergeCell ref="C83:AD83"/>
    <mergeCell ref="C84:AD84"/>
    <mergeCell ref="C104:AD104"/>
    <mergeCell ref="C106:AD106"/>
    <mergeCell ref="C107:AD107"/>
    <mergeCell ref="C109:AD109"/>
    <mergeCell ref="C110:AD110"/>
    <mergeCell ref="C112:AD112"/>
    <mergeCell ref="C95:AD95"/>
    <mergeCell ref="C96:AD96"/>
    <mergeCell ref="C98:AD98"/>
    <mergeCell ref="C99:AD99"/>
    <mergeCell ref="B101:AD101"/>
    <mergeCell ref="C103:AD103"/>
    <mergeCell ref="C122:AD122"/>
    <mergeCell ref="C124:AD124"/>
    <mergeCell ref="C125:AD125"/>
    <mergeCell ref="C127:AD127"/>
    <mergeCell ref="C128:AD128"/>
    <mergeCell ref="C130:AD130"/>
    <mergeCell ref="C113:AD113"/>
    <mergeCell ref="C115:AD115"/>
    <mergeCell ref="C116:AD116"/>
    <mergeCell ref="C118:AD118"/>
    <mergeCell ref="C119:AD119"/>
    <mergeCell ref="C121:AD121"/>
    <mergeCell ref="C141:AD141"/>
    <mergeCell ref="C142:AD142"/>
    <mergeCell ref="C144:AD144"/>
    <mergeCell ref="C145:AD145"/>
    <mergeCell ref="C147:AD147"/>
    <mergeCell ref="C148:AD148"/>
    <mergeCell ref="C131:AD131"/>
    <mergeCell ref="C133:AD133"/>
    <mergeCell ref="C134:AD134"/>
    <mergeCell ref="C136:AD136"/>
    <mergeCell ref="C137:AD137"/>
    <mergeCell ref="B139:AD139"/>
    <mergeCell ref="C177:AD177"/>
    <mergeCell ref="C179:AD179"/>
    <mergeCell ref="C180:AD180"/>
    <mergeCell ref="B182:AD182"/>
    <mergeCell ref="C184:AD184"/>
    <mergeCell ref="C185:AD185"/>
    <mergeCell ref="C168:AD168"/>
    <mergeCell ref="C170:AD170"/>
    <mergeCell ref="C171:AD171"/>
    <mergeCell ref="C173:AD173"/>
    <mergeCell ref="C174:AD174"/>
    <mergeCell ref="C176:AD176"/>
    <mergeCell ref="B159:AD159"/>
    <mergeCell ref="C161:AD161"/>
    <mergeCell ref="C162:AD162"/>
    <mergeCell ref="C164:AD164"/>
    <mergeCell ref="C165:AD165"/>
    <mergeCell ref="C167:AD167"/>
    <mergeCell ref="C150:AD150"/>
    <mergeCell ref="C151:AD151"/>
    <mergeCell ref="C153:AD153"/>
    <mergeCell ref="C154:AD154"/>
    <mergeCell ref="C156:AD156"/>
    <mergeCell ref="C157:AD157"/>
  </mergeCells>
  <conditionalFormatting sqref="A1:XFD1048576">
    <cfRule type="expression" dxfId="13" priority="1" stopIfTrue="1">
      <formula>AND($A$1&lt;&gt;"",SEARCH("igual o mayor",A1)&gt;0)</formula>
    </cfRule>
    <cfRule type="expression" dxfId="12" priority="2" stopIfTrue="1">
      <formula>AND($A$1&lt;&gt;"",SEARCH("igual o menor",A1)&gt;0)</formula>
    </cfRule>
    <cfRule type="expression" dxfId="11" priority="3" stopIfTrue="1">
      <formula>AND($A$1&lt;&gt;"",SEARCH("pase a la pregunta",A1)&gt;0)</formula>
    </cfRule>
    <cfRule type="expression" dxfId="10" priority="4" stopIfTrue="1">
      <formula>AND($A$1&lt;&gt;"",SEARCH("en blanco",A1)&gt;0)</formula>
    </cfRule>
    <cfRule type="expression" dxfId="9" priority="5" stopIfTrue="1">
      <formula>AND($A$1&lt;&gt;"",SEARCH("no puede registrar",A1)&gt;0)</formula>
    </cfRule>
    <cfRule type="expression" dxfId="8" priority="6" stopIfTrue="1">
      <formula>AND($A$1&lt;&gt;"",SUM(A1)&gt;0)</formula>
    </cfRule>
    <cfRule type="expression" dxfId="7" priority="7" stopIfTrue="1">
      <formula>AND($A$1&lt;&gt;"",SEARCH("la pregunta",A1)&gt;0)</formula>
    </cfRule>
  </conditionalFormatting>
  <hyperlinks>
    <hyperlink ref="AA9:AD9" location="Índice!B29" display="Índice"/>
    <hyperlink ref="AA12:AD12" location="CNGE_2026_M1_Secc10_Sub2!A35" display="Pregunta 10.3"/>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Anexo</oddHeader>
    <oddFooter>&amp;LCenso Nacional de Gobiernos Estatales 2026&amp;R&amp;P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showGridLines="0" view="pageBreakPreview" zoomScale="120" zoomScaleNormal="100" zoomScaleSheetLayoutView="120" workbookViewId="0"/>
  </sheetViews>
  <sheetFormatPr baseColWidth="10" defaultColWidth="0" defaultRowHeight="15" customHeight="1" zeroHeight="1"/>
  <cols>
    <col min="1" max="1" width="5.625" style="19" customWidth="1"/>
    <col min="2" max="30" width="3.625" style="19" customWidth="1"/>
    <col min="31" max="31" width="5.625" style="19" customWidth="1"/>
    <col min="32" max="16384" width="3.625" style="19" hidden="1"/>
  </cols>
  <sheetData>
    <row r="1" spans="1:3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row>
    <row r="2" spans="1:31" ht="15"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row>
    <row r="3" spans="1:31" ht="45" customHeight="1">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row>
    <row r="4" spans="1:31" ht="15" customHeight="1">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row>
    <row r="5" spans="1:31" ht="45" customHeight="1">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row>
    <row r="6" spans="1:31" ht="15" customHeight="1">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row>
    <row r="7" spans="1:31" ht="72" customHeight="1">
      <c r="B7" s="308" t="s">
        <v>18</v>
      </c>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row>
    <row r="8" spans="1:31" ht="15" customHeight="1">
      <c r="B8" s="21"/>
      <c r="C8" s="21"/>
      <c r="D8" s="21"/>
      <c r="E8" s="21"/>
      <c r="F8" s="21"/>
      <c r="G8" s="21"/>
      <c r="H8" s="21"/>
      <c r="I8" s="21"/>
      <c r="J8" s="21"/>
      <c r="K8" s="21"/>
      <c r="L8" s="21"/>
      <c r="M8" s="21"/>
      <c r="N8" s="21"/>
      <c r="O8" s="21"/>
      <c r="P8" s="21"/>
      <c r="Q8" s="21"/>
      <c r="R8" s="21"/>
      <c r="S8" s="21"/>
      <c r="T8" s="21"/>
      <c r="U8" s="21"/>
      <c r="V8" s="21"/>
      <c r="W8" s="21"/>
      <c r="X8" s="21"/>
      <c r="Y8" s="21"/>
      <c r="Z8" s="21"/>
      <c r="AA8"/>
      <c r="AB8"/>
      <c r="AC8"/>
      <c r="AD8"/>
      <c r="AE8"/>
    </row>
    <row r="9" spans="1:31" ht="15" customHeight="1" thickBot="1">
      <c r="A9"/>
      <c r="B9" s="24" t="s">
        <v>3</v>
      </c>
      <c r="C9" s="25"/>
      <c r="D9" s="25"/>
      <c r="E9" s="25"/>
      <c r="F9" s="25"/>
      <c r="G9" s="25"/>
      <c r="H9" s="25"/>
      <c r="I9" s="25"/>
      <c r="J9" s="25"/>
      <c r="K9" s="25"/>
      <c r="L9" s="25"/>
      <c r="M9" s="26"/>
      <c r="N9" s="24" t="s">
        <v>4</v>
      </c>
      <c r="O9" s="26"/>
      <c r="P9"/>
      <c r="Q9"/>
      <c r="R9"/>
      <c r="S9"/>
      <c r="T9"/>
      <c r="U9"/>
      <c r="V9"/>
      <c r="W9"/>
      <c r="X9"/>
      <c r="Y9"/>
      <c r="Z9"/>
      <c r="AA9" s="441" t="s">
        <v>2</v>
      </c>
      <c r="AB9" s="441"/>
      <c r="AC9" s="441"/>
      <c r="AD9" s="441"/>
      <c r="AE9"/>
    </row>
    <row r="10" spans="1:31" ht="15" customHeight="1" thickBot="1">
      <c r="A10"/>
      <c r="B10" s="311" t="str">
        <f>IF(Presentación!B10="","",Presentación!B10)</f>
        <v>Veracruz de Ignacio de la Llave</v>
      </c>
      <c r="C10" s="312"/>
      <c r="D10" s="312"/>
      <c r="E10" s="312"/>
      <c r="F10" s="312"/>
      <c r="G10" s="312"/>
      <c r="H10" s="312"/>
      <c r="I10" s="312"/>
      <c r="J10" s="312"/>
      <c r="K10" s="312"/>
      <c r="L10" s="313"/>
      <c r="M10" s="29"/>
      <c r="N10" s="311" t="str">
        <f>IF(Presentación!N10="","",Presentación!N10)</f>
        <v>230</v>
      </c>
      <c r="O10" s="313"/>
      <c r="P10" s="20"/>
      <c r="Q10" s="27"/>
      <c r="R10" s="27"/>
      <c r="S10" s="27"/>
      <c r="T10" s="27"/>
      <c r="U10" s="27"/>
      <c r="V10" s="27"/>
      <c r="W10" s="27"/>
      <c r="X10" s="27"/>
      <c r="Y10" s="27"/>
      <c r="Z10" s="27"/>
      <c r="AA10" s="27"/>
      <c r="AB10" s="20"/>
      <c r="AC10" s="27"/>
      <c r="AD10" s="28"/>
      <c r="AE10"/>
    </row>
    <row r="11" spans="1:31" ht="15" customHeight="1">
      <c r="AE11"/>
    </row>
    <row r="12" spans="1:31" ht="15" customHeight="1">
      <c r="B12" s="172" t="s">
        <v>6010</v>
      </c>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row>
    <row r="13" spans="1:31" ht="36" customHeight="1">
      <c r="B13" s="166"/>
      <c r="C13" s="555" t="s">
        <v>6011</v>
      </c>
      <c r="D13" s="555"/>
      <c r="E13" s="555"/>
      <c r="F13" s="555"/>
      <c r="G13" s="555"/>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row>
    <row r="14" spans="1:31" ht="15" customHeight="1">
      <c r="AE14"/>
    </row>
    <row r="15" spans="1:31" ht="15" customHeight="1">
      <c r="B15" s="172" t="s">
        <v>6012</v>
      </c>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row>
    <row r="16" spans="1:31" ht="24" customHeight="1">
      <c r="B16" s="164"/>
      <c r="C16" s="327" t="s">
        <v>6013</v>
      </c>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row>
    <row r="17" spans="2:31" ht="15" customHeight="1">
      <c r="AE17"/>
    </row>
    <row r="18" spans="2:31" ht="15" customHeight="1">
      <c r="B18" s="172" t="s">
        <v>6014</v>
      </c>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row>
    <row r="19" spans="2:31" ht="36" customHeight="1">
      <c r="B19" s="164"/>
      <c r="C19" s="555" t="s">
        <v>6015</v>
      </c>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row>
    <row r="20" spans="2:31" ht="15" customHeight="1"/>
    <row r="21" spans="2:31" ht="15" customHeight="1"/>
    <row r="22" spans="2:31" ht="15" customHeight="1"/>
    <row r="23" spans="2:31" ht="15" customHeight="1"/>
    <row r="24" spans="2:31" ht="15" customHeight="1"/>
    <row r="25" spans="2:31" ht="15" customHeight="1"/>
  </sheetData>
  <sheetProtection algorithmName="SHA-512" hashValue="Wkq31SveOek2zylRfB7bA5sWmFlgXOmTOXQi2Scrn6SUcFBLJGH/DsVOH/rUm3xfPAMw8UEwFavFjGhMt3u+5Q==" saltValue="ajj+jzLGX7wXC4escD5sHA==" spinCount="100000" sheet="1" objects="1" scenarios="1"/>
  <mergeCells count="10">
    <mergeCell ref="B1:AD1"/>
    <mergeCell ref="B3:AD3"/>
    <mergeCell ref="B5:AD5"/>
    <mergeCell ref="B7:AD7"/>
    <mergeCell ref="AA9:AD9"/>
    <mergeCell ref="C13:AD13"/>
    <mergeCell ref="C16:AD16"/>
    <mergeCell ref="C19:AD19"/>
    <mergeCell ref="B10:L10"/>
    <mergeCell ref="N10:O10"/>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9:AD9" location="Índice!B3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4.25" zeroHeight="1"/>
  <cols>
    <col min="1" max="1" width="5.625" style="56" customWidth="1"/>
    <col min="2" max="30" width="3.625" style="56" customWidth="1"/>
    <col min="31" max="31" width="5.625" style="56" customWidth="1"/>
    <col min="32" max="33" width="11.5" style="56" hidden="1"/>
    <col min="34" max="109" width="5.625" hidden="1"/>
  </cols>
  <sheetData>
    <row r="1" spans="1:109" ht="173.25" customHeight="1">
      <c r="A1" s="297"/>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9"/>
      <c r="AF1" s="39"/>
      <c r="AG1" s="39"/>
    </row>
    <row r="2" spans="1:109" ht="15" customHeight="1">
      <c r="A2" s="40"/>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1" t="s">
        <v>19</v>
      </c>
      <c r="AI2" s="42" t="s">
        <v>20</v>
      </c>
      <c r="AK2" s="43"/>
      <c r="AL2" s="41" t="s">
        <v>21</v>
      </c>
      <c r="AM2" s="42" t="s">
        <v>22</v>
      </c>
      <c r="AO2" s="43"/>
      <c r="AP2" s="43"/>
      <c r="BW2" s="44"/>
      <c r="BX2" s="43"/>
      <c r="BY2" s="43"/>
    </row>
    <row r="3" spans="1:109" ht="45" customHeight="1">
      <c r="A3" s="45"/>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46"/>
      <c r="AF3" s="46"/>
      <c r="AG3" s="46"/>
      <c r="AH3" s="47"/>
      <c r="AI3" s="47"/>
      <c r="AK3" s="43"/>
      <c r="AL3" s="48"/>
      <c r="AM3" s="48"/>
      <c r="AN3" s="43"/>
      <c r="AO3" s="43"/>
      <c r="AP3" s="43">
        <v>1</v>
      </c>
      <c r="AQ3" s="49" t="s">
        <v>23</v>
      </c>
      <c r="AR3" s="49" t="s">
        <v>24</v>
      </c>
      <c r="AS3" s="49" t="s">
        <v>25</v>
      </c>
      <c r="AT3" s="49" t="s">
        <v>26</v>
      </c>
      <c r="AU3" s="49" t="s">
        <v>27</v>
      </c>
      <c r="AV3" s="49" t="s">
        <v>28</v>
      </c>
      <c r="AW3" s="49" t="s">
        <v>29</v>
      </c>
      <c r="AX3" s="49" t="s">
        <v>30</v>
      </c>
      <c r="AY3" s="49" t="s">
        <v>31</v>
      </c>
      <c r="AZ3" s="49" t="s">
        <v>32</v>
      </c>
      <c r="BA3" s="49" t="s">
        <v>33</v>
      </c>
      <c r="BB3" s="49" t="s">
        <v>34</v>
      </c>
      <c r="BC3" s="49" t="s">
        <v>35</v>
      </c>
      <c r="BD3" s="49" t="s">
        <v>36</v>
      </c>
      <c r="BE3" s="49" t="s">
        <v>37</v>
      </c>
      <c r="BF3" s="49" t="s">
        <v>38</v>
      </c>
      <c r="BG3" s="49" t="s">
        <v>39</v>
      </c>
      <c r="BH3" s="49" t="s">
        <v>40</v>
      </c>
      <c r="BI3" s="49" t="s">
        <v>41</v>
      </c>
      <c r="BJ3" s="49" t="s">
        <v>42</v>
      </c>
      <c r="BK3" s="49" t="s">
        <v>43</v>
      </c>
      <c r="BL3" s="49" t="s">
        <v>44</v>
      </c>
      <c r="BM3" s="49" t="s">
        <v>45</v>
      </c>
      <c r="BN3" s="49" t="s">
        <v>46</v>
      </c>
      <c r="BO3" s="49" t="s">
        <v>47</v>
      </c>
      <c r="BP3" s="49" t="s">
        <v>48</v>
      </c>
      <c r="BQ3" s="49" t="s">
        <v>49</v>
      </c>
      <c r="BR3" s="49" t="s">
        <v>50</v>
      </c>
      <c r="BS3" s="49" t="s">
        <v>51</v>
      </c>
      <c r="BT3" s="49" t="s">
        <v>52</v>
      </c>
      <c r="BU3" s="49" t="s">
        <v>53</v>
      </c>
      <c r="BV3" s="49" t="s">
        <v>54</v>
      </c>
      <c r="BW3" s="44"/>
      <c r="BX3" s="43"/>
      <c r="BY3" s="43"/>
      <c r="BZ3" s="49" t="s">
        <v>23</v>
      </c>
      <c r="CA3" s="49" t="s">
        <v>24</v>
      </c>
      <c r="CB3" s="49" t="s">
        <v>25</v>
      </c>
      <c r="CC3" s="49" t="s">
        <v>26</v>
      </c>
      <c r="CD3" s="49" t="s">
        <v>27</v>
      </c>
      <c r="CE3" s="49" t="s">
        <v>28</v>
      </c>
      <c r="CF3" s="49" t="s">
        <v>29</v>
      </c>
      <c r="CG3" s="49" t="s">
        <v>30</v>
      </c>
      <c r="CH3" s="49" t="s">
        <v>31</v>
      </c>
      <c r="CI3" s="49" t="s">
        <v>32</v>
      </c>
      <c r="CJ3" s="49" t="s">
        <v>33</v>
      </c>
      <c r="CK3" s="49" t="s">
        <v>34</v>
      </c>
      <c r="CL3" s="49" t="s">
        <v>35</v>
      </c>
      <c r="CM3" s="49" t="s">
        <v>36</v>
      </c>
      <c r="CN3" s="49" t="s">
        <v>37</v>
      </c>
      <c r="CO3" s="49" t="s">
        <v>38</v>
      </c>
      <c r="CP3" s="49" t="s">
        <v>39</v>
      </c>
      <c r="CQ3" s="49" t="s">
        <v>40</v>
      </c>
      <c r="CR3" s="49" t="s">
        <v>41</v>
      </c>
      <c r="CS3" s="49" t="s">
        <v>42</v>
      </c>
      <c r="CT3" s="49" t="s">
        <v>43</v>
      </c>
      <c r="CU3" s="49" t="s">
        <v>44</v>
      </c>
      <c r="CV3" s="49" t="s">
        <v>45</v>
      </c>
      <c r="CW3" s="49" t="s">
        <v>46</v>
      </c>
      <c r="CX3" s="49" t="s">
        <v>47</v>
      </c>
      <c r="CY3" s="49" t="s">
        <v>48</v>
      </c>
      <c r="CZ3" s="49" t="s">
        <v>49</v>
      </c>
      <c r="DA3" s="49" t="s">
        <v>50</v>
      </c>
      <c r="DB3" s="49" t="s">
        <v>51</v>
      </c>
      <c r="DC3" s="49" t="s">
        <v>52</v>
      </c>
      <c r="DD3" s="49" t="s">
        <v>53</v>
      </c>
      <c r="DE3" s="49" t="s">
        <v>54</v>
      </c>
    </row>
    <row r="4" spans="1:109" ht="1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50" t="s">
        <v>55</v>
      </c>
      <c r="AI4" s="48" t="s">
        <v>23</v>
      </c>
      <c r="AJ4" s="43"/>
      <c r="AK4" s="43"/>
      <c r="AL4" s="47" t="str">
        <f t="shared" ref="AL4:AL67" si="0">IFERROR(IF(HLOOKUP($N$10, $BZ$3:$DE$574, $AP4, FALSE )="", "", HLOOKUP($N$10, $BZ$3:$DE$574, $AP4, FALSE)), "")</f>
        <v>Acajete</v>
      </c>
      <c r="AM4" s="47" t="str">
        <f t="shared" ref="AM4:AM67" si="1">IFERROR(IF(AL4="", "", HLOOKUP($N$10, $AQ$3:$BV$574, AP4, FALSE)), "")</f>
        <v>30001</v>
      </c>
      <c r="AO4" s="43"/>
      <c r="AP4" s="43">
        <v>2</v>
      </c>
      <c r="AQ4" s="51" t="s">
        <v>56</v>
      </c>
      <c r="AR4" s="51" t="s">
        <v>57</v>
      </c>
      <c r="AS4" s="51" t="s">
        <v>58</v>
      </c>
      <c r="AT4" s="51" t="s">
        <v>59</v>
      </c>
      <c r="AU4" s="51" t="s">
        <v>60</v>
      </c>
      <c r="AV4" s="51" t="s">
        <v>61</v>
      </c>
      <c r="AW4" s="51" t="s">
        <v>62</v>
      </c>
      <c r="AX4" s="51" t="s">
        <v>63</v>
      </c>
      <c r="AY4" s="51" t="s">
        <v>64</v>
      </c>
      <c r="AZ4" s="51" t="s">
        <v>65</v>
      </c>
      <c r="BA4" s="51" t="s">
        <v>66</v>
      </c>
      <c r="BB4" s="51" t="s">
        <v>67</v>
      </c>
      <c r="BC4" s="51" t="s">
        <v>68</v>
      </c>
      <c r="BD4" s="51" t="s">
        <v>69</v>
      </c>
      <c r="BE4" s="246" t="s">
        <v>70</v>
      </c>
      <c r="BF4" s="51" t="s">
        <v>71</v>
      </c>
      <c r="BG4" s="51" t="s">
        <v>72</v>
      </c>
      <c r="BH4" s="51" t="s">
        <v>73</v>
      </c>
      <c r="BI4" s="51" t="s">
        <v>74</v>
      </c>
      <c r="BJ4" s="51" t="s">
        <v>75</v>
      </c>
      <c r="BK4" s="51" t="s">
        <v>76</v>
      </c>
      <c r="BL4" s="51" t="s">
        <v>77</v>
      </c>
      <c r="BM4" s="51" t="s">
        <v>78</v>
      </c>
      <c r="BN4" s="51" t="s">
        <v>79</v>
      </c>
      <c r="BO4" s="51" t="s">
        <v>80</v>
      </c>
      <c r="BP4" s="51" t="s">
        <v>81</v>
      </c>
      <c r="BQ4" s="51" t="s">
        <v>82</v>
      </c>
      <c r="BR4" s="51" t="s">
        <v>83</v>
      </c>
      <c r="BS4" s="51" t="s">
        <v>84</v>
      </c>
      <c r="BT4" s="51" t="s">
        <v>85</v>
      </c>
      <c r="BU4" s="51" t="s">
        <v>86</v>
      </c>
      <c r="BV4" s="51" t="s">
        <v>87</v>
      </c>
      <c r="BW4" s="43"/>
      <c r="BX4" s="43"/>
      <c r="BY4" s="43"/>
      <c r="BZ4" s="248" t="s">
        <v>55</v>
      </c>
      <c r="CA4" s="248" t="s">
        <v>88</v>
      </c>
      <c r="CB4" s="248" t="s">
        <v>89</v>
      </c>
      <c r="CC4" s="248" t="s">
        <v>90</v>
      </c>
      <c r="CD4" s="248" t="s">
        <v>91</v>
      </c>
      <c r="CE4" s="248" t="s">
        <v>92</v>
      </c>
      <c r="CF4" s="248" t="s">
        <v>93</v>
      </c>
      <c r="CG4" s="248" t="s">
        <v>94</v>
      </c>
      <c r="CH4" s="248" t="s">
        <v>95</v>
      </c>
      <c r="CI4" s="248" t="s">
        <v>96</v>
      </c>
      <c r="CJ4" s="248" t="s">
        <v>91</v>
      </c>
      <c r="CK4" s="248" t="s">
        <v>97</v>
      </c>
      <c r="CL4" s="248" t="s">
        <v>98</v>
      </c>
      <c r="CM4" s="248" t="s">
        <v>99</v>
      </c>
      <c r="CN4" s="52" t="s">
        <v>100</v>
      </c>
      <c r="CO4" s="248" t="s">
        <v>101</v>
      </c>
      <c r="CP4" s="248" t="s">
        <v>102</v>
      </c>
      <c r="CQ4" s="248" t="s">
        <v>103</v>
      </c>
      <c r="CR4" s="248" t="s">
        <v>91</v>
      </c>
      <c r="CS4" s="248" t="s">
        <v>104</v>
      </c>
      <c r="CT4" s="248" t="s">
        <v>105</v>
      </c>
      <c r="CU4" s="248" t="s">
        <v>106</v>
      </c>
      <c r="CV4" s="248" t="s">
        <v>107</v>
      </c>
      <c r="CW4" s="248" t="s">
        <v>108</v>
      </c>
      <c r="CX4" s="248" t="s">
        <v>109</v>
      </c>
      <c r="CY4" s="248" t="s">
        <v>110</v>
      </c>
      <c r="CZ4" s="248" t="s">
        <v>111</v>
      </c>
      <c r="DA4" s="248" t="s">
        <v>91</v>
      </c>
      <c r="DB4" s="248" t="s">
        <v>112</v>
      </c>
      <c r="DC4" s="248" t="s">
        <v>105</v>
      </c>
      <c r="DD4" s="248" t="s">
        <v>113</v>
      </c>
      <c r="DE4" s="248" t="s">
        <v>114</v>
      </c>
    </row>
    <row r="5" spans="1:109" ht="45" customHeight="1">
      <c r="A5" s="53"/>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53"/>
      <c r="AF5" s="53"/>
      <c r="AG5" s="53"/>
      <c r="AH5" s="50" t="s">
        <v>115</v>
      </c>
      <c r="AI5" s="48" t="s">
        <v>24</v>
      </c>
      <c r="AJ5" s="43"/>
      <c r="AK5" s="43"/>
      <c r="AL5" s="47" t="str">
        <f t="shared" si="0"/>
        <v>Acatlán</v>
      </c>
      <c r="AM5" s="47" t="str">
        <f t="shared" si="1"/>
        <v>30002</v>
      </c>
      <c r="AO5" s="43"/>
      <c r="AP5" s="43">
        <v>3</v>
      </c>
      <c r="AQ5" s="51" t="s">
        <v>116</v>
      </c>
      <c r="AR5" s="51" t="s">
        <v>117</v>
      </c>
      <c r="AS5" s="51" t="s">
        <v>118</v>
      </c>
      <c r="AT5" s="51" t="s">
        <v>119</v>
      </c>
      <c r="AU5" s="51" t="s">
        <v>120</v>
      </c>
      <c r="AV5" s="51" t="s">
        <v>121</v>
      </c>
      <c r="AW5" s="51" t="s">
        <v>122</v>
      </c>
      <c r="AX5" s="51" t="s">
        <v>123</v>
      </c>
      <c r="AY5" s="51" t="s">
        <v>124</v>
      </c>
      <c r="AZ5" s="51" t="s">
        <v>125</v>
      </c>
      <c r="BA5" s="51" t="s">
        <v>126</v>
      </c>
      <c r="BB5" s="51" t="s">
        <v>127</v>
      </c>
      <c r="BC5" s="51" t="s">
        <v>128</v>
      </c>
      <c r="BD5" s="51" t="s">
        <v>129</v>
      </c>
      <c r="BE5" s="246" t="s">
        <v>130</v>
      </c>
      <c r="BF5" s="51" t="s">
        <v>131</v>
      </c>
      <c r="BG5" s="51" t="s">
        <v>132</v>
      </c>
      <c r="BH5" s="51" t="s">
        <v>133</v>
      </c>
      <c r="BI5" s="51" t="s">
        <v>134</v>
      </c>
      <c r="BJ5" s="51" t="s">
        <v>135</v>
      </c>
      <c r="BK5" s="51" t="s">
        <v>136</v>
      </c>
      <c r="BL5" s="51" t="s">
        <v>137</v>
      </c>
      <c r="BM5" s="51" t="s">
        <v>138</v>
      </c>
      <c r="BN5" s="51" t="s">
        <v>139</v>
      </c>
      <c r="BO5" s="51" t="s">
        <v>140</v>
      </c>
      <c r="BP5" s="51" t="s">
        <v>141</v>
      </c>
      <c r="BQ5" s="51" t="s">
        <v>142</v>
      </c>
      <c r="BR5" s="51" t="s">
        <v>143</v>
      </c>
      <c r="BS5" s="51" t="s">
        <v>144</v>
      </c>
      <c r="BT5" s="51" t="s">
        <v>145</v>
      </c>
      <c r="BU5" s="51" t="s">
        <v>146</v>
      </c>
      <c r="BV5" s="51" t="s">
        <v>147</v>
      </c>
      <c r="BW5" s="43"/>
      <c r="BX5" s="43"/>
      <c r="BY5" s="43"/>
      <c r="BZ5" s="248" t="s">
        <v>148</v>
      </c>
      <c r="CA5" s="248" t="s">
        <v>149</v>
      </c>
      <c r="CB5" s="248" t="s">
        <v>150</v>
      </c>
      <c r="CC5" s="248" t="s">
        <v>151</v>
      </c>
      <c r="CD5" s="248" t="s">
        <v>152</v>
      </c>
      <c r="CE5" s="248" t="s">
        <v>153</v>
      </c>
      <c r="CF5" s="248" t="s">
        <v>154</v>
      </c>
      <c r="CG5" s="248" t="s">
        <v>155</v>
      </c>
      <c r="CH5" s="248" t="s">
        <v>156</v>
      </c>
      <c r="CI5" s="248" t="s">
        <v>157</v>
      </c>
      <c r="CJ5" s="248" t="s">
        <v>158</v>
      </c>
      <c r="CK5" s="248" t="s">
        <v>159</v>
      </c>
      <c r="CL5" s="248" t="s">
        <v>160</v>
      </c>
      <c r="CM5" s="248" t="s">
        <v>161</v>
      </c>
      <c r="CN5" s="52" t="s">
        <v>162</v>
      </c>
      <c r="CO5" s="248" t="s">
        <v>163</v>
      </c>
      <c r="CP5" s="248" t="s">
        <v>164</v>
      </c>
      <c r="CQ5" s="248" t="s">
        <v>165</v>
      </c>
      <c r="CR5" s="248" t="s">
        <v>166</v>
      </c>
      <c r="CS5" s="248" t="s">
        <v>167</v>
      </c>
      <c r="CT5" s="248" t="s">
        <v>168</v>
      </c>
      <c r="CU5" s="248" t="s">
        <v>169</v>
      </c>
      <c r="CV5" s="248" t="s">
        <v>170</v>
      </c>
      <c r="CW5" s="248" t="s">
        <v>171</v>
      </c>
      <c r="CX5" s="248" t="s">
        <v>172</v>
      </c>
      <c r="CY5" s="248" t="s">
        <v>173</v>
      </c>
      <c r="CZ5" s="248" t="s">
        <v>174</v>
      </c>
      <c r="DA5" s="248" t="s">
        <v>155</v>
      </c>
      <c r="DB5" s="248" t="s">
        <v>175</v>
      </c>
      <c r="DC5" s="248" t="s">
        <v>98</v>
      </c>
      <c r="DD5" s="248" t="s">
        <v>176</v>
      </c>
      <c r="DE5" s="248" t="s">
        <v>177</v>
      </c>
    </row>
    <row r="6" spans="1:109" ht="15"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0" t="s">
        <v>178</v>
      </c>
      <c r="AI6" s="48" t="s">
        <v>25</v>
      </c>
      <c r="AJ6" s="43"/>
      <c r="AK6" s="43"/>
      <c r="AL6" s="47" t="str">
        <f t="shared" si="0"/>
        <v>Acayucan</v>
      </c>
      <c r="AM6" s="47" t="str">
        <f t="shared" si="1"/>
        <v>30003</v>
      </c>
      <c r="AO6" s="43"/>
      <c r="AP6" s="43">
        <v>4</v>
      </c>
      <c r="AQ6" s="51" t="s">
        <v>179</v>
      </c>
      <c r="AR6" s="51" t="s">
        <v>180</v>
      </c>
      <c r="AS6" s="51" t="s">
        <v>181</v>
      </c>
      <c r="AT6" s="51" t="s">
        <v>182</v>
      </c>
      <c r="AU6" s="51" t="s">
        <v>183</v>
      </c>
      <c r="AV6" s="51" t="s">
        <v>184</v>
      </c>
      <c r="AW6" s="51" t="s">
        <v>185</v>
      </c>
      <c r="AX6" s="51" t="s">
        <v>186</v>
      </c>
      <c r="AY6" s="51" t="s">
        <v>187</v>
      </c>
      <c r="AZ6" s="51" t="s">
        <v>188</v>
      </c>
      <c r="BA6" s="51" t="s">
        <v>189</v>
      </c>
      <c r="BB6" s="51" t="s">
        <v>190</v>
      </c>
      <c r="BC6" s="51" t="s">
        <v>191</v>
      </c>
      <c r="BD6" s="51" t="s">
        <v>192</v>
      </c>
      <c r="BE6" s="246" t="s">
        <v>193</v>
      </c>
      <c r="BF6" s="51" t="s">
        <v>194</v>
      </c>
      <c r="BG6" s="51" t="s">
        <v>195</v>
      </c>
      <c r="BH6" s="51" t="s">
        <v>196</v>
      </c>
      <c r="BI6" s="51" t="s">
        <v>197</v>
      </c>
      <c r="BJ6" s="51" t="s">
        <v>198</v>
      </c>
      <c r="BK6" s="51" t="s">
        <v>199</v>
      </c>
      <c r="BL6" s="51" t="s">
        <v>200</v>
      </c>
      <c r="BM6" s="51" t="s">
        <v>201</v>
      </c>
      <c r="BN6" s="51" t="s">
        <v>202</v>
      </c>
      <c r="BO6" s="51" t="s">
        <v>203</v>
      </c>
      <c r="BP6" s="51" t="s">
        <v>204</v>
      </c>
      <c r="BQ6" s="51" t="s">
        <v>205</v>
      </c>
      <c r="BR6" s="51" t="s">
        <v>206</v>
      </c>
      <c r="BS6" s="51" t="s">
        <v>207</v>
      </c>
      <c r="BT6" s="51" t="s">
        <v>208</v>
      </c>
      <c r="BU6" s="51" t="s">
        <v>209</v>
      </c>
      <c r="BV6" s="51" t="s">
        <v>210</v>
      </c>
      <c r="BW6" s="43"/>
      <c r="BX6" s="43"/>
      <c r="BY6" s="43"/>
      <c r="BZ6" s="248" t="s">
        <v>211</v>
      </c>
      <c r="CA6" s="248" t="s">
        <v>212</v>
      </c>
      <c r="CB6" s="248" t="s">
        <v>213</v>
      </c>
      <c r="CC6" s="248" t="s">
        <v>214</v>
      </c>
      <c r="CD6" s="248" t="s">
        <v>215</v>
      </c>
      <c r="CE6" s="248" t="s">
        <v>216</v>
      </c>
      <c r="CF6" s="248" t="s">
        <v>217</v>
      </c>
      <c r="CG6" s="248" t="s">
        <v>215</v>
      </c>
      <c r="CH6" s="248" t="s">
        <v>218</v>
      </c>
      <c r="CI6" s="248" t="s">
        <v>219</v>
      </c>
      <c r="CJ6" s="248" t="s">
        <v>220</v>
      </c>
      <c r="CK6" s="248" t="s">
        <v>221</v>
      </c>
      <c r="CL6" s="248" t="s">
        <v>222</v>
      </c>
      <c r="CM6" s="248" t="s">
        <v>223</v>
      </c>
      <c r="CN6" s="52" t="s">
        <v>224</v>
      </c>
      <c r="CO6" s="248" t="s">
        <v>225</v>
      </c>
      <c r="CP6" s="248" t="s">
        <v>226</v>
      </c>
      <c r="CQ6" s="248" t="s">
        <v>227</v>
      </c>
      <c r="CR6" s="248" t="s">
        <v>228</v>
      </c>
      <c r="CS6" s="248" t="s">
        <v>229</v>
      </c>
      <c r="CT6" s="248" t="s">
        <v>98</v>
      </c>
      <c r="CU6" s="248" t="s">
        <v>230</v>
      </c>
      <c r="CV6" s="248" t="s">
        <v>231</v>
      </c>
      <c r="CW6" s="248" t="s">
        <v>232</v>
      </c>
      <c r="CX6" s="248" t="s">
        <v>233</v>
      </c>
      <c r="CY6" s="248" t="s">
        <v>234</v>
      </c>
      <c r="CZ6" s="248" t="s">
        <v>235</v>
      </c>
      <c r="DA6" s="248" t="s">
        <v>236</v>
      </c>
      <c r="DB6" s="248" t="s">
        <v>237</v>
      </c>
      <c r="DC6" s="248" t="s">
        <v>238</v>
      </c>
      <c r="DD6" s="248" t="s">
        <v>239</v>
      </c>
      <c r="DE6" s="248" t="s">
        <v>240</v>
      </c>
    </row>
    <row r="7" spans="1:109" ht="72" customHeight="1">
      <c r="A7" s="46"/>
      <c r="B7" s="319" t="s">
        <v>5</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46"/>
      <c r="AF7" s="46"/>
      <c r="AG7" s="46"/>
      <c r="AH7" s="50" t="s">
        <v>151</v>
      </c>
      <c r="AI7" s="48" t="s">
        <v>26</v>
      </c>
      <c r="AJ7" s="43"/>
      <c r="AK7" s="43"/>
      <c r="AL7" s="47" t="str">
        <f t="shared" si="0"/>
        <v>Actopan</v>
      </c>
      <c r="AM7" s="47" t="str">
        <f t="shared" si="1"/>
        <v>30004</v>
      </c>
      <c r="AO7" s="43"/>
      <c r="AP7" s="43">
        <v>5</v>
      </c>
      <c r="AQ7" s="51" t="s">
        <v>241</v>
      </c>
      <c r="AR7" s="51" t="s">
        <v>242</v>
      </c>
      <c r="AS7" s="51" t="s">
        <v>243</v>
      </c>
      <c r="AT7" s="51" t="s">
        <v>244</v>
      </c>
      <c r="AU7" s="51" t="s">
        <v>245</v>
      </c>
      <c r="AV7" s="51" t="s">
        <v>246</v>
      </c>
      <c r="AW7" s="51" t="s">
        <v>247</v>
      </c>
      <c r="AX7" s="51" t="s">
        <v>248</v>
      </c>
      <c r="AY7" s="51" t="s">
        <v>249</v>
      </c>
      <c r="AZ7" s="51" t="s">
        <v>250</v>
      </c>
      <c r="BA7" s="51" t="s">
        <v>251</v>
      </c>
      <c r="BB7" s="51" t="s">
        <v>252</v>
      </c>
      <c r="BC7" s="51" t="s">
        <v>253</v>
      </c>
      <c r="BD7" s="51" t="s">
        <v>254</v>
      </c>
      <c r="BE7" s="246" t="s">
        <v>255</v>
      </c>
      <c r="BF7" s="51" t="s">
        <v>256</v>
      </c>
      <c r="BG7" s="51" t="s">
        <v>257</v>
      </c>
      <c r="BH7" s="51" t="s">
        <v>258</v>
      </c>
      <c r="BI7" s="51" t="s">
        <v>259</v>
      </c>
      <c r="BJ7" s="51" t="s">
        <v>260</v>
      </c>
      <c r="BK7" s="51" t="s">
        <v>261</v>
      </c>
      <c r="BL7" s="51" t="s">
        <v>262</v>
      </c>
      <c r="BM7" s="51" t="s">
        <v>263</v>
      </c>
      <c r="BN7" s="51" t="s">
        <v>264</v>
      </c>
      <c r="BO7" s="51" t="s">
        <v>265</v>
      </c>
      <c r="BP7" s="51" t="s">
        <v>266</v>
      </c>
      <c r="BQ7" s="51" t="s">
        <v>267</v>
      </c>
      <c r="BR7" s="51" t="s">
        <v>268</v>
      </c>
      <c r="BS7" s="51" t="s">
        <v>269</v>
      </c>
      <c r="BT7" s="51" t="s">
        <v>270</v>
      </c>
      <c r="BU7" s="51" t="s">
        <v>271</v>
      </c>
      <c r="BV7" s="51" t="s">
        <v>272</v>
      </c>
      <c r="BW7" s="43"/>
      <c r="BX7" s="43"/>
      <c r="BY7" s="43"/>
      <c r="BZ7" s="248" t="s">
        <v>273</v>
      </c>
      <c r="CA7" s="248" t="s">
        <v>274</v>
      </c>
      <c r="CB7" s="248" t="s">
        <v>275</v>
      </c>
      <c r="CC7" s="248" t="s">
        <v>276</v>
      </c>
      <c r="CD7" s="248" t="s">
        <v>277</v>
      </c>
      <c r="CE7" s="248" t="s">
        <v>278</v>
      </c>
      <c r="CF7" s="248" t="s">
        <v>279</v>
      </c>
      <c r="CG7" s="248" t="s">
        <v>280</v>
      </c>
      <c r="CH7" s="248" t="s">
        <v>281</v>
      </c>
      <c r="CI7" s="248" t="s">
        <v>282</v>
      </c>
      <c r="CJ7" s="248" t="s">
        <v>283</v>
      </c>
      <c r="CK7" s="248" t="s">
        <v>284</v>
      </c>
      <c r="CL7" s="248" t="s">
        <v>285</v>
      </c>
      <c r="CM7" s="248" t="s">
        <v>286</v>
      </c>
      <c r="CN7" s="52" t="s">
        <v>287</v>
      </c>
      <c r="CO7" s="248" t="s">
        <v>288</v>
      </c>
      <c r="CP7" s="248" t="s">
        <v>289</v>
      </c>
      <c r="CQ7" s="248" t="s">
        <v>290</v>
      </c>
      <c r="CR7" s="248" t="s">
        <v>215</v>
      </c>
      <c r="CS7" s="248" t="s">
        <v>291</v>
      </c>
      <c r="CT7" s="248" t="s">
        <v>292</v>
      </c>
      <c r="CU7" s="248" t="s">
        <v>293</v>
      </c>
      <c r="CV7" s="248" t="s">
        <v>294</v>
      </c>
      <c r="CW7" s="248" t="s">
        <v>295</v>
      </c>
      <c r="CX7" s="248" t="s">
        <v>296</v>
      </c>
      <c r="CY7" s="248" t="s">
        <v>297</v>
      </c>
      <c r="CZ7" s="248" t="s">
        <v>298</v>
      </c>
      <c r="DA7" s="248" t="s">
        <v>299</v>
      </c>
      <c r="DB7" s="248" t="s">
        <v>300</v>
      </c>
      <c r="DC7" s="248" t="s">
        <v>222</v>
      </c>
      <c r="DD7" s="248" t="s">
        <v>301</v>
      </c>
      <c r="DE7" s="248" t="s">
        <v>302</v>
      </c>
    </row>
    <row r="8" spans="1:109" ht="15" customHeight="1">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50" t="s">
        <v>303</v>
      </c>
      <c r="AI8" s="48" t="s">
        <v>27</v>
      </c>
      <c r="AJ8" s="43"/>
      <c r="AK8" s="43"/>
      <c r="AL8" s="47" t="str">
        <f t="shared" si="0"/>
        <v>Acula</v>
      </c>
      <c r="AM8" s="47" t="str">
        <f t="shared" si="1"/>
        <v>30005</v>
      </c>
      <c r="AO8" s="43"/>
      <c r="AP8" s="43">
        <v>6</v>
      </c>
      <c r="AQ8" s="51" t="s">
        <v>304</v>
      </c>
      <c r="AR8" s="51" t="s">
        <v>305</v>
      </c>
      <c r="AS8" s="51" t="s">
        <v>306</v>
      </c>
      <c r="AT8" s="51" t="s">
        <v>307</v>
      </c>
      <c r="AU8" s="51" t="s">
        <v>308</v>
      </c>
      <c r="AV8" s="51" t="s">
        <v>309</v>
      </c>
      <c r="AW8" s="51" t="s">
        <v>310</v>
      </c>
      <c r="AX8" s="51" t="s">
        <v>311</v>
      </c>
      <c r="AY8" s="51" t="s">
        <v>312</v>
      </c>
      <c r="AZ8" s="51" t="s">
        <v>313</v>
      </c>
      <c r="BA8" s="51" t="s">
        <v>314</v>
      </c>
      <c r="BB8" s="51" t="s">
        <v>315</v>
      </c>
      <c r="BC8" s="51" t="s">
        <v>316</v>
      </c>
      <c r="BD8" s="51" t="s">
        <v>317</v>
      </c>
      <c r="BE8" s="246" t="s">
        <v>318</v>
      </c>
      <c r="BF8" s="51" t="s">
        <v>319</v>
      </c>
      <c r="BG8" s="51" t="s">
        <v>320</v>
      </c>
      <c r="BH8" s="51" t="s">
        <v>321</v>
      </c>
      <c r="BI8" s="51" t="s">
        <v>322</v>
      </c>
      <c r="BJ8" s="51" t="s">
        <v>323</v>
      </c>
      <c r="BK8" s="51" t="s">
        <v>324</v>
      </c>
      <c r="BL8" s="51" t="s">
        <v>325</v>
      </c>
      <c r="BM8" s="51" t="s">
        <v>326</v>
      </c>
      <c r="BN8" s="51" t="s">
        <v>327</v>
      </c>
      <c r="BO8" s="51" t="s">
        <v>328</v>
      </c>
      <c r="BP8" s="51" t="s">
        <v>329</v>
      </c>
      <c r="BQ8" s="51" t="s">
        <v>330</v>
      </c>
      <c r="BR8" s="51" t="s">
        <v>331</v>
      </c>
      <c r="BS8" s="51" t="s">
        <v>332</v>
      </c>
      <c r="BT8" s="51" t="s">
        <v>333</v>
      </c>
      <c r="BU8" s="51" t="s">
        <v>334</v>
      </c>
      <c r="BV8" s="51" t="s">
        <v>335</v>
      </c>
      <c r="BW8" s="43"/>
      <c r="BX8" s="43"/>
      <c r="BY8" s="43"/>
      <c r="BZ8" s="248" t="s">
        <v>336</v>
      </c>
      <c r="CA8" s="248" t="s">
        <v>337</v>
      </c>
      <c r="CB8" s="248" t="s">
        <v>338</v>
      </c>
      <c r="CC8" s="248" t="s">
        <v>339</v>
      </c>
      <c r="CD8" s="248" t="s">
        <v>340</v>
      </c>
      <c r="CE8" s="248" t="s">
        <v>341</v>
      </c>
      <c r="CF8" s="248" t="s">
        <v>342</v>
      </c>
      <c r="CG8" s="248" t="s">
        <v>343</v>
      </c>
      <c r="CH8" s="248" t="s">
        <v>344</v>
      </c>
      <c r="CI8" s="248" t="s">
        <v>345</v>
      </c>
      <c r="CJ8" s="248" t="s">
        <v>346</v>
      </c>
      <c r="CK8" s="248" t="s">
        <v>347</v>
      </c>
      <c r="CL8" s="248" t="s">
        <v>348</v>
      </c>
      <c r="CM8" s="248" t="s">
        <v>349</v>
      </c>
      <c r="CN8" s="52" t="s">
        <v>350</v>
      </c>
      <c r="CO8" s="248" t="s">
        <v>351</v>
      </c>
      <c r="CP8" s="248" t="s">
        <v>352</v>
      </c>
      <c r="CQ8" s="248" t="s">
        <v>353</v>
      </c>
      <c r="CR8" s="248" t="s">
        <v>354</v>
      </c>
      <c r="CS8" s="248" t="s">
        <v>355</v>
      </c>
      <c r="CT8" s="248" t="s">
        <v>356</v>
      </c>
      <c r="CU8" s="248" t="s">
        <v>357</v>
      </c>
      <c r="CV8" s="248" t="s">
        <v>302</v>
      </c>
      <c r="CW8" s="248" t="s">
        <v>174</v>
      </c>
      <c r="CX8" s="248" t="s">
        <v>358</v>
      </c>
      <c r="CY8" s="248" t="s">
        <v>359</v>
      </c>
      <c r="CZ8" s="248" t="s">
        <v>360</v>
      </c>
      <c r="DA8" s="248" t="s">
        <v>361</v>
      </c>
      <c r="DB8" s="248" t="s">
        <v>362</v>
      </c>
      <c r="DC8" s="248" t="s">
        <v>363</v>
      </c>
      <c r="DD8" s="248" t="s">
        <v>364</v>
      </c>
      <c r="DE8" s="248" t="s">
        <v>365</v>
      </c>
    </row>
    <row r="9" spans="1:109" ht="15" customHeight="1" thickBot="1">
      <c r="A9" s="54"/>
      <c r="B9" s="55" t="s">
        <v>3</v>
      </c>
      <c r="N9" s="55" t="s">
        <v>4</v>
      </c>
      <c r="P9" s="46"/>
      <c r="Q9" s="46"/>
      <c r="R9" s="46"/>
      <c r="S9" s="46"/>
      <c r="T9" s="46"/>
      <c r="U9" s="46"/>
      <c r="V9" s="46"/>
      <c r="W9" s="46"/>
      <c r="X9" s="46"/>
      <c r="Y9" s="46"/>
      <c r="Z9" s="46"/>
      <c r="AA9" s="320" t="s">
        <v>2</v>
      </c>
      <c r="AB9" s="320"/>
      <c r="AC9" s="320"/>
      <c r="AD9" s="320"/>
      <c r="AE9" s="46"/>
      <c r="AF9" s="46"/>
      <c r="AG9" s="46"/>
      <c r="AH9" s="50" t="s">
        <v>153</v>
      </c>
      <c r="AI9" s="48" t="s">
        <v>28</v>
      </c>
      <c r="AJ9" s="43"/>
      <c r="AK9" s="43"/>
      <c r="AL9" s="47" t="str">
        <f t="shared" si="0"/>
        <v>Acultzingo</v>
      </c>
      <c r="AM9" s="47" t="str">
        <f t="shared" si="1"/>
        <v>30006</v>
      </c>
      <c r="AO9" s="43"/>
      <c r="AP9" s="43">
        <v>7</v>
      </c>
      <c r="AQ9" s="51" t="s">
        <v>366</v>
      </c>
      <c r="AR9" s="51" t="s">
        <v>367</v>
      </c>
      <c r="AS9" s="57" t="s">
        <v>368</v>
      </c>
      <c r="AT9" s="51" t="s">
        <v>369</v>
      </c>
      <c r="AU9" s="51" t="s">
        <v>370</v>
      </c>
      <c r="AV9" s="51" t="s">
        <v>371</v>
      </c>
      <c r="AW9" s="51" t="s">
        <v>372</v>
      </c>
      <c r="AX9" s="51" t="s">
        <v>373</v>
      </c>
      <c r="AY9" s="51" t="s">
        <v>374</v>
      </c>
      <c r="AZ9" s="51" t="s">
        <v>375</v>
      </c>
      <c r="BA9" s="51" t="s">
        <v>376</v>
      </c>
      <c r="BB9" s="51" t="s">
        <v>377</v>
      </c>
      <c r="BC9" s="51" t="s">
        <v>378</v>
      </c>
      <c r="BD9" s="51" t="s">
        <v>379</v>
      </c>
      <c r="BE9" s="246" t="s">
        <v>380</v>
      </c>
      <c r="BF9" s="51" t="s">
        <v>381</v>
      </c>
      <c r="BG9" s="51" t="s">
        <v>382</v>
      </c>
      <c r="BH9" s="51" t="s">
        <v>383</v>
      </c>
      <c r="BI9" s="51" t="s">
        <v>384</v>
      </c>
      <c r="BJ9" s="51" t="s">
        <v>385</v>
      </c>
      <c r="BK9" s="51" t="s">
        <v>386</v>
      </c>
      <c r="BL9" s="51" t="s">
        <v>387</v>
      </c>
      <c r="BM9" s="51" t="s">
        <v>388</v>
      </c>
      <c r="BN9" s="51" t="s">
        <v>389</v>
      </c>
      <c r="BO9" s="51" t="s">
        <v>390</v>
      </c>
      <c r="BP9" s="51" t="s">
        <v>391</v>
      </c>
      <c r="BQ9" s="51" t="s">
        <v>392</v>
      </c>
      <c r="BR9" s="51" t="s">
        <v>393</v>
      </c>
      <c r="BS9" s="51" t="s">
        <v>394</v>
      </c>
      <c r="BT9" s="51" t="s">
        <v>395</v>
      </c>
      <c r="BU9" s="51" t="s">
        <v>396</v>
      </c>
      <c r="BV9" s="51" t="s">
        <v>397</v>
      </c>
      <c r="BW9" s="43"/>
      <c r="BX9" s="43"/>
      <c r="BY9" s="43"/>
      <c r="BZ9" s="248" t="s">
        <v>398</v>
      </c>
      <c r="CA9" s="248" t="s">
        <v>399</v>
      </c>
      <c r="CB9" s="248" t="s">
        <v>400</v>
      </c>
      <c r="CC9" s="248" t="s">
        <v>401</v>
      </c>
      <c r="CD9" s="248" t="s">
        <v>402</v>
      </c>
      <c r="CE9" s="248" t="s">
        <v>403</v>
      </c>
      <c r="CF9" s="248" t="s">
        <v>404</v>
      </c>
      <c r="CG9" s="248" t="s">
        <v>405</v>
      </c>
      <c r="CH9" s="248" t="s">
        <v>406</v>
      </c>
      <c r="CI9" s="248" t="s">
        <v>407</v>
      </c>
      <c r="CJ9" s="248" t="s">
        <v>408</v>
      </c>
      <c r="CK9" s="292" t="s">
        <v>6058</v>
      </c>
      <c r="CL9" s="248" t="s">
        <v>409</v>
      </c>
      <c r="CM9" s="248" t="s">
        <v>410</v>
      </c>
      <c r="CN9" s="52" t="s">
        <v>411</v>
      </c>
      <c r="CO9" s="248" t="s">
        <v>412</v>
      </c>
      <c r="CP9" s="248" t="s">
        <v>413</v>
      </c>
      <c r="CQ9" s="248" t="s">
        <v>414</v>
      </c>
      <c r="CR9" s="248" t="s">
        <v>415</v>
      </c>
      <c r="CS9" s="248" t="s">
        <v>416</v>
      </c>
      <c r="CT9" s="248" t="s">
        <v>165</v>
      </c>
      <c r="CU9" s="248" t="s">
        <v>417</v>
      </c>
      <c r="CV9" s="248" t="s">
        <v>418</v>
      </c>
      <c r="CW9" s="248" t="s">
        <v>419</v>
      </c>
      <c r="CX9" s="248" t="s">
        <v>420</v>
      </c>
      <c r="CY9" s="248" t="s">
        <v>421</v>
      </c>
      <c r="CZ9" s="248" t="s">
        <v>422</v>
      </c>
      <c r="DA9" s="248" t="s">
        <v>423</v>
      </c>
      <c r="DB9" s="248" t="s">
        <v>424</v>
      </c>
      <c r="DC9" s="248" t="s">
        <v>425</v>
      </c>
      <c r="DD9" s="248" t="s">
        <v>426</v>
      </c>
      <c r="DE9" s="248" t="s">
        <v>427</v>
      </c>
    </row>
    <row r="10" spans="1:109" ht="15" customHeight="1" thickBot="1">
      <c r="A10" s="54"/>
      <c r="B10" s="314" t="s">
        <v>1555</v>
      </c>
      <c r="C10" s="315"/>
      <c r="D10" s="315"/>
      <c r="E10" s="315"/>
      <c r="F10" s="315"/>
      <c r="G10" s="315"/>
      <c r="H10" s="315"/>
      <c r="I10" s="315"/>
      <c r="J10" s="315"/>
      <c r="K10" s="315"/>
      <c r="L10" s="316"/>
      <c r="M10" s="58"/>
      <c r="N10" s="317" t="str">
        <f>IFERROR(VLOOKUP(B10, AH4:AI35, 2, FALSE), "")</f>
        <v>230</v>
      </c>
      <c r="O10" s="318"/>
      <c r="P10" s="46"/>
      <c r="Q10" s="46"/>
      <c r="R10" s="46"/>
      <c r="S10" s="46"/>
      <c r="T10" s="46"/>
      <c r="U10" s="46"/>
      <c r="V10" s="46"/>
      <c r="W10" s="46"/>
      <c r="X10" s="46"/>
      <c r="Y10" s="46"/>
      <c r="Z10" s="46"/>
      <c r="AA10" s="46"/>
      <c r="AB10" s="46"/>
      <c r="AC10" s="46"/>
      <c r="AD10" s="46"/>
      <c r="AE10" s="46"/>
      <c r="AF10" s="46"/>
      <c r="AG10" s="46"/>
      <c r="AH10" s="50" t="s">
        <v>428</v>
      </c>
      <c r="AI10" s="48" t="s">
        <v>29</v>
      </c>
      <c r="AJ10" s="43"/>
      <c r="AK10" s="43"/>
      <c r="AL10" s="47" t="str">
        <f t="shared" si="0"/>
        <v>Camarón de Tejeda</v>
      </c>
      <c r="AM10" s="47" t="str">
        <f t="shared" si="1"/>
        <v>30007</v>
      </c>
      <c r="AO10" s="43"/>
      <c r="AP10" s="43">
        <v>8</v>
      </c>
      <c r="AQ10" s="51" t="s">
        <v>429</v>
      </c>
      <c r="AR10" s="51" t="s">
        <v>430</v>
      </c>
      <c r="AS10" s="51"/>
      <c r="AT10" s="51" t="s">
        <v>431</v>
      </c>
      <c r="AU10" s="51" t="s">
        <v>432</v>
      </c>
      <c r="AV10" s="51" t="s">
        <v>433</v>
      </c>
      <c r="AW10" s="51" t="s">
        <v>434</v>
      </c>
      <c r="AX10" s="51" t="s">
        <v>435</v>
      </c>
      <c r="AY10" s="51" t="s">
        <v>436</v>
      </c>
      <c r="AZ10" s="51" t="s">
        <v>437</v>
      </c>
      <c r="BA10" s="51" t="s">
        <v>438</v>
      </c>
      <c r="BB10" s="51" t="s">
        <v>439</v>
      </c>
      <c r="BC10" s="51" t="s">
        <v>440</v>
      </c>
      <c r="BD10" s="51" t="s">
        <v>441</v>
      </c>
      <c r="BE10" s="246" t="s">
        <v>442</v>
      </c>
      <c r="BF10" s="51" t="s">
        <v>443</v>
      </c>
      <c r="BG10" s="51" t="s">
        <v>444</v>
      </c>
      <c r="BH10" s="51" t="s">
        <v>445</v>
      </c>
      <c r="BI10" s="51" t="s">
        <v>446</v>
      </c>
      <c r="BJ10" s="51" t="s">
        <v>447</v>
      </c>
      <c r="BK10" s="51" t="s">
        <v>448</v>
      </c>
      <c r="BL10" s="51" t="s">
        <v>449</v>
      </c>
      <c r="BM10" s="51" t="s">
        <v>450</v>
      </c>
      <c r="BN10" s="51" t="s">
        <v>451</v>
      </c>
      <c r="BO10" s="51" t="s">
        <v>452</v>
      </c>
      <c r="BP10" s="51" t="s">
        <v>453</v>
      </c>
      <c r="BQ10" s="51" t="s">
        <v>454</v>
      </c>
      <c r="BR10" s="51" t="s">
        <v>455</v>
      </c>
      <c r="BS10" s="51" t="s">
        <v>456</v>
      </c>
      <c r="BT10" s="51" t="s">
        <v>457</v>
      </c>
      <c r="BU10" s="51" t="s">
        <v>458</v>
      </c>
      <c r="BV10" s="51" t="s">
        <v>459</v>
      </c>
      <c r="BW10" s="43"/>
      <c r="BX10" s="43"/>
      <c r="BY10" s="43"/>
      <c r="BZ10" s="248" t="s">
        <v>460</v>
      </c>
      <c r="CA10" s="248" t="s">
        <v>461</v>
      </c>
      <c r="CB10" s="248"/>
      <c r="CC10" s="248" t="s">
        <v>462</v>
      </c>
      <c r="CD10" s="248" t="s">
        <v>463</v>
      </c>
      <c r="CE10" s="248" t="s">
        <v>464</v>
      </c>
      <c r="CF10" s="248" t="s">
        <v>465</v>
      </c>
      <c r="CG10" s="248" t="s">
        <v>466</v>
      </c>
      <c r="CH10" s="248" t="s">
        <v>467</v>
      </c>
      <c r="CI10" s="248" t="s">
        <v>468</v>
      </c>
      <c r="CJ10" s="248" t="s">
        <v>469</v>
      </c>
      <c r="CK10" s="248" t="s">
        <v>470</v>
      </c>
      <c r="CL10" s="248" t="s">
        <v>471</v>
      </c>
      <c r="CM10" s="248" t="s">
        <v>472</v>
      </c>
      <c r="CN10" s="52" t="s">
        <v>473</v>
      </c>
      <c r="CO10" s="248" t="s">
        <v>474</v>
      </c>
      <c r="CP10" s="248" t="s">
        <v>475</v>
      </c>
      <c r="CQ10" s="248" t="s">
        <v>476</v>
      </c>
      <c r="CR10" s="248" t="s">
        <v>477</v>
      </c>
      <c r="CS10" s="248" t="s">
        <v>478</v>
      </c>
      <c r="CT10" s="248" t="s">
        <v>479</v>
      </c>
      <c r="CU10" s="248" t="s">
        <v>480</v>
      </c>
      <c r="CV10" s="248" t="s">
        <v>481</v>
      </c>
      <c r="CW10" s="248" t="s">
        <v>482</v>
      </c>
      <c r="CX10" s="248" t="s">
        <v>483</v>
      </c>
      <c r="CY10" s="248" t="s">
        <v>484</v>
      </c>
      <c r="CZ10" s="248" t="s">
        <v>485</v>
      </c>
      <c r="DA10" s="248" t="s">
        <v>486</v>
      </c>
      <c r="DB10" s="248" t="s">
        <v>487</v>
      </c>
      <c r="DC10" s="248" t="s">
        <v>488</v>
      </c>
      <c r="DD10" s="248" t="s">
        <v>489</v>
      </c>
      <c r="DE10" s="248" t="s">
        <v>490</v>
      </c>
    </row>
    <row r="11" spans="1:109" ht="15" customHeight="1" thickBot="1">
      <c r="A11" s="54"/>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50" t="s">
        <v>491</v>
      </c>
      <c r="AI11" s="48" t="s">
        <v>30</v>
      </c>
      <c r="AJ11" s="43"/>
      <c r="AK11" s="43"/>
      <c r="AL11" s="47" t="str">
        <f t="shared" si="0"/>
        <v>Alpatláhuac</v>
      </c>
      <c r="AM11" s="47" t="str">
        <f t="shared" si="1"/>
        <v>30008</v>
      </c>
      <c r="AO11" s="43"/>
      <c r="AP11" s="43">
        <v>9</v>
      </c>
      <c r="AQ11" s="51" t="s">
        <v>492</v>
      </c>
      <c r="AR11" s="57" t="s">
        <v>493</v>
      </c>
      <c r="AS11" s="51"/>
      <c r="AT11" s="51" t="s">
        <v>494</v>
      </c>
      <c r="AU11" s="51" t="s">
        <v>495</v>
      </c>
      <c r="AV11" s="51" t="s">
        <v>496</v>
      </c>
      <c r="AW11" s="51" t="s">
        <v>497</v>
      </c>
      <c r="AX11" s="51" t="s">
        <v>498</v>
      </c>
      <c r="AY11" s="51" t="s">
        <v>499</v>
      </c>
      <c r="AZ11" s="51" t="s">
        <v>500</v>
      </c>
      <c r="BA11" s="51" t="s">
        <v>501</v>
      </c>
      <c r="BB11" s="51" t="s">
        <v>502</v>
      </c>
      <c r="BC11" s="51" t="s">
        <v>503</v>
      </c>
      <c r="BD11" s="51" t="s">
        <v>504</v>
      </c>
      <c r="BE11" s="246" t="s">
        <v>505</v>
      </c>
      <c r="BF11" s="51" t="s">
        <v>506</v>
      </c>
      <c r="BG11" s="51" t="s">
        <v>507</v>
      </c>
      <c r="BH11" s="51" t="s">
        <v>508</v>
      </c>
      <c r="BI11" s="51" t="s">
        <v>509</v>
      </c>
      <c r="BJ11" s="51" t="s">
        <v>510</v>
      </c>
      <c r="BK11" s="51" t="s">
        <v>511</v>
      </c>
      <c r="BL11" s="51" t="s">
        <v>512</v>
      </c>
      <c r="BM11" s="51" t="s">
        <v>513</v>
      </c>
      <c r="BN11" s="51" t="s">
        <v>514</v>
      </c>
      <c r="BO11" s="51" t="s">
        <v>515</v>
      </c>
      <c r="BP11" s="51" t="s">
        <v>516</v>
      </c>
      <c r="BQ11" s="51" t="s">
        <v>517</v>
      </c>
      <c r="BR11" s="51" t="s">
        <v>518</v>
      </c>
      <c r="BS11" s="51" t="s">
        <v>519</v>
      </c>
      <c r="BT11" s="51" t="s">
        <v>520</v>
      </c>
      <c r="BU11" s="51" t="s">
        <v>521</v>
      </c>
      <c r="BV11" s="51" t="s">
        <v>522</v>
      </c>
      <c r="BW11" s="43"/>
      <c r="BX11" s="43"/>
      <c r="BY11" s="43"/>
      <c r="BZ11" s="248" t="s">
        <v>523</v>
      </c>
      <c r="CA11" s="248" t="s">
        <v>400</v>
      </c>
      <c r="CB11" s="248"/>
      <c r="CC11" s="248" t="s">
        <v>524</v>
      </c>
      <c r="CD11" s="248" t="s">
        <v>525</v>
      </c>
      <c r="CE11" s="248" t="s">
        <v>526</v>
      </c>
      <c r="CF11" t="s">
        <v>527</v>
      </c>
      <c r="CG11" s="248" t="s">
        <v>528</v>
      </c>
      <c r="CH11" s="248" t="s">
        <v>529</v>
      </c>
      <c r="CI11" s="248" t="s">
        <v>530</v>
      </c>
      <c r="CJ11" s="248" t="s">
        <v>531</v>
      </c>
      <c r="CK11" s="248" t="s">
        <v>532</v>
      </c>
      <c r="CL11" s="248" t="s">
        <v>533</v>
      </c>
      <c r="CM11" s="248" t="s">
        <v>534</v>
      </c>
      <c r="CN11" s="52" t="s">
        <v>535</v>
      </c>
      <c r="CO11" s="248" t="s">
        <v>536</v>
      </c>
      <c r="CP11" s="248" t="s">
        <v>485</v>
      </c>
      <c r="CQ11" s="248" t="s">
        <v>537</v>
      </c>
      <c r="CR11" s="248" t="s">
        <v>423</v>
      </c>
      <c r="CS11" s="248" t="s">
        <v>538</v>
      </c>
      <c r="CT11" s="248" t="s">
        <v>539</v>
      </c>
      <c r="CU11" s="248" t="s">
        <v>540</v>
      </c>
      <c r="CV11" s="292" t="s">
        <v>6059</v>
      </c>
      <c r="CW11" s="248" t="s">
        <v>541</v>
      </c>
      <c r="CX11" s="248" t="s">
        <v>542</v>
      </c>
      <c r="CY11" s="248" t="s">
        <v>543</v>
      </c>
      <c r="CZ11" s="248" t="s">
        <v>544</v>
      </c>
      <c r="DA11" s="248" t="s">
        <v>545</v>
      </c>
      <c r="DB11" s="248" t="s">
        <v>546</v>
      </c>
      <c r="DC11" s="248" t="s">
        <v>547</v>
      </c>
      <c r="DD11" s="248" t="s">
        <v>548</v>
      </c>
      <c r="DE11" s="248" t="s">
        <v>341</v>
      </c>
    </row>
    <row r="12" spans="1:109" ht="15" customHeight="1">
      <c r="A12" s="46"/>
      <c r="B12" s="59"/>
      <c r="C12" s="60" t="s">
        <v>549</v>
      </c>
      <c r="D12" s="61"/>
      <c r="E12" s="61"/>
      <c r="F12" s="61"/>
      <c r="G12" s="61"/>
      <c r="H12" s="61"/>
      <c r="I12" s="61"/>
      <c r="J12" s="61"/>
      <c r="K12" s="61"/>
      <c r="L12" s="61"/>
      <c r="M12" s="62"/>
      <c r="N12" s="63"/>
      <c r="O12" s="64"/>
      <c r="P12" s="63"/>
      <c r="Q12" s="63"/>
      <c r="R12" s="63"/>
      <c r="S12" s="63"/>
      <c r="T12" s="63"/>
      <c r="U12" s="63"/>
      <c r="V12" s="63"/>
      <c r="W12" s="63"/>
      <c r="X12" s="63"/>
      <c r="Y12" s="63"/>
      <c r="Z12" s="63"/>
      <c r="AA12" s="63"/>
      <c r="AB12" s="63"/>
      <c r="AC12" s="63"/>
      <c r="AD12" s="65"/>
      <c r="AF12" s="66"/>
      <c r="AG12" s="66"/>
      <c r="AH12" s="50" t="s">
        <v>550</v>
      </c>
      <c r="AI12" s="48" t="s">
        <v>31</v>
      </c>
      <c r="AJ12" s="43"/>
      <c r="AK12" s="43"/>
      <c r="AL12" s="47" t="str">
        <f t="shared" si="0"/>
        <v>Alto Lucero de Gutiérrez Barrios</v>
      </c>
      <c r="AM12" s="47" t="str">
        <f t="shared" si="1"/>
        <v>30009</v>
      </c>
      <c r="AO12" s="43"/>
      <c r="AP12" s="43">
        <v>10</v>
      </c>
      <c r="AQ12" s="51" t="s">
        <v>551</v>
      </c>
      <c r="AR12" s="51"/>
      <c r="AS12" s="51"/>
      <c r="AT12" s="51" t="s">
        <v>552</v>
      </c>
      <c r="AU12" s="51" t="s">
        <v>553</v>
      </c>
      <c r="AV12" s="51" t="s">
        <v>554</v>
      </c>
      <c r="AW12" s="51" t="s">
        <v>555</v>
      </c>
      <c r="AX12" s="51" t="s">
        <v>556</v>
      </c>
      <c r="AY12" s="51" t="s">
        <v>557</v>
      </c>
      <c r="AZ12" s="51" t="s">
        <v>558</v>
      </c>
      <c r="BA12" s="51" t="s">
        <v>559</v>
      </c>
      <c r="BB12" s="51" t="s">
        <v>560</v>
      </c>
      <c r="BC12" s="51" t="s">
        <v>561</v>
      </c>
      <c r="BD12" s="51" t="s">
        <v>562</v>
      </c>
      <c r="BE12" s="246" t="s">
        <v>563</v>
      </c>
      <c r="BF12" s="51" t="s">
        <v>564</v>
      </c>
      <c r="BG12" s="51" t="s">
        <v>565</v>
      </c>
      <c r="BH12" s="51" t="s">
        <v>566</v>
      </c>
      <c r="BI12" s="51" t="s">
        <v>567</v>
      </c>
      <c r="BJ12" s="51" t="s">
        <v>568</v>
      </c>
      <c r="BK12" s="51" t="s">
        <v>569</v>
      </c>
      <c r="BL12" s="51" t="s">
        <v>570</v>
      </c>
      <c r="BM12" s="51" t="s">
        <v>571</v>
      </c>
      <c r="BN12" s="51" t="s">
        <v>572</v>
      </c>
      <c r="BO12" s="51" t="s">
        <v>573</v>
      </c>
      <c r="BP12" s="51" t="s">
        <v>574</v>
      </c>
      <c r="BQ12" s="51" t="s">
        <v>575</v>
      </c>
      <c r="BR12" s="51" t="s">
        <v>576</v>
      </c>
      <c r="BS12" s="51" t="s">
        <v>577</v>
      </c>
      <c r="BT12" s="51" t="s">
        <v>578</v>
      </c>
      <c r="BU12" s="51" t="s">
        <v>579</v>
      </c>
      <c r="BV12" s="51" t="s">
        <v>580</v>
      </c>
      <c r="BW12" s="43"/>
      <c r="BX12" s="43"/>
      <c r="BY12" s="43"/>
      <c r="BZ12" s="248" t="s">
        <v>581</v>
      </c>
      <c r="CA12" s="248"/>
      <c r="CB12" s="248"/>
      <c r="CC12" s="248" t="s">
        <v>582</v>
      </c>
      <c r="CD12" s="248" t="s">
        <v>583</v>
      </c>
      <c r="CE12" s="248" t="s">
        <v>584</v>
      </c>
      <c r="CF12" s="248" t="s">
        <v>585</v>
      </c>
      <c r="CG12" s="248" t="s">
        <v>586</v>
      </c>
      <c r="CH12" s="248" t="s">
        <v>225</v>
      </c>
      <c r="CI12" s="248" t="s">
        <v>587</v>
      </c>
      <c r="CJ12" s="248" t="s">
        <v>588</v>
      </c>
      <c r="CK12" s="248" t="s">
        <v>589</v>
      </c>
      <c r="CL12" s="248" t="s">
        <v>590</v>
      </c>
      <c r="CM12" s="248" t="s">
        <v>590</v>
      </c>
      <c r="CN12" s="52" t="s">
        <v>591</v>
      </c>
      <c r="CO12" s="248" t="s">
        <v>592</v>
      </c>
      <c r="CP12" s="248" t="s">
        <v>593</v>
      </c>
      <c r="CQ12" s="248" t="s">
        <v>594</v>
      </c>
      <c r="CR12" s="248" t="s">
        <v>595</v>
      </c>
      <c r="CS12" s="248" t="s">
        <v>596</v>
      </c>
      <c r="CT12" s="248" t="s">
        <v>597</v>
      </c>
      <c r="CU12" s="248" t="s">
        <v>598</v>
      </c>
      <c r="CV12" s="248" t="s">
        <v>599</v>
      </c>
      <c r="CW12" s="248" t="s">
        <v>600</v>
      </c>
      <c r="CX12" s="248" t="s">
        <v>601</v>
      </c>
      <c r="CY12" s="248" t="s">
        <v>602</v>
      </c>
      <c r="CZ12" s="248" t="s">
        <v>603</v>
      </c>
      <c r="DA12" s="248" t="s">
        <v>604</v>
      </c>
      <c r="DB12" s="248" t="s">
        <v>605</v>
      </c>
      <c r="DC12" s="248" t="s">
        <v>606</v>
      </c>
      <c r="DD12" s="248" t="s">
        <v>607</v>
      </c>
      <c r="DE12" s="248" t="s">
        <v>608</v>
      </c>
    </row>
    <row r="13" spans="1:109" ht="84" customHeight="1" thickBot="1">
      <c r="A13" s="67"/>
      <c r="B13" s="68"/>
      <c r="C13" s="323" t="s">
        <v>609</v>
      </c>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69"/>
      <c r="AF13" s="67"/>
      <c r="AG13" s="67"/>
      <c r="AH13" s="50" t="s">
        <v>345</v>
      </c>
      <c r="AI13" s="48" t="s">
        <v>32</v>
      </c>
      <c r="AJ13" s="43"/>
      <c r="AK13" s="43"/>
      <c r="AL13" s="47" t="str">
        <f t="shared" si="0"/>
        <v>Altotonga</v>
      </c>
      <c r="AM13" s="47" t="str">
        <f t="shared" si="1"/>
        <v>30010</v>
      </c>
      <c r="AO13" s="43"/>
      <c r="AP13" s="43">
        <v>11</v>
      </c>
      <c r="AQ13" s="51" t="s">
        <v>610</v>
      </c>
      <c r="AR13" s="51"/>
      <c r="AS13" s="51"/>
      <c r="AT13" s="51" t="s">
        <v>611</v>
      </c>
      <c r="AU13" s="51" t="s">
        <v>612</v>
      </c>
      <c r="AV13" s="51" t="s">
        <v>613</v>
      </c>
      <c r="AW13" s="51" t="s">
        <v>614</v>
      </c>
      <c r="AX13" s="51" t="s">
        <v>615</v>
      </c>
      <c r="AY13" s="51" t="s">
        <v>616</v>
      </c>
      <c r="AZ13" s="51" t="s">
        <v>617</v>
      </c>
      <c r="BA13" s="51" t="s">
        <v>618</v>
      </c>
      <c r="BB13" s="51" t="s">
        <v>619</v>
      </c>
      <c r="BC13" s="51" t="s">
        <v>620</v>
      </c>
      <c r="BD13" s="51" t="s">
        <v>621</v>
      </c>
      <c r="BE13" s="246" t="s">
        <v>622</v>
      </c>
      <c r="BF13" s="51" t="s">
        <v>623</v>
      </c>
      <c r="BG13" s="51" t="s">
        <v>624</v>
      </c>
      <c r="BH13" s="51" t="s">
        <v>625</v>
      </c>
      <c r="BI13" s="51" t="s">
        <v>626</v>
      </c>
      <c r="BJ13" s="51" t="s">
        <v>627</v>
      </c>
      <c r="BK13" s="51" t="s">
        <v>628</v>
      </c>
      <c r="BL13" s="51" t="s">
        <v>629</v>
      </c>
      <c r="BM13" s="51" t="s">
        <v>630</v>
      </c>
      <c r="BN13" s="51" t="s">
        <v>631</v>
      </c>
      <c r="BO13" s="51" t="s">
        <v>632</v>
      </c>
      <c r="BP13" s="51" t="s">
        <v>633</v>
      </c>
      <c r="BQ13" s="51" t="s">
        <v>634</v>
      </c>
      <c r="BR13" s="51" t="s">
        <v>635</v>
      </c>
      <c r="BS13" s="51" t="s">
        <v>636</v>
      </c>
      <c r="BT13" s="51" t="s">
        <v>637</v>
      </c>
      <c r="BU13" s="51" t="s">
        <v>638</v>
      </c>
      <c r="BV13" s="51" t="s">
        <v>639</v>
      </c>
      <c r="BW13" s="43"/>
      <c r="BX13" s="43"/>
      <c r="BY13" s="43"/>
      <c r="BZ13" s="248" t="s">
        <v>640</v>
      </c>
      <c r="CA13" s="248"/>
      <c r="CB13" s="248"/>
      <c r="CC13" s="248" t="s">
        <v>641</v>
      </c>
      <c r="CD13" s="248" t="s">
        <v>642</v>
      </c>
      <c r="CE13" s="248" t="s">
        <v>643</v>
      </c>
      <c r="CF13" s="248" t="s">
        <v>644</v>
      </c>
      <c r="CG13" s="248" t="s">
        <v>645</v>
      </c>
      <c r="CH13" s="248" t="s">
        <v>646</v>
      </c>
      <c r="CI13" s="248" t="s">
        <v>647</v>
      </c>
      <c r="CJ13" s="248" t="s">
        <v>648</v>
      </c>
      <c r="CK13" s="248" t="s">
        <v>649</v>
      </c>
      <c r="CL13" s="248" t="s">
        <v>650</v>
      </c>
      <c r="CM13" s="248" t="s">
        <v>651</v>
      </c>
      <c r="CN13" s="52" t="s">
        <v>652</v>
      </c>
      <c r="CO13" s="248" t="s">
        <v>277</v>
      </c>
      <c r="CP13" s="248" t="s">
        <v>653</v>
      </c>
      <c r="CQ13" s="248" t="s">
        <v>654</v>
      </c>
      <c r="CR13" s="248" t="s">
        <v>655</v>
      </c>
      <c r="CS13" s="248" t="s">
        <v>656</v>
      </c>
      <c r="CT13" s="248" t="s">
        <v>657</v>
      </c>
      <c r="CU13" s="248" t="s">
        <v>658</v>
      </c>
      <c r="CV13" s="248" t="s">
        <v>659</v>
      </c>
      <c r="CW13" s="248" t="s">
        <v>660</v>
      </c>
      <c r="CX13" s="248" t="s">
        <v>661</v>
      </c>
      <c r="CY13" s="248" t="s">
        <v>662</v>
      </c>
      <c r="CZ13" s="248" t="s">
        <v>663</v>
      </c>
      <c r="DA13" s="248" t="s">
        <v>664</v>
      </c>
      <c r="DB13" s="248" t="s">
        <v>665</v>
      </c>
      <c r="DC13" s="248" t="s">
        <v>666</v>
      </c>
      <c r="DD13" s="248" t="s">
        <v>667</v>
      </c>
      <c r="DE13" s="248" t="s">
        <v>668</v>
      </c>
    </row>
    <row r="14" spans="1:109" ht="15" customHeight="1" thickBot="1">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F14" s="66"/>
      <c r="AG14" s="66"/>
      <c r="AH14" s="50" t="s">
        <v>669</v>
      </c>
      <c r="AI14" s="48" t="s">
        <v>33</v>
      </c>
      <c r="AJ14" s="43"/>
      <c r="AK14" s="43"/>
      <c r="AL14" s="47" t="str">
        <f t="shared" si="0"/>
        <v>Alvarado</v>
      </c>
      <c r="AM14" s="47" t="str">
        <f t="shared" si="1"/>
        <v>30011</v>
      </c>
      <c r="AO14" s="43"/>
      <c r="AP14" s="43">
        <v>12</v>
      </c>
      <c r="AQ14" s="51" t="s">
        <v>670</v>
      </c>
      <c r="AR14" s="51"/>
      <c r="AS14" s="51"/>
      <c r="AT14" s="51" t="s">
        <v>671</v>
      </c>
      <c r="AU14" s="51" t="s">
        <v>672</v>
      </c>
      <c r="AV14" s="57" t="s">
        <v>673</v>
      </c>
      <c r="AW14" s="51" t="s">
        <v>674</v>
      </c>
      <c r="AX14" s="51" t="s">
        <v>675</v>
      </c>
      <c r="AY14" s="51" t="s">
        <v>676</v>
      </c>
      <c r="AZ14" s="51" t="s">
        <v>677</v>
      </c>
      <c r="BA14" s="51" t="s">
        <v>678</v>
      </c>
      <c r="BB14" s="51" t="s">
        <v>679</v>
      </c>
      <c r="BC14" s="51" t="s">
        <v>680</v>
      </c>
      <c r="BD14" s="51" t="s">
        <v>681</v>
      </c>
      <c r="BE14" s="246" t="s">
        <v>682</v>
      </c>
      <c r="BF14" s="51" t="s">
        <v>683</v>
      </c>
      <c r="BG14" s="51" t="s">
        <v>684</v>
      </c>
      <c r="BH14" s="51" t="s">
        <v>685</v>
      </c>
      <c r="BI14" s="51" t="s">
        <v>686</v>
      </c>
      <c r="BJ14" s="51" t="s">
        <v>687</v>
      </c>
      <c r="BK14" s="51" t="s">
        <v>688</v>
      </c>
      <c r="BL14" s="51" t="s">
        <v>689</v>
      </c>
      <c r="BM14" s="51" t="s">
        <v>690</v>
      </c>
      <c r="BN14" s="51" t="s">
        <v>691</v>
      </c>
      <c r="BO14" s="51" t="s">
        <v>692</v>
      </c>
      <c r="BP14" s="51" t="s">
        <v>693</v>
      </c>
      <c r="BQ14" s="51" t="s">
        <v>694</v>
      </c>
      <c r="BR14" s="51" t="s">
        <v>695</v>
      </c>
      <c r="BS14" s="51" t="s">
        <v>696</v>
      </c>
      <c r="BT14" s="51" t="s">
        <v>697</v>
      </c>
      <c r="BU14" s="51" t="s">
        <v>698</v>
      </c>
      <c r="BV14" s="51" t="s">
        <v>699</v>
      </c>
      <c r="BW14" s="43"/>
      <c r="BX14" s="43"/>
      <c r="BY14" s="43"/>
      <c r="BZ14" s="248" t="s">
        <v>700</v>
      </c>
      <c r="CA14" s="248"/>
      <c r="CB14" s="248"/>
      <c r="CC14" s="248" t="s">
        <v>701</v>
      </c>
      <c r="CD14" s="248" t="s">
        <v>702</v>
      </c>
      <c r="CE14" s="248" t="s">
        <v>400</v>
      </c>
      <c r="CF14" s="248" t="s">
        <v>703</v>
      </c>
      <c r="CG14" s="248" t="s">
        <v>486</v>
      </c>
      <c r="CH14" s="248" t="s">
        <v>704</v>
      </c>
      <c r="CI14" s="248" t="s">
        <v>705</v>
      </c>
      <c r="CJ14" s="248" t="s">
        <v>706</v>
      </c>
      <c r="CK14" s="248" t="s">
        <v>707</v>
      </c>
      <c r="CL14" s="248" t="s">
        <v>708</v>
      </c>
      <c r="CM14" s="248" t="s">
        <v>709</v>
      </c>
      <c r="CN14" s="52" t="s">
        <v>710</v>
      </c>
      <c r="CO14" s="248" t="s">
        <v>711</v>
      </c>
      <c r="CP14" s="248" t="s">
        <v>712</v>
      </c>
      <c r="CQ14" s="248" t="s">
        <v>713</v>
      </c>
      <c r="CR14" s="248" t="s">
        <v>714</v>
      </c>
      <c r="CS14" s="248" t="s">
        <v>715</v>
      </c>
      <c r="CT14" s="248" t="s">
        <v>716</v>
      </c>
      <c r="CU14" s="248" t="s">
        <v>717</v>
      </c>
      <c r="CV14" s="248" t="s">
        <v>718</v>
      </c>
      <c r="CW14" s="248" t="s">
        <v>719</v>
      </c>
      <c r="CX14" s="248" t="s">
        <v>720</v>
      </c>
      <c r="CY14" s="248" t="s">
        <v>721</v>
      </c>
      <c r="CZ14" s="248" t="s">
        <v>722</v>
      </c>
      <c r="DA14" s="248" t="s">
        <v>723</v>
      </c>
      <c r="DB14" s="248" t="s">
        <v>724</v>
      </c>
      <c r="DC14" s="248" t="s">
        <v>725</v>
      </c>
      <c r="DD14" s="248" t="s">
        <v>726</v>
      </c>
      <c r="DE14" s="248" t="s">
        <v>727</v>
      </c>
    </row>
    <row r="15" spans="1:109" ht="15" customHeight="1">
      <c r="A15" s="46"/>
      <c r="B15" s="70"/>
      <c r="C15" s="60" t="s">
        <v>728</v>
      </c>
      <c r="D15" s="61"/>
      <c r="E15" s="61"/>
      <c r="F15" s="61"/>
      <c r="G15" s="61"/>
      <c r="H15" s="61"/>
      <c r="I15" s="61"/>
      <c r="J15" s="61"/>
      <c r="K15" s="61"/>
      <c r="L15" s="61"/>
      <c r="M15" s="62"/>
      <c r="N15" s="63"/>
      <c r="O15" s="64"/>
      <c r="P15" s="63"/>
      <c r="Q15" s="63"/>
      <c r="R15" s="63"/>
      <c r="S15" s="63"/>
      <c r="T15" s="63"/>
      <c r="U15" s="63"/>
      <c r="V15" s="63"/>
      <c r="W15" s="63"/>
      <c r="X15" s="63"/>
      <c r="Y15" s="63"/>
      <c r="Z15" s="63"/>
      <c r="AA15" s="63"/>
      <c r="AB15" s="63"/>
      <c r="AC15" s="63"/>
      <c r="AD15" s="65"/>
      <c r="AF15" s="66"/>
      <c r="AG15" s="66"/>
      <c r="AH15" s="50" t="s">
        <v>729</v>
      </c>
      <c r="AI15" s="48" t="s">
        <v>34</v>
      </c>
      <c r="AJ15" s="43"/>
      <c r="AK15" s="43"/>
      <c r="AL15" s="47" t="str">
        <f t="shared" si="0"/>
        <v>Amatitlán</v>
      </c>
      <c r="AM15" s="47" t="str">
        <f t="shared" si="1"/>
        <v>30012</v>
      </c>
      <c r="AO15" s="43"/>
      <c r="AP15" s="43">
        <v>13</v>
      </c>
      <c r="AQ15" s="57" t="s">
        <v>730</v>
      </c>
      <c r="AR15" s="51"/>
      <c r="AS15" s="51"/>
      <c r="AT15" s="51" t="s">
        <v>731</v>
      </c>
      <c r="AU15" s="51" t="s">
        <v>732</v>
      </c>
      <c r="AV15" s="51"/>
      <c r="AW15" s="51" t="s">
        <v>733</v>
      </c>
      <c r="AX15" s="51" t="s">
        <v>734</v>
      </c>
      <c r="AY15" s="51" t="s">
        <v>735</v>
      </c>
      <c r="AZ15" s="51" t="s">
        <v>736</v>
      </c>
      <c r="BA15" s="51" t="s">
        <v>737</v>
      </c>
      <c r="BB15" s="51" t="s">
        <v>738</v>
      </c>
      <c r="BC15" s="51" t="s">
        <v>739</v>
      </c>
      <c r="BD15" s="51" t="s">
        <v>740</v>
      </c>
      <c r="BE15" s="246" t="s">
        <v>741</v>
      </c>
      <c r="BF15" s="51" t="s">
        <v>742</v>
      </c>
      <c r="BG15" s="51" t="s">
        <v>743</v>
      </c>
      <c r="BH15" s="51" t="s">
        <v>744</v>
      </c>
      <c r="BI15" s="51" t="s">
        <v>745</v>
      </c>
      <c r="BJ15" s="51" t="s">
        <v>746</v>
      </c>
      <c r="BK15" s="51" t="s">
        <v>747</v>
      </c>
      <c r="BL15" s="51" t="s">
        <v>748</v>
      </c>
      <c r="BM15" s="51">
        <v>23099</v>
      </c>
      <c r="BN15" s="51" t="s">
        <v>749</v>
      </c>
      <c r="BO15" s="51" t="s">
        <v>750</v>
      </c>
      <c r="BP15" s="51" t="s">
        <v>751</v>
      </c>
      <c r="BQ15" s="51" t="s">
        <v>752</v>
      </c>
      <c r="BR15" s="51" t="s">
        <v>753</v>
      </c>
      <c r="BS15" s="51" t="s">
        <v>754</v>
      </c>
      <c r="BT15" s="51" t="s">
        <v>755</v>
      </c>
      <c r="BU15" s="51" t="s">
        <v>756</v>
      </c>
      <c r="BV15" s="51" t="s">
        <v>757</v>
      </c>
      <c r="BW15" s="43"/>
      <c r="BY15" s="43"/>
      <c r="BZ15" s="248" t="s">
        <v>400</v>
      </c>
      <c r="CA15" s="248"/>
      <c r="CB15" s="248"/>
      <c r="CC15" s="248" t="s">
        <v>758</v>
      </c>
      <c r="CD15" s="248" t="s">
        <v>729</v>
      </c>
      <c r="CE15" s="248"/>
      <c r="CF15" s="248" t="s">
        <v>759</v>
      </c>
      <c r="CG15" s="248" t="s">
        <v>760</v>
      </c>
      <c r="CH15" s="248" t="s">
        <v>761</v>
      </c>
      <c r="CI15" s="248" t="s">
        <v>762</v>
      </c>
      <c r="CJ15" s="248" t="s">
        <v>763</v>
      </c>
      <c r="CK15" s="248" t="s">
        <v>764</v>
      </c>
      <c r="CL15" s="248" t="s">
        <v>765</v>
      </c>
      <c r="CM15" s="248" t="s">
        <v>766</v>
      </c>
      <c r="CN15" s="52" t="s">
        <v>767</v>
      </c>
      <c r="CO15" s="248" t="s">
        <v>768</v>
      </c>
      <c r="CP15" s="248" t="s">
        <v>769</v>
      </c>
      <c r="CQ15" s="248" t="s">
        <v>770</v>
      </c>
      <c r="CR15" s="248" t="s">
        <v>771</v>
      </c>
      <c r="CS15" s="248" t="s">
        <v>772</v>
      </c>
      <c r="CT15" s="248" t="s">
        <v>773</v>
      </c>
      <c r="CU15" s="248" t="s">
        <v>774</v>
      </c>
      <c r="CV15" s="248" t="s">
        <v>400</v>
      </c>
      <c r="CW15" s="248" t="s">
        <v>775</v>
      </c>
      <c r="CX15" s="248" t="s">
        <v>776</v>
      </c>
      <c r="CY15" s="248" t="s">
        <v>777</v>
      </c>
      <c r="CZ15" s="248" t="s">
        <v>778</v>
      </c>
      <c r="DA15" s="248" t="s">
        <v>779</v>
      </c>
      <c r="DB15" s="248" t="s">
        <v>780</v>
      </c>
      <c r="DC15" s="248" t="s">
        <v>781</v>
      </c>
      <c r="DD15" s="248" t="s">
        <v>782</v>
      </c>
      <c r="DE15" s="248" t="s">
        <v>783</v>
      </c>
    </row>
    <row r="16" spans="1:109" ht="72" customHeight="1">
      <c r="A16" s="66"/>
      <c r="B16" s="71"/>
      <c r="C16" s="324" t="s">
        <v>784</v>
      </c>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72"/>
      <c r="AF16" s="66"/>
      <c r="AG16" s="66"/>
      <c r="AH16" s="50" t="s">
        <v>647</v>
      </c>
      <c r="AI16" s="48" t="s">
        <v>35</v>
      </c>
      <c r="AJ16" s="43"/>
      <c r="AK16" s="43"/>
      <c r="AL16" s="47" t="str">
        <f t="shared" si="0"/>
        <v>Naranjos Amatlán</v>
      </c>
      <c r="AM16" s="47" t="str">
        <f t="shared" si="1"/>
        <v>30013</v>
      </c>
      <c r="AO16" s="43"/>
      <c r="AP16" s="43">
        <v>14</v>
      </c>
      <c r="AQ16" s="51"/>
      <c r="AR16" s="51"/>
      <c r="AS16" s="51"/>
      <c r="AT16" s="51" t="s">
        <v>785</v>
      </c>
      <c r="AU16" s="51" t="s">
        <v>786</v>
      </c>
      <c r="AV16" s="51"/>
      <c r="AW16" s="51" t="s">
        <v>787</v>
      </c>
      <c r="AX16" s="51" t="s">
        <v>788</v>
      </c>
      <c r="AY16" s="51" t="s">
        <v>789</v>
      </c>
      <c r="AZ16" s="51" t="s">
        <v>790</v>
      </c>
      <c r="BA16" s="51" t="s">
        <v>791</v>
      </c>
      <c r="BB16" s="51" t="s">
        <v>792</v>
      </c>
      <c r="BC16" s="51" t="s">
        <v>793</v>
      </c>
      <c r="BD16" s="51" t="s">
        <v>794</v>
      </c>
      <c r="BE16" s="246" t="s">
        <v>795</v>
      </c>
      <c r="BF16" s="51" t="s">
        <v>796</v>
      </c>
      <c r="BG16" s="51" t="s">
        <v>797</v>
      </c>
      <c r="BH16" s="51" t="s">
        <v>798</v>
      </c>
      <c r="BI16" s="51" t="s">
        <v>799</v>
      </c>
      <c r="BJ16" s="51" t="s">
        <v>800</v>
      </c>
      <c r="BK16" s="51" t="s">
        <v>801</v>
      </c>
      <c r="BL16" s="51" t="s">
        <v>802</v>
      </c>
      <c r="BM16" s="51"/>
      <c r="BN16" s="51" t="s">
        <v>803</v>
      </c>
      <c r="BO16" s="51" t="s">
        <v>804</v>
      </c>
      <c r="BP16" s="51" t="s">
        <v>805</v>
      </c>
      <c r="BQ16" s="51" t="s">
        <v>806</v>
      </c>
      <c r="BR16" s="51" t="s">
        <v>807</v>
      </c>
      <c r="BS16" s="51" t="s">
        <v>808</v>
      </c>
      <c r="BT16" s="51" t="s">
        <v>809</v>
      </c>
      <c r="BU16" s="51" t="s">
        <v>810</v>
      </c>
      <c r="BV16" s="51" t="s">
        <v>811</v>
      </c>
      <c r="BW16" s="43"/>
      <c r="BX16" s="43"/>
      <c r="BY16" s="43"/>
      <c r="BZ16" s="248"/>
      <c r="CA16" s="248"/>
      <c r="CB16" s="248"/>
      <c r="CC16" s="248" t="s">
        <v>812</v>
      </c>
      <c r="CD16" s="248" t="s">
        <v>647</v>
      </c>
      <c r="CE16" s="248"/>
      <c r="CF16" s="248" t="s">
        <v>813</v>
      </c>
      <c r="CG16" s="248" t="s">
        <v>814</v>
      </c>
      <c r="CH16" s="248" t="s">
        <v>302</v>
      </c>
      <c r="CI16" s="248" t="s">
        <v>815</v>
      </c>
      <c r="CJ16" s="248" t="s">
        <v>816</v>
      </c>
      <c r="CK16" s="248" t="s">
        <v>817</v>
      </c>
      <c r="CL16" s="248" t="s">
        <v>818</v>
      </c>
      <c r="CM16" s="248" t="s">
        <v>819</v>
      </c>
      <c r="CN16" s="52" t="s">
        <v>820</v>
      </c>
      <c r="CO16" s="248" t="s">
        <v>821</v>
      </c>
      <c r="CP16" s="248" t="s">
        <v>822</v>
      </c>
      <c r="CQ16" s="248" t="s">
        <v>823</v>
      </c>
      <c r="CR16" s="248" t="s">
        <v>824</v>
      </c>
      <c r="CS16" s="248" t="s">
        <v>825</v>
      </c>
      <c r="CT16" s="248" t="s">
        <v>826</v>
      </c>
      <c r="CU16" s="248" t="s">
        <v>827</v>
      </c>
      <c r="CV16" s="248"/>
      <c r="CW16" s="248" t="s">
        <v>828</v>
      </c>
      <c r="CX16" s="248" t="s">
        <v>829</v>
      </c>
      <c r="CY16" s="248" t="s">
        <v>830</v>
      </c>
      <c r="CZ16" s="248" t="s">
        <v>831</v>
      </c>
      <c r="DA16" s="248" t="s">
        <v>832</v>
      </c>
      <c r="DB16" s="248" t="s">
        <v>833</v>
      </c>
      <c r="DC16" s="248" t="s">
        <v>834</v>
      </c>
      <c r="DD16" s="248" t="s">
        <v>835</v>
      </c>
      <c r="DE16" s="248" t="s">
        <v>836</v>
      </c>
    </row>
    <row r="17" spans="1:109" ht="6.75" customHeight="1">
      <c r="A17" s="66"/>
      <c r="B17" s="71"/>
      <c r="C17" s="73"/>
      <c r="D17" s="74"/>
      <c r="E17" s="74"/>
      <c r="F17" s="74"/>
      <c r="G17" s="74"/>
      <c r="H17" s="74"/>
      <c r="I17" s="74"/>
      <c r="J17" s="74"/>
      <c r="K17" s="74"/>
      <c r="L17" s="74"/>
      <c r="M17" s="75"/>
      <c r="N17" s="76"/>
      <c r="O17" s="73"/>
      <c r="P17" s="76"/>
      <c r="Q17" s="76"/>
      <c r="R17" s="76"/>
      <c r="S17" s="76"/>
      <c r="T17" s="76"/>
      <c r="U17" s="76"/>
      <c r="V17" s="76"/>
      <c r="W17" s="76"/>
      <c r="X17" s="76"/>
      <c r="Y17" s="76"/>
      <c r="Z17" s="76"/>
      <c r="AA17" s="76"/>
      <c r="AB17" s="76"/>
      <c r="AC17" s="76"/>
      <c r="AD17" s="72"/>
      <c r="AF17" s="66"/>
      <c r="AG17" s="66"/>
      <c r="AH17" s="50" t="s">
        <v>837</v>
      </c>
      <c r="AI17" s="48" t="s">
        <v>36</v>
      </c>
      <c r="AJ17" s="43"/>
      <c r="AK17" s="43"/>
      <c r="AL17" s="47" t="str">
        <f t="shared" si="0"/>
        <v>Amatlán de los Reyes</v>
      </c>
      <c r="AM17" s="47" t="str">
        <f t="shared" si="1"/>
        <v>30014</v>
      </c>
      <c r="AO17" s="43"/>
      <c r="AP17" s="43">
        <v>15</v>
      </c>
      <c r="AQ17" s="51"/>
      <c r="AR17" s="51"/>
      <c r="AS17" s="51"/>
      <c r="AT17" s="57" t="s">
        <v>838</v>
      </c>
      <c r="AU17" s="51" t="s">
        <v>839</v>
      </c>
      <c r="AV17" s="51"/>
      <c r="AW17" s="51" t="s">
        <v>840</v>
      </c>
      <c r="AX17" s="51" t="s">
        <v>841</v>
      </c>
      <c r="AY17" s="51" t="s">
        <v>842</v>
      </c>
      <c r="AZ17" s="51" t="s">
        <v>843</v>
      </c>
      <c r="BA17" s="51" t="s">
        <v>844</v>
      </c>
      <c r="BB17" s="51" t="s">
        <v>845</v>
      </c>
      <c r="BC17" s="51" t="s">
        <v>846</v>
      </c>
      <c r="BD17" s="51" t="s">
        <v>847</v>
      </c>
      <c r="BE17" s="246" t="s">
        <v>848</v>
      </c>
      <c r="BF17" s="51" t="s">
        <v>849</v>
      </c>
      <c r="BG17" s="51" t="s">
        <v>850</v>
      </c>
      <c r="BH17" s="51" t="s">
        <v>851</v>
      </c>
      <c r="BI17" s="51" t="s">
        <v>852</v>
      </c>
      <c r="BJ17" s="51" t="s">
        <v>853</v>
      </c>
      <c r="BK17" s="51" t="s">
        <v>854</v>
      </c>
      <c r="BL17" s="51" t="s">
        <v>855</v>
      </c>
      <c r="BM17" s="51"/>
      <c r="BN17" s="51" t="s">
        <v>856</v>
      </c>
      <c r="BO17" s="51" t="s">
        <v>857</v>
      </c>
      <c r="BP17" s="51" t="s">
        <v>858</v>
      </c>
      <c r="BQ17" s="51" t="s">
        <v>859</v>
      </c>
      <c r="BR17" s="51" t="s">
        <v>860</v>
      </c>
      <c r="BS17" s="51" t="s">
        <v>861</v>
      </c>
      <c r="BT17" s="51" t="s">
        <v>862</v>
      </c>
      <c r="BU17" s="51" t="s">
        <v>863</v>
      </c>
      <c r="BV17" s="51" t="s">
        <v>864</v>
      </c>
      <c r="BW17" s="43"/>
      <c r="BX17" s="43"/>
      <c r="BY17" s="43"/>
      <c r="BZ17" s="248"/>
      <c r="CA17" s="248"/>
      <c r="CB17" s="248"/>
      <c r="CC17" s="248" t="s">
        <v>400</v>
      </c>
      <c r="CD17" s="248" t="s">
        <v>865</v>
      </c>
      <c r="CE17" s="248"/>
      <c r="CF17" s="248" t="s">
        <v>866</v>
      </c>
      <c r="CG17" s="248" t="s">
        <v>867</v>
      </c>
      <c r="CH17" s="248" t="s">
        <v>341</v>
      </c>
      <c r="CI17" s="248" t="s">
        <v>868</v>
      </c>
      <c r="CJ17" s="248" t="s">
        <v>869</v>
      </c>
      <c r="CK17" s="248" t="s">
        <v>302</v>
      </c>
      <c r="CL17" s="248" t="s">
        <v>870</v>
      </c>
      <c r="CM17" s="248" t="s">
        <v>871</v>
      </c>
      <c r="CN17" s="52" t="s">
        <v>872</v>
      </c>
      <c r="CO17" s="248" t="s">
        <v>873</v>
      </c>
      <c r="CP17" s="248" t="s">
        <v>874</v>
      </c>
      <c r="CQ17" s="248" t="s">
        <v>875</v>
      </c>
      <c r="CR17" s="248" t="s">
        <v>876</v>
      </c>
      <c r="CS17" s="248" t="s">
        <v>877</v>
      </c>
      <c r="CT17" s="248" t="s">
        <v>878</v>
      </c>
      <c r="CU17" s="248" t="s">
        <v>879</v>
      </c>
      <c r="CV17" s="248"/>
      <c r="CW17" s="248" t="s">
        <v>880</v>
      </c>
      <c r="CX17" s="248" t="s">
        <v>881</v>
      </c>
      <c r="CY17" s="248" t="s">
        <v>882</v>
      </c>
      <c r="CZ17" s="248" t="s">
        <v>883</v>
      </c>
      <c r="DA17" s="248" t="s">
        <v>729</v>
      </c>
      <c r="DB17" s="248" t="s">
        <v>884</v>
      </c>
      <c r="DC17" s="248" t="s">
        <v>885</v>
      </c>
      <c r="DD17" s="248" t="s">
        <v>886</v>
      </c>
      <c r="DE17" s="248" t="s">
        <v>887</v>
      </c>
    </row>
    <row r="18" spans="1:109" ht="120" customHeight="1">
      <c r="A18" s="66"/>
      <c r="B18" s="71"/>
      <c r="C18" s="324" t="s">
        <v>888</v>
      </c>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72"/>
      <c r="AF18" s="66"/>
      <c r="AG18" s="66"/>
      <c r="AH18" s="50" t="s">
        <v>889</v>
      </c>
      <c r="AI18" s="48" t="s">
        <v>37</v>
      </c>
      <c r="AJ18" s="43"/>
      <c r="AK18" s="43"/>
      <c r="AL18" s="47" t="str">
        <f t="shared" si="0"/>
        <v>Angel R. Cabada</v>
      </c>
      <c r="AM18" s="47" t="str">
        <f t="shared" si="1"/>
        <v>30015</v>
      </c>
      <c r="AO18" s="43"/>
      <c r="AP18" s="43">
        <v>16</v>
      </c>
      <c r="AQ18" s="51"/>
      <c r="AR18" s="51"/>
      <c r="AS18" s="51"/>
      <c r="AT18" s="51"/>
      <c r="AU18" s="51" t="s">
        <v>890</v>
      </c>
      <c r="AV18" s="51"/>
      <c r="AW18" s="51" t="s">
        <v>891</v>
      </c>
      <c r="AX18" s="51" t="s">
        <v>892</v>
      </c>
      <c r="AY18" s="51" t="s">
        <v>893</v>
      </c>
      <c r="AZ18" s="51" t="s">
        <v>894</v>
      </c>
      <c r="BA18" s="51" t="s">
        <v>895</v>
      </c>
      <c r="BB18" s="51" t="s">
        <v>896</v>
      </c>
      <c r="BC18" s="51" t="s">
        <v>897</v>
      </c>
      <c r="BD18" s="51" t="s">
        <v>898</v>
      </c>
      <c r="BE18" s="246" t="s">
        <v>899</v>
      </c>
      <c r="BF18" s="51" t="s">
        <v>900</v>
      </c>
      <c r="BG18" s="51" t="s">
        <v>901</v>
      </c>
      <c r="BH18" s="51" t="s">
        <v>902</v>
      </c>
      <c r="BI18" s="51" t="s">
        <v>903</v>
      </c>
      <c r="BJ18" s="51" t="s">
        <v>904</v>
      </c>
      <c r="BK18" s="51" t="s">
        <v>905</v>
      </c>
      <c r="BL18" s="51" t="s">
        <v>906</v>
      </c>
      <c r="BM18" s="51"/>
      <c r="BN18" s="51" t="s">
        <v>907</v>
      </c>
      <c r="BO18" s="51" t="s">
        <v>908</v>
      </c>
      <c r="BP18" s="51" t="s">
        <v>909</v>
      </c>
      <c r="BQ18" s="51" t="s">
        <v>910</v>
      </c>
      <c r="BR18" s="51" t="s">
        <v>911</v>
      </c>
      <c r="BS18" s="51" t="s">
        <v>912</v>
      </c>
      <c r="BT18" s="51" t="s">
        <v>913</v>
      </c>
      <c r="BU18" s="51" t="s">
        <v>914</v>
      </c>
      <c r="BV18" s="51" t="s">
        <v>915</v>
      </c>
      <c r="BW18" s="43"/>
      <c r="BX18" s="43"/>
      <c r="BY18" s="43"/>
      <c r="BZ18" s="248"/>
      <c r="CA18" s="248"/>
      <c r="CB18" s="248"/>
      <c r="CC18" s="248"/>
      <c r="CD18" s="248" t="s">
        <v>916</v>
      </c>
      <c r="CE18" s="248"/>
      <c r="CF18" s="248" t="s">
        <v>917</v>
      </c>
      <c r="CG18" s="248" t="s">
        <v>918</v>
      </c>
      <c r="CH18" s="248" t="s">
        <v>919</v>
      </c>
      <c r="CI18" s="248" t="s">
        <v>920</v>
      </c>
      <c r="CJ18" s="248" t="s">
        <v>669</v>
      </c>
      <c r="CK18" s="248" t="s">
        <v>921</v>
      </c>
      <c r="CL18" s="248" t="s">
        <v>922</v>
      </c>
      <c r="CM18" s="248" t="s">
        <v>923</v>
      </c>
      <c r="CN18" s="52" t="s">
        <v>924</v>
      </c>
      <c r="CO18" s="248" t="s">
        <v>925</v>
      </c>
      <c r="CP18" s="248" t="s">
        <v>926</v>
      </c>
      <c r="CQ18" s="248" t="s">
        <v>927</v>
      </c>
      <c r="CR18" s="248" t="s">
        <v>928</v>
      </c>
      <c r="CS18" s="248" t="s">
        <v>929</v>
      </c>
      <c r="CT18" s="248" t="s">
        <v>930</v>
      </c>
      <c r="CU18" s="248" t="s">
        <v>931</v>
      </c>
      <c r="CV18" s="248"/>
      <c r="CW18" s="248" t="s">
        <v>932</v>
      </c>
      <c r="CX18" s="248" t="s">
        <v>933</v>
      </c>
      <c r="CY18" s="248" t="s">
        <v>934</v>
      </c>
      <c r="CZ18" s="248" t="s">
        <v>935</v>
      </c>
      <c r="DA18" s="248" t="s">
        <v>936</v>
      </c>
      <c r="DB18" s="248" t="s">
        <v>937</v>
      </c>
      <c r="DC18" s="248" t="s">
        <v>938</v>
      </c>
      <c r="DD18" s="248" t="s">
        <v>939</v>
      </c>
      <c r="DE18" s="248" t="s">
        <v>940</v>
      </c>
    </row>
    <row r="19" spans="1:109" ht="6.75" customHeight="1">
      <c r="A19" s="66"/>
      <c r="B19" s="71"/>
      <c r="C19" s="73"/>
      <c r="D19" s="74"/>
      <c r="E19" s="74"/>
      <c r="F19" s="74"/>
      <c r="G19" s="74"/>
      <c r="H19" s="74"/>
      <c r="I19" s="74"/>
      <c r="J19" s="74"/>
      <c r="K19" s="74"/>
      <c r="L19" s="74"/>
      <c r="M19" s="75"/>
      <c r="N19" s="76"/>
      <c r="O19" s="73"/>
      <c r="P19" s="76"/>
      <c r="Q19" s="76"/>
      <c r="R19" s="76"/>
      <c r="S19" s="76"/>
      <c r="T19" s="76"/>
      <c r="U19" s="76"/>
      <c r="V19" s="76"/>
      <c r="W19" s="76"/>
      <c r="X19" s="76"/>
      <c r="Y19" s="76"/>
      <c r="Z19" s="76"/>
      <c r="AA19" s="76"/>
      <c r="AB19" s="76"/>
      <c r="AC19" s="76"/>
      <c r="AD19" s="72"/>
      <c r="AF19" s="66"/>
      <c r="AG19" s="66"/>
      <c r="AH19" s="50" t="s">
        <v>941</v>
      </c>
      <c r="AI19" s="48" t="s">
        <v>38</v>
      </c>
      <c r="AJ19" s="43"/>
      <c r="AK19" s="43"/>
      <c r="AL19" s="47" t="str">
        <f t="shared" si="0"/>
        <v>La Antigua</v>
      </c>
      <c r="AM19" s="47" t="str">
        <f t="shared" si="1"/>
        <v>30016</v>
      </c>
      <c r="AO19" s="43"/>
      <c r="AP19" s="43">
        <v>17</v>
      </c>
      <c r="AQ19" s="51"/>
      <c r="AR19" s="51"/>
      <c r="AS19" s="51"/>
      <c r="AT19" s="51"/>
      <c r="AU19" s="51" t="s">
        <v>942</v>
      </c>
      <c r="AV19" s="51"/>
      <c r="AW19" s="51" t="s">
        <v>943</v>
      </c>
      <c r="AX19" s="51" t="s">
        <v>944</v>
      </c>
      <c r="AY19" s="51" t="s">
        <v>945</v>
      </c>
      <c r="AZ19" s="51" t="s">
        <v>946</v>
      </c>
      <c r="BA19" s="51" t="s">
        <v>947</v>
      </c>
      <c r="BB19" s="51" t="s">
        <v>948</v>
      </c>
      <c r="BC19" s="51" t="s">
        <v>949</v>
      </c>
      <c r="BD19" s="51" t="s">
        <v>950</v>
      </c>
      <c r="BE19" s="246" t="s">
        <v>951</v>
      </c>
      <c r="BF19" s="51" t="s">
        <v>952</v>
      </c>
      <c r="BG19" s="51" t="s">
        <v>953</v>
      </c>
      <c r="BH19" s="51" t="s">
        <v>954</v>
      </c>
      <c r="BI19" s="51" t="s">
        <v>955</v>
      </c>
      <c r="BJ19" s="51" t="s">
        <v>956</v>
      </c>
      <c r="BK19" s="51" t="s">
        <v>957</v>
      </c>
      <c r="BL19" s="51" t="s">
        <v>958</v>
      </c>
      <c r="BM19" s="51"/>
      <c r="BN19" s="51" t="s">
        <v>959</v>
      </c>
      <c r="BO19" s="51" t="s">
        <v>960</v>
      </c>
      <c r="BP19" s="51" t="s">
        <v>961</v>
      </c>
      <c r="BQ19" s="51" t="s">
        <v>962</v>
      </c>
      <c r="BR19" s="51" t="s">
        <v>963</v>
      </c>
      <c r="BS19" s="51" t="s">
        <v>964</v>
      </c>
      <c r="BT19" s="51" t="s">
        <v>965</v>
      </c>
      <c r="BU19" s="51" t="s">
        <v>966</v>
      </c>
      <c r="BV19" s="51" t="s">
        <v>967</v>
      </c>
      <c r="BW19" s="43"/>
      <c r="BX19" s="43"/>
      <c r="BY19" s="43"/>
      <c r="BZ19" s="248"/>
      <c r="CA19" s="248"/>
      <c r="CB19" s="248"/>
      <c r="CC19" s="248"/>
      <c r="CD19" s="248" t="s">
        <v>968</v>
      </c>
      <c r="CE19" s="248"/>
      <c r="CF19" s="248" t="s">
        <v>969</v>
      </c>
      <c r="CG19" s="248" t="s">
        <v>970</v>
      </c>
      <c r="CH19" s="248" t="s">
        <v>971</v>
      </c>
      <c r="CI19" s="248" t="s">
        <v>972</v>
      </c>
      <c r="CJ19" s="248" t="s">
        <v>973</v>
      </c>
      <c r="CK19" s="248" t="s">
        <v>974</v>
      </c>
      <c r="CL19" s="248" t="s">
        <v>975</v>
      </c>
      <c r="CM19" s="248" t="s">
        <v>976</v>
      </c>
      <c r="CN19" s="52" t="s">
        <v>977</v>
      </c>
      <c r="CO19" s="248" t="s">
        <v>978</v>
      </c>
      <c r="CP19" s="248" t="s">
        <v>979</v>
      </c>
      <c r="CQ19" s="248" t="s">
        <v>980</v>
      </c>
      <c r="CR19" s="248" t="s">
        <v>981</v>
      </c>
      <c r="CS19" s="248" t="s">
        <v>982</v>
      </c>
      <c r="CT19" s="248" t="s">
        <v>983</v>
      </c>
      <c r="CU19" s="248" t="s">
        <v>984</v>
      </c>
      <c r="CV19" s="248"/>
      <c r="CW19" s="248" t="s">
        <v>985</v>
      </c>
      <c r="CX19" s="248" t="s">
        <v>986</v>
      </c>
      <c r="CY19" s="248" t="s">
        <v>987</v>
      </c>
      <c r="CZ19" s="248" t="s">
        <v>988</v>
      </c>
      <c r="DA19" s="248" t="s">
        <v>647</v>
      </c>
      <c r="DB19" s="248" t="s">
        <v>989</v>
      </c>
      <c r="DC19" s="248" t="s">
        <v>990</v>
      </c>
      <c r="DD19" s="248" t="s">
        <v>991</v>
      </c>
      <c r="DE19" s="248" t="s">
        <v>992</v>
      </c>
    </row>
    <row r="20" spans="1:109" ht="84" customHeight="1">
      <c r="A20" s="66"/>
      <c r="B20" s="71"/>
      <c r="C20" s="324" t="s">
        <v>6034</v>
      </c>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72"/>
      <c r="AF20" s="66"/>
      <c r="AG20" s="66"/>
      <c r="AH20" s="50" t="s">
        <v>993</v>
      </c>
      <c r="AI20" s="48" t="s">
        <v>39</v>
      </c>
      <c r="AJ20" s="43"/>
      <c r="AK20" s="43"/>
      <c r="AL20" s="47" t="str">
        <f t="shared" si="0"/>
        <v>Apazapan</v>
      </c>
      <c r="AM20" s="47" t="str">
        <f t="shared" si="1"/>
        <v>30017</v>
      </c>
      <c r="AO20" s="43"/>
      <c r="AP20" s="43">
        <v>18</v>
      </c>
      <c r="AQ20" s="51"/>
      <c r="AR20" s="51"/>
      <c r="AS20" s="51"/>
      <c r="AT20" s="51"/>
      <c r="AU20" s="51" t="s">
        <v>994</v>
      </c>
      <c r="AV20" s="51"/>
      <c r="AW20" s="51" t="s">
        <v>995</v>
      </c>
      <c r="AX20" s="51" t="s">
        <v>996</v>
      </c>
      <c r="AY20" s="57" t="s">
        <v>997</v>
      </c>
      <c r="AZ20" s="51" t="s">
        <v>998</v>
      </c>
      <c r="BA20" s="51" t="s">
        <v>999</v>
      </c>
      <c r="BB20" s="51" t="s">
        <v>1000</v>
      </c>
      <c r="BC20" s="51" t="s">
        <v>1001</v>
      </c>
      <c r="BD20" s="51" t="s">
        <v>1002</v>
      </c>
      <c r="BE20" s="246" t="s">
        <v>1003</v>
      </c>
      <c r="BF20" s="51" t="s">
        <v>1004</v>
      </c>
      <c r="BG20" s="51" t="s">
        <v>1005</v>
      </c>
      <c r="BH20" s="51" t="s">
        <v>1006</v>
      </c>
      <c r="BI20" s="51" t="s">
        <v>1007</v>
      </c>
      <c r="BJ20" s="51" t="s">
        <v>1008</v>
      </c>
      <c r="BK20" s="51" t="s">
        <v>1009</v>
      </c>
      <c r="BL20" s="51" t="s">
        <v>1010</v>
      </c>
      <c r="BM20" s="51"/>
      <c r="BN20" s="51" t="s">
        <v>1011</v>
      </c>
      <c r="BO20" s="51" t="s">
        <v>1012</v>
      </c>
      <c r="BP20" s="51" t="s">
        <v>1013</v>
      </c>
      <c r="BQ20" s="51" t="s">
        <v>1014</v>
      </c>
      <c r="BR20" s="51" t="s">
        <v>1015</v>
      </c>
      <c r="BS20" s="51" t="s">
        <v>1016</v>
      </c>
      <c r="BT20" s="51" t="s">
        <v>1017</v>
      </c>
      <c r="BU20" s="51" t="s">
        <v>1018</v>
      </c>
      <c r="BV20" s="51" t="s">
        <v>1019</v>
      </c>
      <c r="BW20" s="43"/>
      <c r="BX20" s="43"/>
      <c r="BY20" s="43"/>
      <c r="BZ20" s="248"/>
      <c r="CA20" s="248"/>
      <c r="CB20" s="248"/>
      <c r="CC20" s="248"/>
      <c r="CD20" s="248" t="s">
        <v>1020</v>
      </c>
      <c r="CE20" s="248"/>
      <c r="CF20" s="248" t="s">
        <v>1021</v>
      </c>
      <c r="CG20" s="248" t="s">
        <v>341</v>
      </c>
      <c r="CH20" s="248" t="s">
        <v>400</v>
      </c>
      <c r="CI20" s="248" t="s">
        <v>1022</v>
      </c>
      <c r="CJ20" s="248" t="s">
        <v>1023</v>
      </c>
      <c r="CK20" s="248" t="s">
        <v>1024</v>
      </c>
      <c r="CL20" s="248" t="s">
        <v>1025</v>
      </c>
      <c r="CM20" s="248" t="s">
        <v>1026</v>
      </c>
      <c r="CN20" s="52" t="s">
        <v>1027</v>
      </c>
      <c r="CO20" s="248" t="s">
        <v>1028</v>
      </c>
      <c r="CP20" s="248" t="s">
        <v>1029</v>
      </c>
      <c r="CQ20" s="248" t="s">
        <v>1030</v>
      </c>
      <c r="CR20" s="248" t="s">
        <v>1031</v>
      </c>
      <c r="CS20" s="248" t="s">
        <v>1032</v>
      </c>
      <c r="CT20" s="248" t="s">
        <v>1033</v>
      </c>
      <c r="CU20" s="248" t="s">
        <v>1034</v>
      </c>
      <c r="CV20" s="248"/>
      <c r="CW20" s="248" t="s">
        <v>1035</v>
      </c>
      <c r="CX20" s="248" t="s">
        <v>1036</v>
      </c>
      <c r="CY20" s="248" t="s">
        <v>1037</v>
      </c>
      <c r="CZ20" s="248" t="s">
        <v>1038</v>
      </c>
      <c r="DA20" s="248" t="s">
        <v>1039</v>
      </c>
      <c r="DB20" s="248" t="s">
        <v>1040</v>
      </c>
      <c r="DC20" s="248" t="s">
        <v>1041</v>
      </c>
      <c r="DD20" s="248" t="s">
        <v>1042</v>
      </c>
      <c r="DE20" s="248" t="s">
        <v>1043</v>
      </c>
    </row>
    <row r="21" spans="1:109" ht="6.75" customHeight="1">
      <c r="A21" s="66"/>
      <c r="B21" s="71"/>
      <c r="C21" s="240"/>
      <c r="D21" s="241"/>
      <c r="E21" s="241"/>
      <c r="F21" s="241"/>
      <c r="G21" s="241"/>
      <c r="H21" s="241"/>
      <c r="I21" s="241"/>
      <c r="J21" s="241"/>
      <c r="K21" s="241"/>
      <c r="L21" s="241"/>
      <c r="M21" s="242"/>
      <c r="N21" s="243"/>
      <c r="O21" s="240"/>
      <c r="P21" s="243"/>
      <c r="Q21" s="243"/>
      <c r="R21" s="243"/>
      <c r="S21" s="243"/>
      <c r="T21" s="243"/>
      <c r="U21" s="243"/>
      <c r="V21" s="243"/>
      <c r="W21" s="243"/>
      <c r="X21" s="243"/>
      <c r="Y21" s="243"/>
      <c r="Z21" s="243"/>
      <c r="AA21" s="243"/>
      <c r="AB21" s="243"/>
      <c r="AC21" s="243"/>
      <c r="AD21" s="72"/>
      <c r="AF21" s="66"/>
      <c r="AG21" s="66"/>
      <c r="AH21" s="50" t="s">
        <v>1044</v>
      </c>
      <c r="AI21" s="48" t="s">
        <v>40</v>
      </c>
      <c r="AJ21" s="43"/>
      <c r="AK21" s="43"/>
      <c r="AL21" s="47" t="str">
        <f t="shared" si="0"/>
        <v>Aquila</v>
      </c>
      <c r="AM21" s="47" t="str">
        <f t="shared" si="1"/>
        <v>30018</v>
      </c>
      <c r="AO21" s="43"/>
      <c r="AP21" s="43">
        <v>19</v>
      </c>
      <c r="AQ21" s="51"/>
      <c r="AR21" s="51"/>
      <c r="AS21" s="51"/>
      <c r="AT21" s="51"/>
      <c r="AU21" s="51" t="s">
        <v>1045</v>
      </c>
      <c r="AV21" s="51"/>
      <c r="AW21" s="51" t="s">
        <v>1046</v>
      </c>
      <c r="AX21" s="51" t="s">
        <v>1047</v>
      </c>
      <c r="AY21" s="51"/>
      <c r="AZ21" s="51" t="s">
        <v>1048</v>
      </c>
      <c r="BA21" s="51" t="s">
        <v>1049</v>
      </c>
      <c r="BB21" s="51" t="s">
        <v>1050</v>
      </c>
      <c r="BC21" s="51" t="s">
        <v>1051</v>
      </c>
      <c r="BD21" s="51" t="s">
        <v>1052</v>
      </c>
      <c r="BE21" s="246" t="s">
        <v>1053</v>
      </c>
      <c r="BF21" s="51" t="s">
        <v>1054</v>
      </c>
      <c r="BG21" s="51" t="s">
        <v>1055</v>
      </c>
      <c r="BH21" s="51" t="s">
        <v>1056</v>
      </c>
      <c r="BI21" s="51" t="s">
        <v>1057</v>
      </c>
      <c r="BJ21" s="51" t="s">
        <v>1058</v>
      </c>
      <c r="BK21" s="51" t="s">
        <v>1059</v>
      </c>
      <c r="BL21" s="51" t="s">
        <v>1060</v>
      </c>
      <c r="BM21" s="51"/>
      <c r="BN21" s="51" t="s">
        <v>1061</v>
      </c>
      <c r="BO21" s="51" t="s">
        <v>1062</v>
      </c>
      <c r="BP21" s="51" t="s">
        <v>1063</v>
      </c>
      <c r="BQ21" s="51">
        <v>27099</v>
      </c>
      <c r="BR21" s="51" t="s">
        <v>1064</v>
      </c>
      <c r="BS21" s="51" t="s">
        <v>1065</v>
      </c>
      <c r="BT21" s="51" t="s">
        <v>1066</v>
      </c>
      <c r="BU21" s="51" t="s">
        <v>1067</v>
      </c>
      <c r="BV21" s="51" t="s">
        <v>1068</v>
      </c>
      <c r="BW21" s="43"/>
      <c r="BX21" s="43"/>
      <c r="BY21" s="43"/>
      <c r="BZ21" s="248"/>
      <c r="CA21" s="248"/>
      <c r="CB21" s="248"/>
      <c r="CC21" s="248"/>
      <c r="CD21" s="248" t="s">
        <v>1069</v>
      </c>
      <c r="CE21" s="248"/>
      <c r="CF21" s="248" t="s">
        <v>1070</v>
      </c>
      <c r="CG21" s="248" t="s">
        <v>1071</v>
      </c>
      <c r="CH21" s="248"/>
      <c r="CI21" s="248" t="s">
        <v>1072</v>
      </c>
      <c r="CJ21" s="248" t="s">
        <v>1073</v>
      </c>
      <c r="CK21" s="248" t="s">
        <v>1074</v>
      </c>
      <c r="CL21" s="248" t="s">
        <v>1075</v>
      </c>
      <c r="CM21" s="248" t="s">
        <v>1076</v>
      </c>
      <c r="CN21" s="52" t="s">
        <v>1077</v>
      </c>
      <c r="CO21" s="248" t="s">
        <v>1078</v>
      </c>
      <c r="CP21" s="248" t="s">
        <v>1079</v>
      </c>
      <c r="CQ21" s="248" t="s">
        <v>1080</v>
      </c>
      <c r="CR21" s="248" t="s">
        <v>1081</v>
      </c>
      <c r="CS21" s="248" t="s">
        <v>1082</v>
      </c>
      <c r="CT21" s="248" t="s">
        <v>1083</v>
      </c>
      <c r="CU21" s="248" t="s">
        <v>1084</v>
      </c>
      <c r="CV21" s="248"/>
      <c r="CW21" s="248" t="s">
        <v>1085</v>
      </c>
      <c r="CX21" s="248" t="s">
        <v>1086</v>
      </c>
      <c r="CY21" s="248" t="s">
        <v>1087</v>
      </c>
      <c r="CZ21" s="248" t="s">
        <v>400</v>
      </c>
      <c r="DA21" s="248" t="s">
        <v>865</v>
      </c>
      <c r="DB21" s="248" t="s">
        <v>1088</v>
      </c>
      <c r="DC21" s="248" t="s">
        <v>536</v>
      </c>
      <c r="DD21" s="248" t="s">
        <v>1089</v>
      </c>
      <c r="DE21" s="248" t="s">
        <v>1090</v>
      </c>
    </row>
    <row r="22" spans="1:109" ht="120" customHeight="1" thickBot="1">
      <c r="A22" s="66"/>
      <c r="B22" s="77"/>
      <c r="C22" s="323" t="s">
        <v>1091</v>
      </c>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78"/>
      <c r="AF22" s="66"/>
      <c r="AG22" s="66"/>
      <c r="AH22" s="50" t="s">
        <v>1092</v>
      </c>
      <c r="AI22" s="48" t="s">
        <v>41</v>
      </c>
      <c r="AJ22" s="43"/>
      <c r="AK22" s="43"/>
      <c r="AL22" s="47" t="str">
        <f t="shared" si="0"/>
        <v>Astacinga</v>
      </c>
      <c r="AM22" s="47" t="str">
        <f t="shared" si="1"/>
        <v>30019</v>
      </c>
      <c r="AO22" s="43"/>
      <c r="AP22" s="43">
        <v>20</v>
      </c>
      <c r="AQ22" s="51"/>
      <c r="AR22" s="51"/>
      <c r="AS22" s="51"/>
      <c r="AT22" s="51"/>
      <c r="AU22" s="51" t="s">
        <v>1093</v>
      </c>
      <c r="AV22" s="51"/>
      <c r="AW22" s="51" t="s">
        <v>1094</v>
      </c>
      <c r="AX22" s="51" t="s">
        <v>1095</v>
      </c>
      <c r="AY22" s="51"/>
      <c r="AZ22" s="51" t="s">
        <v>1096</v>
      </c>
      <c r="BA22" s="51" t="s">
        <v>1097</v>
      </c>
      <c r="BB22" s="51" t="s">
        <v>1098</v>
      </c>
      <c r="BC22" s="51" t="s">
        <v>1099</v>
      </c>
      <c r="BD22" s="51" t="s">
        <v>1100</v>
      </c>
      <c r="BE22" s="246" t="s">
        <v>1101</v>
      </c>
      <c r="BF22" s="51" t="s">
        <v>1102</v>
      </c>
      <c r="BG22" s="51" t="s">
        <v>1103</v>
      </c>
      <c r="BH22" s="51" t="s">
        <v>1104</v>
      </c>
      <c r="BI22" s="51" t="s">
        <v>1105</v>
      </c>
      <c r="BJ22" s="51" t="s">
        <v>1106</v>
      </c>
      <c r="BK22" s="51" t="s">
        <v>1107</v>
      </c>
      <c r="BL22" s="51">
        <v>22099</v>
      </c>
      <c r="BM22" s="51"/>
      <c r="BN22" s="51" t="s">
        <v>1108</v>
      </c>
      <c r="BO22" s="51" t="s">
        <v>1109</v>
      </c>
      <c r="BP22" s="51" t="s">
        <v>1110</v>
      </c>
      <c r="BQ22" s="51"/>
      <c r="BR22" s="51" t="s">
        <v>1111</v>
      </c>
      <c r="BS22" s="51" t="s">
        <v>1112</v>
      </c>
      <c r="BT22" s="51" t="s">
        <v>1113</v>
      </c>
      <c r="BU22" s="51" t="s">
        <v>1114</v>
      </c>
      <c r="BV22" s="51" t="s">
        <v>1115</v>
      </c>
      <c r="BW22" s="43"/>
      <c r="BX22" s="43"/>
      <c r="BY22" s="43"/>
      <c r="BZ22" s="248"/>
      <c r="CA22" s="248"/>
      <c r="CB22" s="248"/>
      <c r="CC22" s="248"/>
      <c r="CD22" s="248" t="s">
        <v>993</v>
      </c>
      <c r="CE22" s="248"/>
      <c r="CF22" s="248" t="s">
        <v>1116</v>
      </c>
      <c r="CG22" s="248" t="s">
        <v>491</v>
      </c>
      <c r="CH22" s="248"/>
      <c r="CI22" s="248" t="s">
        <v>1117</v>
      </c>
      <c r="CJ22" s="248" t="s">
        <v>1118</v>
      </c>
      <c r="CK22" s="248" t="s">
        <v>1119</v>
      </c>
      <c r="CL22" s="248" t="s">
        <v>1120</v>
      </c>
      <c r="CM22" s="248" t="s">
        <v>1121</v>
      </c>
      <c r="CN22" s="52" t="s">
        <v>1122</v>
      </c>
      <c r="CO22" s="248" t="s">
        <v>1123</v>
      </c>
      <c r="CP22" s="248" t="s">
        <v>1124</v>
      </c>
      <c r="CQ22" s="248" t="s">
        <v>1125</v>
      </c>
      <c r="CR22" s="248" t="s">
        <v>1126</v>
      </c>
      <c r="CS22" s="248" t="s">
        <v>1127</v>
      </c>
      <c r="CT22" s="248" t="s">
        <v>1128</v>
      </c>
      <c r="CU22" s="248" t="s">
        <v>400</v>
      </c>
      <c r="CV22" s="248"/>
      <c r="CW22" s="248" t="s">
        <v>1129</v>
      </c>
      <c r="CX22" s="248" t="s">
        <v>1130</v>
      </c>
      <c r="CY22" s="248" t="s">
        <v>1131</v>
      </c>
      <c r="CZ22" s="248"/>
      <c r="DA22" s="248" t="s">
        <v>1132</v>
      </c>
      <c r="DB22" s="248" t="s">
        <v>1133</v>
      </c>
      <c r="DC22" s="248" t="s">
        <v>1134</v>
      </c>
      <c r="DD22" s="248" t="s">
        <v>1135</v>
      </c>
      <c r="DE22" s="248" t="s">
        <v>1136</v>
      </c>
    </row>
    <row r="23" spans="1:109" ht="15" customHeight="1" thickBot="1">
      <c r="A23" s="66"/>
      <c r="B23" s="66"/>
      <c r="C23" s="79"/>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F23" s="66"/>
      <c r="AG23" s="66"/>
      <c r="AH23" s="50" t="s">
        <v>1137</v>
      </c>
      <c r="AI23" s="48" t="s">
        <v>42</v>
      </c>
      <c r="AJ23" s="43"/>
      <c r="AK23" s="43"/>
      <c r="AL23" s="47" t="str">
        <f t="shared" si="0"/>
        <v>Atlahuilco</v>
      </c>
      <c r="AM23" s="47" t="str">
        <f t="shared" si="1"/>
        <v>30020</v>
      </c>
      <c r="AO23" s="43"/>
      <c r="AP23" s="43">
        <v>21</v>
      </c>
      <c r="AQ23" s="51"/>
      <c r="AR23" s="51"/>
      <c r="AS23" s="51"/>
      <c r="AT23" s="51"/>
      <c r="AU23" s="51" t="s">
        <v>1138</v>
      </c>
      <c r="AV23" s="51"/>
      <c r="AW23" s="51" t="s">
        <v>1139</v>
      </c>
      <c r="AX23" s="51" t="s">
        <v>1140</v>
      </c>
      <c r="AY23" s="51"/>
      <c r="AZ23" s="51" t="s">
        <v>1141</v>
      </c>
      <c r="BA23" s="51" t="s">
        <v>1142</v>
      </c>
      <c r="BB23" s="51" t="s">
        <v>1143</v>
      </c>
      <c r="BC23" s="51" t="s">
        <v>1144</v>
      </c>
      <c r="BD23" s="51" t="s">
        <v>1145</v>
      </c>
      <c r="BE23" s="246" t="s">
        <v>1146</v>
      </c>
      <c r="BF23" s="51" t="s">
        <v>1147</v>
      </c>
      <c r="BG23" s="51" t="s">
        <v>1148</v>
      </c>
      <c r="BH23" s="51" t="s">
        <v>1149</v>
      </c>
      <c r="BI23" s="51" t="s">
        <v>1150</v>
      </c>
      <c r="BJ23" s="51" t="s">
        <v>1151</v>
      </c>
      <c r="BK23" s="51" t="s">
        <v>1152</v>
      </c>
      <c r="BL23" s="51"/>
      <c r="BM23" s="51"/>
      <c r="BN23" s="51" t="s">
        <v>1153</v>
      </c>
      <c r="BO23" s="51" t="s">
        <v>1154</v>
      </c>
      <c r="BP23" s="51" t="s">
        <v>1155</v>
      </c>
      <c r="BQ23" s="51"/>
      <c r="BR23" s="51" t="s">
        <v>1156</v>
      </c>
      <c r="BS23" s="51" t="s">
        <v>1157</v>
      </c>
      <c r="BT23" s="51" t="s">
        <v>1158</v>
      </c>
      <c r="BU23" s="51" t="s">
        <v>1159</v>
      </c>
      <c r="BV23" s="51" t="s">
        <v>1160</v>
      </c>
      <c r="BW23" s="43"/>
      <c r="BX23" s="43"/>
      <c r="BY23" s="43"/>
      <c r="BZ23" s="248"/>
      <c r="CA23" s="248"/>
      <c r="CB23" s="248"/>
      <c r="CC23" s="248"/>
      <c r="CD23" s="248" t="s">
        <v>1161</v>
      </c>
      <c r="CE23" s="248"/>
      <c r="CF23" s="248" t="s">
        <v>1162</v>
      </c>
      <c r="CG23" s="248" t="s">
        <v>1163</v>
      </c>
      <c r="CH23" s="248"/>
      <c r="CI23" s="248" t="s">
        <v>1164</v>
      </c>
      <c r="CJ23" s="248" t="s">
        <v>1165</v>
      </c>
      <c r="CK23" s="248" t="s">
        <v>1166</v>
      </c>
      <c r="CL23" s="248" t="s">
        <v>1167</v>
      </c>
      <c r="CM23" s="248" t="s">
        <v>1168</v>
      </c>
      <c r="CN23" s="52" t="s">
        <v>1169</v>
      </c>
      <c r="CO23" s="248" t="s">
        <v>1170</v>
      </c>
      <c r="CP23" s="248" t="s">
        <v>1171</v>
      </c>
      <c r="CQ23" s="248" t="s">
        <v>1172</v>
      </c>
      <c r="CR23" s="248" t="s">
        <v>1173</v>
      </c>
      <c r="CS23" s="248" t="s">
        <v>1174</v>
      </c>
      <c r="CT23" s="248" t="s">
        <v>1175</v>
      </c>
      <c r="CU23" s="248"/>
      <c r="CV23" s="248"/>
      <c r="CW23" s="248" t="s">
        <v>1176</v>
      </c>
      <c r="CX23" s="248" t="s">
        <v>1177</v>
      </c>
      <c r="CY23" s="248" t="s">
        <v>1178</v>
      </c>
      <c r="CZ23" s="248"/>
      <c r="DA23" s="248" t="s">
        <v>1179</v>
      </c>
      <c r="DB23" s="248" t="s">
        <v>1180</v>
      </c>
      <c r="DC23" s="248" t="s">
        <v>1181</v>
      </c>
      <c r="DD23" s="248" t="s">
        <v>1182</v>
      </c>
      <c r="DE23" s="248" t="s">
        <v>1183</v>
      </c>
    </row>
    <row r="24" spans="1:109" ht="15" customHeight="1">
      <c r="A24" s="46"/>
      <c r="B24" s="59"/>
      <c r="C24" s="60" t="s">
        <v>1184</v>
      </c>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5"/>
      <c r="AF24" s="66"/>
      <c r="AG24" s="66"/>
      <c r="AH24" s="50" t="s">
        <v>1185</v>
      </c>
      <c r="AI24" s="48" t="s">
        <v>43</v>
      </c>
      <c r="AJ24" s="43"/>
      <c r="AK24" s="43"/>
      <c r="AL24" s="47" t="str">
        <f t="shared" si="0"/>
        <v>Atoyac</v>
      </c>
      <c r="AM24" s="47" t="str">
        <f t="shared" si="1"/>
        <v>30021</v>
      </c>
      <c r="AO24" s="43"/>
      <c r="AP24" s="43">
        <v>22</v>
      </c>
      <c r="AQ24" s="51"/>
      <c r="AR24" s="51"/>
      <c r="AS24" s="51"/>
      <c r="AT24" s="51"/>
      <c r="AU24" s="51" t="s">
        <v>1186</v>
      </c>
      <c r="AV24" s="51"/>
      <c r="AW24" s="51" t="s">
        <v>1187</v>
      </c>
      <c r="AX24" s="51" t="s">
        <v>1188</v>
      </c>
      <c r="AY24" s="51"/>
      <c r="AZ24" s="51" t="s">
        <v>1189</v>
      </c>
      <c r="BA24" s="51" t="s">
        <v>1190</v>
      </c>
      <c r="BB24" s="51" t="s">
        <v>1191</v>
      </c>
      <c r="BC24" s="51" t="s">
        <v>1192</v>
      </c>
      <c r="BD24" s="51" t="s">
        <v>1193</v>
      </c>
      <c r="BE24" s="246" t="s">
        <v>1194</v>
      </c>
      <c r="BF24" s="51" t="s">
        <v>1195</v>
      </c>
      <c r="BG24" s="51" t="s">
        <v>1196</v>
      </c>
      <c r="BH24" s="51">
        <v>18099</v>
      </c>
      <c r="BI24" s="51" t="s">
        <v>1197</v>
      </c>
      <c r="BJ24" s="51" t="s">
        <v>1198</v>
      </c>
      <c r="BK24" s="51" t="s">
        <v>1199</v>
      </c>
      <c r="BL24" s="51"/>
      <c r="BM24" s="51"/>
      <c r="BN24" s="51" t="s">
        <v>1200</v>
      </c>
      <c r="BO24" s="51">
        <v>25099</v>
      </c>
      <c r="BP24" s="51" t="s">
        <v>1201</v>
      </c>
      <c r="BQ24" s="51"/>
      <c r="BR24" s="51" t="s">
        <v>1202</v>
      </c>
      <c r="BS24" s="51" t="s">
        <v>1203</v>
      </c>
      <c r="BT24" s="51" t="s">
        <v>1204</v>
      </c>
      <c r="BU24" s="51" t="s">
        <v>1205</v>
      </c>
      <c r="BV24" s="51" t="s">
        <v>1206</v>
      </c>
      <c r="BW24" s="43"/>
      <c r="BX24" s="43"/>
      <c r="BY24" s="43"/>
      <c r="BZ24" s="248"/>
      <c r="CA24" s="248"/>
      <c r="CB24" s="248"/>
      <c r="CC24" s="248"/>
      <c r="CD24" s="248" t="s">
        <v>1207</v>
      </c>
      <c r="CE24" s="248"/>
      <c r="CF24" s="248" t="s">
        <v>1208</v>
      </c>
      <c r="CG24" s="248" t="s">
        <v>1209</v>
      </c>
      <c r="CH24" s="248"/>
      <c r="CI24" s="248" t="s">
        <v>1210</v>
      </c>
      <c r="CJ24" s="248" t="s">
        <v>1211</v>
      </c>
      <c r="CK24" s="248" t="s">
        <v>1212</v>
      </c>
      <c r="CL24" s="248" t="s">
        <v>485</v>
      </c>
      <c r="CM24" s="248" t="s">
        <v>1213</v>
      </c>
      <c r="CN24" s="52" t="s">
        <v>1214</v>
      </c>
      <c r="CO24" s="248" t="s">
        <v>1215</v>
      </c>
      <c r="CP24" s="248" t="s">
        <v>1216</v>
      </c>
      <c r="CQ24" s="248" t="s">
        <v>400</v>
      </c>
      <c r="CR24" s="248" t="s">
        <v>1217</v>
      </c>
      <c r="CS24" s="248" t="s">
        <v>1218</v>
      </c>
      <c r="CT24" s="248" t="s">
        <v>1219</v>
      </c>
      <c r="CU24" s="248"/>
      <c r="CV24" s="248"/>
      <c r="CW24" s="248" t="s">
        <v>1220</v>
      </c>
      <c r="CX24" s="248" t="s">
        <v>400</v>
      </c>
      <c r="CY24" s="248" t="s">
        <v>1221</v>
      </c>
      <c r="CZ24" s="248"/>
      <c r="DA24" s="248" t="s">
        <v>1222</v>
      </c>
      <c r="DB24" s="248" t="s">
        <v>1223</v>
      </c>
      <c r="DC24" s="248" t="s">
        <v>871</v>
      </c>
      <c r="DD24" s="248" t="s">
        <v>1224</v>
      </c>
      <c r="DE24" s="248" t="s">
        <v>1225</v>
      </c>
    </row>
    <row r="25" spans="1:109" ht="36" customHeight="1" thickBot="1">
      <c r="A25" s="66"/>
      <c r="B25" s="77"/>
      <c r="C25" s="323" t="s">
        <v>1226</v>
      </c>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78"/>
      <c r="AF25" s="66"/>
      <c r="AG25" s="66"/>
      <c r="AH25" s="50" t="s">
        <v>879</v>
      </c>
      <c r="AI25" s="48" t="s">
        <v>44</v>
      </c>
      <c r="AJ25" s="43"/>
      <c r="AK25" s="43"/>
      <c r="AL25" s="47" t="str">
        <f t="shared" si="0"/>
        <v>Atzacan</v>
      </c>
      <c r="AM25" s="47" t="str">
        <f t="shared" si="1"/>
        <v>30022</v>
      </c>
      <c r="AO25" s="43"/>
      <c r="AP25" s="43">
        <v>23</v>
      </c>
      <c r="AQ25" s="51"/>
      <c r="AR25" s="51"/>
      <c r="AS25" s="51"/>
      <c r="AT25" s="51"/>
      <c r="AU25" s="51" t="s">
        <v>1227</v>
      </c>
      <c r="AV25" s="51"/>
      <c r="AW25" s="51" t="s">
        <v>1228</v>
      </c>
      <c r="AX25" s="51" t="s">
        <v>1229</v>
      </c>
      <c r="AY25" s="51"/>
      <c r="AZ25" s="51" t="s">
        <v>1230</v>
      </c>
      <c r="BA25" s="51" t="s">
        <v>1231</v>
      </c>
      <c r="BB25" s="51" t="s">
        <v>1232</v>
      </c>
      <c r="BC25" s="51" t="s">
        <v>1233</v>
      </c>
      <c r="BD25" s="51" t="s">
        <v>1234</v>
      </c>
      <c r="BE25" s="246" t="s">
        <v>1235</v>
      </c>
      <c r="BF25" s="51" t="s">
        <v>1236</v>
      </c>
      <c r="BG25" s="51" t="s">
        <v>1237</v>
      </c>
      <c r="BH25" s="51"/>
      <c r="BI25" s="51" t="s">
        <v>1238</v>
      </c>
      <c r="BJ25" s="51" t="s">
        <v>1239</v>
      </c>
      <c r="BK25" s="51" t="s">
        <v>1240</v>
      </c>
      <c r="BL25" s="51"/>
      <c r="BM25" s="51"/>
      <c r="BN25" s="51" t="s">
        <v>1241</v>
      </c>
      <c r="BO25" s="51"/>
      <c r="BP25" s="51" t="s">
        <v>1242</v>
      </c>
      <c r="BQ25" s="51"/>
      <c r="BR25" s="51" t="s">
        <v>1243</v>
      </c>
      <c r="BS25" s="51" t="s">
        <v>1244</v>
      </c>
      <c r="BT25" s="51" t="s">
        <v>1245</v>
      </c>
      <c r="BU25" s="51" t="s">
        <v>1246</v>
      </c>
      <c r="BV25" s="51" t="s">
        <v>1247</v>
      </c>
      <c r="BW25" s="43"/>
      <c r="BX25" s="43"/>
      <c r="BY25" s="43"/>
      <c r="BZ25" s="248"/>
      <c r="CA25" s="248"/>
      <c r="CB25" s="248"/>
      <c r="CC25" s="248"/>
      <c r="CD25" s="248" t="s">
        <v>1248</v>
      </c>
      <c r="CE25" s="248"/>
      <c r="CF25" s="248" t="s">
        <v>1249</v>
      </c>
      <c r="CG25" s="248" t="s">
        <v>1250</v>
      </c>
      <c r="CH25" s="248"/>
      <c r="CI25" s="248" t="s">
        <v>1251</v>
      </c>
      <c r="CJ25" s="248" t="s">
        <v>1022</v>
      </c>
      <c r="CK25" s="248" t="s">
        <v>1252</v>
      </c>
      <c r="CL25" s="248" t="s">
        <v>1253</v>
      </c>
      <c r="CM25" s="248" t="s">
        <v>1254</v>
      </c>
      <c r="CN25" s="52" t="s">
        <v>1255</v>
      </c>
      <c r="CO25" s="248" t="s">
        <v>1256</v>
      </c>
      <c r="CP25" s="248" t="s">
        <v>1257</v>
      </c>
      <c r="CQ25" s="248"/>
      <c r="CR25" s="248" t="s">
        <v>1258</v>
      </c>
      <c r="CS25" s="248" t="s">
        <v>1259</v>
      </c>
      <c r="CT25" s="248" t="s">
        <v>1260</v>
      </c>
      <c r="CU25" s="248"/>
      <c r="CV25" s="248"/>
      <c r="CW25" s="248" t="s">
        <v>1261</v>
      </c>
      <c r="CX25" s="248"/>
      <c r="CY25" s="248" t="s">
        <v>1262</v>
      </c>
      <c r="CZ25" s="248"/>
      <c r="DA25" s="248" t="s">
        <v>1020</v>
      </c>
      <c r="DB25" s="248" t="s">
        <v>1263</v>
      </c>
      <c r="DC25" s="248" t="s">
        <v>1264</v>
      </c>
      <c r="DD25" s="248" t="s">
        <v>1265</v>
      </c>
      <c r="DE25" s="248" t="s">
        <v>1266</v>
      </c>
    </row>
    <row r="26" spans="1:109" ht="15" customHeight="1" thickBot="1">
      <c r="A26" s="54"/>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50" t="s">
        <v>1267</v>
      </c>
      <c r="AI26" s="48" t="s">
        <v>45</v>
      </c>
      <c r="AJ26" s="43"/>
      <c r="AK26" s="43"/>
      <c r="AL26" s="47" t="str">
        <f t="shared" si="0"/>
        <v>Atzalan</v>
      </c>
      <c r="AM26" s="47" t="str">
        <f t="shared" si="1"/>
        <v>30023</v>
      </c>
      <c r="AO26" s="43"/>
      <c r="AP26" s="43">
        <v>24</v>
      </c>
      <c r="AQ26" s="51"/>
      <c r="AR26" s="51"/>
      <c r="AS26" s="51"/>
      <c r="AT26" s="51"/>
      <c r="AU26" s="51" t="s">
        <v>1268</v>
      </c>
      <c r="AV26" s="51"/>
      <c r="AW26" s="51" t="s">
        <v>1269</v>
      </c>
      <c r="AX26" s="51" t="s">
        <v>1270</v>
      </c>
      <c r="AY26" s="51"/>
      <c r="AZ26" s="51" t="s">
        <v>1271</v>
      </c>
      <c r="BA26" s="51" t="s">
        <v>1272</v>
      </c>
      <c r="BB26" s="51" t="s">
        <v>1273</v>
      </c>
      <c r="BC26" s="51" t="s">
        <v>1274</v>
      </c>
      <c r="BD26" s="51" t="s">
        <v>1275</v>
      </c>
      <c r="BE26" s="246" t="s">
        <v>1276</v>
      </c>
      <c r="BF26" s="51" t="s">
        <v>1277</v>
      </c>
      <c r="BG26" s="51" t="s">
        <v>1278</v>
      </c>
      <c r="BH26" s="51"/>
      <c r="BI26" s="51" t="s">
        <v>1279</v>
      </c>
      <c r="BJ26" s="51" t="s">
        <v>1280</v>
      </c>
      <c r="BK26" s="51" t="s">
        <v>1281</v>
      </c>
      <c r="BL26" s="51"/>
      <c r="BM26" s="51"/>
      <c r="BN26" s="51" t="s">
        <v>1282</v>
      </c>
      <c r="BO26" s="51"/>
      <c r="BP26" s="51" t="s">
        <v>1283</v>
      </c>
      <c r="BQ26" s="51"/>
      <c r="BR26" s="51" t="s">
        <v>1284</v>
      </c>
      <c r="BS26" s="51" t="s">
        <v>1285</v>
      </c>
      <c r="BT26" s="51" t="s">
        <v>1286</v>
      </c>
      <c r="BU26" s="51" t="s">
        <v>1287</v>
      </c>
      <c r="BV26" s="51" t="s">
        <v>1288</v>
      </c>
      <c r="BW26" s="43"/>
      <c r="BX26" s="43"/>
      <c r="BY26" s="43"/>
      <c r="BZ26" s="248"/>
      <c r="CA26" s="248"/>
      <c r="CB26" s="248"/>
      <c r="CC26" s="248"/>
      <c r="CD26" s="248" t="s">
        <v>1022</v>
      </c>
      <c r="CE26" s="248"/>
      <c r="CF26" s="248" t="s">
        <v>1289</v>
      </c>
      <c r="CG26" s="248" t="s">
        <v>1031</v>
      </c>
      <c r="CH26" s="248"/>
      <c r="CI26" s="248" t="s">
        <v>1290</v>
      </c>
      <c r="CJ26" s="248" t="s">
        <v>1291</v>
      </c>
      <c r="CK26" s="248" t="s">
        <v>1292</v>
      </c>
      <c r="CL26" s="248" t="s">
        <v>583</v>
      </c>
      <c r="CM26" s="248" t="s">
        <v>1293</v>
      </c>
      <c r="CN26" s="52" t="s">
        <v>1294</v>
      </c>
      <c r="CO26" s="248" t="s">
        <v>1295</v>
      </c>
      <c r="CP26" s="248" t="s">
        <v>1296</v>
      </c>
      <c r="CQ26" s="248"/>
      <c r="CR26" s="248" t="s">
        <v>1297</v>
      </c>
      <c r="CS26" s="248" t="s">
        <v>1298</v>
      </c>
      <c r="CT26" s="248" t="s">
        <v>1299</v>
      </c>
      <c r="CU26" s="248"/>
      <c r="CV26" s="248"/>
      <c r="CW26" s="248" t="s">
        <v>1300</v>
      </c>
      <c r="CX26" s="248"/>
      <c r="CY26" s="248" t="s">
        <v>1301</v>
      </c>
      <c r="CZ26" s="248"/>
      <c r="DA26" s="248" t="s">
        <v>1302</v>
      </c>
      <c r="DB26" s="248" t="s">
        <v>1303</v>
      </c>
      <c r="DC26" s="248" t="s">
        <v>1304</v>
      </c>
      <c r="DD26" s="248" t="s">
        <v>1305</v>
      </c>
      <c r="DE26" s="248" t="s">
        <v>1306</v>
      </c>
    </row>
    <row r="27" spans="1:109" ht="15" customHeight="1">
      <c r="A27" s="54"/>
      <c r="B27" s="80"/>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2"/>
      <c r="AE27" s="46"/>
      <c r="AF27" s="46"/>
      <c r="AG27" s="46"/>
      <c r="AH27" s="50" t="s">
        <v>1307</v>
      </c>
      <c r="AI27" s="48" t="s">
        <v>46</v>
      </c>
      <c r="AJ27" s="43"/>
      <c r="AK27" s="83"/>
      <c r="AL27" s="47" t="str">
        <f t="shared" si="0"/>
        <v>Tlaltetela</v>
      </c>
      <c r="AM27" s="47" t="str">
        <f t="shared" si="1"/>
        <v>30024</v>
      </c>
      <c r="AO27" s="83"/>
      <c r="AP27" s="43">
        <v>25</v>
      </c>
      <c r="AQ27" s="84"/>
      <c r="AR27" s="84"/>
      <c r="AS27" s="84"/>
      <c r="AT27" s="84"/>
      <c r="AU27" s="51" t="s">
        <v>1308</v>
      </c>
      <c r="AV27" s="84"/>
      <c r="AW27" s="51" t="s">
        <v>1309</v>
      </c>
      <c r="AX27" s="51" t="s">
        <v>1310</v>
      </c>
      <c r="AY27" s="84"/>
      <c r="AZ27" s="51" t="s">
        <v>1311</v>
      </c>
      <c r="BA27" s="51" t="s">
        <v>1312</v>
      </c>
      <c r="BB27" s="51" t="s">
        <v>1313</v>
      </c>
      <c r="BC27" s="51" t="s">
        <v>1314</v>
      </c>
      <c r="BD27" s="51" t="s">
        <v>1315</v>
      </c>
      <c r="BE27" s="246" t="s">
        <v>1316</v>
      </c>
      <c r="BF27" s="51" t="s">
        <v>1317</v>
      </c>
      <c r="BG27" s="51" t="s">
        <v>1318</v>
      </c>
      <c r="BH27" s="84"/>
      <c r="BI27" s="51" t="s">
        <v>1319</v>
      </c>
      <c r="BJ27" s="51" t="s">
        <v>1320</v>
      </c>
      <c r="BK27" s="51" t="s">
        <v>1321</v>
      </c>
      <c r="BL27" s="84"/>
      <c r="BM27" s="84"/>
      <c r="BN27" s="51" t="s">
        <v>1322</v>
      </c>
      <c r="BO27" s="84"/>
      <c r="BP27" s="51" t="s">
        <v>1323</v>
      </c>
      <c r="BQ27" s="84"/>
      <c r="BR27" s="51" t="s">
        <v>1324</v>
      </c>
      <c r="BS27" s="51" t="s">
        <v>1325</v>
      </c>
      <c r="BT27" s="51" t="s">
        <v>1326</v>
      </c>
      <c r="BU27" s="51" t="s">
        <v>1327</v>
      </c>
      <c r="BV27" s="51" t="s">
        <v>1328</v>
      </c>
      <c r="BW27" s="83"/>
      <c r="BX27" s="83"/>
      <c r="BY27" s="83"/>
      <c r="BZ27" s="247"/>
      <c r="CA27" s="247"/>
      <c r="CB27" s="247"/>
      <c r="CC27" s="247"/>
      <c r="CD27" s="248" t="s">
        <v>1329</v>
      </c>
      <c r="CE27" s="247"/>
      <c r="CF27" s="248" t="s">
        <v>1330</v>
      </c>
      <c r="CG27" s="248" t="s">
        <v>1331</v>
      </c>
      <c r="CH27" s="247"/>
      <c r="CI27" s="248" t="s">
        <v>1332</v>
      </c>
      <c r="CJ27" s="248" t="s">
        <v>1290</v>
      </c>
      <c r="CK27" s="248" t="s">
        <v>1333</v>
      </c>
      <c r="CL27" s="248" t="s">
        <v>1334</v>
      </c>
      <c r="CM27" s="248" t="s">
        <v>1024</v>
      </c>
      <c r="CN27" s="52" t="s">
        <v>1335</v>
      </c>
      <c r="CO27" s="248" t="s">
        <v>1336</v>
      </c>
      <c r="CP27" s="248" t="s">
        <v>1337</v>
      </c>
      <c r="CQ27" s="247"/>
      <c r="CR27" s="248" t="s">
        <v>1338</v>
      </c>
      <c r="CS27" s="248" t="s">
        <v>1339</v>
      </c>
      <c r="CT27" s="248" t="s">
        <v>1340</v>
      </c>
      <c r="CU27" s="247"/>
      <c r="CV27" s="247"/>
      <c r="CW27" s="248" t="s">
        <v>1341</v>
      </c>
      <c r="CX27" s="247"/>
      <c r="CY27" s="248" t="s">
        <v>1342</v>
      </c>
      <c r="CZ27" s="247"/>
      <c r="DA27" s="248" t="s">
        <v>1343</v>
      </c>
      <c r="DB27" s="248" t="s">
        <v>1344</v>
      </c>
      <c r="DC27" s="248" t="s">
        <v>1345</v>
      </c>
      <c r="DD27" s="248" t="s">
        <v>1346</v>
      </c>
      <c r="DE27" s="248" t="s">
        <v>338</v>
      </c>
    </row>
    <row r="28" spans="1:109" ht="48" customHeight="1">
      <c r="A28" s="54"/>
      <c r="B28" s="85"/>
      <c r="C28" s="327" t="s">
        <v>6028</v>
      </c>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87"/>
      <c r="AE28" s="46"/>
      <c r="AF28" s="46"/>
      <c r="AG28" s="46"/>
      <c r="AH28" s="50" t="s">
        <v>1036</v>
      </c>
      <c r="AI28" s="48" t="s">
        <v>47</v>
      </c>
      <c r="AJ28" s="43"/>
      <c r="AK28" s="83"/>
      <c r="AL28" s="47" t="str">
        <f t="shared" si="0"/>
        <v>Ayahualulco</v>
      </c>
      <c r="AM28" s="47" t="str">
        <f t="shared" si="1"/>
        <v>30025</v>
      </c>
      <c r="AO28" s="83"/>
      <c r="AP28" s="43">
        <v>26</v>
      </c>
      <c r="AQ28" s="84"/>
      <c r="AR28" s="84"/>
      <c r="AS28" s="84"/>
      <c r="AT28" s="84"/>
      <c r="AU28" s="51" t="s">
        <v>1347</v>
      </c>
      <c r="AV28" s="84"/>
      <c r="AW28" s="51" t="s">
        <v>1348</v>
      </c>
      <c r="AX28" s="51" t="s">
        <v>1349</v>
      </c>
      <c r="AY28" s="84"/>
      <c r="AZ28" s="51" t="s">
        <v>1350</v>
      </c>
      <c r="BA28" s="51" t="s">
        <v>1351</v>
      </c>
      <c r="BB28" s="51" t="s">
        <v>1352</v>
      </c>
      <c r="BC28" s="51" t="s">
        <v>1353</v>
      </c>
      <c r="BD28" s="51" t="s">
        <v>1354</v>
      </c>
      <c r="BE28" s="246" t="s">
        <v>1355</v>
      </c>
      <c r="BF28" s="51" t="s">
        <v>1356</v>
      </c>
      <c r="BG28" s="51" t="s">
        <v>1357</v>
      </c>
      <c r="BH28" s="84"/>
      <c r="BI28" s="51" t="s">
        <v>1358</v>
      </c>
      <c r="BJ28" s="51" t="s">
        <v>1359</v>
      </c>
      <c r="BK28" s="51" t="s">
        <v>1360</v>
      </c>
      <c r="BL28" s="84"/>
      <c r="BM28" s="84"/>
      <c r="BN28" s="51" t="s">
        <v>1361</v>
      </c>
      <c r="BO28" s="84"/>
      <c r="BP28" s="51" t="s">
        <v>1362</v>
      </c>
      <c r="BQ28" s="84"/>
      <c r="BR28" s="51" t="s">
        <v>1363</v>
      </c>
      <c r="BS28" s="51" t="s">
        <v>1364</v>
      </c>
      <c r="BT28" s="51" t="s">
        <v>1365</v>
      </c>
      <c r="BU28" s="51" t="s">
        <v>1366</v>
      </c>
      <c r="BV28" s="51" t="s">
        <v>1367</v>
      </c>
      <c r="BW28" s="83"/>
      <c r="BX28" s="83"/>
      <c r="BY28" s="83"/>
      <c r="BZ28" s="247"/>
      <c r="CA28" s="247"/>
      <c r="CB28" s="247"/>
      <c r="CC28" s="247"/>
      <c r="CD28" s="248" t="s">
        <v>1368</v>
      </c>
      <c r="CE28" s="247"/>
      <c r="CF28" s="248" t="s">
        <v>1369</v>
      </c>
      <c r="CG28" s="248" t="s">
        <v>723</v>
      </c>
      <c r="CH28" s="247"/>
      <c r="CI28" s="248" t="s">
        <v>1370</v>
      </c>
      <c r="CJ28" s="248" t="s">
        <v>1371</v>
      </c>
      <c r="CK28" s="248" t="s">
        <v>1372</v>
      </c>
      <c r="CL28" s="248" t="s">
        <v>1373</v>
      </c>
      <c r="CM28" s="248" t="s">
        <v>1374</v>
      </c>
      <c r="CN28" s="52" t="s">
        <v>1375</v>
      </c>
      <c r="CO28" s="248" t="s">
        <v>1376</v>
      </c>
      <c r="CP28" s="248" t="s">
        <v>1377</v>
      </c>
      <c r="CQ28" s="247"/>
      <c r="CR28" s="248" t="s">
        <v>1378</v>
      </c>
      <c r="CS28" s="248" t="s">
        <v>1379</v>
      </c>
      <c r="CT28" s="248" t="s">
        <v>1380</v>
      </c>
      <c r="CU28" s="247"/>
      <c r="CV28" s="247"/>
      <c r="CW28" s="248" t="s">
        <v>1381</v>
      </c>
      <c r="CX28" s="247"/>
      <c r="CY28" s="248" t="s">
        <v>1382</v>
      </c>
      <c r="CZ28" s="247"/>
      <c r="DA28" s="248" t="s">
        <v>1383</v>
      </c>
      <c r="DB28" s="248" t="s">
        <v>1384</v>
      </c>
      <c r="DC28" s="248" t="s">
        <v>1385</v>
      </c>
      <c r="DD28" s="248" t="s">
        <v>1386</v>
      </c>
      <c r="DE28" s="248" t="s">
        <v>1387</v>
      </c>
    </row>
    <row r="29" spans="1:109" ht="6.75" customHeight="1">
      <c r="A29" s="54"/>
      <c r="B29" s="85"/>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87"/>
      <c r="AE29" s="46"/>
      <c r="AF29" s="46"/>
      <c r="AG29" s="46"/>
      <c r="AH29" s="50" t="s">
        <v>1388</v>
      </c>
      <c r="AI29" s="48" t="s">
        <v>48</v>
      </c>
      <c r="AJ29" s="43"/>
      <c r="AK29" s="83"/>
      <c r="AL29" s="47" t="str">
        <f t="shared" si="0"/>
        <v>Banderilla</v>
      </c>
      <c r="AM29" s="47" t="str">
        <f t="shared" si="1"/>
        <v>30026</v>
      </c>
      <c r="AO29" s="83"/>
      <c r="AP29" s="43">
        <v>27</v>
      </c>
      <c r="AQ29" s="84"/>
      <c r="AR29" s="84"/>
      <c r="AS29" s="84"/>
      <c r="AT29" s="84"/>
      <c r="AU29" s="51" t="s">
        <v>1389</v>
      </c>
      <c r="AV29" s="84"/>
      <c r="AW29" s="51" t="s">
        <v>1390</v>
      </c>
      <c r="AX29" s="51" t="s">
        <v>1391</v>
      </c>
      <c r="AY29" s="84"/>
      <c r="AZ29" s="51" t="s">
        <v>1392</v>
      </c>
      <c r="BA29" s="51" t="s">
        <v>1393</v>
      </c>
      <c r="BB29" s="51" t="s">
        <v>1394</v>
      </c>
      <c r="BC29" s="51" t="s">
        <v>1395</v>
      </c>
      <c r="BD29" s="51" t="s">
        <v>1396</v>
      </c>
      <c r="BE29" s="246" t="s">
        <v>1397</v>
      </c>
      <c r="BF29" s="51" t="s">
        <v>1398</v>
      </c>
      <c r="BG29" s="51" t="s">
        <v>1399</v>
      </c>
      <c r="BH29" s="84"/>
      <c r="BI29" s="51" t="s">
        <v>1400</v>
      </c>
      <c r="BJ29" s="51" t="s">
        <v>1401</v>
      </c>
      <c r="BK29" s="51" t="s">
        <v>1402</v>
      </c>
      <c r="BL29" s="84"/>
      <c r="BM29" s="84"/>
      <c r="BN29" s="51" t="s">
        <v>1403</v>
      </c>
      <c r="BO29" s="84"/>
      <c r="BP29" s="51" t="s">
        <v>1404</v>
      </c>
      <c r="BQ29" s="84"/>
      <c r="BR29" s="51" t="s">
        <v>1405</v>
      </c>
      <c r="BS29" s="51" t="s">
        <v>1406</v>
      </c>
      <c r="BT29" s="51" t="s">
        <v>1407</v>
      </c>
      <c r="BU29" s="51" t="s">
        <v>1408</v>
      </c>
      <c r="BV29" s="51" t="s">
        <v>1409</v>
      </c>
      <c r="BW29" s="83"/>
      <c r="BX29" s="83"/>
      <c r="BY29" s="83"/>
      <c r="BZ29" s="247"/>
      <c r="CA29" s="247"/>
      <c r="CB29" s="247"/>
      <c r="CC29" s="247"/>
      <c r="CD29" s="248" t="s">
        <v>1410</v>
      </c>
      <c r="CE29" s="247"/>
      <c r="CF29" s="248" t="s">
        <v>1411</v>
      </c>
      <c r="CG29" s="248" t="s">
        <v>1412</v>
      </c>
      <c r="CH29" s="247"/>
      <c r="CI29" s="248" t="s">
        <v>1413</v>
      </c>
      <c r="CJ29" s="248" t="s">
        <v>1414</v>
      </c>
      <c r="CK29" s="248" t="s">
        <v>1415</v>
      </c>
      <c r="CL29" s="248" t="s">
        <v>1416</v>
      </c>
      <c r="CM29" s="248" t="s">
        <v>1417</v>
      </c>
      <c r="CN29" s="52" t="s">
        <v>1418</v>
      </c>
      <c r="CO29" s="248" t="s">
        <v>1419</v>
      </c>
      <c r="CP29" s="248" t="s">
        <v>1420</v>
      </c>
      <c r="CQ29" s="247"/>
      <c r="CR29" s="248" t="s">
        <v>1043</v>
      </c>
      <c r="CS29" s="248" t="s">
        <v>1421</v>
      </c>
      <c r="CT29" s="248" t="s">
        <v>1422</v>
      </c>
      <c r="CU29" s="247"/>
      <c r="CV29" s="247"/>
      <c r="CW29" s="248" t="s">
        <v>1423</v>
      </c>
      <c r="CX29" s="247"/>
      <c r="CY29" s="248" t="s">
        <v>1424</v>
      </c>
      <c r="CZ29" s="247"/>
      <c r="DA29" s="248" t="s">
        <v>1425</v>
      </c>
      <c r="DB29" s="248" t="s">
        <v>1426</v>
      </c>
      <c r="DC29" s="248" t="s">
        <v>1427</v>
      </c>
      <c r="DD29" s="248" t="s">
        <v>1428</v>
      </c>
      <c r="DE29" s="248" t="s">
        <v>1429</v>
      </c>
    </row>
    <row r="30" spans="1:109" ht="36" customHeight="1">
      <c r="A30" s="66"/>
      <c r="B30" s="85"/>
      <c r="C30" s="321" t="s">
        <v>1430</v>
      </c>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87"/>
      <c r="AE30" s="66"/>
      <c r="AF30" s="66"/>
      <c r="AG30" s="66"/>
      <c r="AH30" s="50" t="s">
        <v>1431</v>
      </c>
      <c r="AI30" s="48" t="s">
        <v>49</v>
      </c>
      <c r="AJ30" s="43"/>
      <c r="AK30" s="83"/>
      <c r="AL30" s="47" t="str">
        <f t="shared" si="0"/>
        <v>Benito Juárez</v>
      </c>
      <c r="AM30" s="47" t="str">
        <f t="shared" si="1"/>
        <v>30027</v>
      </c>
      <c r="AO30" s="83"/>
      <c r="AP30" s="43">
        <v>28</v>
      </c>
      <c r="AQ30" s="84"/>
      <c r="AR30" s="84"/>
      <c r="AS30" s="84"/>
      <c r="AT30" s="84"/>
      <c r="AU30" s="51" t="s">
        <v>1432</v>
      </c>
      <c r="AV30" s="84"/>
      <c r="AW30" s="51" t="s">
        <v>1433</v>
      </c>
      <c r="AX30" s="51" t="s">
        <v>1434</v>
      </c>
      <c r="AY30" s="84"/>
      <c r="AZ30" s="51" t="s">
        <v>1435</v>
      </c>
      <c r="BA30" s="51" t="s">
        <v>1436</v>
      </c>
      <c r="BB30" s="51" t="s">
        <v>1437</v>
      </c>
      <c r="BC30" s="51" t="s">
        <v>1438</v>
      </c>
      <c r="BD30" s="51" t="s">
        <v>1439</v>
      </c>
      <c r="BE30" s="246" t="s">
        <v>1440</v>
      </c>
      <c r="BF30" s="51" t="s">
        <v>1441</v>
      </c>
      <c r="BG30" s="51" t="s">
        <v>1442</v>
      </c>
      <c r="BH30" s="84"/>
      <c r="BI30" s="51" t="s">
        <v>1443</v>
      </c>
      <c r="BJ30" s="51" t="s">
        <v>1444</v>
      </c>
      <c r="BK30" s="51" t="s">
        <v>1445</v>
      </c>
      <c r="BL30" s="84"/>
      <c r="BM30" s="84"/>
      <c r="BN30" s="51" t="s">
        <v>1446</v>
      </c>
      <c r="BO30" s="84"/>
      <c r="BP30" s="51" t="s">
        <v>1447</v>
      </c>
      <c r="BQ30" s="84"/>
      <c r="BR30" s="51" t="s">
        <v>1448</v>
      </c>
      <c r="BS30" s="51" t="s">
        <v>1449</v>
      </c>
      <c r="BT30" s="51" t="s">
        <v>1450</v>
      </c>
      <c r="BU30" s="51" t="s">
        <v>1451</v>
      </c>
      <c r="BV30" s="51" t="s">
        <v>1452</v>
      </c>
      <c r="BW30" s="83"/>
      <c r="BX30" s="83"/>
      <c r="BY30" s="83"/>
      <c r="BZ30" s="247"/>
      <c r="CA30" s="247"/>
      <c r="CB30" s="247"/>
      <c r="CC30" s="247"/>
      <c r="CD30" s="248" t="s">
        <v>1453</v>
      </c>
      <c r="CE30" s="247"/>
      <c r="CF30" s="248" t="s">
        <v>1454</v>
      </c>
      <c r="CG30" s="248" t="s">
        <v>1455</v>
      </c>
      <c r="CH30" s="247"/>
      <c r="CI30" s="248" t="s">
        <v>1456</v>
      </c>
      <c r="CJ30" s="248" t="s">
        <v>1457</v>
      </c>
      <c r="CK30" s="248" t="s">
        <v>1458</v>
      </c>
      <c r="CL30" s="248" t="s">
        <v>1459</v>
      </c>
      <c r="CM30" s="248" t="s">
        <v>1460</v>
      </c>
      <c r="CN30" s="52" t="s">
        <v>1461</v>
      </c>
      <c r="CO30" s="248" t="s">
        <v>1462</v>
      </c>
      <c r="CP30" s="248" t="s">
        <v>1463</v>
      </c>
      <c r="CQ30" s="247"/>
      <c r="CR30" s="248" t="s">
        <v>1464</v>
      </c>
      <c r="CS30" s="248" t="s">
        <v>1465</v>
      </c>
      <c r="CT30" s="248" t="s">
        <v>1466</v>
      </c>
      <c r="CU30" s="247"/>
      <c r="CV30" s="247"/>
      <c r="CW30" s="248" t="s">
        <v>1467</v>
      </c>
      <c r="CX30" s="247"/>
      <c r="CY30" s="248" t="s">
        <v>1468</v>
      </c>
      <c r="CZ30" s="247"/>
      <c r="DA30" s="248" t="s">
        <v>1469</v>
      </c>
      <c r="DB30" s="248" t="s">
        <v>1470</v>
      </c>
      <c r="DC30" s="248" t="s">
        <v>302</v>
      </c>
      <c r="DD30" s="248" t="s">
        <v>1471</v>
      </c>
      <c r="DE30" s="248" t="s">
        <v>1472</v>
      </c>
    </row>
    <row r="31" spans="1:109" ht="6.75" customHeight="1">
      <c r="A31" s="66"/>
      <c r="B31" s="85"/>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87"/>
      <c r="AE31" s="66"/>
      <c r="AF31" s="66"/>
      <c r="AG31" s="66"/>
      <c r="AH31" s="50" t="s">
        <v>1473</v>
      </c>
      <c r="AI31" s="48" t="s">
        <v>50</v>
      </c>
      <c r="AJ31" s="43"/>
      <c r="AK31" s="83"/>
      <c r="AL31" s="47" t="str">
        <f t="shared" si="0"/>
        <v>Boca del Río</v>
      </c>
      <c r="AM31" s="47" t="str">
        <f t="shared" si="1"/>
        <v>30028</v>
      </c>
      <c r="AO31" s="83"/>
      <c r="AP31" s="43">
        <v>29</v>
      </c>
      <c r="AQ31" s="84"/>
      <c r="AR31" s="84"/>
      <c r="AS31" s="84"/>
      <c r="AT31" s="84"/>
      <c r="AU31" s="51" t="s">
        <v>1474</v>
      </c>
      <c r="AV31" s="84"/>
      <c r="AW31" s="51" t="s">
        <v>1475</v>
      </c>
      <c r="AX31" s="51" t="s">
        <v>1476</v>
      </c>
      <c r="AY31" s="84"/>
      <c r="AZ31" s="51" t="s">
        <v>1477</v>
      </c>
      <c r="BA31" s="51" t="s">
        <v>1478</v>
      </c>
      <c r="BB31" s="51" t="s">
        <v>1479</v>
      </c>
      <c r="BC31" s="51" t="s">
        <v>1480</v>
      </c>
      <c r="BD31" s="51" t="s">
        <v>1481</v>
      </c>
      <c r="BE31" s="246" t="s">
        <v>1482</v>
      </c>
      <c r="BF31" s="51" t="s">
        <v>1483</v>
      </c>
      <c r="BG31" s="51" t="s">
        <v>1484</v>
      </c>
      <c r="BH31" s="84"/>
      <c r="BI31" s="51" t="s">
        <v>1485</v>
      </c>
      <c r="BJ31" s="51" t="s">
        <v>1486</v>
      </c>
      <c r="BK31" s="51" t="s">
        <v>1487</v>
      </c>
      <c r="BL31" s="84"/>
      <c r="BM31" s="84"/>
      <c r="BN31" s="51" t="s">
        <v>1488</v>
      </c>
      <c r="BO31" s="84"/>
      <c r="BP31" s="51" t="s">
        <v>1489</v>
      </c>
      <c r="BQ31" s="84"/>
      <c r="BR31" s="51" t="s">
        <v>1490</v>
      </c>
      <c r="BS31" s="51" t="s">
        <v>1491</v>
      </c>
      <c r="BT31" s="51" t="s">
        <v>1492</v>
      </c>
      <c r="BU31" s="51" t="s">
        <v>1493</v>
      </c>
      <c r="BV31" s="51" t="s">
        <v>1494</v>
      </c>
      <c r="BW31" s="83"/>
      <c r="BX31" s="83"/>
      <c r="BY31" s="83"/>
      <c r="BZ31" s="247"/>
      <c r="CA31" s="247"/>
      <c r="CB31" s="247"/>
      <c r="CC31" s="247"/>
      <c r="CD31" s="248" t="s">
        <v>1495</v>
      </c>
      <c r="CE31" s="247"/>
      <c r="CF31" s="248" t="s">
        <v>1496</v>
      </c>
      <c r="CG31" s="248" t="s">
        <v>1043</v>
      </c>
      <c r="CH31" s="247"/>
      <c r="CI31" s="248" t="s">
        <v>984</v>
      </c>
      <c r="CJ31" s="248" t="s">
        <v>1497</v>
      </c>
      <c r="CK31" s="248" t="s">
        <v>1498</v>
      </c>
      <c r="CL31" s="248" t="s">
        <v>1499</v>
      </c>
      <c r="CM31" s="248" t="s">
        <v>413</v>
      </c>
      <c r="CN31" s="52" t="s">
        <v>1500</v>
      </c>
      <c r="CO31" s="248" t="s">
        <v>1501</v>
      </c>
      <c r="CP31" s="248" t="s">
        <v>1502</v>
      </c>
      <c r="CQ31" s="247"/>
      <c r="CR31" s="248" t="s">
        <v>1503</v>
      </c>
      <c r="CS31" s="248" t="s">
        <v>1504</v>
      </c>
      <c r="CT31" s="248" t="s">
        <v>1505</v>
      </c>
      <c r="CU31" s="247"/>
      <c r="CV31" s="247"/>
      <c r="CW31" s="248" t="s">
        <v>1307</v>
      </c>
      <c r="CX31" s="247"/>
      <c r="CY31" s="248" t="s">
        <v>1506</v>
      </c>
      <c r="CZ31" s="247"/>
      <c r="DA31" s="248" t="s">
        <v>1507</v>
      </c>
      <c r="DB31" s="248" t="s">
        <v>1508</v>
      </c>
      <c r="DC31" s="248" t="s">
        <v>1509</v>
      </c>
      <c r="DD31" s="248" t="s">
        <v>1510</v>
      </c>
      <c r="DE31" s="248" t="s">
        <v>1511</v>
      </c>
    </row>
    <row r="32" spans="1:109" ht="15" customHeight="1">
      <c r="A32" s="66"/>
      <c r="B32" s="85"/>
      <c r="C32" s="321" t="s">
        <v>1512</v>
      </c>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87"/>
      <c r="AE32" s="66"/>
      <c r="AF32" s="66"/>
      <c r="AG32" s="66"/>
      <c r="AH32" s="50" t="s">
        <v>1513</v>
      </c>
      <c r="AI32" s="48" t="s">
        <v>51</v>
      </c>
      <c r="AJ32" s="43"/>
      <c r="AK32" s="83"/>
      <c r="AL32" s="47" t="str">
        <f t="shared" si="0"/>
        <v>Calcahualco</v>
      </c>
      <c r="AM32" s="47" t="str">
        <f t="shared" si="1"/>
        <v>30029</v>
      </c>
      <c r="AO32" s="83"/>
      <c r="AP32" s="43">
        <v>30</v>
      </c>
      <c r="AQ32" s="84"/>
      <c r="AR32" s="84"/>
      <c r="AS32" s="84"/>
      <c r="AT32" s="84"/>
      <c r="AU32" s="51" t="s">
        <v>1514</v>
      </c>
      <c r="AV32" s="84"/>
      <c r="AW32" s="51" t="s">
        <v>1515</v>
      </c>
      <c r="AX32" s="51" t="s">
        <v>1516</v>
      </c>
      <c r="AY32" s="84"/>
      <c r="AZ32" s="51" t="s">
        <v>1517</v>
      </c>
      <c r="BA32" s="51" t="s">
        <v>1518</v>
      </c>
      <c r="BB32" s="51" t="s">
        <v>1519</v>
      </c>
      <c r="BC32" s="51" t="s">
        <v>1520</v>
      </c>
      <c r="BD32" s="51" t="s">
        <v>1521</v>
      </c>
      <c r="BE32" s="246" t="s">
        <v>1522</v>
      </c>
      <c r="BF32" s="51" t="s">
        <v>1523</v>
      </c>
      <c r="BG32" s="51" t="s">
        <v>1524</v>
      </c>
      <c r="BH32" s="84"/>
      <c r="BI32" s="51" t="s">
        <v>1525</v>
      </c>
      <c r="BJ32" s="51" t="s">
        <v>1526</v>
      </c>
      <c r="BK32" s="51" t="s">
        <v>1527</v>
      </c>
      <c r="BL32" s="84"/>
      <c r="BM32" s="84"/>
      <c r="BN32" s="51" t="s">
        <v>1528</v>
      </c>
      <c r="BO32" s="84"/>
      <c r="BP32" s="51" t="s">
        <v>1529</v>
      </c>
      <c r="BQ32" s="84"/>
      <c r="BR32" s="51" t="s">
        <v>1530</v>
      </c>
      <c r="BS32" s="51" t="s">
        <v>1531</v>
      </c>
      <c r="BT32" s="51" t="s">
        <v>1532</v>
      </c>
      <c r="BU32" s="51" t="s">
        <v>1533</v>
      </c>
      <c r="BV32" s="51" t="s">
        <v>1534</v>
      </c>
      <c r="BW32" s="83"/>
      <c r="BX32" s="83"/>
      <c r="BY32" s="83"/>
      <c r="BZ32" s="247"/>
      <c r="CA32" s="247"/>
      <c r="CB32" s="247"/>
      <c r="CC32" s="247"/>
      <c r="CD32" s="248" t="s">
        <v>1535</v>
      </c>
      <c r="CE32" s="247"/>
      <c r="CF32" s="248" t="s">
        <v>1536</v>
      </c>
      <c r="CG32" s="248" t="s">
        <v>1537</v>
      </c>
      <c r="CH32" s="247"/>
      <c r="CI32" s="248" t="s">
        <v>1538</v>
      </c>
      <c r="CJ32" s="248" t="s">
        <v>1539</v>
      </c>
      <c r="CK32" s="248" t="s">
        <v>1540</v>
      </c>
      <c r="CL32" s="248" t="s">
        <v>1541</v>
      </c>
      <c r="CM32" s="248" t="s">
        <v>1542</v>
      </c>
      <c r="CN32" s="52" t="s">
        <v>1543</v>
      </c>
      <c r="CO32" s="248" t="s">
        <v>1544</v>
      </c>
      <c r="CP32" s="248" t="s">
        <v>1545</v>
      </c>
      <c r="CQ32" s="247"/>
      <c r="CR32" s="248" t="s">
        <v>1546</v>
      </c>
      <c r="CS32" s="248" t="s">
        <v>1547</v>
      </c>
      <c r="CT32" s="248" t="s">
        <v>1548</v>
      </c>
      <c r="CU32" s="247"/>
      <c r="CV32" s="247"/>
      <c r="CW32" s="248" t="s">
        <v>1549</v>
      </c>
      <c r="CX32" s="247"/>
      <c r="CY32" s="248" t="s">
        <v>1550</v>
      </c>
      <c r="CZ32" s="247"/>
      <c r="DA32" s="248" t="s">
        <v>1022</v>
      </c>
      <c r="DB32" s="248" t="s">
        <v>1551</v>
      </c>
      <c r="DC32" s="248" t="s">
        <v>1552</v>
      </c>
      <c r="DD32" s="248" t="s">
        <v>1553</v>
      </c>
      <c r="DE32" s="248" t="s">
        <v>1554</v>
      </c>
    </row>
    <row r="33" spans="1:109" ht="6.75" customHeight="1">
      <c r="A33" s="66"/>
      <c r="B33" s="8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87"/>
      <c r="AE33" s="66"/>
      <c r="AF33" s="66"/>
      <c r="AG33" s="66"/>
      <c r="AH33" s="50" t="s">
        <v>1555</v>
      </c>
      <c r="AI33" s="48" t="s">
        <v>52</v>
      </c>
      <c r="AJ33" s="43"/>
      <c r="AK33" s="83"/>
      <c r="AL33" s="47" t="str">
        <f t="shared" si="0"/>
        <v>Camerino Z. Mendoza</v>
      </c>
      <c r="AM33" s="47" t="str">
        <f t="shared" si="1"/>
        <v>30030</v>
      </c>
      <c r="AO33" s="83"/>
      <c r="AP33" s="43">
        <v>31</v>
      </c>
      <c r="AQ33" s="84"/>
      <c r="AR33" s="84"/>
      <c r="AS33" s="84"/>
      <c r="AT33" s="84"/>
      <c r="AU33" s="51" t="s">
        <v>1556</v>
      </c>
      <c r="AV33" s="84"/>
      <c r="AW33" s="51" t="s">
        <v>1557</v>
      </c>
      <c r="AX33" s="51" t="s">
        <v>1558</v>
      </c>
      <c r="AY33" s="84"/>
      <c r="AZ33" s="51" t="s">
        <v>1559</v>
      </c>
      <c r="BA33" s="51" t="s">
        <v>1560</v>
      </c>
      <c r="BB33" s="51" t="s">
        <v>1561</v>
      </c>
      <c r="BC33" s="51" t="s">
        <v>1562</v>
      </c>
      <c r="BD33" s="51" t="s">
        <v>1563</v>
      </c>
      <c r="BE33" s="246" t="s">
        <v>1564</v>
      </c>
      <c r="BF33" s="51" t="s">
        <v>1565</v>
      </c>
      <c r="BG33" s="51" t="s">
        <v>1566</v>
      </c>
      <c r="BH33" s="84"/>
      <c r="BI33" s="51" t="s">
        <v>1567</v>
      </c>
      <c r="BJ33" s="51" t="s">
        <v>1568</v>
      </c>
      <c r="BK33" s="51" t="s">
        <v>1569</v>
      </c>
      <c r="BL33" s="84"/>
      <c r="BM33" s="84"/>
      <c r="BN33" s="51" t="s">
        <v>1570</v>
      </c>
      <c r="BO33" s="84"/>
      <c r="BP33" s="51" t="s">
        <v>1571</v>
      </c>
      <c r="BQ33" s="84"/>
      <c r="BR33" s="51" t="s">
        <v>1572</v>
      </c>
      <c r="BS33" s="51" t="s">
        <v>1573</v>
      </c>
      <c r="BT33" s="51" t="s">
        <v>1574</v>
      </c>
      <c r="BU33" s="51" t="s">
        <v>1575</v>
      </c>
      <c r="BV33" s="51" t="s">
        <v>1576</v>
      </c>
      <c r="BW33" s="83"/>
      <c r="BX33" s="83"/>
      <c r="BY33" s="83"/>
      <c r="BZ33" s="247"/>
      <c r="CA33" s="247"/>
      <c r="CB33" s="247"/>
      <c r="CC33" s="247"/>
      <c r="CD33" s="248" t="s">
        <v>1577</v>
      </c>
      <c r="CE33" s="247"/>
      <c r="CF33" s="248" t="s">
        <v>1578</v>
      </c>
      <c r="CG33" s="248" t="s">
        <v>1579</v>
      </c>
      <c r="CH33" s="247"/>
      <c r="CI33" s="248" t="s">
        <v>1580</v>
      </c>
      <c r="CJ33" s="248" t="s">
        <v>461</v>
      </c>
      <c r="CK33" s="248" t="s">
        <v>1581</v>
      </c>
      <c r="CL33" s="248" t="s">
        <v>1582</v>
      </c>
      <c r="CM33" s="248" t="s">
        <v>1583</v>
      </c>
      <c r="CN33" s="52" t="s">
        <v>1584</v>
      </c>
      <c r="CO33" s="248" t="s">
        <v>1585</v>
      </c>
      <c r="CP33" s="248" t="s">
        <v>1586</v>
      </c>
      <c r="CQ33" s="247"/>
      <c r="CR33" s="248" t="s">
        <v>1587</v>
      </c>
      <c r="CS33" s="248" t="s">
        <v>1588</v>
      </c>
      <c r="CT33" s="248" t="s">
        <v>1589</v>
      </c>
      <c r="CU33" s="247"/>
      <c r="CV33" s="247"/>
      <c r="CW33" s="248" t="s">
        <v>1590</v>
      </c>
      <c r="CX33" s="247"/>
      <c r="CY33" s="248" t="s">
        <v>1591</v>
      </c>
      <c r="CZ33" s="247"/>
      <c r="DA33" s="248" t="s">
        <v>1592</v>
      </c>
      <c r="DB33" s="248" t="s">
        <v>1593</v>
      </c>
      <c r="DC33" s="248" t="s">
        <v>1594</v>
      </c>
      <c r="DD33" s="248" t="s">
        <v>1595</v>
      </c>
      <c r="DE33" s="248" t="s">
        <v>1596</v>
      </c>
    </row>
    <row r="34" spans="1:109" ht="48" customHeight="1">
      <c r="A34" s="66"/>
      <c r="B34" s="85"/>
      <c r="C34" s="23"/>
      <c r="D34" s="321" t="s">
        <v>1597</v>
      </c>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87"/>
      <c r="AE34" s="66"/>
      <c r="AF34" s="66"/>
      <c r="AG34" s="66"/>
      <c r="AH34" s="50" t="s">
        <v>1598</v>
      </c>
      <c r="AI34" s="48" t="s">
        <v>53</v>
      </c>
      <c r="AJ34" s="43"/>
      <c r="AK34" s="83"/>
      <c r="AL34" s="47" t="str">
        <f t="shared" si="0"/>
        <v>Carrillo Puerto</v>
      </c>
      <c r="AM34" s="47" t="str">
        <f t="shared" si="1"/>
        <v>30031</v>
      </c>
      <c r="AO34" s="83"/>
      <c r="AP34" s="43">
        <v>32</v>
      </c>
      <c r="AQ34" s="84"/>
      <c r="AR34" s="84"/>
      <c r="AS34" s="84"/>
      <c r="AT34" s="84"/>
      <c r="AU34" s="51" t="s">
        <v>1599</v>
      </c>
      <c r="AV34" s="84"/>
      <c r="AW34" s="51" t="s">
        <v>1600</v>
      </c>
      <c r="AX34" s="51" t="s">
        <v>1601</v>
      </c>
      <c r="AY34" s="84"/>
      <c r="AZ34" s="51" t="s">
        <v>1602</v>
      </c>
      <c r="BA34" s="51" t="s">
        <v>1603</v>
      </c>
      <c r="BB34" s="51" t="s">
        <v>1604</v>
      </c>
      <c r="BC34" s="51" t="s">
        <v>1605</v>
      </c>
      <c r="BD34" s="51" t="s">
        <v>1606</v>
      </c>
      <c r="BE34" s="246" t="s">
        <v>1607</v>
      </c>
      <c r="BF34" s="51" t="s">
        <v>1608</v>
      </c>
      <c r="BG34" s="51" t="s">
        <v>1609</v>
      </c>
      <c r="BH34" s="84"/>
      <c r="BI34" s="51" t="s">
        <v>1610</v>
      </c>
      <c r="BJ34" s="51" t="s">
        <v>1611</v>
      </c>
      <c r="BK34" s="51" t="s">
        <v>1612</v>
      </c>
      <c r="BL34" s="84"/>
      <c r="BM34" s="84"/>
      <c r="BN34" s="51" t="s">
        <v>1613</v>
      </c>
      <c r="BO34" s="84"/>
      <c r="BP34" s="51" t="s">
        <v>1614</v>
      </c>
      <c r="BQ34" s="84"/>
      <c r="BR34" s="51" t="s">
        <v>1615</v>
      </c>
      <c r="BS34" s="51" t="s">
        <v>1616</v>
      </c>
      <c r="BT34" s="51" t="s">
        <v>1617</v>
      </c>
      <c r="BU34" s="51" t="s">
        <v>1618</v>
      </c>
      <c r="BV34" s="51" t="s">
        <v>1619</v>
      </c>
      <c r="BW34" s="83"/>
      <c r="BX34" s="83"/>
      <c r="BY34" s="83"/>
      <c r="BZ34" s="247"/>
      <c r="CA34" s="247"/>
      <c r="CB34" s="247"/>
      <c r="CC34" s="247"/>
      <c r="CD34" s="248" t="s">
        <v>1620</v>
      </c>
      <c r="CE34" s="247"/>
      <c r="CF34" s="248" t="s">
        <v>1621</v>
      </c>
      <c r="CG34" s="248" t="s">
        <v>729</v>
      </c>
      <c r="CH34" s="247"/>
      <c r="CI34" s="248" t="s">
        <v>1622</v>
      </c>
      <c r="CJ34" s="248" t="s">
        <v>1623</v>
      </c>
      <c r="CK34" s="248" t="s">
        <v>1624</v>
      </c>
      <c r="CL34" s="248" t="s">
        <v>1625</v>
      </c>
      <c r="CM34" s="248" t="s">
        <v>1626</v>
      </c>
      <c r="CN34" s="52" t="s">
        <v>1627</v>
      </c>
      <c r="CO34" s="248" t="s">
        <v>1628</v>
      </c>
      <c r="CP34" s="248" t="s">
        <v>1629</v>
      </c>
      <c r="CQ34" s="247"/>
      <c r="CR34" s="248" t="s">
        <v>916</v>
      </c>
      <c r="CS34" s="248" t="s">
        <v>1630</v>
      </c>
      <c r="CT34" s="248" t="s">
        <v>1631</v>
      </c>
      <c r="CU34" s="247"/>
      <c r="CV34" s="247"/>
      <c r="CW34" s="248" t="s">
        <v>1632</v>
      </c>
      <c r="CX34" s="247"/>
      <c r="CY34" s="248" t="s">
        <v>1633</v>
      </c>
      <c r="CZ34" s="247"/>
      <c r="DA34" s="248" t="s">
        <v>1634</v>
      </c>
      <c r="DB34" s="248" t="s">
        <v>1635</v>
      </c>
      <c r="DC34" s="248" t="s">
        <v>1636</v>
      </c>
      <c r="DD34" s="248" t="s">
        <v>1637</v>
      </c>
      <c r="DE34" s="248" t="s">
        <v>1638</v>
      </c>
    </row>
    <row r="35" spans="1:109" ht="6.75" customHeight="1">
      <c r="A35" s="66"/>
      <c r="B35" s="85"/>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7"/>
      <c r="AE35" s="66"/>
      <c r="AF35" s="66"/>
      <c r="AG35" s="66"/>
      <c r="AH35" s="90" t="s">
        <v>1639</v>
      </c>
      <c r="AI35" s="91" t="s">
        <v>54</v>
      </c>
      <c r="AJ35" s="43"/>
      <c r="AK35" s="83"/>
      <c r="AL35" s="47" t="str">
        <f t="shared" si="0"/>
        <v>Catemaco</v>
      </c>
      <c r="AM35" s="47" t="str">
        <f t="shared" si="1"/>
        <v>30032</v>
      </c>
      <c r="AO35" s="83"/>
      <c r="AP35" s="43">
        <v>33</v>
      </c>
      <c r="AQ35" s="84"/>
      <c r="AR35" s="84"/>
      <c r="AS35" s="84"/>
      <c r="AT35" s="84"/>
      <c r="AU35" s="51" t="s">
        <v>1640</v>
      </c>
      <c r="AV35" s="84"/>
      <c r="AW35" s="51" t="s">
        <v>1641</v>
      </c>
      <c r="AX35" s="51" t="s">
        <v>1642</v>
      </c>
      <c r="AY35" s="84"/>
      <c r="AZ35" s="51" t="s">
        <v>1643</v>
      </c>
      <c r="BA35" s="51" t="s">
        <v>1644</v>
      </c>
      <c r="BB35" s="51" t="s">
        <v>1645</v>
      </c>
      <c r="BC35" s="51" t="s">
        <v>1646</v>
      </c>
      <c r="BD35" s="51" t="s">
        <v>1647</v>
      </c>
      <c r="BE35" s="246" t="s">
        <v>1648</v>
      </c>
      <c r="BF35" s="51" t="s">
        <v>1649</v>
      </c>
      <c r="BG35" s="51" t="s">
        <v>1650</v>
      </c>
      <c r="BH35" s="84"/>
      <c r="BI35" s="51" t="s">
        <v>1651</v>
      </c>
      <c r="BJ35" s="51" t="s">
        <v>1652</v>
      </c>
      <c r="BK35" s="51" t="s">
        <v>1653</v>
      </c>
      <c r="BL35" s="84"/>
      <c r="BM35" s="84"/>
      <c r="BN35" s="51" t="s">
        <v>1654</v>
      </c>
      <c r="BO35" s="84"/>
      <c r="BP35" s="51" t="s">
        <v>1655</v>
      </c>
      <c r="BQ35" s="84"/>
      <c r="BR35" s="51" t="s">
        <v>1656</v>
      </c>
      <c r="BS35" s="51" t="s">
        <v>1657</v>
      </c>
      <c r="BT35" s="51" t="s">
        <v>1658</v>
      </c>
      <c r="BU35" s="51" t="s">
        <v>1659</v>
      </c>
      <c r="BV35" s="51" t="s">
        <v>1660</v>
      </c>
      <c r="BW35" s="83"/>
      <c r="BX35" s="83"/>
      <c r="BY35" s="83"/>
      <c r="BZ35" s="247"/>
      <c r="CA35" s="247"/>
      <c r="CB35" s="247"/>
      <c r="CC35" s="247"/>
      <c r="CD35" s="248" t="s">
        <v>1661</v>
      </c>
      <c r="CE35" s="247"/>
      <c r="CF35" s="248" t="s">
        <v>1662</v>
      </c>
      <c r="CG35" s="248" t="s">
        <v>1663</v>
      </c>
      <c r="CH35" s="247"/>
      <c r="CI35" s="248" t="s">
        <v>1664</v>
      </c>
      <c r="CJ35" s="292" t="s">
        <v>6060</v>
      </c>
      <c r="CK35" s="248" t="s">
        <v>1665</v>
      </c>
      <c r="CL35" s="248" t="s">
        <v>1666</v>
      </c>
      <c r="CM35" s="248" t="s">
        <v>1667</v>
      </c>
      <c r="CN35" s="52" t="s">
        <v>1668</v>
      </c>
      <c r="CO35" s="248" t="s">
        <v>1669</v>
      </c>
      <c r="CP35" s="248" t="s">
        <v>1670</v>
      </c>
      <c r="CQ35" s="247"/>
      <c r="CR35" s="248" t="s">
        <v>1671</v>
      </c>
      <c r="CS35" s="248" t="s">
        <v>1672</v>
      </c>
      <c r="CT35" s="248" t="s">
        <v>1673</v>
      </c>
      <c r="CU35" s="247"/>
      <c r="CV35" s="247"/>
      <c r="CW35" s="248" t="s">
        <v>1674</v>
      </c>
      <c r="CX35" s="247"/>
      <c r="CY35" s="248" t="s">
        <v>1675</v>
      </c>
      <c r="CZ35" s="247"/>
      <c r="DA35" s="248" t="s">
        <v>1676</v>
      </c>
      <c r="DB35" s="248" t="s">
        <v>1677</v>
      </c>
      <c r="DC35" s="248" t="s">
        <v>1678</v>
      </c>
      <c r="DD35" s="248" t="s">
        <v>1679</v>
      </c>
      <c r="DE35" s="248" t="s">
        <v>993</v>
      </c>
    </row>
    <row r="36" spans="1:109" ht="36" customHeight="1">
      <c r="A36" s="66"/>
      <c r="B36" s="85"/>
      <c r="C36" s="321" t="s">
        <v>1680</v>
      </c>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87"/>
      <c r="AE36" s="66"/>
      <c r="AF36" s="66"/>
      <c r="AG36" s="66"/>
      <c r="AH36" s="83"/>
      <c r="AI36" s="83"/>
      <c r="AJ36" s="83"/>
      <c r="AK36" s="83"/>
      <c r="AL36" s="47" t="str">
        <f t="shared" si="0"/>
        <v>Cazones de Herrera</v>
      </c>
      <c r="AM36" s="47" t="str">
        <f t="shared" si="1"/>
        <v>30033</v>
      </c>
      <c r="AO36" s="83"/>
      <c r="AP36" s="43">
        <v>34</v>
      </c>
      <c r="AQ36" s="84"/>
      <c r="AR36" s="84"/>
      <c r="AS36" s="84"/>
      <c r="AT36" s="84"/>
      <c r="AU36" s="51" t="s">
        <v>1681</v>
      </c>
      <c r="AV36" s="84"/>
      <c r="AW36" s="51" t="s">
        <v>1682</v>
      </c>
      <c r="AX36" s="51" t="s">
        <v>1683</v>
      </c>
      <c r="AY36" s="84"/>
      <c r="AZ36" s="51" t="s">
        <v>1684</v>
      </c>
      <c r="BA36" s="51" t="s">
        <v>1685</v>
      </c>
      <c r="BB36" s="51" t="s">
        <v>1686</v>
      </c>
      <c r="BC36" s="51" t="s">
        <v>1687</v>
      </c>
      <c r="BD36" s="51" t="s">
        <v>1688</v>
      </c>
      <c r="BE36" s="246" t="s">
        <v>1689</v>
      </c>
      <c r="BF36" s="51" t="s">
        <v>1690</v>
      </c>
      <c r="BG36" s="51" t="s">
        <v>1691</v>
      </c>
      <c r="BH36" s="84"/>
      <c r="BI36" s="51" t="s">
        <v>1692</v>
      </c>
      <c r="BJ36" s="51" t="s">
        <v>1693</v>
      </c>
      <c r="BK36" s="51" t="s">
        <v>1694</v>
      </c>
      <c r="BL36" s="84"/>
      <c r="BM36" s="84"/>
      <c r="BN36" s="51" t="s">
        <v>1695</v>
      </c>
      <c r="BO36" s="84"/>
      <c r="BP36" s="51" t="s">
        <v>1696</v>
      </c>
      <c r="BQ36" s="84"/>
      <c r="BR36" s="51" t="s">
        <v>1697</v>
      </c>
      <c r="BS36" s="51" t="s">
        <v>1698</v>
      </c>
      <c r="BT36" s="51" t="s">
        <v>1699</v>
      </c>
      <c r="BU36" s="51" t="s">
        <v>1700</v>
      </c>
      <c r="BV36" s="51" t="s">
        <v>1701</v>
      </c>
      <c r="BW36" s="83"/>
      <c r="BX36" s="83"/>
      <c r="BY36" s="83"/>
      <c r="BZ36" s="247"/>
      <c r="CA36" s="247"/>
      <c r="CB36" s="247"/>
      <c r="CC36" s="247"/>
      <c r="CD36" s="248" t="s">
        <v>1702</v>
      </c>
      <c r="CE36" s="247"/>
      <c r="CF36" s="248" t="s">
        <v>1703</v>
      </c>
      <c r="CG36" s="248" t="s">
        <v>1704</v>
      </c>
      <c r="CH36" s="247"/>
      <c r="CI36" s="248" t="s">
        <v>1705</v>
      </c>
      <c r="CJ36" s="248" t="s">
        <v>1706</v>
      </c>
      <c r="CK36" s="248" t="s">
        <v>1707</v>
      </c>
      <c r="CL36" s="248" t="s">
        <v>1708</v>
      </c>
      <c r="CM36" s="248" t="s">
        <v>1709</v>
      </c>
      <c r="CN36" s="52" t="s">
        <v>1710</v>
      </c>
      <c r="CO36" s="248" t="s">
        <v>1711</v>
      </c>
      <c r="CP36" s="248" t="s">
        <v>1712</v>
      </c>
      <c r="CQ36" s="247"/>
      <c r="CR36" s="248" t="s">
        <v>1713</v>
      </c>
      <c r="CS36" s="248" t="s">
        <v>1714</v>
      </c>
      <c r="CT36" s="248" t="s">
        <v>1715</v>
      </c>
      <c r="CU36" s="247"/>
      <c r="CV36" s="247"/>
      <c r="CW36" s="248" t="s">
        <v>1716</v>
      </c>
      <c r="CX36" s="247"/>
      <c r="CY36" s="248" t="s">
        <v>1717</v>
      </c>
      <c r="CZ36" s="247"/>
      <c r="DA36" s="248" t="s">
        <v>1718</v>
      </c>
      <c r="DB36" s="248" t="s">
        <v>1513</v>
      </c>
      <c r="DC36" s="248" t="s">
        <v>1719</v>
      </c>
      <c r="DD36" s="248" t="s">
        <v>1720</v>
      </c>
      <c r="DE36" s="248" t="s">
        <v>1721</v>
      </c>
    </row>
    <row r="37" spans="1:109" ht="6.75" customHeight="1">
      <c r="A37" s="66"/>
      <c r="B37" s="8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87"/>
      <c r="AE37" s="66"/>
      <c r="AF37" s="66"/>
      <c r="AG37" s="66"/>
      <c r="AH37" s="43"/>
      <c r="AI37" s="43"/>
      <c r="AJ37" s="43"/>
      <c r="AK37" s="43"/>
      <c r="AL37" s="47" t="str">
        <f t="shared" si="0"/>
        <v>Cerro Azul</v>
      </c>
      <c r="AM37" s="47" t="str">
        <f t="shared" si="1"/>
        <v>30034</v>
      </c>
      <c r="AO37" s="43"/>
      <c r="AP37" s="43">
        <v>35</v>
      </c>
      <c r="AQ37" s="51"/>
      <c r="AR37" s="51"/>
      <c r="AS37" s="51"/>
      <c r="AT37" s="51"/>
      <c r="AU37" s="51" t="s">
        <v>1722</v>
      </c>
      <c r="AV37" s="51"/>
      <c r="AW37" s="51" t="s">
        <v>1723</v>
      </c>
      <c r="AX37" s="51" t="s">
        <v>1724</v>
      </c>
      <c r="AY37" s="51"/>
      <c r="AZ37" s="51" t="s">
        <v>1725</v>
      </c>
      <c r="BA37" s="51" t="s">
        <v>1726</v>
      </c>
      <c r="BB37" s="51" t="s">
        <v>1727</v>
      </c>
      <c r="BC37" s="51" t="s">
        <v>1728</v>
      </c>
      <c r="BD37" s="51" t="s">
        <v>1729</v>
      </c>
      <c r="BE37" s="246" t="s">
        <v>1730</v>
      </c>
      <c r="BF37" s="51" t="s">
        <v>1731</v>
      </c>
      <c r="BG37" s="51" t="s">
        <v>1732</v>
      </c>
      <c r="BH37" s="51"/>
      <c r="BI37" s="51" t="s">
        <v>1733</v>
      </c>
      <c r="BJ37" s="51" t="s">
        <v>1734</v>
      </c>
      <c r="BK37" s="51" t="s">
        <v>1735</v>
      </c>
      <c r="BL37" s="51"/>
      <c r="BM37" s="51"/>
      <c r="BN37" s="51" t="s">
        <v>1736</v>
      </c>
      <c r="BO37" s="51"/>
      <c r="BP37" s="51" t="s">
        <v>1737</v>
      </c>
      <c r="BQ37" s="51"/>
      <c r="BR37" s="51" t="s">
        <v>1738</v>
      </c>
      <c r="BS37" s="51" t="s">
        <v>1739</v>
      </c>
      <c r="BT37" s="51" t="s">
        <v>1740</v>
      </c>
      <c r="BU37" s="51" t="s">
        <v>1741</v>
      </c>
      <c r="BV37" s="51" t="s">
        <v>1742</v>
      </c>
      <c r="BW37" s="43"/>
      <c r="BX37" s="43"/>
      <c r="BY37" s="43"/>
      <c r="BZ37" s="248"/>
      <c r="CA37" s="248"/>
      <c r="CB37" s="248"/>
      <c r="CC37" s="248"/>
      <c r="CD37" s="248" t="s">
        <v>1743</v>
      </c>
      <c r="CE37" s="248"/>
      <c r="CF37" s="248" t="s">
        <v>1744</v>
      </c>
      <c r="CG37" s="248" t="s">
        <v>1745</v>
      </c>
      <c r="CH37" s="248"/>
      <c r="CI37" s="248" t="s">
        <v>1746</v>
      </c>
      <c r="CJ37" s="248" t="s">
        <v>1632</v>
      </c>
      <c r="CK37" s="248" t="s">
        <v>1747</v>
      </c>
      <c r="CL37" s="248" t="s">
        <v>1748</v>
      </c>
      <c r="CM37" s="248" t="s">
        <v>1749</v>
      </c>
      <c r="CN37" s="52" t="s">
        <v>1750</v>
      </c>
      <c r="CO37" s="248" t="s">
        <v>647</v>
      </c>
      <c r="CP37" s="248" t="s">
        <v>1751</v>
      </c>
      <c r="CQ37" s="248"/>
      <c r="CR37" s="248" t="s">
        <v>1752</v>
      </c>
      <c r="CS37" s="248" t="s">
        <v>1753</v>
      </c>
      <c r="CT37" s="248" t="s">
        <v>1754</v>
      </c>
      <c r="CU37" s="248"/>
      <c r="CV37" s="248"/>
      <c r="CW37" s="248" t="s">
        <v>1755</v>
      </c>
      <c r="CX37" s="248"/>
      <c r="CY37" s="248" t="s">
        <v>1756</v>
      </c>
      <c r="CZ37" s="248"/>
      <c r="DA37" s="248" t="s">
        <v>1757</v>
      </c>
      <c r="DB37" s="248" t="s">
        <v>1758</v>
      </c>
      <c r="DC37" s="248" t="s">
        <v>1759</v>
      </c>
      <c r="DD37" s="248" t="s">
        <v>1760</v>
      </c>
      <c r="DE37" s="248" t="s">
        <v>1761</v>
      </c>
    </row>
    <row r="38" spans="1:109" ht="60" customHeight="1">
      <c r="A38" s="66"/>
      <c r="B38" s="85"/>
      <c r="C38" s="321" t="s">
        <v>1762</v>
      </c>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87"/>
      <c r="AE38" s="66"/>
      <c r="AF38" s="66"/>
      <c r="AG38" s="66"/>
      <c r="AH38" s="83"/>
      <c r="AI38" s="83"/>
      <c r="AJ38" s="83"/>
      <c r="AK38" s="83"/>
      <c r="AL38" s="47" t="str">
        <f t="shared" si="0"/>
        <v>Citlaltépetl</v>
      </c>
      <c r="AM38" s="47" t="str">
        <f t="shared" si="1"/>
        <v>30035</v>
      </c>
      <c r="AO38" s="83"/>
      <c r="AP38" s="43">
        <v>36</v>
      </c>
      <c r="AQ38" s="84"/>
      <c r="AR38" s="84"/>
      <c r="AS38" s="84"/>
      <c r="AT38" s="84"/>
      <c r="AU38" s="51" t="s">
        <v>1763</v>
      </c>
      <c r="AV38" s="84"/>
      <c r="AW38" s="51" t="s">
        <v>1764</v>
      </c>
      <c r="AX38" s="51" t="s">
        <v>1765</v>
      </c>
      <c r="AY38" s="84"/>
      <c r="AZ38" s="51" t="s">
        <v>1766</v>
      </c>
      <c r="BA38" s="51" t="s">
        <v>1767</v>
      </c>
      <c r="BB38" s="51" t="s">
        <v>1768</v>
      </c>
      <c r="BC38" s="51" t="s">
        <v>1769</v>
      </c>
      <c r="BD38" s="51" t="s">
        <v>1770</v>
      </c>
      <c r="BE38" s="246" t="s">
        <v>1771</v>
      </c>
      <c r="BF38" s="51" t="s">
        <v>1772</v>
      </c>
      <c r="BG38" s="51" t="s">
        <v>1773</v>
      </c>
      <c r="BH38" s="84"/>
      <c r="BI38" s="51" t="s">
        <v>1774</v>
      </c>
      <c r="BJ38" s="51" t="s">
        <v>1775</v>
      </c>
      <c r="BK38" s="51" t="s">
        <v>1776</v>
      </c>
      <c r="BL38" s="84"/>
      <c r="BM38" s="84"/>
      <c r="BN38" s="51" t="s">
        <v>1777</v>
      </c>
      <c r="BO38" s="84"/>
      <c r="BP38" s="51" t="s">
        <v>1778</v>
      </c>
      <c r="BQ38" s="84"/>
      <c r="BR38" s="51" t="s">
        <v>1779</v>
      </c>
      <c r="BS38" s="51" t="s">
        <v>1780</v>
      </c>
      <c r="BT38" s="51" t="s">
        <v>1781</v>
      </c>
      <c r="BU38" s="51" t="s">
        <v>1782</v>
      </c>
      <c r="BV38" s="51" t="s">
        <v>1783</v>
      </c>
      <c r="BW38" s="83"/>
      <c r="BX38" s="83"/>
      <c r="BY38" s="83"/>
      <c r="BZ38" s="247"/>
      <c r="CA38" s="247"/>
      <c r="CB38" s="247"/>
      <c r="CC38" s="247"/>
      <c r="CD38" s="248" t="s">
        <v>1784</v>
      </c>
      <c r="CE38" s="247"/>
      <c r="CF38" s="248" t="s">
        <v>1785</v>
      </c>
      <c r="CG38" s="248" t="s">
        <v>1786</v>
      </c>
      <c r="CH38" s="247"/>
      <c r="CI38" s="248" t="s">
        <v>1787</v>
      </c>
      <c r="CJ38" s="248" t="s">
        <v>1788</v>
      </c>
      <c r="CK38" s="248" t="s">
        <v>1789</v>
      </c>
      <c r="CL38" s="248" t="s">
        <v>1790</v>
      </c>
      <c r="CM38" s="248" t="s">
        <v>1791</v>
      </c>
      <c r="CN38" s="52" t="s">
        <v>1792</v>
      </c>
      <c r="CO38" s="248" t="s">
        <v>1793</v>
      </c>
      <c r="CP38" s="248" t="s">
        <v>1794</v>
      </c>
      <c r="CQ38" s="247"/>
      <c r="CR38" s="248" t="s">
        <v>1472</v>
      </c>
      <c r="CS38" s="248" t="s">
        <v>1795</v>
      </c>
      <c r="CT38" s="248" t="s">
        <v>880</v>
      </c>
      <c r="CU38" s="247"/>
      <c r="CV38" s="247"/>
      <c r="CW38" s="248" t="s">
        <v>1796</v>
      </c>
      <c r="CX38" s="247"/>
      <c r="CY38" s="248" t="s">
        <v>1797</v>
      </c>
      <c r="CZ38" s="247"/>
      <c r="DA38" s="248" t="s">
        <v>1798</v>
      </c>
      <c r="DB38" s="248" t="s">
        <v>1799</v>
      </c>
      <c r="DC38" s="248" t="s">
        <v>1800</v>
      </c>
      <c r="DD38" s="248" t="s">
        <v>1801</v>
      </c>
      <c r="DE38" s="248" t="s">
        <v>1802</v>
      </c>
    </row>
    <row r="39" spans="1:109" ht="6.75" customHeight="1">
      <c r="A39" s="66"/>
      <c r="B39" s="85"/>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87"/>
      <c r="AE39" s="66"/>
      <c r="AF39" s="66"/>
      <c r="AG39" s="66"/>
      <c r="AH39" s="83"/>
      <c r="AI39" s="83"/>
      <c r="AJ39" s="83"/>
      <c r="AK39" s="83"/>
      <c r="AL39" s="47" t="str">
        <f t="shared" si="0"/>
        <v>Coacoatzintla</v>
      </c>
      <c r="AM39" s="47" t="str">
        <f t="shared" si="1"/>
        <v>30036</v>
      </c>
      <c r="AO39" s="83"/>
      <c r="AP39" s="43">
        <v>37</v>
      </c>
      <c r="AQ39" s="84"/>
      <c r="AR39" s="84"/>
      <c r="AS39" s="84"/>
      <c r="AT39" s="84"/>
      <c r="AU39" s="51" t="s">
        <v>1803</v>
      </c>
      <c r="AV39" s="84"/>
      <c r="AW39" s="51" t="s">
        <v>1804</v>
      </c>
      <c r="AX39" s="51" t="s">
        <v>1805</v>
      </c>
      <c r="AY39" s="84"/>
      <c r="AZ39" s="51" t="s">
        <v>1806</v>
      </c>
      <c r="BA39" s="51" t="s">
        <v>1807</v>
      </c>
      <c r="BB39" s="51" t="s">
        <v>1808</v>
      </c>
      <c r="BC39" s="51" t="s">
        <v>1809</v>
      </c>
      <c r="BD39" s="51" t="s">
        <v>1810</v>
      </c>
      <c r="BE39" s="246" t="s">
        <v>1811</v>
      </c>
      <c r="BF39" s="51" t="s">
        <v>1812</v>
      </c>
      <c r="BG39" s="51" t="s">
        <v>1813</v>
      </c>
      <c r="BH39" s="84"/>
      <c r="BI39" s="51" t="s">
        <v>1814</v>
      </c>
      <c r="BJ39" s="51" t="s">
        <v>1815</v>
      </c>
      <c r="BK39" s="51" t="s">
        <v>1816</v>
      </c>
      <c r="BL39" s="84"/>
      <c r="BM39" s="84"/>
      <c r="BN39" s="51" t="s">
        <v>1817</v>
      </c>
      <c r="BO39" s="84"/>
      <c r="BP39" s="51" t="s">
        <v>1818</v>
      </c>
      <c r="BQ39" s="84"/>
      <c r="BR39" s="51" t="s">
        <v>1819</v>
      </c>
      <c r="BS39" s="51" t="s">
        <v>1820</v>
      </c>
      <c r="BT39" s="51" t="s">
        <v>1821</v>
      </c>
      <c r="BU39" s="51" t="s">
        <v>1822</v>
      </c>
      <c r="BV39" s="51" t="s">
        <v>1823</v>
      </c>
      <c r="BW39" s="83"/>
      <c r="BX39" s="83"/>
      <c r="BY39" s="83"/>
      <c r="BZ39" s="247"/>
      <c r="CA39" s="247"/>
      <c r="CB39" s="247"/>
      <c r="CC39" s="247"/>
      <c r="CD39" s="248" t="s">
        <v>1824</v>
      </c>
      <c r="CE39" s="247"/>
      <c r="CF39" s="248" t="s">
        <v>1825</v>
      </c>
      <c r="CG39" s="248" t="s">
        <v>865</v>
      </c>
      <c r="CH39" s="247"/>
      <c r="CI39" s="248" t="s">
        <v>1826</v>
      </c>
      <c r="CJ39" s="248" t="s">
        <v>1827</v>
      </c>
      <c r="CK39" s="248" t="s">
        <v>1828</v>
      </c>
      <c r="CL39" s="248" t="s">
        <v>1829</v>
      </c>
      <c r="CM39" s="248" t="s">
        <v>1830</v>
      </c>
      <c r="CN39" s="52" t="s">
        <v>1831</v>
      </c>
      <c r="CO39" s="248" t="s">
        <v>1832</v>
      </c>
      <c r="CP39" s="248" t="s">
        <v>1833</v>
      </c>
      <c r="CQ39" s="247"/>
      <c r="CR39" s="248" t="s">
        <v>1834</v>
      </c>
      <c r="CS39" s="248" t="s">
        <v>1835</v>
      </c>
      <c r="CT39" s="248" t="s">
        <v>1836</v>
      </c>
      <c r="CU39" s="247"/>
      <c r="CV39" s="247"/>
      <c r="CW39" s="248" t="s">
        <v>1837</v>
      </c>
      <c r="CX39" s="247"/>
      <c r="CY39" s="248" t="s">
        <v>1838</v>
      </c>
      <c r="CZ39" s="247"/>
      <c r="DA39" s="248" t="s">
        <v>1839</v>
      </c>
      <c r="DB39" s="248" t="s">
        <v>1840</v>
      </c>
      <c r="DC39" s="248" t="s">
        <v>1841</v>
      </c>
      <c r="DD39" s="248" t="s">
        <v>1842</v>
      </c>
      <c r="DE39" s="248" t="s">
        <v>1843</v>
      </c>
    </row>
    <row r="40" spans="1:109" ht="48" customHeight="1">
      <c r="A40" s="54"/>
      <c r="B40" s="85"/>
      <c r="C40" s="327" t="s">
        <v>1844</v>
      </c>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87"/>
      <c r="AE40" s="46"/>
      <c r="AF40" s="46"/>
      <c r="AG40" s="46"/>
      <c r="AH40" s="83"/>
      <c r="AI40" s="83"/>
      <c r="AJ40" s="83"/>
      <c r="AK40" s="83"/>
      <c r="AL40" s="47" t="str">
        <f t="shared" si="0"/>
        <v>Coahuitlán</v>
      </c>
      <c r="AM40" s="47" t="str">
        <f t="shared" si="1"/>
        <v>30037</v>
      </c>
      <c r="AO40" s="83"/>
      <c r="AP40" s="43">
        <v>38</v>
      </c>
      <c r="AQ40" s="84"/>
      <c r="AR40" s="84"/>
      <c r="AS40" s="84"/>
      <c r="AT40" s="84"/>
      <c r="AU40" s="51" t="s">
        <v>1845</v>
      </c>
      <c r="AV40" s="84"/>
      <c r="AW40" s="51" t="s">
        <v>1846</v>
      </c>
      <c r="AX40" s="51" t="s">
        <v>1847</v>
      </c>
      <c r="AY40" s="84"/>
      <c r="AZ40" s="51" t="s">
        <v>1848</v>
      </c>
      <c r="BA40" s="51" t="s">
        <v>1849</v>
      </c>
      <c r="BB40" s="51" t="s">
        <v>1850</v>
      </c>
      <c r="BC40" s="51" t="s">
        <v>1851</v>
      </c>
      <c r="BD40" s="51" t="s">
        <v>1852</v>
      </c>
      <c r="BE40" s="246" t="s">
        <v>1853</v>
      </c>
      <c r="BF40" s="51" t="s">
        <v>1854</v>
      </c>
      <c r="BG40" s="51">
        <v>17099</v>
      </c>
      <c r="BH40" s="84"/>
      <c r="BI40" s="51" t="s">
        <v>1855</v>
      </c>
      <c r="BJ40" s="51" t="s">
        <v>1856</v>
      </c>
      <c r="BK40" s="51" t="s">
        <v>1857</v>
      </c>
      <c r="BL40" s="84"/>
      <c r="BM40" s="84"/>
      <c r="BN40" s="51" t="s">
        <v>1858</v>
      </c>
      <c r="BO40" s="84"/>
      <c r="BP40" s="51" t="s">
        <v>1859</v>
      </c>
      <c r="BQ40" s="84"/>
      <c r="BR40" s="51" t="s">
        <v>1860</v>
      </c>
      <c r="BS40" s="51" t="s">
        <v>1861</v>
      </c>
      <c r="BT40" s="51" t="s">
        <v>1862</v>
      </c>
      <c r="BU40" s="51" t="s">
        <v>1863</v>
      </c>
      <c r="BV40" s="51" t="s">
        <v>1864</v>
      </c>
      <c r="BW40" s="83"/>
      <c r="BX40" s="83"/>
      <c r="BY40" s="83"/>
      <c r="BZ40" s="247"/>
      <c r="CA40" s="247"/>
      <c r="CB40" s="247"/>
      <c r="CC40" s="247"/>
      <c r="CD40" s="248" t="s">
        <v>1865</v>
      </c>
      <c r="CE40" s="247"/>
      <c r="CF40" s="248" t="s">
        <v>1866</v>
      </c>
      <c r="CG40" s="248" t="s">
        <v>916</v>
      </c>
      <c r="CH40" s="247"/>
      <c r="CI40" s="248" t="s">
        <v>1867</v>
      </c>
      <c r="CJ40" s="248" t="s">
        <v>1868</v>
      </c>
      <c r="CK40" s="248" t="s">
        <v>1869</v>
      </c>
      <c r="CL40" s="248" t="s">
        <v>1870</v>
      </c>
      <c r="CM40" s="248" t="s">
        <v>1871</v>
      </c>
      <c r="CN40" s="52" t="s">
        <v>1872</v>
      </c>
      <c r="CO40" s="248" t="s">
        <v>1873</v>
      </c>
      <c r="CP40" s="248" t="s">
        <v>400</v>
      </c>
      <c r="CQ40" s="247"/>
      <c r="CR40" s="248" t="s">
        <v>1874</v>
      </c>
      <c r="CS40" s="248" t="s">
        <v>1875</v>
      </c>
      <c r="CT40" s="248" t="s">
        <v>1294</v>
      </c>
      <c r="CU40" s="247"/>
      <c r="CV40" s="247"/>
      <c r="CW40" s="248" t="s">
        <v>1876</v>
      </c>
      <c r="CX40" s="247"/>
      <c r="CY40" s="248" t="s">
        <v>1877</v>
      </c>
      <c r="CZ40" s="247"/>
      <c r="DA40" s="248" t="s">
        <v>1878</v>
      </c>
      <c r="DB40" s="248" t="s">
        <v>1879</v>
      </c>
      <c r="DC40" s="248" t="s">
        <v>1880</v>
      </c>
      <c r="DD40" s="248" t="s">
        <v>1881</v>
      </c>
      <c r="DE40" s="248" t="s">
        <v>1882</v>
      </c>
    </row>
    <row r="41" spans="1:109" ht="6.75" customHeight="1">
      <c r="A41" s="54"/>
      <c r="B41" s="85"/>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87"/>
      <c r="AE41" s="46"/>
      <c r="AF41" s="46"/>
      <c r="AG41" s="46"/>
      <c r="AH41" s="83"/>
      <c r="AI41" s="83"/>
      <c r="AJ41" s="83"/>
      <c r="AK41" s="83"/>
      <c r="AL41" s="47" t="str">
        <f t="shared" si="0"/>
        <v>Coatepec</v>
      </c>
      <c r="AM41" s="47" t="str">
        <f t="shared" si="1"/>
        <v>30038</v>
      </c>
      <c r="AO41" s="83"/>
      <c r="AP41" s="43">
        <v>39</v>
      </c>
      <c r="AQ41" s="84"/>
      <c r="AR41" s="84"/>
      <c r="AS41" s="84"/>
      <c r="AT41" s="84"/>
      <c r="AU41" s="51" t="s">
        <v>1883</v>
      </c>
      <c r="AV41" s="84"/>
      <c r="AW41" s="51" t="s">
        <v>1884</v>
      </c>
      <c r="AX41" s="51" t="s">
        <v>1885</v>
      </c>
      <c r="AY41" s="84"/>
      <c r="AZ41" s="51" t="s">
        <v>1886</v>
      </c>
      <c r="BA41" s="51" t="s">
        <v>1887</v>
      </c>
      <c r="BB41" s="51" t="s">
        <v>1888</v>
      </c>
      <c r="BC41" s="51" t="s">
        <v>1889</v>
      </c>
      <c r="BD41" s="51" t="s">
        <v>1890</v>
      </c>
      <c r="BE41" s="246" t="s">
        <v>1891</v>
      </c>
      <c r="BF41" s="51" t="s">
        <v>1892</v>
      </c>
      <c r="BG41" s="84"/>
      <c r="BH41" s="84"/>
      <c r="BI41" s="51" t="s">
        <v>1893</v>
      </c>
      <c r="BJ41" s="51" t="s">
        <v>1894</v>
      </c>
      <c r="BK41" s="51" t="s">
        <v>1895</v>
      </c>
      <c r="BL41" s="84"/>
      <c r="BM41" s="84"/>
      <c r="BN41" s="51" t="s">
        <v>1896</v>
      </c>
      <c r="BO41" s="84"/>
      <c r="BP41" s="51" t="s">
        <v>1897</v>
      </c>
      <c r="BQ41" s="84"/>
      <c r="BR41" s="51" t="s">
        <v>1898</v>
      </c>
      <c r="BS41" s="51" t="s">
        <v>1899</v>
      </c>
      <c r="BT41" s="51" t="s">
        <v>1900</v>
      </c>
      <c r="BU41" s="51" t="s">
        <v>1901</v>
      </c>
      <c r="BV41" s="51" t="s">
        <v>1902</v>
      </c>
      <c r="BW41" s="83"/>
      <c r="BX41" s="83"/>
      <c r="BY41" s="83"/>
      <c r="BZ41" s="247"/>
      <c r="CA41" s="247"/>
      <c r="CB41" s="247"/>
      <c r="CC41" s="247"/>
      <c r="CD41" s="248" t="s">
        <v>1903</v>
      </c>
      <c r="CE41" s="247"/>
      <c r="CF41" s="248" t="s">
        <v>1904</v>
      </c>
      <c r="CG41" s="248" t="s">
        <v>1905</v>
      </c>
      <c r="CH41" s="247"/>
      <c r="CI41" s="248" t="s">
        <v>1906</v>
      </c>
      <c r="CJ41" s="248" t="s">
        <v>1907</v>
      </c>
      <c r="CK41" s="248" t="s">
        <v>1908</v>
      </c>
      <c r="CL41" s="248" t="s">
        <v>1909</v>
      </c>
      <c r="CM41" s="248" t="s">
        <v>1910</v>
      </c>
      <c r="CN41" s="52" t="s">
        <v>1911</v>
      </c>
      <c r="CO41" s="248" t="s">
        <v>1912</v>
      </c>
      <c r="CP41" s="247"/>
      <c r="CQ41" s="247"/>
      <c r="CR41" s="248" t="s">
        <v>1913</v>
      </c>
      <c r="CS41" s="248" t="s">
        <v>1914</v>
      </c>
      <c r="CT41" s="248" t="s">
        <v>1915</v>
      </c>
      <c r="CU41" s="247"/>
      <c r="CV41" s="247"/>
      <c r="CW41" s="248" t="s">
        <v>1916</v>
      </c>
      <c r="CX41" s="247"/>
      <c r="CY41" s="248" t="s">
        <v>1261</v>
      </c>
      <c r="CZ41" s="247"/>
      <c r="DA41" s="248" t="s">
        <v>1917</v>
      </c>
      <c r="DB41" s="248" t="s">
        <v>1918</v>
      </c>
      <c r="DC41" s="248" t="s">
        <v>1589</v>
      </c>
      <c r="DD41" s="248" t="s">
        <v>1919</v>
      </c>
      <c r="DE41" s="248" t="s">
        <v>1920</v>
      </c>
    </row>
    <row r="42" spans="1:109" ht="48" customHeight="1">
      <c r="A42" s="54"/>
      <c r="B42" s="85"/>
      <c r="C42" s="321" t="s">
        <v>6035</v>
      </c>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87"/>
      <c r="AE42" s="46"/>
      <c r="AF42" s="46"/>
      <c r="AG42" s="46"/>
      <c r="AH42" s="83"/>
      <c r="AI42" s="83"/>
      <c r="AJ42" s="83"/>
      <c r="AK42" s="83"/>
      <c r="AL42" s="47" t="str">
        <f t="shared" si="0"/>
        <v>Coatzacoalcos</v>
      </c>
      <c r="AM42" s="47" t="str">
        <f t="shared" si="1"/>
        <v>30039</v>
      </c>
      <c r="AO42" s="83"/>
      <c r="AP42" s="43">
        <v>40</v>
      </c>
      <c r="AQ42" s="84"/>
      <c r="AR42" s="84"/>
      <c r="AS42" s="84"/>
      <c r="AT42" s="84"/>
      <c r="AU42" s="92" t="s">
        <v>1921</v>
      </c>
      <c r="AV42" s="84"/>
      <c r="AW42" s="51" t="s">
        <v>1922</v>
      </c>
      <c r="AX42" s="51" t="s">
        <v>1923</v>
      </c>
      <c r="AY42" s="84"/>
      <c r="AZ42" s="51" t="s">
        <v>1924</v>
      </c>
      <c r="BA42" s="51" t="s">
        <v>1925</v>
      </c>
      <c r="BB42" s="51" t="s">
        <v>1926</v>
      </c>
      <c r="BC42" s="51" t="s">
        <v>1927</v>
      </c>
      <c r="BD42" s="51" t="s">
        <v>1928</v>
      </c>
      <c r="BE42" s="246" t="s">
        <v>1929</v>
      </c>
      <c r="BF42" s="51" t="s">
        <v>1930</v>
      </c>
      <c r="BG42" s="84"/>
      <c r="BH42" s="84"/>
      <c r="BI42" s="51" t="s">
        <v>1931</v>
      </c>
      <c r="BJ42" s="51" t="s">
        <v>1932</v>
      </c>
      <c r="BK42" s="51" t="s">
        <v>1933</v>
      </c>
      <c r="BL42" s="84"/>
      <c r="BM42" s="84"/>
      <c r="BN42" s="51" t="s">
        <v>1934</v>
      </c>
      <c r="BO42" s="84"/>
      <c r="BP42" s="51" t="s">
        <v>1935</v>
      </c>
      <c r="BQ42" s="84"/>
      <c r="BR42" s="51" t="s">
        <v>1936</v>
      </c>
      <c r="BS42" s="51" t="s">
        <v>1937</v>
      </c>
      <c r="BT42" s="51" t="s">
        <v>1938</v>
      </c>
      <c r="BU42" s="51" t="s">
        <v>1939</v>
      </c>
      <c r="BV42" s="51" t="s">
        <v>1940</v>
      </c>
      <c r="BW42" s="83"/>
      <c r="BX42" s="83"/>
      <c r="BY42" s="83"/>
      <c r="BZ42" s="247"/>
      <c r="CA42" s="247"/>
      <c r="CB42" s="247"/>
      <c r="CC42" s="247"/>
      <c r="CD42" s="248" t="s">
        <v>400</v>
      </c>
      <c r="CE42" s="247"/>
      <c r="CF42" s="248" t="s">
        <v>1941</v>
      </c>
      <c r="CG42" s="248" t="s">
        <v>1942</v>
      </c>
      <c r="CH42" s="247"/>
      <c r="CI42" s="248" t="s">
        <v>1943</v>
      </c>
      <c r="CJ42" s="248" t="s">
        <v>1944</v>
      </c>
      <c r="CK42" s="248" t="s">
        <v>1945</v>
      </c>
      <c r="CL42" s="248" t="s">
        <v>1946</v>
      </c>
      <c r="CM42" s="248" t="s">
        <v>1947</v>
      </c>
      <c r="CN42" s="52" t="s">
        <v>1948</v>
      </c>
      <c r="CO42" s="248" t="s">
        <v>1949</v>
      </c>
      <c r="CP42" s="247"/>
      <c r="CQ42" s="247"/>
      <c r="CR42" s="248" t="s">
        <v>1950</v>
      </c>
      <c r="CS42" s="248" t="s">
        <v>1951</v>
      </c>
      <c r="CT42" s="248" t="s">
        <v>1952</v>
      </c>
      <c r="CU42" s="247"/>
      <c r="CV42" s="247"/>
      <c r="CW42" s="248" t="s">
        <v>1953</v>
      </c>
      <c r="CX42" s="247"/>
      <c r="CY42" s="248" t="s">
        <v>1954</v>
      </c>
      <c r="CZ42" s="247"/>
      <c r="DA42" s="248" t="s">
        <v>1955</v>
      </c>
      <c r="DB42" s="248" t="s">
        <v>1956</v>
      </c>
      <c r="DC42" s="248" t="s">
        <v>1957</v>
      </c>
      <c r="DD42" s="248" t="s">
        <v>1958</v>
      </c>
      <c r="DE42" s="248" t="s">
        <v>1959</v>
      </c>
    </row>
    <row r="43" spans="1:109" ht="6.75" customHeight="1">
      <c r="A43" s="54"/>
      <c r="B43" s="85"/>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7"/>
      <c r="AE43" s="46"/>
      <c r="AF43" s="46"/>
      <c r="AG43" s="46"/>
      <c r="AH43" s="83"/>
      <c r="AI43" s="83"/>
      <c r="AJ43" s="83"/>
      <c r="AK43" s="83"/>
      <c r="AL43" s="47" t="str">
        <f t="shared" si="0"/>
        <v>Coatzintla</v>
      </c>
      <c r="AM43" s="47" t="str">
        <f t="shared" si="1"/>
        <v>30040</v>
      </c>
      <c r="AO43" s="83"/>
      <c r="AP43" s="43">
        <v>41</v>
      </c>
      <c r="AQ43" s="84"/>
      <c r="AR43" s="84"/>
      <c r="AS43" s="84"/>
      <c r="AT43" s="84"/>
      <c r="AU43" s="84"/>
      <c r="AV43" s="84"/>
      <c r="AW43" s="51" t="s">
        <v>1960</v>
      </c>
      <c r="AX43" s="51" t="s">
        <v>1961</v>
      </c>
      <c r="AY43" s="84"/>
      <c r="AZ43" s="84">
        <v>10099</v>
      </c>
      <c r="BA43" s="51" t="s">
        <v>1962</v>
      </c>
      <c r="BB43" s="51" t="s">
        <v>1963</v>
      </c>
      <c r="BC43" s="51" t="s">
        <v>1964</v>
      </c>
      <c r="BD43" s="51" t="s">
        <v>1965</v>
      </c>
      <c r="BE43" s="246" t="s">
        <v>1966</v>
      </c>
      <c r="BF43" s="51" t="s">
        <v>1967</v>
      </c>
      <c r="BG43" s="84"/>
      <c r="BH43" s="84"/>
      <c r="BI43" s="51" t="s">
        <v>1968</v>
      </c>
      <c r="BJ43" s="51" t="s">
        <v>1969</v>
      </c>
      <c r="BK43" s="51" t="s">
        <v>1970</v>
      </c>
      <c r="BL43" s="84"/>
      <c r="BM43" s="84"/>
      <c r="BN43" s="51" t="s">
        <v>1971</v>
      </c>
      <c r="BO43" s="84"/>
      <c r="BP43" s="51" t="s">
        <v>1972</v>
      </c>
      <c r="BQ43" s="84"/>
      <c r="BR43" s="51" t="s">
        <v>1973</v>
      </c>
      <c r="BS43" s="51" t="s">
        <v>1974</v>
      </c>
      <c r="BT43" s="51" t="s">
        <v>1975</v>
      </c>
      <c r="BU43" s="51" t="s">
        <v>1976</v>
      </c>
      <c r="BV43" s="51" t="s">
        <v>1977</v>
      </c>
      <c r="BW43" s="83"/>
      <c r="BX43" s="83"/>
      <c r="BY43" s="83"/>
      <c r="BZ43" s="247"/>
      <c r="CA43" s="247"/>
      <c r="CB43" s="247"/>
      <c r="CC43" s="247"/>
      <c r="CD43" s="247"/>
      <c r="CE43" s="247"/>
      <c r="CF43" s="248" t="s">
        <v>1978</v>
      </c>
      <c r="CG43" s="248" t="s">
        <v>1979</v>
      </c>
      <c r="CH43" s="247"/>
      <c r="CI43" s="248" t="s">
        <v>400</v>
      </c>
      <c r="CJ43" s="248" t="s">
        <v>1980</v>
      </c>
      <c r="CK43" s="248" t="s">
        <v>1981</v>
      </c>
      <c r="CL43" s="248" t="s">
        <v>1982</v>
      </c>
      <c r="CM43" s="248" t="s">
        <v>1983</v>
      </c>
      <c r="CN43" s="52" t="s">
        <v>1984</v>
      </c>
      <c r="CO43" s="248" t="s">
        <v>1985</v>
      </c>
      <c r="CP43" s="247"/>
      <c r="CQ43" s="247"/>
      <c r="CR43" s="248" t="s">
        <v>1986</v>
      </c>
      <c r="CS43" s="248" t="s">
        <v>1987</v>
      </c>
      <c r="CT43" s="248" t="s">
        <v>1988</v>
      </c>
      <c r="CU43" s="247"/>
      <c r="CV43" s="247"/>
      <c r="CW43" s="248" t="s">
        <v>1989</v>
      </c>
      <c r="CX43" s="247"/>
      <c r="CY43" s="248" t="s">
        <v>1990</v>
      </c>
      <c r="CZ43" s="247"/>
      <c r="DA43" s="248" t="s">
        <v>1991</v>
      </c>
      <c r="DB43" s="248" t="s">
        <v>1992</v>
      </c>
      <c r="DC43" s="248" t="s">
        <v>1993</v>
      </c>
      <c r="DD43" s="248" t="s">
        <v>1994</v>
      </c>
      <c r="DE43" s="248" t="s">
        <v>1995</v>
      </c>
    </row>
    <row r="44" spans="1:109" ht="84" customHeight="1">
      <c r="B44" s="85"/>
      <c r="C44" s="328" t="s">
        <v>6036</v>
      </c>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87"/>
      <c r="AH44" s="83"/>
      <c r="AI44" s="83"/>
      <c r="AJ44" s="83"/>
      <c r="AK44" s="83"/>
      <c r="AL44" s="47" t="str">
        <f t="shared" si="0"/>
        <v>Coetzala</v>
      </c>
      <c r="AM44" s="47" t="str">
        <f t="shared" si="1"/>
        <v>30041</v>
      </c>
      <c r="AO44" s="83"/>
      <c r="AP44" s="43">
        <v>42</v>
      </c>
      <c r="AQ44" s="84"/>
      <c r="AR44" s="84"/>
      <c r="AS44" s="84"/>
      <c r="AT44" s="84"/>
      <c r="AU44" s="84"/>
      <c r="AV44" s="84"/>
      <c r="AW44" s="51" t="s">
        <v>1996</v>
      </c>
      <c r="AX44" s="51" t="s">
        <v>1997</v>
      </c>
      <c r="AY44" s="84"/>
      <c r="AZ44" s="84"/>
      <c r="BA44" s="51" t="s">
        <v>1998</v>
      </c>
      <c r="BB44" s="51" t="s">
        <v>1999</v>
      </c>
      <c r="BC44" s="51" t="s">
        <v>2000</v>
      </c>
      <c r="BD44" s="51" t="s">
        <v>2001</v>
      </c>
      <c r="BE44" s="246" t="s">
        <v>2002</v>
      </c>
      <c r="BF44" s="51" t="s">
        <v>2003</v>
      </c>
      <c r="BG44" s="84"/>
      <c r="BH44" s="84"/>
      <c r="BI44" s="51" t="s">
        <v>2004</v>
      </c>
      <c r="BJ44" s="51" t="s">
        <v>2005</v>
      </c>
      <c r="BK44" s="51" t="s">
        <v>2006</v>
      </c>
      <c r="BL44" s="84"/>
      <c r="BM44" s="84"/>
      <c r="BN44" s="51" t="s">
        <v>2007</v>
      </c>
      <c r="BO44" s="84"/>
      <c r="BP44" s="51" t="s">
        <v>2008</v>
      </c>
      <c r="BQ44" s="84"/>
      <c r="BR44" s="51" t="s">
        <v>2009</v>
      </c>
      <c r="BS44" s="51" t="s">
        <v>2010</v>
      </c>
      <c r="BT44" s="51" t="s">
        <v>2011</v>
      </c>
      <c r="BU44" s="51" t="s">
        <v>2012</v>
      </c>
      <c r="BV44" s="51" t="s">
        <v>2013</v>
      </c>
      <c r="BW44" s="83"/>
      <c r="BX44" s="83"/>
      <c r="BY44" s="83"/>
      <c r="BZ44" s="247"/>
      <c r="CA44" s="247"/>
      <c r="CB44" s="247"/>
      <c r="CC44" s="247"/>
      <c r="CD44" s="247"/>
      <c r="CE44" s="247"/>
      <c r="CF44" s="248" t="s">
        <v>2014</v>
      </c>
      <c r="CG44" s="248" t="s">
        <v>2015</v>
      </c>
      <c r="CH44" s="247"/>
      <c r="CI44" s="247"/>
      <c r="CJ44" s="248" t="s">
        <v>2016</v>
      </c>
      <c r="CK44" s="248" t="s">
        <v>2017</v>
      </c>
      <c r="CL44" s="248" t="s">
        <v>2018</v>
      </c>
      <c r="CM44" s="248" t="s">
        <v>2019</v>
      </c>
      <c r="CN44" s="52" t="s">
        <v>2020</v>
      </c>
      <c r="CO44" s="248" t="s">
        <v>2021</v>
      </c>
      <c r="CP44" s="247"/>
      <c r="CQ44" s="247"/>
      <c r="CR44" s="248" t="s">
        <v>2022</v>
      </c>
      <c r="CS44" s="248" t="s">
        <v>2023</v>
      </c>
      <c r="CT44" s="248" t="s">
        <v>2024</v>
      </c>
      <c r="CU44" s="247"/>
      <c r="CV44" s="247"/>
      <c r="CW44" s="248" t="s">
        <v>2025</v>
      </c>
      <c r="CX44" s="247"/>
      <c r="CY44" s="248" t="s">
        <v>2026</v>
      </c>
      <c r="CZ44" s="247"/>
      <c r="DA44" s="248" t="s">
        <v>2027</v>
      </c>
      <c r="DB44" s="248" t="s">
        <v>2028</v>
      </c>
      <c r="DC44" s="248" t="s">
        <v>2029</v>
      </c>
      <c r="DD44" s="248" t="s">
        <v>2030</v>
      </c>
      <c r="DE44" s="248" t="s">
        <v>2031</v>
      </c>
    </row>
    <row r="45" spans="1:109" ht="6.75" customHeight="1">
      <c r="B45" s="9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94"/>
      <c r="AH45" s="83"/>
      <c r="AI45" s="83"/>
      <c r="AJ45" s="83"/>
      <c r="AK45" s="83"/>
      <c r="AL45" s="47" t="str">
        <f t="shared" si="0"/>
        <v>Colipa</v>
      </c>
      <c r="AM45" s="47" t="str">
        <f t="shared" si="1"/>
        <v>30042</v>
      </c>
      <c r="AO45" s="83"/>
      <c r="AP45" s="43">
        <v>43</v>
      </c>
      <c r="AQ45" s="84"/>
      <c r="AR45" s="84"/>
      <c r="AS45" s="84"/>
      <c r="AT45" s="84"/>
      <c r="AU45" s="84"/>
      <c r="AV45" s="84"/>
      <c r="AW45" s="51" t="s">
        <v>2032</v>
      </c>
      <c r="AX45" s="51" t="s">
        <v>2033</v>
      </c>
      <c r="AY45" s="84"/>
      <c r="AZ45" s="84"/>
      <c r="BA45" s="51" t="s">
        <v>2034</v>
      </c>
      <c r="BB45" s="51" t="s">
        <v>2035</v>
      </c>
      <c r="BC45" s="51" t="s">
        <v>2036</v>
      </c>
      <c r="BD45" s="51" t="s">
        <v>2037</v>
      </c>
      <c r="BE45" s="246" t="s">
        <v>2038</v>
      </c>
      <c r="BF45" s="51" t="s">
        <v>2039</v>
      </c>
      <c r="BG45" s="84"/>
      <c r="BH45" s="84"/>
      <c r="BI45" s="51" t="s">
        <v>2040</v>
      </c>
      <c r="BJ45" s="51" t="s">
        <v>2041</v>
      </c>
      <c r="BK45" s="51" t="s">
        <v>2042</v>
      </c>
      <c r="BL45" s="84"/>
      <c r="BM45" s="84"/>
      <c r="BN45" s="51" t="s">
        <v>2043</v>
      </c>
      <c r="BO45" s="84"/>
      <c r="BP45" s="51" t="s">
        <v>2044</v>
      </c>
      <c r="BQ45" s="84"/>
      <c r="BR45" s="51" t="s">
        <v>2045</v>
      </c>
      <c r="BS45" s="51" t="s">
        <v>2046</v>
      </c>
      <c r="BT45" s="51" t="s">
        <v>2047</v>
      </c>
      <c r="BU45" s="51" t="s">
        <v>2048</v>
      </c>
      <c r="BV45" s="51" t="s">
        <v>2049</v>
      </c>
      <c r="BW45" s="83"/>
      <c r="BX45" s="83"/>
      <c r="BY45" s="83"/>
      <c r="BZ45" s="247"/>
      <c r="CA45" s="247"/>
      <c r="CB45" s="247"/>
      <c r="CC45" s="247"/>
      <c r="CD45" s="247"/>
      <c r="CE45" s="247"/>
      <c r="CF45" s="248" t="s">
        <v>2050</v>
      </c>
      <c r="CG45" s="248" t="s">
        <v>2051</v>
      </c>
      <c r="CH45" s="247"/>
      <c r="CI45" s="247"/>
      <c r="CJ45" s="248" t="s">
        <v>2052</v>
      </c>
      <c r="CK45" s="248" t="s">
        <v>2053</v>
      </c>
      <c r="CL45" s="248" t="s">
        <v>2054</v>
      </c>
      <c r="CM45" s="248" t="s">
        <v>2055</v>
      </c>
      <c r="CN45" s="52" t="s">
        <v>2056</v>
      </c>
      <c r="CO45" s="248" t="s">
        <v>2057</v>
      </c>
      <c r="CP45" s="247"/>
      <c r="CQ45" s="247"/>
      <c r="CR45" s="248" t="s">
        <v>2058</v>
      </c>
      <c r="CS45" s="248" t="s">
        <v>2059</v>
      </c>
      <c r="CT45" s="248" t="s">
        <v>2060</v>
      </c>
      <c r="CU45" s="247"/>
      <c r="CV45" s="247"/>
      <c r="CW45" s="248" t="s">
        <v>2061</v>
      </c>
      <c r="CX45" s="247"/>
      <c r="CY45" s="248" t="s">
        <v>2062</v>
      </c>
      <c r="CZ45" s="247"/>
      <c r="DA45" s="248" t="s">
        <v>2063</v>
      </c>
      <c r="DB45" s="248" t="s">
        <v>2064</v>
      </c>
      <c r="DC45" s="248" t="s">
        <v>2065</v>
      </c>
      <c r="DD45" s="248" t="s">
        <v>2066</v>
      </c>
      <c r="DE45" s="248" t="s">
        <v>2067</v>
      </c>
    </row>
    <row r="46" spans="1:109" ht="36" customHeight="1">
      <c r="B46" s="85"/>
      <c r="C46" s="321" t="s">
        <v>6037</v>
      </c>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87"/>
      <c r="AH46" s="83"/>
      <c r="AI46" s="83"/>
      <c r="AJ46" s="83"/>
      <c r="AK46" s="83"/>
      <c r="AL46" s="47" t="str">
        <f t="shared" si="0"/>
        <v>Comapa</v>
      </c>
      <c r="AM46" s="47" t="str">
        <f t="shared" si="1"/>
        <v>30043</v>
      </c>
      <c r="AO46" s="83"/>
      <c r="AP46" s="43">
        <v>44</v>
      </c>
      <c r="AQ46" s="84"/>
      <c r="AR46" s="84"/>
      <c r="AS46" s="84"/>
      <c r="AT46" s="84"/>
      <c r="AU46" s="84"/>
      <c r="AV46" s="84"/>
      <c r="AW46" s="51" t="s">
        <v>2068</v>
      </c>
      <c r="AX46" s="51" t="s">
        <v>2069</v>
      </c>
      <c r="AY46" s="84"/>
      <c r="AZ46" s="84"/>
      <c r="BA46" s="51" t="s">
        <v>2070</v>
      </c>
      <c r="BB46" s="51" t="s">
        <v>2071</v>
      </c>
      <c r="BC46" s="51" t="s">
        <v>2072</v>
      </c>
      <c r="BD46" s="51" t="s">
        <v>2073</v>
      </c>
      <c r="BE46" s="246" t="s">
        <v>2074</v>
      </c>
      <c r="BF46" s="51" t="s">
        <v>2075</v>
      </c>
      <c r="BG46" s="84"/>
      <c r="BH46" s="84"/>
      <c r="BI46" s="51" t="s">
        <v>2076</v>
      </c>
      <c r="BJ46" s="51" t="s">
        <v>2077</v>
      </c>
      <c r="BK46" s="51" t="s">
        <v>2078</v>
      </c>
      <c r="BL46" s="84"/>
      <c r="BM46" s="84"/>
      <c r="BN46" s="51" t="s">
        <v>2079</v>
      </c>
      <c r="BO46" s="84"/>
      <c r="BP46" s="51" t="s">
        <v>2080</v>
      </c>
      <c r="BQ46" s="84"/>
      <c r="BR46" s="51" t="s">
        <v>2081</v>
      </c>
      <c r="BS46" s="51" t="s">
        <v>2082</v>
      </c>
      <c r="BT46" s="51" t="s">
        <v>2083</v>
      </c>
      <c r="BU46" s="51" t="s">
        <v>2084</v>
      </c>
      <c r="BV46" s="51" t="s">
        <v>2085</v>
      </c>
      <c r="BW46" s="83"/>
      <c r="BX46" s="83"/>
      <c r="BY46" s="83"/>
      <c r="BZ46" s="247"/>
      <c r="CA46" s="247"/>
      <c r="CB46" s="247"/>
      <c r="CC46" s="247"/>
      <c r="CD46" s="247"/>
      <c r="CE46" s="247"/>
      <c r="CF46" s="248" t="s">
        <v>2086</v>
      </c>
      <c r="CG46" s="248" t="s">
        <v>2087</v>
      </c>
      <c r="CH46" s="247"/>
      <c r="CI46" s="247"/>
      <c r="CJ46" s="248" t="s">
        <v>2027</v>
      </c>
      <c r="CK46" s="248" t="s">
        <v>2088</v>
      </c>
      <c r="CL46" s="248" t="s">
        <v>2089</v>
      </c>
      <c r="CM46" s="248" t="s">
        <v>2090</v>
      </c>
      <c r="CN46" s="52" t="s">
        <v>2091</v>
      </c>
      <c r="CO46" s="248" t="s">
        <v>2092</v>
      </c>
      <c r="CP46" s="247"/>
      <c r="CQ46" s="247"/>
      <c r="CR46" s="248" t="s">
        <v>2093</v>
      </c>
      <c r="CS46" s="248" t="s">
        <v>2094</v>
      </c>
      <c r="CT46" s="248" t="s">
        <v>2095</v>
      </c>
      <c r="CU46" s="247"/>
      <c r="CV46" s="247"/>
      <c r="CW46" s="248" t="s">
        <v>2096</v>
      </c>
      <c r="CX46" s="247"/>
      <c r="CY46" s="248" t="s">
        <v>2097</v>
      </c>
      <c r="CZ46" s="247"/>
      <c r="DA46" s="248" t="s">
        <v>2098</v>
      </c>
      <c r="DB46" s="248" t="s">
        <v>2099</v>
      </c>
      <c r="DC46" s="248" t="s">
        <v>2100</v>
      </c>
      <c r="DD46" s="248" t="s">
        <v>2101</v>
      </c>
      <c r="DE46" s="248" t="s">
        <v>2102</v>
      </c>
    </row>
    <row r="47" spans="1:109" ht="6.75" customHeight="1">
      <c r="A47" s="95"/>
      <c r="B47" s="23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235"/>
      <c r="AE47" s="53"/>
      <c r="AF47" s="53"/>
      <c r="AG47" s="53"/>
      <c r="AH47" s="83"/>
      <c r="AI47" s="83"/>
      <c r="AJ47" s="83"/>
      <c r="AK47" s="83"/>
      <c r="AL47" s="47" t="str">
        <f t="shared" si="0"/>
        <v>Córdoba</v>
      </c>
      <c r="AM47" s="47" t="str">
        <f t="shared" si="1"/>
        <v>30044</v>
      </c>
      <c r="AO47" s="83"/>
      <c r="AP47" s="43">
        <v>45</v>
      </c>
      <c r="AQ47" s="84"/>
      <c r="AR47" s="84"/>
      <c r="AS47" s="84"/>
      <c r="AT47" s="84"/>
      <c r="AU47" s="84"/>
      <c r="AV47" s="84"/>
      <c r="AW47" s="51" t="s">
        <v>2103</v>
      </c>
      <c r="AX47" s="51" t="s">
        <v>2104</v>
      </c>
      <c r="AY47" s="84"/>
      <c r="AZ47" s="84"/>
      <c r="BA47" s="51" t="s">
        <v>2105</v>
      </c>
      <c r="BB47" s="51" t="s">
        <v>2106</v>
      </c>
      <c r="BC47" s="51" t="s">
        <v>2107</v>
      </c>
      <c r="BD47" s="51" t="s">
        <v>2108</v>
      </c>
      <c r="BE47" s="246" t="s">
        <v>2109</v>
      </c>
      <c r="BF47" s="51" t="s">
        <v>2110</v>
      </c>
      <c r="BG47" s="84"/>
      <c r="BH47" s="84"/>
      <c r="BI47" s="51" t="s">
        <v>2111</v>
      </c>
      <c r="BJ47" s="51" t="s">
        <v>2112</v>
      </c>
      <c r="BK47" s="51" t="s">
        <v>2113</v>
      </c>
      <c r="BL47" s="84"/>
      <c r="BM47" s="84"/>
      <c r="BN47" s="51" t="s">
        <v>2114</v>
      </c>
      <c r="BO47" s="84"/>
      <c r="BP47" s="51" t="s">
        <v>2115</v>
      </c>
      <c r="BQ47" s="84"/>
      <c r="BR47" s="84">
        <v>28099</v>
      </c>
      <c r="BS47" s="51" t="s">
        <v>2116</v>
      </c>
      <c r="BT47" s="51" t="s">
        <v>2117</v>
      </c>
      <c r="BU47" s="51" t="s">
        <v>2118</v>
      </c>
      <c r="BV47" s="51" t="s">
        <v>2119</v>
      </c>
      <c r="BW47" s="83"/>
      <c r="BX47" s="83"/>
      <c r="BY47" s="83"/>
      <c r="BZ47" s="247"/>
      <c r="CA47" s="247"/>
      <c r="CB47" s="247"/>
      <c r="CC47" s="247"/>
      <c r="CD47" s="247"/>
      <c r="CE47" s="247"/>
      <c r="CF47" s="248" t="s">
        <v>2120</v>
      </c>
      <c r="CG47" s="248" t="s">
        <v>1020</v>
      </c>
      <c r="CH47" s="247"/>
      <c r="CI47" s="247"/>
      <c r="CJ47" s="248" t="s">
        <v>2063</v>
      </c>
      <c r="CK47" s="248" t="s">
        <v>2121</v>
      </c>
      <c r="CL47" s="248" t="s">
        <v>2122</v>
      </c>
      <c r="CM47" s="248" t="s">
        <v>2123</v>
      </c>
      <c r="CN47" s="52" t="s">
        <v>2124</v>
      </c>
      <c r="CO47" s="248" t="s">
        <v>865</v>
      </c>
      <c r="CP47" s="247"/>
      <c r="CQ47" s="247"/>
      <c r="CR47" s="248" t="s">
        <v>2125</v>
      </c>
      <c r="CS47" s="248" t="s">
        <v>2126</v>
      </c>
      <c r="CT47" s="248" t="s">
        <v>2127</v>
      </c>
      <c r="CU47" s="247"/>
      <c r="CV47" s="247"/>
      <c r="CW47" s="248" t="s">
        <v>2128</v>
      </c>
      <c r="CX47" s="247"/>
      <c r="CY47" s="248" t="s">
        <v>2129</v>
      </c>
      <c r="CZ47" s="247"/>
      <c r="DA47" s="248" t="s">
        <v>400</v>
      </c>
      <c r="DB47" s="248" t="s">
        <v>2130</v>
      </c>
      <c r="DC47" s="248" t="s">
        <v>2131</v>
      </c>
      <c r="DD47" s="248" t="s">
        <v>2132</v>
      </c>
      <c r="DE47" s="248" t="s">
        <v>1431</v>
      </c>
    </row>
    <row r="48" spans="1:109" ht="36" customHeight="1">
      <c r="A48" s="95"/>
      <c r="B48" s="234"/>
      <c r="C48" s="164"/>
      <c r="D48" s="328" t="s">
        <v>2133</v>
      </c>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235"/>
      <c r="AE48" s="53"/>
      <c r="AF48" s="53"/>
      <c r="AG48" s="53"/>
      <c r="AH48" s="83"/>
      <c r="AI48" s="83"/>
      <c r="AJ48" s="83"/>
      <c r="AK48" s="83"/>
      <c r="AL48" s="47" t="str">
        <f t="shared" si="0"/>
        <v>Cosamaloapan de Carpio</v>
      </c>
      <c r="AM48" s="47" t="str">
        <f t="shared" si="1"/>
        <v>30045</v>
      </c>
      <c r="AO48" s="83"/>
      <c r="AP48" s="43">
        <v>46</v>
      </c>
      <c r="AQ48" s="84"/>
      <c r="AR48" s="84"/>
      <c r="AS48" s="84"/>
      <c r="AT48" s="84"/>
      <c r="AU48" s="84"/>
      <c r="AV48" s="84"/>
      <c r="AW48" s="51" t="s">
        <v>2134</v>
      </c>
      <c r="AX48" s="51" t="s">
        <v>2135</v>
      </c>
      <c r="AY48" s="84"/>
      <c r="AZ48" s="84"/>
      <c r="BA48" s="51" t="s">
        <v>2136</v>
      </c>
      <c r="BB48" s="51" t="s">
        <v>2137</v>
      </c>
      <c r="BC48" s="51" t="s">
        <v>2138</v>
      </c>
      <c r="BD48" s="51" t="s">
        <v>2139</v>
      </c>
      <c r="BE48" s="246" t="s">
        <v>2140</v>
      </c>
      <c r="BF48" s="51" t="s">
        <v>2141</v>
      </c>
      <c r="BG48" s="84"/>
      <c r="BH48" s="84"/>
      <c r="BI48" s="51" t="s">
        <v>2142</v>
      </c>
      <c r="BJ48" s="51" t="s">
        <v>2143</v>
      </c>
      <c r="BK48" s="51" t="s">
        <v>2144</v>
      </c>
      <c r="BL48" s="84"/>
      <c r="BM48" s="84"/>
      <c r="BN48" s="51" t="s">
        <v>2145</v>
      </c>
      <c r="BO48" s="84"/>
      <c r="BP48" s="51" t="s">
        <v>2146</v>
      </c>
      <c r="BQ48" s="84"/>
      <c r="BR48" s="84"/>
      <c r="BS48" s="51" t="s">
        <v>2147</v>
      </c>
      <c r="BT48" s="51" t="s">
        <v>2148</v>
      </c>
      <c r="BU48" s="51" t="s">
        <v>2149</v>
      </c>
      <c r="BV48" s="51" t="s">
        <v>2150</v>
      </c>
      <c r="BW48" s="83"/>
      <c r="BX48" s="83"/>
      <c r="BY48" s="83"/>
      <c r="BZ48" s="247"/>
      <c r="CA48" s="247"/>
      <c r="CB48" s="247"/>
      <c r="CC48" s="247"/>
      <c r="CD48" s="247"/>
      <c r="CE48" s="247"/>
      <c r="CF48" s="248" t="s">
        <v>2151</v>
      </c>
      <c r="CG48" s="248" t="s">
        <v>2152</v>
      </c>
      <c r="CH48" s="247"/>
      <c r="CI48" s="247"/>
      <c r="CJ48" s="248" t="s">
        <v>2153</v>
      </c>
      <c r="CK48" s="248" t="s">
        <v>2154</v>
      </c>
      <c r="CL48" s="248" t="s">
        <v>2155</v>
      </c>
      <c r="CM48" s="248" t="s">
        <v>2156</v>
      </c>
      <c r="CN48" s="52" t="s">
        <v>2157</v>
      </c>
      <c r="CO48" s="248" t="s">
        <v>2158</v>
      </c>
      <c r="CP48" s="247"/>
      <c r="CQ48" s="247"/>
      <c r="CR48" s="248" t="s">
        <v>2159</v>
      </c>
      <c r="CS48" s="248" t="s">
        <v>2160</v>
      </c>
      <c r="CT48" s="248" t="s">
        <v>2161</v>
      </c>
      <c r="CU48" s="247"/>
      <c r="CV48" s="247"/>
      <c r="CW48" s="248" t="s">
        <v>2162</v>
      </c>
      <c r="CX48" s="247"/>
      <c r="CY48" s="248" t="s">
        <v>2163</v>
      </c>
      <c r="CZ48" s="247"/>
      <c r="DA48" s="247"/>
      <c r="DB48" s="248" t="s">
        <v>302</v>
      </c>
      <c r="DC48" s="248" t="s">
        <v>2164</v>
      </c>
      <c r="DD48" s="248" t="s">
        <v>2165</v>
      </c>
      <c r="DE48" s="248" t="s">
        <v>2166</v>
      </c>
    </row>
    <row r="49" spans="1:109" ht="6.75" customHeight="1">
      <c r="A49" s="140"/>
      <c r="B49" s="24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245"/>
      <c r="AE49" s="53"/>
      <c r="AF49" s="53"/>
      <c r="AG49"/>
      <c r="AH49" s="83"/>
      <c r="AI49" s="83"/>
      <c r="AJ49" s="83"/>
      <c r="AK49" s="83"/>
      <c r="AL49" s="47" t="str">
        <f t="shared" si="0"/>
        <v>Cosautlán de Carvajal</v>
      </c>
      <c r="AM49" s="47" t="str">
        <f t="shared" si="1"/>
        <v>30046</v>
      </c>
      <c r="AO49" s="83"/>
      <c r="AP49" s="43">
        <v>47</v>
      </c>
      <c r="AQ49" s="84"/>
      <c r="AR49" s="84"/>
      <c r="AS49" s="84"/>
      <c r="AT49" s="84"/>
      <c r="AU49" s="84"/>
      <c r="AV49" s="84"/>
      <c r="AW49" s="51" t="s">
        <v>2167</v>
      </c>
      <c r="AX49" s="51" t="s">
        <v>2168</v>
      </c>
      <c r="AY49" s="84"/>
      <c r="AZ49" s="84"/>
      <c r="BA49" s="51" t="s">
        <v>2169</v>
      </c>
      <c r="BB49" s="51" t="s">
        <v>2170</v>
      </c>
      <c r="BC49" s="51" t="s">
        <v>2171</v>
      </c>
      <c r="BD49" s="51" t="s">
        <v>2172</v>
      </c>
      <c r="BE49" s="246" t="s">
        <v>2173</v>
      </c>
      <c r="BF49" s="51" t="s">
        <v>2174</v>
      </c>
      <c r="BG49" s="84"/>
      <c r="BH49" s="84"/>
      <c r="BI49" s="51" t="s">
        <v>2175</v>
      </c>
      <c r="BJ49" s="51" t="s">
        <v>2176</v>
      </c>
      <c r="BK49" s="51" t="s">
        <v>2177</v>
      </c>
      <c r="BL49" s="84"/>
      <c r="BM49" s="84"/>
      <c r="BN49" s="51" t="s">
        <v>2178</v>
      </c>
      <c r="BO49" s="84"/>
      <c r="BP49" s="51" t="s">
        <v>2179</v>
      </c>
      <c r="BQ49" s="84"/>
      <c r="BR49" s="84"/>
      <c r="BS49" s="51" t="s">
        <v>2180</v>
      </c>
      <c r="BT49" s="51" t="s">
        <v>2181</v>
      </c>
      <c r="BU49" s="51" t="s">
        <v>2182</v>
      </c>
      <c r="BV49" s="51" t="s">
        <v>2183</v>
      </c>
      <c r="BW49" s="83"/>
      <c r="BX49" s="83"/>
      <c r="BY49" s="83"/>
      <c r="BZ49" s="247"/>
      <c r="CA49" s="247"/>
      <c r="CB49" s="247"/>
      <c r="CC49" s="247"/>
      <c r="CD49" s="247"/>
      <c r="CE49" s="247"/>
      <c r="CF49" s="248" t="s">
        <v>2184</v>
      </c>
      <c r="CG49" s="248" t="s">
        <v>993</v>
      </c>
      <c r="CH49" s="247"/>
      <c r="CI49" s="247"/>
      <c r="CJ49" s="248" t="s">
        <v>2185</v>
      </c>
      <c r="CK49" s="248" t="s">
        <v>2186</v>
      </c>
      <c r="CL49" s="248" t="s">
        <v>2187</v>
      </c>
      <c r="CM49" s="248" t="s">
        <v>2188</v>
      </c>
      <c r="CN49" s="52" t="s">
        <v>2189</v>
      </c>
      <c r="CO49" s="248" t="s">
        <v>916</v>
      </c>
      <c r="CP49" s="247"/>
      <c r="CQ49" s="247"/>
      <c r="CR49" s="248" t="s">
        <v>2190</v>
      </c>
      <c r="CS49" s="248" t="s">
        <v>2191</v>
      </c>
      <c r="CT49" s="248" t="s">
        <v>2192</v>
      </c>
      <c r="CU49" s="247"/>
      <c r="CV49" s="247"/>
      <c r="CW49" s="248" t="s">
        <v>2193</v>
      </c>
      <c r="CX49" s="247"/>
      <c r="CY49" s="248" t="s">
        <v>2194</v>
      </c>
      <c r="CZ49" s="247"/>
      <c r="DA49" s="247"/>
      <c r="DB49" s="248" t="s">
        <v>485</v>
      </c>
      <c r="DC49" s="248" t="s">
        <v>2195</v>
      </c>
      <c r="DD49" s="248" t="s">
        <v>2196</v>
      </c>
      <c r="DE49" s="248" t="s">
        <v>2197</v>
      </c>
    </row>
    <row r="50" spans="1:109" ht="72" customHeight="1">
      <c r="A50" s="249"/>
      <c r="B50" s="244"/>
      <c r="C50" s="328" t="s">
        <v>6038</v>
      </c>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250"/>
      <c r="AE50" s="26"/>
      <c r="AF50" s="251"/>
      <c r="AG50" s="26"/>
      <c r="AH50" s="83"/>
      <c r="AI50" s="83"/>
      <c r="AJ50" s="83"/>
      <c r="AK50" s="83"/>
      <c r="AL50" s="47" t="str">
        <f t="shared" si="0"/>
        <v>Coscomatepec</v>
      </c>
      <c r="AM50" s="47" t="str">
        <f t="shared" si="1"/>
        <v>30047</v>
      </c>
      <c r="AO50" s="83"/>
      <c r="AP50" s="43">
        <v>48</v>
      </c>
      <c r="AQ50" s="84"/>
      <c r="AR50" s="84"/>
      <c r="AS50" s="84"/>
      <c r="AT50" s="84"/>
      <c r="AU50" s="84"/>
      <c r="AV50" s="84"/>
      <c r="AW50" s="51" t="s">
        <v>2198</v>
      </c>
      <c r="AX50" s="51" t="s">
        <v>2199</v>
      </c>
      <c r="AY50" s="84"/>
      <c r="AZ50" s="84"/>
      <c r="BA50" s="84">
        <v>11099</v>
      </c>
      <c r="BB50" s="51" t="s">
        <v>2200</v>
      </c>
      <c r="BC50" s="51" t="s">
        <v>2201</v>
      </c>
      <c r="BD50" s="51" t="s">
        <v>2202</v>
      </c>
      <c r="BE50" s="246" t="s">
        <v>2203</v>
      </c>
      <c r="BF50" s="51" t="s">
        <v>2204</v>
      </c>
      <c r="BG50" s="84"/>
      <c r="BH50" s="84"/>
      <c r="BI50" s="51" t="s">
        <v>2205</v>
      </c>
      <c r="BJ50" s="51" t="s">
        <v>2206</v>
      </c>
      <c r="BK50" s="51" t="s">
        <v>2207</v>
      </c>
      <c r="BL50" s="84"/>
      <c r="BM50" s="84"/>
      <c r="BN50" s="51" t="s">
        <v>2208</v>
      </c>
      <c r="BO50" s="84"/>
      <c r="BP50" s="51" t="s">
        <v>2209</v>
      </c>
      <c r="BQ50" s="84"/>
      <c r="BR50" s="84"/>
      <c r="BS50" s="51" t="s">
        <v>2210</v>
      </c>
      <c r="BT50" s="51" t="s">
        <v>2211</v>
      </c>
      <c r="BU50" s="51" t="s">
        <v>2212</v>
      </c>
      <c r="BV50" s="51" t="s">
        <v>2213</v>
      </c>
      <c r="BW50" s="83"/>
      <c r="BX50" s="83"/>
      <c r="BY50" s="83"/>
      <c r="BZ50" s="247"/>
      <c r="CA50" s="247"/>
      <c r="CB50" s="247"/>
      <c r="CC50" s="247"/>
      <c r="CD50" s="247"/>
      <c r="CE50" s="247"/>
      <c r="CF50" s="248" t="s">
        <v>2214</v>
      </c>
      <c r="CG50" s="248" t="s">
        <v>2215</v>
      </c>
      <c r="CH50" s="247"/>
      <c r="CI50" s="247"/>
      <c r="CJ50" s="248" t="s">
        <v>400</v>
      </c>
      <c r="CK50" s="248" t="s">
        <v>2216</v>
      </c>
      <c r="CL50" s="248" t="s">
        <v>2217</v>
      </c>
      <c r="CM50" s="248" t="s">
        <v>2218</v>
      </c>
      <c r="CN50" s="52" t="s">
        <v>2219</v>
      </c>
      <c r="CO50" s="248" t="s">
        <v>2220</v>
      </c>
      <c r="CP50" s="247"/>
      <c r="CQ50" s="247"/>
      <c r="CR50" s="248" t="s">
        <v>647</v>
      </c>
      <c r="CS50" s="248" t="s">
        <v>2221</v>
      </c>
      <c r="CT50" s="248" t="s">
        <v>1500</v>
      </c>
      <c r="CU50" s="247"/>
      <c r="CV50" s="247"/>
      <c r="CW50" s="248" t="s">
        <v>2222</v>
      </c>
      <c r="CX50" s="247"/>
      <c r="CY50" s="248" t="s">
        <v>2223</v>
      </c>
      <c r="CZ50" s="247"/>
      <c r="DA50" s="247"/>
      <c r="DB50" s="248" t="s">
        <v>481</v>
      </c>
      <c r="DC50" s="248" t="s">
        <v>2224</v>
      </c>
      <c r="DD50" s="248" t="s">
        <v>2225</v>
      </c>
      <c r="DE50" s="248" t="s">
        <v>2226</v>
      </c>
    </row>
    <row r="51" spans="1:109" ht="6.75" customHeight="1">
      <c r="A51" s="140"/>
      <c r="B51" s="252"/>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253"/>
      <c r="AE51" s="26"/>
      <c r="AF51" s="251"/>
      <c r="AG51" s="26"/>
      <c r="AH51" s="83"/>
      <c r="AI51" s="83"/>
      <c r="AJ51" s="83"/>
      <c r="AK51" s="83"/>
      <c r="AL51" s="47" t="str">
        <f t="shared" si="0"/>
        <v>Cosoleacaque</v>
      </c>
      <c r="AM51" s="47" t="str">
        <f t="shared" si="1"/>
        <v>30048</v>
      </c>
      <c r="AO51" s="83"/>
      <c r="AP51" s="43">
        <v>49</v>
      </c>
      <c r="AQ51" s="84"/>
      <c r="AR51" s="84"/>
      <c r="AS51" s="84"/>
      <c r="AT51" s="84"/>
      <c r="AU51" s="84"/>
      <c r="AV51" s="84"/>
      <c r="AW51" s="51" t="s">
        <v>2227</v>
      </c>
      <c r="AX51" s="51" t="s">
        <v>2228</v>
      </c>
      <c r="AY51" s="84"/>
      <c r="AZ51" s="84"/>
      <c r="BA51" s="84"/>
      <c r="BB51" s="51" t="s">
        <v>2229</v>
      </c>
      <c r="BC51" s="51" t="s">
        <v>2230</v>
      </c>
      <c r="BD51" s="51" t="s">
        <v>2231</v>
      </c>
      <c r="BE51" s="246" t="s">
        <v>2232</v>
      </c>
      <c r="BF51" s="51" t="s">
        <v>2233</v>
      </c>
      <c r="BG51" s="84"/>
      <c r="BH51" s="84"/>
      <c r="BI51" s="51" t="s">
        <v>2234</v>
      </c>
      <c r="BJ51" s="51" t="s">
        <v>2235</v>
      </c>
      <c r="BK51" s="51" t="s">
        <v>2236</v>
      </c>
      <c r="BL51" s="84"/>
      <c r="BM51" s="84"/>
      <c r="BN51" s="51" t="s">
        <v>2237</v>
      </c>
      <c r="BO51" s="84"/>
      <c r="BP51" s="51" t="s">
        <v>2238</v>
      </c>
      <c r="BQ51" s="84"/>
      <c r="BR51" s="84"/>
      <c r="BS51" s="51" t="s">
        <v>2239</v>
      </c>
      <c r="BT51" s="51" t="s">
        <v>2240</v>
      </c>
      <c r="BU51" s="51" t="s">
        <v>2241</v>
      </c>
      <c r="BV51" s="51" t="s">
        <v>2242</v>
      </c>
      <c r="BW51" s="83"/>
      <c r="BX51" s="83"/>
      <c r="BY51" s="83"/>
      <c r="BZ51" s="247"/>
      <c r="CA51" s="247"/>
      <c r="CB51" s="247"/>
      <c r="CC51" s="247"/>
      <c r="CD51" s="247"/>
      <c r="CE51" s="247"/>
      <c r="CF51" s="248" t="s">
        <v>916</v>
      </c>
      <c r="CG51" s="248" t="s">
        <v>2243</v>
      </c>
      <c r="CH51" s="247"/>
      <c r="CI51" s="247"/>
      <c r="CJ51" s="247"/>
      <c r="CK51" s="248" t="s">
        <v>2244</v>
      </c>
      <c r="CL51" s="248" t="s">
        <v>2245</v>
      </c>
      <c r="CM51" s="248" t="s">
        <v>336</v>
      </c>
      <c r="CN51" s="52" t="s">
        <v>2246</v>
      </c>
      <c r="CO51" s="248" t="s">
        <v>1129</v>
      </c>
      <c r="CP51" s="247"/>
      <c r="CQ51" s="247"/>
      <c r="CR51" s="248" t="s">
        <v>1632</v>
      </c>
      <c r="CS51" s="248" t="s">
        <v>2247</v>
      </c>
      <c r="CT51" s="248" t="s">
        <v>2248</v>
      </c>
      <c r="CU51" s="247"/>
      <c r="CV51" s="247"/>
      <c r="CW51" s="248" t="s">
        <v>2249</v>
      </c>
      <c r="CX51" s="247"/>
      <c r="CY51" s="248" t="s">
        <v>2250</v>
      </c>
      <c r="CZ51" s="247"/>
      <c r="DA51" s="247"/>
      <c r="DB51" s="248" t="s">
        <v>2251</v>
      </c>
      <c r="DC51" s="248" t="s">
        <v>2252</v>
      </c>
      <c r="DD51" s="248" t="s">
        <v>2253</v>
      </c>
      <c r="DE51" s="248" t="s">
        <v>2254</v>
      </c>
    </row>
    <row r="52" spans="1:109" ht="48" customHeight="1">
      <c r="A52" s="249"/>
      <c r="B52" s="252"/>
      <c r="C52" s="327" t="s">
        <v>6039</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253"/>
      <c r="AE52" s="26"/>
      <c r="AF52" s="251"/>
      <c r="AG52" s="26"/>
      <c r="AH52" s="83"/>
      <c r="AI52" s="83"/>
      <c r="AJ52" s="83"/>
      <c r="AK52" s="83"/>
      <c r="AL52" s="47" t="str">
        <f t="shared" si="0"/>
        <v>Cotaxtla</v>
      </c>
      <c r="AM52" s="47" t="str">
        <f t="shared" si="1"/>
        <v>30049</v>
      </c>
      <c r="AO52" s="83"/>
      <c r="AP52" s="43">
        <v>50</v>
      </c>
      <c r="AQ52" s="84"/>
      <c r="AR52" s="84"/>
      <c r="AS52" s="84"/>
      <c r="AT52" s="84"/>
      <c r="AU52" s="84"/>
      <c r="AV52" s="84"/>
      <c r="AW52" s="51" t="s">
        <v>2255</v>
      </c>
      <c r="AX52" s="51" t="s">
        <v>2256</v>
      </c>
      <c r="AY52" s="84"/>
      <c r="AZ52" s="84"/>
      <c r="BA52" s="84"/>
      <c r="BB52" s="51" t="s">
        <v>2257</v>
      </c>
      <c r="BC52" s="51" t="s">
        <v>2258</v>
      </c>
      <c r="BD52" s="51" t="s">
        <v>2259</v>
      </c>
      <c r="BE52" s="246" t="s">
        <v>2260</v>
      </c>
      <c r="BF52" s="51" t="s">
        <v>2261</v>
      </c>
      <c r="BG52" s="84"/>
      <c r="BH52" s="84"/>
      <c r="BI52" s="51" t="s">
        <v>2262</v>
      </c>
      <c r="BJ52" s="51" t="s">
        <v>2263</v>
      </c>
      <c r="BK52" s="51" t="s">
        <v>2264</v>
      </c>
      <c r="BL52" s="84"/>
      <c r="BM52" s="84"/>
      <c r="BN52" s="51" t="s">
        <v>2265</v>
      </c>
      <c r="BO52" s="84"/>
      <c r="BP52" s="51" t="s">
        <v>2266</v>
      </c>
      <c r="BQ52" s="84"/>
      <c r="BR52" s="84"/>
      <c r="BS52" s="51" t="s">
        <v>2267</v>
      </c>
      <c r="BT52" s="51" t="s">
        <v>2268</v>
      </c>
      <c r="BU52" s="51" t="s">
        <v>2269</v>
      </c>
      <c r="BV52" s="51" t="s">
        <v>2270</v>
      </c>
      <c r="BW52" s="83"/>
      <c r="BX52" s="83"/>
      <c r="BY52" s="83"/>
      <c r="BZ52" s="247"/>
      <c r="CA52" s="247"/>
      <c r="CB52" s="247"/>
      <c r="CC52" s="247"/>
      <c r="CD52" s="247"/>
      <c r="CE52" s="247"/>
      <c r="CF52" s="248" t="s">
        <v>2271</v>
      </c>
      <c r="CG52" s="248" t="s">
        <v>2272</v>
      </c>
      <c r="CH52" s="247"/>
      <c r="CI52" s="247"/>
      <c r="CJ52" s="247"/>
      <c r="CK52" s="248" t="s">
        <v>2273</v>
      </c>
      <c r="CL52" s="248" t="s">
        <v>2274</v>
      </c>
      <c r="CM52" s="248" t="s">
        <v>2275</v>
      </c>
      <c r="CN52" s="52" t="s">
        <v>2276</v>
      </c>
      <c r="CO52" s="248" t="s">
        <v>2277</v>
      </c>
      <c r="CP52" s="247"/>
      <c r="CQ52" s="247"/>
      <c r="CR52" s="248" t="s">
        <v>2278</v>
      </c>
      <c r="CS52" s="248" t="s">
        <v>2279</v>
      </c>
      <c r="CT52" s="248" t="s">
        <v>2280</v>
      </c>
      <c r="CU52" s="247"/>
      <c r="CV52" s="247"/>
      <c r="CW52" s="248" t="s">
        <v>2281</v>
      </c>
      <c r="CX52" s="247"/>
      <c r="CY52" s="248" t="s">
        <v>2282</v>
      </c>
      <c r="CZ52" s="247"/>
      <c r="DA52" s="247"/>
      <c r="DB52" s="248" t="s">
        <v>2283</v>
      </c>
      <c r="DC52" s="248" t="s">
        <v>2284</v>
      </c>
      <c r="DD52" s="248" t="s">
        <v>2285</v>
      </c>
      <c r="DE52" s="248" t="s">
        <v>2286</v>
      </c>
    </row>
    <row r="53" spans="1:109" ht="6.75" customHeight="1">
      <c r="A53" s="95"/>
      <c r="B53" s="23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235"/>
      <c r="AE53" s="53"/>
      <c r="AF53" s="53"/>
      <c r="AG53" s="53"/>
      <c r="AH53" s="83"/>
      <c r="AI53" s="83"/>
      <c r="AJ53" s="83"/>
      <c r="AK53" s="83"/>
      <c r="AL53" s="47" t="str">
        <f t="shared" si="0"/>
        <v>Coxquihui</v>
      </c>
      <c r="AM53" s="47" t="str">
        <f t="shared" si="1"/>
        <v>30050</v>
      </c>
      <c r="AO53" s="83"/>
      <c r="AP53" s="43">
        <v>51</v>
      </c>
      <c r="AQ53" s="84"/>
      <c r="AR53" s="84"/>
      <c r="AS53" s="84"/>
      <c r="AT53" s="84"/>
      <c r="AU53" s="84"/>
      <c r="AV53" s="84"/>
      <c r="AW53" s="51" t="s">
        <v>2287</v>
      </c>
      <c r="AX53" s="51" t="s">
        <v>2288</v>
      </c>
      <c r="AY53" s="84"/>
      <c r="AZ53" s="84"/>
      <c r="BA53" s="84"/>
      <c r="BB53" s="51" t="s">
        <v>2289</v>
      </c>
      <c r="BC53" s="51" t="s">
        <v>2290</v>
      </c>
      <c r="BD53" s="51" t="s">
        <v>2291</v>
      </c>
      <c r="BE53" s="246" t="s">
        <v>2292</v>
      </c>
      <c r="BF53" s="51" t="s">
        <v>2293</v>
      </c>
      <c r="BG53" s="84"/>
      <c r="BH53" s="84"/>
      <c r="BI53" s="51" t="s">
        <v>2294</v>
      </c>
      <c r="BJ53" s="51" t="s">
        <v>2295</v>
      </c>
      <c r="BK53" s="51" t="s">
        <v>2296</v>
      </c>
      <c r="BL53" s="84"/>
      <c r="BM53" s="84"/>
      <c r="BN53" s="51" t="s">
        <v>2297</v>
      </c>
      <c r="BO53" s="84"/>
      <c r="BP53" s="51" t="s">
        <v>2298</v>
      </c>
      <c r="BQ53" s="84"/>
      <c r="BR53" s="84"/>
      <c r="BS53" s="51" t="s">
        <v>2299</v>
      </c>
      <c r="BT53" s="51" t="s">
        <v>2300</v>
      </c>
      <c r="BU53" s="51" t="s">
        <v>2301</v>
      </c>
      <c r="BV53" s="51" t="s">
        <v>2302</v>
      </c>
      <c r="BW53" s="83"/>
      <c r="BX53" s="83"/>
      <c r="BY53" s="83"/>
      <c r="BZ53" s="247"/>
      <c r="CA53" s="247"/>
      <c r="CB53" s="247"/>
      <c r="CC53" s="247"/>
      <c r="CD53" s="247"/>
      <c r="CE53" s="247"/>
      <c r="CF53" s="248" t="s">
        <v>2303</v>
      </c>
      <c r="CG53" s="248" t="s">
        <v>2304</v>
      </c>
      <c r="CH53" s="247"/>
      <c r="CI53" s="247"/>
      <c r="CJ53" s="247"/>
      <c r="CK53" s="248" t="s">
        <v>2305</v>
      </c>
      <c r="CL53" s="248" t="s">
        <v>2306</v>
      </c>
      <c r="CM53" s="248" t="s">
        <v>2307</v>
      </c>
      <c r="CN53" s="52" t="s">
        <v>2308</v>
      </c>
      <c r="CO53" s="248" t="s">
        <v>2309</v>
      </c>
      <c r="CP53" s="247"/>
      <c r="CQ53" s="247"/>
      <c r="CR53" s="248" t="s">
        <v>2310</v>
      </c>
      <c r="CS53" s="248" t="s">
        <v>2311</v>
      </c>
      <c r="CT53" s="248" t="s">
        <v>2312</v>
      </c>
      <c r="CU53" s="247"/>
      <c r="CV53" s="247"/>
      <c r="CW53" s="248" t="s">
        <v>2313</v>
      </c>
      <c r="CX53" s="247"/>
      <c r="CY53" s="248" t="s">
        <v>1300</v>
      </c>
      <c r="CZ53" s="247"/>
      <c r="DA53" s="247"/>
      <c r="DB53" s="248" t="s">
        <v>2314</v>
      </c>
      <c r="DC53" s="248" t="s">
        <v>2315</v>
      </c>
      <c r="DD53" s="248" t="s">
        <v>2316</v>
      </c>
      <c r="DE53" s="248" t="s">
        <v>2317</v>
      </c>
    </row>
    <row r="54" spans="1:109" ht="60" customHeight="1">
      <c r="A54" s="95"/>
      <c r="B54" s="234"/>
      <c r="C54" s="328" t="s">
        <v>6040</v>
      </c>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235"/>
      <c r="AE54" s="53"/>
      <c r="AF54" s="53"/>
      <c r="AG54" s="53"/>
      <c r="AH54" s="83"/>
      <c r="AI54" s="83"/>
      <c r="AJ54" s="83"/>
      <c r="AK54" s="83"/>
      <c r="AL54" s="47" t="str">
        <f t="shared" si="0"/>
        <v>Coyutla</v>
      </c>
      <c r="AM54" s="47" t="str">
        <f t="shared" si="1"/>
        <v>30051</v>
      </c>
      <c r="AO54" s="83"/>
      <c r="AP54" s="43">
        <v>52</v>
      </c>
      <c r="AQ54" s="84"/>
      <c r="AR54" s="84"/>
      <c r="AS54" s="84"/>
      <c r="AT54" s="84"/>
      <c r="AU54" s="84"/>
      <c r="AV54" s="84"/>
      <c r="AW54" s="51" t="s">
        <v>2318</v>
      </c>
      <c r="AX54" s="51" t="s">
        <v>2319</v>
      </c>
      <c r="AY54" s="84"/>
      <c r="AZ54" s="84"/>
      <c r="BA54" s="84"/>
      <c r="BB54" s="51" t="s">
        <v>2320</v>
      </c>
      <c r="BC54" s="51" t="s">
        <v>2321</v>
      </c>
      <c r="BD54" s="51" t="s">
        <v>2322</v>
      </c>
      <c r="BE54" s="246" t="s">
        <v>2323</v>
      </c>
      <c r="BF54" s="51" t="s">
        <v>2324</v>
      </c>
      <c r="BG54" s="84"/>
      <c r="BH54" s="84"/>
      <c r="BI54" s="51" t="s">
        <v>2325</v>
      </c>
      <c r="BJ54" s="51" t="s">
        <v>2326</v>
      </c>
      <c r="BK54" s="51" t="s">
        <v>2327</v>
      </c>
      <c r="BL54" s="84"/>
      <c r="BM54" s="84"/>
      <c r="BN54" s="51" t="s">
        <v>2328</v>
      </c>
      <c r="BO54" s="84"/>
      <c r="BP54" s="51" t="s">
        <v>2329</v>
      </c>
      <c r="BQ54" s="84"/>
      <c r="BR54" s="84"/>
      <c r="BS54" s="51" t="s">
        <v>2330</v>
      </c>
      <c r="BT54" s="51" t="s">
        <v>2331</v>
      </c>
      <c r="BU54" s="51" t="s">
        <v>2332</v>
      </c>
      <c r="BV54" s="51" t="s">
        <v>2333</v>
      </c>
      <c r="BW54" s="83"/>
      <c r="BX54" s="83"/>
      <c r="BY54" s="83"/>
      <c r="BZ54" s="247"/>
      <c r="CA54" s="247"/>
      <c r="CB54" s="247"/>
      <c r="CC54" s="247"/>
      <c r="CD54" s="247"/>
      <c r="CE54" s="247"/>
      <c r="CF54" s="248" t="s">
        <v>2334</v>
      </c>
      <c r="CG54" s="248" t="s">
        <v>1022</v>
      </c>
      <c r="CH54" s="247"/>
      <c r="CI54" s="247"/>
      <c r="CJ54" s="247"/>
      <c r="CK54" s="248" t="s">
        <v>2335</v>
      </c>
      <c r="CL54" s="248" t="s">
        <v>2336</v>
      </c>
      <c r="CM54" s="248" t="s">
        <v>2337</v>
      </c>
      <c r="CN54" s="52" t="s">
        <v>2338</v>
      </c>
      <c r="CO54" s="248" t="s">
        <v>2339</v>
      </c>
      <c r="CP54" s="247"/>
      <c r="CQ54" s="247"/>
      <c r="CR54" s="248" t="s">
        <v>2340</v>
      </c>
      <c r="CS54" s="248" t="s">
        <v>2341</v>
      </c>
      <c r="CT54" s="248" t="s">
        <v>2342</v>
      </c>
      <c r="CU54" s="247"/>
      <c r="CV54" s="247"/>
      <c r="CW54" s="248" t="s">
        <v>2343</v>
      </c>
      <c r="CX54" s="247"/>
      <c r="CY54" s="248" t="s">
        <v>881</v>
      </c>
      <c r="CZ54" s="247"/>
      <c r="DA54" s="247"/>
      <c r="DB54" s="248" t="s">
        <v>2344</v>
      </c>
      <c r="DC54" s="248" t="s">
        <v>2345</v>
      </c>
      <c r="DD54" s="248" t="s">
        <v>2346</v>
      </c>
      <c r="DE54" s="248" t="s">
        <v>2347</v>
      </c>
    </row>
    <row r="55" spans="1:109" ht="6.75" customHeight="1">
      <c r="A55" s="95"/>
      <c r="B55" s="23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235"/>
      <c r="AE55" s="53"/>
      <c r="AF55" s="53"/>
      <c r="AG55" s="53"/>
      <c r="AH55" s="83"/>
      <c r="AI55" s="83"/>
      <c r="AJ55" s="83"/>
      <c r="AK55" s="83"/>
      <c r="AL55" s="47" t="str">
        <f t="shared" si="0"/>
        <v>Cuichapa</v>
      </c>
      <c r="AM55" s="47" t="str">
        <f t="shared" si="1"/>
        <v>30052</v>
      </c>
      <c r="AO55" s="83"/>
      <c r="AP55" s="43">
        <v>53</v>
      </c>
      <c r="AQ55" s="84"/>
      <c r="AR55" s="84"/>
      <c r="AS55" s="84"/>
      <c r="AT55" s="84"/>
      <c r="AU55" s="84"/>
      <c r="AV55" s="84"/>
      <c r="AW55" s="51" t="s">
        <v>2348</v>
      </c>
      <c r="AX55" s="51" t="s">
        <v>2349</v>
      </c>
      <c r="AY55" s="84"/>
      <c r="AZ55" s="84"/>
      <c r="BA55" s="84"/>
      <c r="BB55" s="51" t="s">
        <v>2350</v>
      </c>
      <c r="BC55" s="51" t="s">
        <v>2351</v>
      </c>
      <c r="BD55" s="51" t="s">
        <v>2352</v>
      </c>
      <c r="BE55" s="246" t="s">
        <v>2353</v>
      </c>
      <c r="BF55" s="51" t="s">
        <v>2354</v>
      </c>
      <c r="BG55" s="84"/>
      <c r="BH55" s="84"/>
      <c r="BI55" s="84">
        <v>19099</v>
      </c>
      <c r="BJ55" s="51" t="s">
        <v>2355</v>
      </c>
      <c r="BK55" s="51" t="s">
        <v>2356</v>
      </c>
      <c r="BL55" s="84"/>
      <c r="BM55" s="84"/>
      <c r="BN55" s="51" t="s">
        <v>2357</v>
      </c>
      <c r="BO55" s="84"/>
      <c r="BP55" s="51" t="s">
        <v>2358</v>
      </c>
      <c r="BQ55" s="84"/>
      <c r="BR55" s="84"/>
      <c r="BS55" s="51" t="s">
        <v>2359</v>
      </c>
      <c r="BT55" s="51" t="s">
        <v>2360</v>
      </c>
      <c r="BU55" s="51" t="s">
        <v>2361</v>
      </c>
      <c r="BV55" s="51" t="s">
        <v>2362</v>
      </c>
      <c r="BW55" s="83"/>
      <c r="BX55" s="83"/>
      <c r="BY55" s="83"/>
      <c r="BZ55" s="247"/>
      <c r="CA55" s="247"/>
      <c r="CB55" s="247"/>
      <c r="CC55" s="247"/>
      <c r="CD55" s="247"/>
      <c r="CE55" s="247"/>
      <c r="CF55" s="248" t="s">
        <v>2363</v>
      </c>
      <c r="CG55" s="248" t="s">
        <v>2364</v>
      </c>
      <c r="CH55" s="247"/>
      <c r="CI55" s="247"/>
      <c r="CJ55" s="247"/>
      <c r="CK55" s="248" t="s">
        <v>2365</v>
      </c>
      <c r="CL55" s="248" t="s">
        <v>2366</v>
      </c>
      <c r="CM55" s="248" t="s">
        <v>2367</v>
      </c>
      <c r="CN55" s="52" t="s">
        <v>2368</v>
      </c>
      <c r="CO55" s="248" t="s">
        <v>481</v>
      </c>
      <c r="CP55" s="247"/>
      <c r="CQ55" s="247"/>
      <c r="CR55" s="248" t="s">
        <v>400</v>
      </c>
      <c r="CS55" s="248" t="s">
        <v>2369</v>
      </c>
      <c r="CT55" s="248" t="s">
        <v>2370</v>
      </c>
      <c r="CU55" s="247"/>
      <c r="CV55" s="247"/>
      <c r="CW55" s="248" t="s">
        <v>2371</v>
      </c>
      <c r="CX55" s="247"/>
      <c r="CY55" s="248" t="s">
        <v>2372</v>
      </c>
      <c r="CZ55" s="247"/>
      <c r="DA55" s="247"/>
      <c r="DB55" s="248" t="s">
        <v>2373</v>
      </c>
      <c r="DC55" s="248" t="s">
        <v>2374</v>
      </c>
      <c r="DD55" s="248" t="s">
        <v>2375</v>
      </c>
      <c r="DE55" s="248" t="s">
        <v>2376</v>
      </c>
    </row>
    <row r="56" spans="1:109" ht="24" customHeight="1">
      <c r="A56" s="95"/>
      <c r="B56" s="234"/>
      <c r="C56" s="328" t="s">
        <v>6029</v>
      </c>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235"/>
      <c r="AE56" s="53"/>
      <c r="AF56" s="53"/>
      <c r="AG56" s="53"/>
      <c r="AH56" s="83"/>
      <c r="AI56" s="83"/>
      <c r="AJ56" s="83"/>
      <c r="AK56" s="83"/>
      <c r="AL56" s="47" t="str">
        <f t="shared" si="0"/>
        <v>Cuitláhuac</v>
      </c>
      <c r="AM56" s="47" t="str">
        <f t="shared" si="1"/>
        <v>30053</v>
      </c>
      <c r="AO56" s="83"/>
      <c r="AP56" s="43">
        <v>54</v>
      </c>
      <c r="AQ56" s="84"/>
      <c r="AR56" s="84"/>
      <c r="AS56" s="84"/>
      <c r="AT56" s="84"/>
      <c r="AU56" s="84"/>
      <c r="AV56" s="84"/>
      <c r="AW56" s="51" t="s">
        <v>2377</v>
      </c>
      <c r="AX56" s="51" t="s">
        <v>2378</v>
      </c>
      <c r="AY56" s="84"/>
      <c r="AZ56" s="84"/>
      <c r="BA56" s="84"/>
      <c r="BB56" s="51" t="s">
        <v>2379</v>
      </c>
      <c r="BC56" s="51" t="s">
        <v>2380</v>
      </c>
      <c r="BD56" s="51" t="s">
        <v>2381</v>
      </c>
      <c r="BE56" s="246" t="s">
        <v>2382</v>
      </c>
      <c r="BF56" s="51" t="s">
        <v>2383</v>
      </c>
      <c r="BG56" s="84"/>
      <c r="BH56" s="84"/>
      <c r="BI56" s="84"/>
      <c r="BJ56" s="51" t="s">
        <v>2384</v>
      </c>
      <c r="BK56" s="51" t="s">
        <v>2385</v>
      </c>
      <c r="BL56" s="84"/>
      <c r="BM56" s="84"/>
      <c r="BN56" s="51" t="s">
        <v>2386</v>
      </c>
      <c r="BO56" s="84"/>
      <c r="BP56" s="51" t="s">
        <v>2387</v>
      </c>
      <c r="BQ56" s="84"/>
      <c r="BR56" s="84"/>
      <c r="BS56" s="51" t="s">
        <v>2388</v>
      </c>
      <c r="BT56" s="51" t="s">
        <v>2389</v>
      </c>
      <c r="BU56" s="51" t="s">
        <v>2390</v>
      </c>
      <c r="BV56" s="51" t="s">
        <v>2391</v>
      </c>
      <c r="BW56" s="83"/>
      <c r="BX56" s="83"/>
      <c r="BY56" s="83"/>
      <c r="BZ56" s="247"/>
      <c r="CA56" s="247"/>
      <c r="CB56" s="247"/>
      <c r="CC56" s="247"/>
      <c r="CD56" s="247"/>
      <c r="CE56" s="247"/>
      <c r="CF56" s="248" t="s">
        <v>2392</v>
      </c>
      <c r="CG56" s="248" t="s">
        <v>2393</v>
      </c>
      <c r="CH56" s="247"/>
      <c r="CI56" s="247"/>
      <c r="CJ56" s="247"/>
      <c r="CK56" s="248" t="s">
        <v>2394</v>
      </c>
      <c r="CL56" s="248" t="s">
        <v>2395</v>
      </c>
      <c r="CM56" s="248" t="s">
        <v>2396</v>
      </c>
      <c r="CN56" s="52" t="s">
        <v>1472</v>
      </c>
      <c r="CO56" s="248" t="s">
        <v>2397</v>
      </c>
      <c r="CP56" s="247"/>
      <c r="CQ56" s="247"/>
      <c r="CR56" s="247"/>
      <c r="CS56" s="248" t="s">
        <v>2398</v>
      </c>
      <c r="CT56" s="248" t="s">
        <v>2399</v>
      </c>
      <c r="CU56" s="247"/>
      <c r="CV56" s="247"/>
      <c r="CW56" s="248" t="s">
        <v>2400</v>
      </c>
      <c r="CX56" s="247"/>
      <c r="CY56" s="248" t="s">
        <v>2401</v>
      </c>
      <c r="CZ56" s="247"/>
      <c r="DA56" s="247"/>
      <c r="DB56" s="248" t="s">
        <v>2402</v>
      </c>
      <c r="DC56" s="248" t="s">
        <v>2403</v>
      </c>
      <c r="DD56" s="248" t="s">
        <v>2404</v>
      </c>
      <c r="DE56" s="248" t="s">
        <v>2405</v>
      </c>
    </row>
    <row r="57" spans="1:109" ht="6.75" customHeight="1">
      <c r="B57" s="85"/>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87"/>
      <c r="AH57" s="83"/>
      <c r="AI57" s="83"/>
      <c r="AJ57" s="83"/>
      <c r="AK57" s="83"/>
      <c r="AL57" s="47" t="str">
        <f t="shared" si="0"/>
        <v>Chacaltianguis</v>
      </c>
      <c r="AM57" s="47" t="str">
        <f t="shared" si="1"/>
        <v>30054</v>
      </c>
      <c r="AO57" s="83"/>
      <c r="AP57" s="43">
        <v>55</v>
      </c>
      <c r="AQ57" s="84"/>
      <c r="AR57" s="84"/>
      <c r="AS57" s="84"/>
      <c r="AT57" s="84"/>
      <c r="AU57" s="84"/>
      <c r="AV57" s="84"/>
      <c r="AW57" s="51" t="s">
        <v>2406</v>
      </c>
      <c r="AX57" s="51" t="s">
        <v>2407</v>
      </c>
      <c r="AY57" s="84"/>
      <c r="AZ57" s="84"/>
      <c r="BA57" s="84"/>
      <c r="BB57" s="51" t="s">
        <v>2408</v>
      </c>
      <c r="BC57" s="51" t="s">
        <v>2409</v>
      </c>
      <c r="BD57" s="51" t="s">
        <v>2410</v>
      </c>
      <c r="BE57" s="246" t="s">
        <v>2411</v>
      </c>
      <c r="BF57" s="51" t="s">
        <v>2412</v>
      </c>
      <c r="BG57" s="84"/>
      <c r="BH57" s="84"/>
      <c r="BI57" s="84"/>
      <c r="BJ57" s="51" t="s">
        <v>2413</v>
      </c>
      <c r="BK57" s="51" t="s">
        <v>2414</v>
      </c>
      <c r="BL57" s="84"/>
      <c r="BM57" s="84"/>
      <c r="BN57" s="51" t="s">
        <v>2415</v>
      </c>
      <c r="BO57" s="84"/>
      <c r="BP57" s="51" t="s">
        <v>2416</v>
      </c>
      <c r="BQ57" s="84"/>
      <c r="BR57" s="84"/>
      <c r="BS57" s="51" t="s">
        <v>2417</v>
      </c>
      <c r="BT57" s="51" t="s">
        <v>2418</v>
      </c>
      <c r="BU57" s="51" t="s">
        <v>2419</v>
      </c>
      <c r="BV57" s="51" t="s">
        <v>2420</v>
      </c>
      <c r="BW57" s="83"/>
      <c r="BX57" s="83"/>
      <c r="BY57" s="83"/>
      <c r="BZ57" s="247"/>
      <c r="CA57" s="247"/>
      <c r="CB57" s="247"/>
      <c r="CC57" s="247"/>
      <c r="CD57" s="247"/>
      <c r="CE57" s="247"/>
      <c r="CF57" s="248" t="s">
        <v>1877</v>
      </c>
      <c r="CG57" s="248" t="s">
        <v>2421</v>
      </c>
      <c r="CH57" s="247"/>
      <c r="CI57" s="247"/>
      <c r="CJ57" s="247"/>
      <c r="CK57" s="248" t="s">
        <v>2422</v>
      </c>
      <c r="CL57" s="248" t="s">
        <v>2423</v>
      </c>
      <c r="CM57" s="248" t="s">
        <v>2424</v>
      </c>
      <c r="CN57" s="52" t="s">
        <v>1790</v>
      </c>
      <c r="CO57" s="248" t="s">
        <v>993</v>
      </c>
      <c r="CP57" s="247"/>
      <c r="CQ57" s="247"/>
      <c r="CR57" s="247"/>
      <c r="CS57" s="248" t="s">
        <v>2425</v>
      </c>
      <c r="CT57" s="248" t="s">
        <v>2426</v>
      </c>
      <c r="CU57" s="247"/>
      <c r="CV57" s="247"/>
      <c r="CW57" s="248" t="s">
        <v>2427</v>
      </c>
      <c r="CX57" s="247"/>
      <c r="CY57" s="248" t="s">
        <v>2428</v>
      </c>
      <c r="CZ57" s="247"/>
      <c r="DA57" s="247"/>
      <c r="DB57" s="248" t="s">
        <v>2429</v>
      </c>
      <c r="DC57" s="248" t="s">
        <v>2430</v>
      </c>
      <c r="DD57" s="248" t="s">
        <v>2431</v>
      </c>
      <c r="DE57" s="248" t="s">
        <v>2343</v>
      </c>
    </row>
    <row r="58" spans="1:109" ht="60" customHeight="1">
      <c r="A58" s="54"/>
      <c r="B58" s="85"/>
      <c r="C58" s="327" t="s">
        <v>6042</v>
      </c>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87"/>
      <c r="AE58" s="46"/>
      <c r="AF58" s="46"/>
      <c r="AG58" s="46"/>
      <c r="AH58" s="83"/>
      <c r="AI58" s="83"/>
      <c r="AJ58" s="83"/>
      <c r="AK58" s="83"/>
      <c r="AL58" s="47" t="str">
        <f t="shared" si="0"/>
        <v>Chalma</v>
      </c>
      <c r="AM58" s="47" t="str">
        <f t="shared" si="1"/>
        <v>30055</v>
      </c>
      <c r="AO58" s="83"/>
      <c r="AP58" s="43">
        <v>56</v>
      </c>
      <c r="AQ58" s="84"/>
      <c r="AR58" s="84"/>
      <c r="AS58" s="84"/>
      <c r="AT58" s="84"/>
      <c r="AU58" s="84"/>
      <c r="AV58" s="84"/>
      <c r="AW58" s="51" t="s">
        <v>2432</v>
      </c>
      <c r="AX58" s="51" t="s">
        <v>2433</v>
      </c>
      <c r="AY58" s="84"/>
      <c r="AZ58" s="84"/>
      <c r="BA58" s="84"/>
      <c r="BB58" s="51" t="s">
        <v>2434</v>
      </c>
      <c r="BC58" s="51" t="s">
        <v>2435</v>
      </c>
      <c r="BD58" s="51" t="s">
        <v>2436</v>
      </c>
      <c r="BE58" s="246" t="s">
        <v>2437</v>
      </c>
      <c r="BF58" s="51" t="s">
        <v>2438</v>
      </c>
      <c r="BG58" s="84"/>
      <c r="BH58" s="84"/>
      <c r="BI58" s="84"/>
      <c r="BJ58" s="51" t="s">
        <v>2439</v>
      </c>
      <c r="BK58" s="51" t="s">
        <v>2440</v>
      </c>
      <c r="BL58" s="84"/>
      <c r="BM58" s="84"/>
      <c r="BN58" s="51" t="s">
        <v>2441</v>
      </c>
      <c r="BO58" s="84"/>
      <c r="BP58" s="51" t="s">
        <v>2442</v>
      </c>
      <c r="BQ58" s="84"/>
      <c r="BR58" s="84"/>
      <c r="BS58" s="51" t="s">
        <v>2443</v>
      </c>
      <c r="BT58" s="51" t="s">
        <v>2444</v>
      </c>
      <c r="BU58" s="51" t="s">
        <v>2445</v>
      </c>
      <c r="BV58" s="51" t="s">
        <v>2446</v>
      </c>
      <c r="BW58" s="83"/>
      <c r="BX58" s="83"/>
      <c r="BY58" s="83"/>
      <c r="BZ58" s="247"/>
      <c r="CA58" s="247"/>
      <c r="CB58" s="247"/>
      <c r="CC58" s="247"/>
      <c r="CD58" s="247"/>
      <c r="CE58" s="247"/>
      <c r="CF58" s="248" t="s">
        <v>2447</v>
      </c>
      <c r="CG58" s="248" t="s">
        <v>2448</v>
      </c>
      <c r="CH58" s="247"/>
      <c r="CI58" s="247"/>
      <c r="CJ58" s="247"/>
      <c r="CK58" s="248" t="s">
        <v>2449</v>
      </c>
      <c r="CL58" s="248" t="s">
        <v>2450</v>
      </c>
      <c r="CM58" s="248" t="s">
        <v>1838</v>
      </c>
      <c r="CN58" s="52" t="s">
        <v>2451</v>
      </c>
      <c r="CO58" s="248" t="s">
        <v>2452</v>
      </c>
      <c r="CP58" s="247"/>
      <c r="CQ58" s="247"/>
      <c r="CR58" s="247"/>
      <c r="CS58" s="248" t="s">
        <v>2453</v>
      </c>
      <c r="CT58" s="248" t="s">
        <v>2454</v>
      </c>
      <c r="CU58" s="247"/>
      <c r="CV58" s="247"/>
      <c r="CW58" s="248" t="s">
        <v>1903</v>
      </c>
      <c r="CX58" s="247"/>
      <c r="CY58" s="248" t="s">
        <v>2455</v>
      </c>
      <c r="CZ58" s="247"/>
      <c r="DA58" s="247"/>
      <c r="DB58" s="248" t="s">
        <v>2456</v>
      </c>
      <c r="DC58" s="248" t="s">
        <v>2457</v>
      </c>
      <c r="DD58" s="248" t="s">
        <v>2458</v>
      </c>
      <c r="DE58" s="248" t="s">
        <v>2459</v>
      </c>
    </row>
    <row r="59" spans="1:109" ht="6.75" customHeight="1">
      <c r="A59" s="54"/>
      <c r="B59" s="85"/>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7"/>
      <c r="AE59" s="46"/>
      <c r="AF59" s="46"/>
      <c r="AG59" s="46"/>
      <c r="AH59" s="83"/>
      <c r="AI59" s="83"/>
      <c r="AJ59" s="83"/>
      <c r="AK59" s="83"/>
      <c r="AL59" s="47" t="str">
        <f t="shared" si="0"/>
        <v>Chiconamel</v>
      </c>
      <c r="AM59" s="47" t="str">
        <f t="shared" si="1"/>
        <v>30056</v>
      </c>
      <c r="AO59" s="83"/>
      <c r="AP59" s="43">
        <v>57</v>
      </c>
      <c r="AQ59" s="84"/>
      <c r="AR59" s="84"/>
      <c r="AS59" s="84"/>
      <c r="AT59" s="84"/>
      <c r="AU59" s="84"/>
      <c r="AV59" s="84"/>
      <c r="AW59" s="51" t="s">
        <v>2460</v>
      </c>
      <c r="AX59" s="51" t="s">
        <v>2461</v>
      </c>
      <c r="AY59" s="84"/>
      <c r="AZ59" s="84"/>
      <c r="BA59" s="84"/>
      <c r="BB59" s="51" t="s">
        <v>2462</v>
      </c>
      <c r="BC59" s="51" t="s">
        <v>2463</v>
      </c>
      <c r="BD59" s="51" t="s">
        <v>2464</v>
      </c>
      <c r="BE59" s="246" t="s">
        <v>2465</v>
      </c>
      <c r="BF59" s="51" t="s">
        <v>2466</v>
      </c>
      <c r="BG59" s="84"/>
      <c r="BH59" s="84"/>
      <c r="BI59" s="84"/>
      <c r="BJ59" s="51" t="s">
        <v>2467</v>
      </c>
      <c r="BK59" s="51" t="s">
        <v>2468</v>
      </c>
      <c r="BL59" s="84"/>
      <c r="BM59" s="84"/>
      <c r="BN59" s="51" t="s">
        <v>2469</v>
      </c>
      <c r="BO59" s="84"/>
      <c r="BP59" s="51" t="s">
        <v>2470</v>
      </c>
      <c r="BQ59" s="84"/>
      <c r="BR59" s="84"/>
      <c r="BS59" s="51" t="s">
        <v>2471</v>
      </c>
      <c r="BT59" s="51" t="s">
        <v>2472</v>
      </c>
      <c r="BU59" s="51" t="s">
        <v>2473</v>
      </c>
      <c r="BV59" s="51" t="s">
        <v>2474</v>
      </c>
      <c r="BW59" s="83"/>
      <c r="BX59" s="83"/>
      <c r="BY59" s="83"/>
      <c r="BZ59" s="247"/>
      <c r="CA59" s="247"/>
      <c r="CB59" s="247"/>
      <c r="CC59" s="247"/>
      <c r="CD59" s="247"/>
      <c r="CE59" s="247"/>
      <c r="CF59" s="248" t="s">
        <v>2475</v>
      </c>
      <c r="CG59" s="292" t="s">
        <v>6061</v>
      </c>
      <c r="CH59" s="247"/>
      <c r="CI59" s="247"/>
      <c r="CJ59" s="247"/>
      <c r="CK59" s="248" t="s">
        <v>2476</v>
      </c>
      <c r="CL59" s="248" t="s">
        <v>2477</v>
      </c>
      <c r="CM59" s="248" t="s">
        <v>875</v>
      </c>
      <c r="CN59" s="52" t="s">
        <v>993</v>
      </c>
      <c r="CO59" s="248" t="s">
        <v>2478</v>
      </c>
      <c r="CP59" s="247"/>
      <c r="CQ59" s="247"/>
      <c r="CR59" s="247"/>
      <c r="CS59" s="248" t="s">
        <v>2479</v>
      </c>
      <c r="CT59" s="248" t="s">
        <v>2480</v>
      </c>
      <c r="CU59" s="247"/>
      <c r="CV59" s="247"/>
      <c r="CW59" s="248" t="s">
        <v>2481</v>
      </c>
      <c r="CX59" s="247"/>
      <c r="CY59" s="248" t="s">
        <v>2482</v>
      </c>
      <c r="CZ59" s="247"/>
      <c r="DA59" s="247"/>
      <c r="DB59" s="248" t="s">
        <v>2483</v>
      </c>
      <c r="DC59" s="248" t="s">
        <v>2484</v>
      </c>
      <c r="DD59" s="248" t="s">
        <v>2485</v>
      </c>
      <c r="DE59" s="248" t="s">
        <v>1639</v>
      </c>
    </row>
    <row r="60" spans="1:109" ht="15" customHeight="1">
      <c r="A60" s="54"/>
      <c r="B60" s="85"/>
      <c r="C60" s="327" t="s">
        <v>6030</v>
      </c>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87"/>
      <c r="AE60" s="46"/>
      <c r="AF60" s="46"/>
      <c r="AG60" s="46"/>
      <c r="AH60" s="83"/>
      <c r="AI60" s="83"/>
      <c r="AJ60" s="83"/>
      <c r="AK60" s="83"/>
      <c r="AL60" s="47" t="str">
        <f t="shared" si="0"/>
        <v>Chiconquiaco</v>
      </c>
      <c r="AM60" s="47" t="str">
        <f t="shared" si="1"/>
        <v>30057</v>
      </c>
      <c r="AO60" s="83"/>
      <c r="AP60" s="43">
        <v>58</v>
      </c>
      <c r="AQ60" s="84"/>
      <c r="AR60" s="84"/>
      <c r="AS60" s="84"/>
      <c r="AT60" s="84"/>
      <c r="AU60" s="84"/>
      <c r="AV60" s="84"/>
      <c r="AW60" s="51" t="s">
        <v>2487</v>
      </c>
      <c r="AX60" s="51" t="s">
        <v>2488</v>
      </c>
      <c r="AY60" s="84"/>
      <c r="AZ60" s="84"/>
      <c r="BA60" s="84"/>
      <c r="BB60" s="51" t="s">
        <v>2489</v>
      </c>
      <c r="BC60" s="51" t="s">
        <v>2490</v>
      </c>
      <c r="BD60" s="51" t="s">
        <v>2491</v>
      </c>
      <c r="BE60" s="246" t="s">
        <v>2492</v>
      </c>
      <c r="BF60" s="51" t="s">
        <v>2493</v>
      </c>
      <c r="BG60" s="84"/>
      <c r="BH60" s="84"/>
      <c r="BI60" s="84"/>
      <c r="BJ60" s="51" t="s">
        <v>2494</v>
      </c>
      <c r="BK60" s="51" t="s">
        <v>2495</v>
      </c>
      <c r="BL60" s="84"/>
      <c r="BM60" s="84"/>
      <c r="BN60" s="51" t="s">
        <v>2496</v>
      </c>
      <c r="BO60" s="84"/>
      <c r="BP60" s="51" t="s">
        <v>2497</v>
      </c>
      <c r="BQ60" s="84"/>
      <c r="BR60" s="84"/>
      <c r="BS60" s="51" t="s">
        <v>2498</v>
      </c>
      <c r="BT60" s="51" t="s">
        <v>2499</v>
      </c>
      <c r="BU60" s="51" t="s">
        <v>2500</v>
      </c>
      <c r="BV60" s="51" t="s">
        <v>2501</v>
      </c>
      <c r="BW60" s="83"/>
      <c r="BX60" s="83"/>
      <c r="BY60" s="83"/>
      <c r="BZ60" s="247"/>
      <c r="CA60" s="247"/>
      <c r="CB60" s="247"/>
      <c r="CC60" s="247"/>
      <c r="CD60" s="247"/>
      <c r="CE60" s="247"/>
      <c r="CF60" s="248" t="s">
        <v>2502</v>
      </c>
      <c r="CG60" s="248" t="s">
        <v>2503</v>
      </c>
      <c r="CH60" s="247"/>
      <c r="CI60" s="247"/>
      <c r="CJ60" s="247"/>
      <c r="CK60" s="248" t="s">
        <v>2504</v>
      </c>
      <c r="CL60" s="248" t="s">
        <v>2505</v>
      </c>
      <c r="CM60" s="248" t="s">
        <v>2506</v>
      </c>
      <c r="CN60" s="52" t="s">
        <v>2507</v>
      </c>
      <c r="CO60" s="248" t="s">
        <v>2508</v>
      </c>
      <c r="CP60" s="247"/>
      <c r="CQ60" s="247"/>
      <c r="CR60" s="247"/>
      <c r="CS60" s="248" t="s">
        <v>2509</v>
      </c>
      <c r="CT60" s="248" t="s">
        <v>2510</v>
      </c>
      <c r="CU60" s="247"/>
      <c r="CV60" s="247"/>
      <c r="CW60" s="248" t="s">
        <v>2511</v>
      </c>
      <c r="CX60" s="247"/>
      <c r="CY60" s="248" t="s">
        <v>2512</v>
      </c>
      <c r="CZ60" s="247"/>
      <c r="DA60" s="247"/>
      <c r="DB60" s="248" t="s">
        <v>2513</v>
      </c>
      <c r="DC60" s="248" t="s">
        <v>2514</v>
      </c>
      <c r="DD60" s="248" t="s">
        <v>2515</v>
      </c>
      <c r="DE60" s="248" t="s">
        <v>2516</v>
      </c>
    </row>
    <row r="61" spans="1:109" ht="6.75" customHeight="1">
      <c r="A61" s="54"/>
      <c r="B61" s="96"/>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8"/>
      <c r="AE61" s="46"/>
      <c r="AF61" s="46"/>
      <c r="AG61" s="46"/>
      <c r="AH61" s="83"/>
      <c r="AI61" s="83"/>
      <c r="AJ61" s="83"/>
      <c r="AK61" s="83"/>
      <c r="AL61" s="47" t="str">
        <f t="shared" si="0"/>
        <v>Chicontepec</v>
      </c>
      <c r="AM61" s="47" t="str">
        <f t="shared" si="1"/>
        <v>30058</v>
      </c>
      <c r="AO61" s="83"/>
      <c r="AP61" s="43">
        <v>59</v>
      </c>
      <c r="AQ61" s="84"/>
      <c r="AR61" s="84"/>
      <c r="AS61" s="84"/>
      <c r="AT61" s="84"/>
      <c r="AU61" s="84"/>
      <c r="AV61" s="84"/>
      <c r="AW61" s="51" t="s">
        <v>2517</v>
      </c>
      <c r="AX61" s="51" t="s">
        <v>2518</v>
      </c>
      <c r="AY61" s="84"/>
      <c r="AZ61" s="84"/>
      <c r="BA61" s="84"/>
      <c r="BB61" s="51" t="s">
        <v>2519</v>
      </c>
      <c r="BC61" s="51" t="s">
        <v>2520</v>
      </c>
      <c r="BD61" s="51" t="s">
        <v>2521</v>
      </c>
      <c r="BE61" s="246" t="s">
        <v>2522</v>
      </c>
      <c r="BF61" s="51" t="s">
        <v>2523</v>
      </c>
      <c r="BG61" s="84"/>
      <c r="BH61" s="84"/>
      <c r="BI61" s="84"/>
      <c r="BJ61" s="51" t="s">
        <v>2524</v>
      </c>
      <c r="BK61" s="51" t="s">
        <v>2525</v>
      </c>
      <c r="BL61" s="84"/>
      <c r="BM61" s="84"/>
      <c r="BN61" s="51" t="s">
        <v>2526</v>
      </c>
      <c r="BO61" s="84"/>
      <c r="BP61" s="51" t="s">
        <v>2527</v>
      </c>
      <c r="BQ61" s="84"/>
      <c r="BR61" s="84"/>
      <c r="BS61" s="51" t="s">
        <v>2528</v>
      </c>
      <c r="BT61" s="51" t="s">
        <v>2529</v>
      </c>
      <c r="BU61" s="51" t="s">
        <v>2530</v>
      </c>
      <c r="BV61" s="51" t="s">
        <v>2531</v>
      </c>
      <c r="BW61" s="83"/>
      <c r="BX61" s="83"/>
      <c r="BY61" s="83"/>
      <c r="BZ61" s="247"/>
      <c r="CA61" s="247"/>
      <c r="CB61" s="247"/>
      <c r="CC61" s="247"/>
      <c r="CD61" s="247"/>
      <c r="CE61" s="247"/>
      <c r="CF61" s="248" t="s">
        <v>2532</v>
      </c>
      <c r="CG61" s="248" t="s">
        <v>2533</v>
      </c>
      <c r="CH61" s="247"/>
      <c r="CI61" s="247"/>
      <c r="CJ61" s="247"/>
      <c r="CK61" s="248" t="s">
        <v>2534</v>
      </c>
      <c r="CL61" s="248" t="s">
        <v>2535</v>
      </c>
      <c r="CM61" s="248" t="s">
        <v>2536</v>
      </c>
      <c r="CN61" s="52" t="s">
        <v>2537</v>
      </c>
      <c r="CO61" s="248" t="s">
        <v>2538</v>
      </c>
      <c r="CP61" s="247"/>
      <c r="CQ61" s="247"/>
      <c r="CR61" s="247"/>
      <c r="CS61" s="248" t="s">
        <v>2539</v>
      </c>
      <c r="CT61" s="248" t="s">
        <v>2540</v>
      </c>
      <c r="CU61" s="247"/>
      <c r="CV61" s="247"/>
      <c r="CW61" s="248" t="s">
        <v>2541</v>
      </c>
      <c r="CX61" s="247"/>
      <c r="CY61" s="248" t="s">
        <v>2542</v>
      </c>
      <c r="CZ61" s="247"/>
      <c r="DA61" s="247"/>
      <c r="DB61" s="248" t="s">
        <v>2543</v>
      </c>
      <c r="DC61" s="248" t="s">
        <v>2544</v>
      </c>
      <c r="DD61" s="248" t="s">
        <v>2545</v>
      </c>
      <c r="DE61" s="248" t="s">
        <v>2546</v>
      </c>
    </row>
    <row r="62" spans="1:109" ht="72" customHeight="1">
      <c r="A62" s="54"/>
      <c r="B62" s="85"/>
      <c r="C62" s="97"/>
      <c r="D62" s="329" t="s">
        <v>6031</v>
      </c>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87"/>
      <c r="AE62" s="46"/>
      <c r="AF62" s="46"/>
      <c r="AG62" s="46"/>
      <c r="AH62" s="83"/>
      <c r="AI62" s="83"/>
      <c r="AJ62" s="83"/>
      <c r="AK62" s="83"/>
      <c r="AL62" s="47" t="str">
        <f t="shared" si="0"/>
        <v>Chinameca</v>
      </c>
      <c r="AM62" s="47" t="str">
        <f t="shared" si="1"/>
        <v>30059</v>
      </c>
      <c r="AO62" s="83"/>
      <c r="AP62" s="43">
        <v>60</v>
      </c>
      <c r="AQ62" s="84"/>
      <c r="AR62" s="84"/>
      <c r="AS62" s="84"/>
      <c r="AT62" s="84"/>
      <c r="AU62" s="84"/>
      <c r="AV62" s="84"/>
      <c r="AW62" s="51" t="s">
        <v>2548</v>
      </c>
      <c r="AX62" s="51" t="s">
        <v>2549</v>
      </c>
      <c r="AY62" s="84"/>
      <c r="AZ62" s="84"/>
      <c r="BA62" s="84"/>
      <c r="BB62" s="51" t="s">
        <v>2550</v>
      </c>
      <c r="BC62" s="51" t="s">
        <v>2551</v>
      </c>
      <c r="BD62" s="51" t="s">
        <v>2552</v>
      </c>
      <c r="BE62" s="246" t="s">
        <v>2553</v>
      </c>
      <c r="BF62" s="51" t="s">
        <v>2554</v>
      </c>
      <c r="BG62" s="84"/>
      <c r="BH62" s="84"/>
      <c r="BI62" s="84"/>
      <c r="BJ62" s="51" t="s">
        <v>2555</v>
      </c>
      <c r="BK62" s="51" t="s">
        <v>2556</v>
      </c>
      <c r="BL62" s="84"/>
      <c r="BM62" s="84"/>
      <c r="BN62">
        <v>24059</v>
      </c>
      <c r="BO62" s="84"/>
      <c r="BP62" s="51" t="s">
        <v>2557</v>
      </c>
      <c r="BQ62" s="84"/>
      <c r="BR62" s="84"/>
      <c r="BS62" s="51" t="s">
        <v>2558</v>
      </c>
      <c r="BT62" s="51" t="s">
        <v>2559</v>
      </c>
      <c r="BU62" s="51" t="s">
        <v>2560</v>
      </c>
      <c r="BV62" s="84">
        <v>32099</v>
      </c>
      <c r="BW62" s="83"/>
      <c r="BX62" s="83"/>
      <c r="BY62" s="83"/>
      <c r="BZ62" s="247"/>
      <c r="CA62" s="247"/>
      <c r="CB62" s="247"/>
      <c r="CC62" s="247"/>
      <c r="CD62" s="247"/>
      <c r="CE62" s="247"/>
      <c r="CF62" s="248" t="s">
        <v>2561</v>
      </c>
      <c r="CG62" s="248" t="s">
        <v>2562</v>
      </c>
      <c r="CH62" s="247"/>
      <c r="CI62" s="247"/>
      <c r="CJ62" s="247"/>
      <c r="CK62" s="248" t="s">
        <v>2563</v>
      </c>
      <c r="CL62" s="248" t="s">
        <v>2564</v>
      </c>
      <c r="CM62" s="248" t="s">
        <v>2565</v>
      </c>
      <c r="CN62" s="52" t="s">
        <v>2566</v>
      </c>
      <c r="CO62" s="248" t="s">
        <v>2567</v>
      </c>
      <c r="CP62" s="247"/>
      <c r="CQ62" s="247"/>
      <c r="CR62" s="247"/>
      <c r="CS62" s="292" t="s">
        <v>6062</v>
      </c>
      <c r="CT62" s="248" t="s">
        <v>2568</v>
      </c>
      <c r="CU62" s="247"/>
      <c r="CV62" s="247"/>
      <c r="CW62" s="293" t="s">
        <v>2569</v>
      </c>
      <c r="CX62" s="247"/>
      <c r="CY62" s="248" t="s">
        <v>2570</v>
      </c>
      <c r="CZ62" s="247"/>
      <c r="DA62" s="247"/>
      <c r="DB62" s="248" t="s">
        <v>2571</v>
      </c>
      <c r="DC62" s="248" t="s">
        <v>2572</v>
      </c>
      <c r="DD62" s="248" t="s">
        <v>1410</v>
      </c>
      <c r="DE62" s="248" t="s">
        <v>400</v>
      </c>
    </row>
    <row r="63" spans="1:109" ht="6.75" customHeight="1">
      <c r="A63" s="54"/>
      <c r="B63" s="85"/>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7"/>
      <c r="AE63" s="46"/>
      <c r="AF63" s="46"/>
      <c r="AG63" s="46"/>
      <c r="AH63" s="83"/>
      <c r="AI63" s="83"/>
      <c r="AJ63" s="83"/>
      <c r="AK63" s="83"/>
      <c r="AL63" s="47" t="str">
        <f t="shared" si="0"/>
        <v>Chinampa de Gorostiza</v>
      </c>
      <c r="AM63" s="47" t="str">
        <f t="shared" si="1"/>
        <v>30060</v>
      </c>
      <c r="AO63" s="83"/>
      <c r="AP63" s="43">
        <v>61</v>
      </c>
      <c r="AQ63" s="84"/>
      <c r="AR63" s="84"/>
      <c r="AS63" s="84"/>
      <c r="AT63" s="84"/>
      <c r="AU63" s="84"/>
      <c r="AV63" s="84"/>
      <c r="AW63" s="51" t="s">
        <v>2573</v>
      </c>
      <c r="AX63" s="51" t="s">
        <v>2574</v>
      </c>
      <c r="AY63" s="84"/>
      <c r="AZ63" s="84"/>
      <c r="BA63" s="84"/>
      <c r="BB63" s="51" t="s">
        <v>2575</v>
      </c>
      <c r="BC63" s="51" t="s">
        <v>2576</v>
      </c>
      <c r="BD63" s="51" t="s">
        <v>2577</v>
      </c>
      <c r="BE63" s="246" t="s">
        <v>2578</v>
      </c>
      <c r="BF63" s="51" t="s">
        <v>2579</v>
      </c>
      <c r="BG63" s="84"/>
      <c r="BH63" s="84"/>
      <c r="BI63" s="84"/>
      <c r="BJ63" s="51" t="s">
        <v>2580</v>
      </c>
      <c r="BK63" s="51" t="s">
        <v>2581</v>
      </c>
      <c r="BL63" s="84"/>
      <c r="BM63" s="84"/>
      <c r="BN63" s="84">
        <v>24099</v>
      </c>
      <c r="BO63" s="84"/>
      <c r="BP63" s="51" t="s">
        <v>2582</v>
      </c>
      <c r="BQ63" s="84"/>
      <c r="BR63" s="84"/>
      <c r="BS63" s="51" t="s">
        <v>2583</v>
      </c>
      <c r="BT63" s="51" t="s">
        <v>2584</v>
      </c>
      <c r="BU63" s="51" t="s">
        <v>2585</v>
      </c>
      <c r="BV63" s="84"/>
      <c r="BW63" s="83"/>
      <c r="BX63" s="83"/>
      <c r="BY63" s="83"/>
      <c r="BZ63" s="247"/>
      <c r="CA63" s="247"/>
      <c r="CB63" s="247"/>
      <c r="CC63" s="247"/>
      <c r="CD63" s="247"/>
      <c r="CE63" s="247"/>
      <c r="CF63" s="248" t="s">
        <v>2586</v>
      </c>
      <c r="CG63" s="248" t="s">
        <v>2587</v>
      </c>
      <c r="CH63" s="247"/>
      <c r="CI63" s="247"/>
      <c r="CJ63" s="247"/>
      <c r="CK63" s="248" t="s">
        <v>2588</v>
      </c>
      <c r="CL63" s="248" t="s">
        <v>2589</v>
      </c>
      <c r="CM63" s="248" t="s">
        <v>2590</v>
      </c>
      <c r="CN63" s="52" t="s">
        <v>2591</v>
      </c>
      <c r="CO63" s="248" t="s">
        <v>2592</v>
      </c>
      <c r="CP63" s="247"/>
      <c r="CQ63" s="247"/>
      <c r="CR63" s="247"/>
      <c r="CS63" s="248" t="s">
        <v>2593</v>
      </c>
      <c r="CT63" s="248" t="s">
        <v>2594</v>
      </c>
      <c r="CU63" s="247"/>
      <c r="CV63" s="247"/>
      <c r="CW63" s="248" t="s">
        <v>400</v>
      </c>
      <c r="CX63" s="247"/>
      <c r="CY63" s="248" t="s">
        <v>2595</v>
      </c>
      <c r="CZ63" s="247"/>
      <c r="DA63" s="247"/>
      <c r="DB63" s="248" t="s">
        <v>2596</v>
      </c>
      <c r="DC63" s="248" t="s">
        <v>2597</v>
      </c>
      <c r="DD63" s="248" t="s">
        <v>1267</v>
      </c>
      <c r="DE63" s="247"/>
    </row>
    <row r="64" spans="1:109" ht="15" customHeight="1">
      <c r="A64" s="66"/>
      <c r="B64" s="85"/>
      <c r="C64" s="327" t="s">
        <v>2486</v>
      </c>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87"/>
      <c r="AE64" s="66"/>
      <c r="AF64" s="66"/>
      <c r="AG64" s="66"/>
      <c r="AH64" s="83"/>
      <c r="AI64" s="83"/>
      <c r="AJ64" s="83"/>
      <c r="AK64" s="83"/>
      <c r="AL64" s="47" t="str">
        <f t="shared" si="0"/>
        <v>Las Choapas</v>
      </c>
      <c r="AM64" s="47" t="str">
        <f t="shared" si="1"/>
        <v>30061</v>
      </c>
      <c r="AO64" s="83"/>
      <c r="AP64" s="43">
        <v>62</v>
      </c>
      <c r="AQ64" s="84"/>
      <c r="AR64" s="84"/>
      <c r="AS64" s="84"/>
      <c r="AT64" s="84"/>
      <c r="AU64" s="84"/>
      <c r="AV64" s="84"/>
      <c r="AW64" s="51" t="s">
        <v>2599</v>
      </c>
      <c r="AX64" s="51" t="s">
        <v>2600</v>
      </c>
      <c r="AY64" s="84"/>
      <c r="AZ64" s="84"/>
      <c r="BA64" s="84"/>
      <c r="BB64" s="51" t="s">
        <v>2601</v>
      </c>
      <c r="BC64" s="51" t="s">
        <v>2602</v>
      </c>
      <c r="BD64" s="51" t="s">
        <v>2603</v>
      </c>
      <c r="BE64" s="246" t="s">
        <v>2604</v>
      </c>
      <c r="BF64" s="51" t="s">
        <v>2605</v>
      </c>
      <c r="BG64" s="84"/>
      <c r="BH64" s="84"/>
      <c r="BI64" s="84"/>
      <c r="BJ64" s="51" t="s">
        <v>2606</v>
      </c>
      <c r="BK64" s="51" t="s">
        <v>2607</v>
      </c>
      <c r="BL64" s="84"/>
      <c r="BM64" s="84"/>
      <c r="BN64" s="84"/>
      <c r="BO64" s="84"/>
      <c r="BP64" s="51" t="s">
        <v>2608</v>
      </c>
      <c r="BQ64" s="84"/>
      <c r="BR64" s="84"/>
      <c r="BS64" s="84">
        <v>29099</v>
      </c>
      <c r="BT64" s="51" t="s">
        <v>2609</v>
      </c>
      <c r="BU64" s="51" t="s">
        <v>2610</v>
      </c>
      <c r="BV64" s="84"/>
      <c r="BW64" s="83"/>
      <c r="BX64" s="83"/>
      <c r="BY64" s="83"/>
      <c r="BZ64" s="247"/>
      <c r="CA64" s="247"/>
      <c r="CB64" s="247"/>
      <c r="CC64" s="247"/>
      <c r="CD64" s="247"/>
      <c r="CE64" s="247"/>
      <c r="CF64" s="248" t="s">
        <v>2611</v>
      </c>
      <c r="CG64" s="248" t="s">
        <v>2612</v>
      </c>
      <c r="CH64" s="247"/>
      <c r="CI64" s="247"/>
      <c r="CJ64" s="247"/>
      <c r="CK64" s="248" t="s">
        <v>2613</v>
      </c>
      <c r="CL64" s="248" t="s">
        <v>2614</v>
      </c>
      <c r="CM64" s="248" t="s">
        <v>2615</v>
      </c>
      <c r="CN64" s="52" t="s">
        <v>2616</v>
      </c>
      <c r="CO64" s="248" t="s">
        <v>1022</v>
      </c>
      <c r="CP64" s="247"/>
      <c r="CQ64" s="247"/>
      <c r="CR64" s="247"/>
      <c r="CS64" s="248" t="s">
        <v>2617</v>
      </c>
      <c r="CT64" s="248" t="s">
        <v>1167</v>
      </c>
      <c r="CU64" s="247"/>
      <c r="CV64" s="247"/>
      <c r="CW64" s="247"/>
      <c r="CX64" s="247"/>
      <c r="CY64" s="248" t="s">
        <v>2618</v>
      </c>
      <c r="CZ64" s="247"/>
      <c r="DA64" s="247"/>
      <c r="DB64" s="248" t="s">
        <v>400</v>
      </c>
      <c r="DC64" s="248" t="s">
        <v>2619</v>
      </c>
      <c r="DD64" s="248" t="s">
        <v>2620</v>
      </c>
      <c r="DE64" s="247"/>
    </row>
    <row r="65" spans="1:109" ht="6.75" customHeight="1">
      <c r="A65" s="66"/>
      <c r="B65" s="85"/>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87"/>
      <c r="AE65" s="66"/>
      <c r="AF65" s="66"/>
      <c r="AG65" s="66"/>
      <c r="AH65" s="83"/>
      <c r="AI65" s="83"/>
      <c r="AJ65" s="83"/>
      <c r="AK65" s="83"/>
      <c r="AL65" s="47" t="str">
        <f t="shared" si="0"/>
        <v>Chocamán</v>
      </c>
      <c r="AM65" s="47" t="str">
        <f t="shared" si="1"/>
        <v>30062</v>
      </c>
      <c r="AO65" s="83"/>
      <c r="AP65" s="43">
        <v>63</v>
      </c>
      <c r="AQ65" s="84"/>
      <c r="AR65" s="84"/>
      <c r="AS65" s="84"/>
      <c r="AT65" s="84"/>
      <c r="AU65" s="84"/>
      <c r="AV65" s="84"/>
      <c r="AW65" s="51" t="s">
        <v>2621</v>
      </c>
      <c r="AX65" s="51" t="s">
        <v>2622</v>
      </c>
      <c r="AY65" s="84"/>
      <c r="AZ65" s="84"/>
      <c r="BA65" s="84"/>
      <c r="BB65" s="51" t="s">
        <v>2623</v>
      </c>
      <c r="BC65" s="51" t="s">
        <v>2624</v>
      </c>
      <c r="BD65" s="51" t="s">
        <v>2625</v>
      </c>
      <c r="BE65" s="246" t="s">
        <v>2626</v>
      </c>
      <c r="BF65" s="51" t="s">
        <v>2627</v>
      </c>
      <c r="BG65" s="84"/>
      <c r="BH65" s="84"/>
      <c r="BI65" s="84"/>
      <c r="BJ65" s="51" t="s">
        <v>2628</v>
      </c>
      <c r="BK65" s="51" t="s">
        <v>2629</v>
      </c>
      <c r="BL65" s="84"/>
      <c r="BM65" s="84"/>
      <c r="BN65" s="84"/>
      <c r="BO65" s="84"/>
      <c r="BP65" s="51" t="s">
        <v>2630</v>
      </c>
      <c r="BQ65" s="84"/>
      <c r="BR65" s="84"/>
      <c r="BS65" s="84"/>
      <c r="BT65" s="51" t="s">
        <v>2631</v>
      </c>
      <c r="BU65" s="51" t="s">
        <v>2632</v>
      </c>
      <c r="BV65" s="84"/>
      <c r="BW65" s="83"/>
      <c r="BX65" s="83"/>
      <c r="BY65" s="83"/>
      <c r="BZ65" s="247"/>
      <c r="CA65" s="247"/>
      <c r="CB65" s="247"/>
      <c r="CC65" s="247"/>
      <c r="CD65" s="247"/>
      <c r="CE65" s="247"/>
      <c r="CF65" s="248" t="s">
        <v>2633</v>
      </c>
      <c r="CG65" s="248" t="s">
        <v>2634</v>
      </c>
      <c r="CH65" s="247"/>
      <c r="CI65" s="247"/>
      <c r="CJ65" s="247"/>
      <c r="CK65" s="248" t="s">
        <v>2635</v>
      </c>
      <c r="CL65" s="248" t="s">
        <v>2636</v>
      </c>
      <c r="CM65" s="248" t="s">
        <v>2637</v>
      </c>
      <c r="CN65" s="52" t="s">
        <v>2638</v>
      </c>
      <c r="CO65" s="248" t="s">
        <v>2639</v>
      </c>
      <c r="CP65" s="247"/>
      <c r="CQ65" s="247"/>
      <c r="CR65" s="247"/>
      <c r="CS65" s="248" t="s">
        <v>2640</v>
      </c>
      <c r="CT65" s="248" t="s">
        <v>2641</v>
      </c>
      <c r="CU65" s="247"/>
      <c r="CV65" s="247"/>
      <c r="CW65" s="247"/>
      <c r="CX65" s="247"/>
      <c r="CY65" s="248" t="s">
        <v>2642</v>
      </c>
      <c r="CZ65" s="247"/>
      <c r="DA65" s="247"/>
      <c r="DB65" s="247"/>
      <c r="DC65" s="248" t="s">
        <v>2643</v>
      </c>
      <c r="DD65" s="248" t="s">
        <v>2644</v>
      </c>
      <c r="DE65" s="247"/>
    </row>
    <row r="66" spans="1:109" ht="24" customHeight="1">
      <c r="A66" s="66"/>
      <c r="B66" s="85"/>
      <c r="C66" s="23"/>
      <c r="D66" s="327" t="s">
        <v>2547</v>
      </c>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87"/>
      <c r="AE66" s="66"/>
      <c r="AF66" s="66"/>
      <c r="AG66" s="66"/>
      <c r="AH66" s="83"/>
      <c r="AI66" s="83"/>
      <c r="AJ66" s="83"/>
      <c r="AK66" s="83"/>
      <c r="AL66" s="47" t="str">
        <f t="shared" si="0"/>
        <v>Chontla</v>
      </c>
      <c r="AM66" s="47" t="str">
        <f t="shared" si="1"/>
        <v>30063</v>
      </c>
      <c r="AO66" s="83"/>
      <c r="AP66" s="43">
        <v>64</v>
      </c>
      <c r="AQ66" s="84"/>
      <c r="AR66" s="84"/>
      <c r="AS66" s="84"/>
      <c r="AT66" s="84"/>
      <c r="AU66" s="84"/>
      <c r="AV66" s="84"/>
      <c r="AW66" s="51" t="s">
        <v>2646</v>
      </c>
      <c r="AX66" s="51" t="s">
        <v>2647</v>
      </c>
      <c r="AY66" s="84"/>
      <c r="AZ66" s="84"/>
      <c r="BA66" s="84"/>
      <c r="BB66" s="51" t="s">
        <v>2648</v>
      </c>
      <c r="BC66" s="51" t="s">
        <v>2649</v>
      </c>
      <c r="BD66" s="51" t="s">
        <v>2650</v>
      </c>
      <c r="BE66" s="246" t="s">
        <v>2651</v>
      </c>
      <c r="BF66" s="51" t="s">
        <v>2652</v>
      </c>
      <c r="BG66" s="84"/>
      <c r="BH66" s="84"/>
      <c r="BI66" s="84"/>
      <c r="BJ66" s="51" t="s">
        <v>2653</v>
      </c>
      <c r="BK66" s="51" t="s">
        <v>2654</v>
      </c>
      <c r="BL66" s="84"/>
      <c r="BM66" s="84"/>
      <c r="BN66" s="84"/>
      <c r="BO66" s="84"/>
      <c r="BP66" s="51" t="s">
        <v>2655</v>
      </c>
      <c r="BQ66" s="84"/>
      <c r="BR66" s="84"/>
      <c r="BS66" s="84"/>
      <c r="BT66" s="51" t="s">
        <v>2656</v>
      </c>
      <c r="BU66" s="51" t="s">
        <v>2657</v>
      </c>
      <c r="BV66" s="84"/>
      <c r="BW66" s="83"/>
      <c r="BX66" s="83"/>
      <c r="BY66" s="83"/>
      <c r="BZ66" s="247"/>
      <c r="CA66" s="247"/>
      <c r="CB66" s="247"/>
      <c r="CC66" s="247"/>
      <c r="CD66" s="247"/>
      <c r="CE66" s="247"/>
      <c r="CF66" s="248" t="s">
        <v>2658</v>
      </c>
      <c r="CG66" s="248" t="s">
        <v>2659</v>
      </c>
      <c r="CH66" s="247"/>
      <c r="CI66" s="247"/>
      <c r="CJ66" s="247"/>
      <c r="CK66" s="248" t="s">
        <v>2660</v>
      </c>
      <c r="CL66" s="248" t="s">
        <v>2661</v>
      </c>
      <c r="CM66" s="248" t="s">
        <v>2662</v>
      </c>
      <c r="CN66" s="52" t="s">
        <v>2663</v>
      </c>
      <c r="CO66" s="248" t="s">
        <v>2664</v>
      </c>
      <c r="CP66" s="247"/>
      <c r="CQ66" s="247"/>
      <c r="CR66" s="247"/>
      <c r="CS66" s="248" t="s">
        <v>2665</v>
      </c>
      <c r="CT66" s="248" t="s">
        <v>2666</v>
      </c>
      <c r="CU66" s="247"/>
      <c r="CV66" s="247"/>
      <c r="CW66" s="247"/>
      <c r="CX66" s="247"/>
      <c r="CY66" s="248" t="s">
        <v>2667</v>
      </c>
      <c r="CZ66" s="247"/>
      <c r="DA66" s="247"/>
      <c r="DB66" s="247"/>
      <c r="DC66" s="248" t="s">
        <v>2668</v>
      </c>
      <c r="DD66" s="248" t="s">
        <v>2669</v>
      </c>
      <c r="DE66" s="247"/>
    </row>
    <row r="67" spans="1:109" ht="6.75" customHeight="1">
      <c r="A67" s="66"/>
      <c r="B67" s="85"/>
      <c r="C67" s="23"/>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87"/>
      <c r="AE67" s="66"/>
      <c r="AF67" s="66"/>
      <c r="AG67" s="66"/>
      <c r="AH67" s="83"/>
      <c r="AI67" s="83"/>
      <c r="AJ67" s="83"/>
      <c r="AK67" s="83"/>
      <c r="AL67" s="47" t="str">
        <f t="shared" si="0"/>
        <v>Chumatlán</v>
      </c>
      <c r="AM67" s="47" t="str">
        <f t="shared" si="1"/>
        <v>30064</v>
      </c>
      <c r="AO67" s="83"/>
      <c r="AP67" s="43">
        <v>65</v>
      </c>
      <c r="AQ67" s="84"/>
      <c r="AR67" s="84"/>
      <c r="AS67" s="84"/>
      <c r="AT67" s="84"/>
      <c r="AU67" s="84"/>
      <c r="AV67" s="84"/>
      <c r="AW67" s="51" t="s">
        <v>2670</v>
      </c>
      <c r="AX67" s="51" t="s">
        <v>2671</v>
      </c>
      <c r="AY67" s="84"/>
      <c r="AZ67" s="84"/>
      <c r="BA67" s="84"/>
      <c r="BB67" s="51" t="s">
        <v>2672</v>
      </c>
      <c r="BC67" s="51" t="s">
        <v>2673</v>
      </c>
      <c r="BD67" s="51" t="s">
        <v>2674</v>
      </c>
      <c r="BE67" s="246" t="s">
        <v>2675</v>
      </c>
      <c r="BF67" s="51" t="s">
        <v>2676</v>
      </c>
      <c r="BG67" s="84"/>
      <c r="BH67" s="84"/>
      <c r="BI67" s="84"/>
      <c r="BJ67" s="51" t="s">
        <v>2677</v>
      </c>
      <c r="BK67" s="51" t="s">
        <v>2678</v>
      </c>
      <c r="BL67" s="84"/>
      <c r="BM67" s="84"/>
      <c r="BN67" s="84"/>
      <c r="BO67" s="84"/>
      <c r="BP67" s="51" t="s">
        <v>2679</v>
      </c>
      <c r="BQ67" s="84"/>
      <c r="BR67" s="84"/>
      <c r="BS67" s="84"/>
      <c r="BT67" s="51" t="s">
        <v>2680</v>
      </c>
      <c r="BU67" s="51" t="s">
        <v>2681</v>
      </c>
      <c r="BV67" s="84"/>
      <c r="BW67" s="83"/>
      <c r="BX67" s="83"/>
      <c r="BY67" s="83"/>
      <c r="BZ67" s="247"/>
      <c r="CA67" s="247"/>
      <c r="CB67" s="247"/>
      <c r="CC67" s="247"/>
      <c r="CD67" s="247"/>
      <c r="CE67" s="247"/>
      <c r="CF67" s="248" t="s">
        <v>2682</v>
      </c>
      <c r="CG67" s="248" t="s">
        <v>2683</v>
      </c>
      <c r="CH67" s="247"/>
      <c r="CI67" s="247"/>
      <c r="CJ67" s="247"/>
      <c r="CK67" s="248" t="s">
        <v>2684</v>
      </c>
      <c r="CL67" s="248" t="s">
        <v>2685</v>
      </c>
      <c r="CM67" s="248" t="s">
        <v>2686</v>
      </c>
      <c r="CN67" s="52" t="s">
        <v>1072</v>
      </c>
      <c r="CO67" s="248" t="s">
        <v>2687</v>
      </c>
      <c r="CP67" s="247"/>
      <c r="CQ67" s="247"/>
      <c r="CR67" s="247"/>
      <c r="CS67" s="248" t="s">
        <v>2688</v>
      </c>
      <c r="CT67" s="248" t="s">
        <v>2689</v>
      </c>
      <c r="CU67" s="247"/>
      <c r="CV67" s="247"/>
      <c r="CW67" s="247"/>
      <c r="CX67" s="247"/>
      <c r="CY67" s="248" t="s">
        <v>2690</v>
      </c>
      <c r="CZ67" s="247"/>
      <c r="DA67" s="247"/>
      <c r="DB67" s="247"/>
      <c r="DC67" s="248" t="s">
        <v>2691</v>
      </c>
      <c r="DD67" s="248" t="s">
        <v>2692</v>
      </c>
      <c r="DE67" s="247"/>
    </row>
    <row r="68" spans="1:109" ht="24" customHeight="1">
      <c r="A68" s="66"/>
      <c r="B68" s="85"/>
      <c r="C68" s="23"/>
      <c r="D68" s="327" t="s">
        <v>2598</v>
      </c>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87"/>
      <c r="AE68" s="66"/>
      <c r="AF68" s="66"/>
      <c r="AG68" s="66"/>
      <c r="AH68" s="83"/>
      <c r="AI68" s="83"/>
      <c r="AJ68" s="83"/>
      <c r="AK68" s="83"/>
      <c r="AL68" s="47" t="str">
        <f t="shared" ref="AL68:AL131" si="2">IFERROR(IF(HLOOKUP($N$10, $BZ$3:$DE$574, $AP68, FALSE )="", "", HLOOKUP($N$10, $BZ$3:$DE$574, $AP68, FALSE)), "")</f>
        <v>Emiliano Zapata</v>
      </c>
      <c r="AM68" s="47" t="str">
        <f t="shared" ref="AM68:AM131" si="3">IFERROR(IF(AL68="", "", HLOOKUP($N$10, $AQ$3:$BV$574, AP68, FALSE)), "")</f>
        <v>30065</v>
      </c>
      <c r="AO68" s="83"/>
      <c r="AP68" s="43">
        <v>66</v>
      </c>
      <c r="AQ68" s="84"/>
      <c r="AR68" s="84"/>
      <c r="AS68" s="84"/>
      <c r="AT68" s="84"/>
      <c r="AU68" s="84"/>
      <c r="AV68" s="84"/>
      <c r="AW68" s="51" t="s">
        <v>2693</v>
      </c>
      <c r="AX68" s="51" t="s">
        <v>2694</v>
      </c>
      <c r="AY68" s="84"/>
      <c r="AZ68" s="84"/>
      <c r="BA68" s="84"/>
      <c r="BB68" s="51" t="s">
        <v>2695</v>
      </c>
      <c r="BC68" s="51" t="s">
        <v>2696</v>
      </c>
      <c r="BD68" s="51" t="s">
        <v>2697</v>
      </c>
      <c r="BE68" s="246" t="s">
        <v>2698</v>
      </c>
      <c r="BF68" s="51" t="s">
        <v>2699</v>
      </c>
      <c r="BG68" s="84"/>
      <c r="BH68" s="84"/>
      <c r="BI68" s="84"/>
      <c r="BJ68" s="51" t="s">
        <v>2700</v>
      </c>
      <c r="BK68" s="51" t="s">
        <v>2701</v>
      </c>
      <c r="BL68" s="84"/>
      <c r="BM68" s="84"/>
      <c r="BN68" s="84"/>
      <c r="BO68" s="84"/>
      <c r="BP68" s="51" t="s">
        <v>2702</v>
      </c>
      <c r="BQ68" s="84"/>
      <c r="BR68" s="84"/>
      <c r="BS68" s="84"/>
      <c r="BT68" s="51" t="s">
        <v>2703</v>
      </c>
      <c r="BU68" s="51" t="s">
        <v>2704</v>
      </c>
      <c r="BV68" s="84"/>
      <c r="BW68" s="83"/>
      <c r="BX68" s="83"/>
      <c r="BY68" s="83"/>
      <c r="BZ68" s="247"/>
      <c r="CA68" s="247"/>
      <c r="CB68" s="247"/>
      <c r="CC68" s="247"/>
      <c r="CD68" s="247"/>
      <c r="CE68" s="247"/>
      <c r="CF68" s="248" t="s">
        <v>2705</v>
      </c>
      <c r="CG68" s="248" t="s">
        <v>2706</v>
      </c>
      <c r="CH68" s="247"/>
      <c r="CI68" s="247"/>
      <c r="CJ68" s="247"/>
      <c r="CK68" s="248" t="s">
        <v>2707</v>
      </c>
      <c r="CL68" s="248" t="s">
        <v>2708</v>
      </c>
      <c r="CM68" s="248" t="s">
        <v>2709</v>
      </c>
      <c r="CN68" s="52" t="s">
        <v>2710</v>
      </c>
      <c r="CO68" s="248" t="s">
        <v>2711</v>
      </c>
      <c r="CP68" s="247"/>
      <c r="CQ68" s="247"/>
      <c r="CR68" s="247"/>
      <c r="CS68" s="248" t="s">
        <v>2712</v>
      </c>
      <c r="CT68" s="248" t="s">
        <v>2713</v>
      </c>
      <c r="CU68" s="247"/>
      <c r="CV68" s="247"/>
      <c r="CW68" s="247"/>
      <c r="CX68" s="247"/>
      <c r="CY68" s="248" t="s">
        <v>2714</v>
      </c>
      <c r="CZ68" s="247"/>
      <c r="DA68" s="247"/>
      <c r="DB68" s="247"/>
      <c r="DC68" s="248" t="s">
        <v>485</v>
      </c>
      <c r="DD68" s="248" t="s">
        <v>461</v>
      </c>
      <c r="DE68" s="247"/>
    </row>
    <row r="69" spans="1:109" ht="6.75" customHeight="1">
      <c r="A69" s="66"/>
      <c r="B69" s="85"/>
      <c r="C69" s="23"/>
      <c r="D69" s="164"/>
      <c r="E69" s="164"/>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87"/>
      <c r="AE69" s="66"/>
      <c r="AF69" s="66"/>
      <c r="AG69" s="66"/>
      <c r="AH69" s="83"/>
      <c r="AI69" s="83"/>
      <c r="AJ69" s="83"/>
      <c r="AK69" s="83"/>
      <c r="AL69" s="47" t="str">
        <f t="shared" si="2"/>
        <v>Espinal</v>
      </c>
      <c r="AM69" s="47" t="str">
        <f t="shared" si="3"/>
        <v>30066</v>
      </c>
      <c r="AO69" s="83"/>
      <c r="AP69" s="43">
        <v>67</v>
      </c>
      <c r="AQ69" s="84"/>
      <c r="AR69" s="84"/>
      <c r="AS69" s="84"/>
      <c r="AT69" s="84"/>
      <c r="AU69" s="84"/>
      <c r="AV69" s="84"/>
      <c r="AW69" s="51" t="s">
        <v>2715</v>
      </c>
      <c r="AX69" s="51" t="s">
        <v>2716</v>
      </c>
      <c r="AY69" s="84"/>
      <c r="AZ69" s="84"/>
      <c r="BA69" s="84"/>
      <c r="BB69" s="51" t="s">
        <v>2717</v>
      </c>
      <c r="BC69" s="51" t="s">
        <v>2718</v>
      </c>
      <c r="BD69" s="51" t="s">
        <v>2719</v>
      </c>
      <c r="BE69" s="246" t="s">
        <v>2720</v>
      </c>
      <c r="BF69" s="51" t="s">
        <v>2721</v>
      </c>
      <c r="BG69" s="84"/>
      <c r="BH69" s="84"/>
      <c r="BI69" s="84"/>
      <c r="BJ69" s="51" t="s">
        <v>2722</v>
      </c>
      <c r="BK69" s="51" t="s">
        <v>2723</v>
      </c>
      <c r="BL69" s="84"/>
      <c r="BM69" s="84"/>
      <c r="BN69" s="84"/>
      <c r="BO69" s="84"/>
      <c r="BP69" s="51" t="s">
        <v>2724</v>
      </c>
      <c r="BQ69" s="84"/>
      <c r="BR69" s="84"/>
      <c r="BS69" s="84"/>
      <c r="BT69" s="51" t="s">
        <v>2725</v>
      </c>
      <c r="BU69" s="51" t="s">
        <v>2726</v>
      </c>
      <c r="BV69" s="84"/>
      <c r="BW69" s="83"/>
      <c r="BX69" s="83"/>
      <c r="BY69" s="83"/>
      <c r="BZ69" s="247"/>
      <c r="CA69" s="247"/>
      <c r="CB69" s="247"/>
      <c r="CC69" s="247"/>
      <c r="CD69" s="247"/>
      <c r="CE69" s="247"/>
      <c r="CF69" s="248" t="s">
        <v>2727</v>
      </c>
      <c r="CG69" s="248" t="s">
        <v>2728</v>
      </c>
      <c r="CH69" s="247"/>
      <c r="CI69" s="247"/>
      <c r="CJ69" s="247"/>
      <c r="CK69" s="248" t="s">
        <v>2729</v>
      </c>
      <c r="CL69" s="248" t="s">
        <v>2730</v>
      </c>
      <c r="CM69" s="248" t="s">
        <v>2731</v>
      </c>
      <c r="CN69" s="52" t="s">
        <v>2732</v>
      </c>
      <c r="CO69" s="248" t="s">
        <v>2733</v>
      </c>
      <c r="CP69" s="247"/>
      <c r="CQ69" s="247"/>
      <c r="CR69" s="247"/>
      <c r="CS69" s="248" t="s">
        <v>2734</v>
      </c>
      <c r="CT69" s="248" t="s">
        <v>1043</v>
      </c>
      <c r="CU69" s="247"/>
      <c r="CV69" s="247"/>
      <c r="CW69" s="247"/>
      <c r="CX69" s="247"/>
      <c r="CY69" s="248" t="s">
        <v>2735</v>
      </c>
      <c r="CZ69" s="247"/>
      <c r="DA69" s="247"/>
      <c r="DB69" s="247"/>
      <c r="DC69" s="248" t="s">
        <v>2736</v>
      </c>
      <c r="DD69" s="248" t="s">
        <v>2737</v>
      </c>
      <c r="DE69" s="247"/>
    </row>
    <row r="70" spans="1:109" ht="24" customHeight="1">
      <c r="A70" s="66"/>
      <c r="B70" s="85"/>
      <c r="C70" s="23"/>
      <c r="D70" s="327" t="s">
        <v>2645</v>
      </c>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87"/>
      <c r="AE70" s="66"/>
      <c r="AF70" s="66"/>
      <c r="AG70" s="66"/>
      <c r="AH70" s="83"/>
      <c r="AI70" s="83"/>
      <c r="AJ70" s="83"/>
      <c r="AK70" s="83"/>
      <c r="AL70" s="47" t="str">
        <f t="shared" si="2"/>
        <v>Filomeno Mata</v>
      </c>
      <c r="AM70" s="47" t="str">
        <f t="shared" si="3"/>
        <v>30067</v>
      </c>
      <c r="AO70" s="83"/>
      <c r="AP70" s="43">
        <v>68</v>
      </c>
      <c r="AQ70" s="84"/>
      <c r="AR70" s="84"/>
      <c r="AS70" s="84"/>
      <c r="AT70" s="84"/>
      <c r="AU70" s="84"/>
      <c r="AV70" s="84"/>
      <c r="AW70" s="51" t="s">
        <v>2739</v>
      </c>
      <c r="AX70" s="51" t="s">
        <v>2740</v>
      </c>
      <c r="AY70" s="84"/>
      <c r="AZ70" s="84"/>
      <c r="BA70" s="84"/>
      <c r="BB70" s="51" t="s">
        <v>2741</v>
      </c>
      <c r="BC70" s="51" t="s">
        <v>2742</v>
      </c>
      <c r="BD70" s="51" t="s">
        <v>2743</v>
      </c>
      <c r="BE70" s="246" t="s">
        <v>2744</v>
      </c>
      <c r="BF70" s="51" t="s">
        <v>2745</v>
      </c>
      <c r="BG70" s="84"/>
      <c r="BH70" s="84"/>
      <c r="BI70" s="84"/>
      <c r="BJ70" s="51" t="s">
        <v>2746</v>
      </c>
      <c r="BK70" s="51" t="s">
        <v>2747</v>
      </c>
      <c r="BL70" s="84"/>
      <c r="BM70" s="84"/>
      <c r="BN70" s="84"/>
      <c r="BO70" s="84"/>
      <c r="BP70" s="51" t="s">
        <v>2748</v>
      </c>
      <c r="BQ70" s="84"/>
      <c r="BR70" s="84"/>
      <c r="BS70" s="84"/>
      <c r="BT70" s="51" t="s">
        <v>2749</v>
      </c>
      <c r="BU70" s="51" t="s">
        <v>2750</v>
      </c>
      <c r="BV70" s="84"/>
      <c r="BW70" s="83"/>
      <c r="BX70" s="83"/>
      <c r="BY70" s="83"/>
      <c r="BZ70" s="247"/>
      <c r="CA70" s="247"/>
      <c r="CB70" s="247"/>
      <c r="CC70" s="247"/>
      <c r="CD70" s="247"/>
      <c r="CE70" s="247"/>
      <c r="CF70" s="248" t="s">
        <v>2751</v>
      </c>
      <c r="CG70" s="248" t="s">
        <v>2752</v>
      </c>
      <c r="CH70" s="247"/>
      <c r="CI70" s="247"/>
      <c r="CJ70" s="247"/>
      <c r="CK70" s="248" t="s">
        <v>2753</v>
      </c>
      <c r="CL70" s="248" t="s">
        <v>2754</v>
      </c>
      <c r="CM70" s="248" t="s">
        <v>2755</v>
      </c>
      <c r="CN70" s="52" t="s">
        <v>2756</v>
      </c>
      <c r="CO70" s="248" t="s">
        <v>2757</v>
      </c>
      <c r="CP70" s="247"/>
      <c r="CQ70" s="247"/>
      <c r="CR70" s="247"/>
      <c r="CS70" s="248" t="s">
        <v>2758</v>
      </c>
      <c r="CT70" s="248" t="s">
        <v>530</v>
      </c>
      <c r="CU70" s="247"/>
      <c r="CV70" s="247"/>
      <c r="CW70" s="247"/>
      <c r="CX70" s="247"/>
      <c r="CY70" s="248" t="s">
        <v>2343</v>
      </c>
      <c r="CZ70" s="247"/>
      <c r="DA70" s="247"/>
      <c r="DB70" s="247"/>
      <c r="DC70" s="248" t="s">
        <v>2759</v>
      </c>
      <c r="DD70" s="248" t="s">
        <v>2760</v>
      </c>
      <c r="DE70" s="247"/>
    </row>
    <row r="71" spans="1:109" ht="6.75" customHeight="1">
      <c r="A71" s="66"/>
      <c r="B71" s="85"/>
      <c r="C71" s="23"/>
      <c r="D71" s="164"/>
      <c r="E71" s="16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87"/>
      <c r="AE71" s="66"/>
      <c r="AF71" s="66"/>
      <c r="AG71" s="66"/>
      <c r="AH71" s="83"/>
      <c r="AI71" s="83"/>
      <c r="AJ71" s="83"/>
      <c r="AK71" s="83"/>
      <c r="AL71" s="47" t="str">
        <f t="shared" si="2"/>
        <v>Fortín</v>
      </c>
      <c r="AM71" s="47" t="str">
        <f t="shared" si="3"/>
        <v>30068</v>
      </c>
      <c r="AO71" s="83"/>
      <c r="AP71" s="43">
        <v>69</v>
      </c>
      <c r="AQ71" s="84"/>
      <c r="AR71" s="84"/>
      <c r="AS71" s="84"/>
      <c r="AT71" s="84"/>
      <c r="AU71" s="84"/>
      <c r="AV71" s="84"/>
      <c r="AW71" s="51" t="s">
        <v>2761</v>
      </c>
      <c r="AX71" s="92" t="s">
        <v>2762</v>
      </c>
      <c r="AY71" s="84"/>
      <c r="AZ71" s="84"/>
      <c r="BA71" s="84"/>
      <c r="BB71" s="51" t="s">
        <v>2763</v>
      </c>
      <c r="BC71" s="51" t="s">
        <v>2764</v>
      </c>
      <c r="BD71" s="51" t="s">
        <v>2765</v>
      </c>
      <c r="BE71" s="246" t="s">
        <v>2766</v>
      </c>
      <c r="BF71" s="51" t="s">
        <v>2767</v>
      </c>
      <c r="BG71" s="84"/>
      <c r="BH71" s="84"/>
      <c r="BI71" s="84"/>
      <c r="BJ71" s="51" t="s">
        <v>2768</v>
      </c>
      <c r="BK71" s="51" t="s">
        <v>2769</v>
      </c>
      <c r="BL71" s="84"/>
      <c r="BM71" s="84"/>
      <c r="BN71" s="84"/>
      <c r="BO71" s="84"/>
      <c r="BP71" s="51" t="s">
        <v>2770</v>
      </c>
      <c r="BQ71" s="84"/>
      <c r="BR71" s="84"/>
      <c r="BS71" s="84"/>
      <c r="BT71" s="51" t="s">
        <v>2771</v>
      </c>
      <c r="BU71" s="51" t="s">
        <v>2772</v>
      </c>
      <c r="BV71" s="84"/>
      <c r="BW71" s="83"/>
      <c r="BX71" s="83"/>
      <c r="BY71" s="83"/>
      <c r="BZ71" s="247"/>
      <c r="CA71" s="247"/>
      <c r="CB71" s="247"/>
      <c r="CC71" s="247"/>
      <c r="CD71" s="247"/>
      <c r="CE71" s="247"/>
      <c r="CF71" s="248" t="s">
        <v>2773</v>
      </c>
      <c r="CG71" s="248" t="s">
        <v>400</v>
      </c>
      <c r="CH71" s="247"/>
      <c r="CI71" s="247"/>
      <c r="CJ71" s="247"/>
      <c r="CK71" s="248" t="s">
        <v>2774</v>
      </c>
      <c r="CL71" s="248" t="s">
        <v>2775</v>
      </c>
      <c r="CM71" s="248" t="s">
        <v>2776</v>
      </c>
      <c r="CN71" s="52" t="s">
        <v>2777</v>
      </c>
      <c r="CO71" s="248" t="s">
        <v>2778</v>
      </c>
      <c r="CP71" s="247"/>
      <c r="CQ71" s="247"/>
      <c r="CR71" s="247"/>
      <c r="CS71" s="248" t="s">
        <v>2779</v>
      </c>
      <c r="CT71" s="248" t="s">
        <v>2780</v>
      </c>
      <c r="CU71" s="247"/>
      <c r="CV71" s="247"/>
      <c r="CW71" s="247"/>
      <c r="CX71" s="247"/>
      <c r="CY71" s="248" t="s">
        <v>2781</v>
      </c>
      <c r="CZ71" s="247"/>
      <c r="DA71" s="247"/>
      <c r="DB71" s="247"/>
      <c r="DC71" s="248" t="s">
        <v>2782</v>
      </c>
      <c r="DD71" s="248" t="s">
        <v>2783</v>
      </c>
      <c r="DE71" s="247"/>
    </row>
    <row r="72" spans="1:109" ht="36" customHeight="1">
      <c r="A72" s="66"/>
      <c r="B72" s="85"/>
      <c r="C72" s="23"/>
      <c r="D72" s="327" t="s">
        <v>6043</v>
      </c>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87"/>
      <c r="AE72" s="66"/>
      <c r="AF72" s="66"/>
      <c r="AG72" s="66"/>
      <c r="AH72" s="83"/>
      <c r="AI72" s="83"/>
      <c r="AJ72" s="83"/>
      <c r="AK72" s="83"/>
      <c r="AL72" s="47" t="str">
        <f t="shared" si="2"/>
        <v>Gutiérrez Zamora</v>
      </c>
      <c r="AM72" s="47" t="str">
        <f t="shared" si="3"/>
        <v>30069</v>
      </c>
      <c r="AO72" s="83"/>
      <c r="AP72" s="43">
        <v>70</v>
      </c>
      <c r="AQ72" s="84"/>
      <c r="AR72" s="84"/>
      <c r="AS72" s="84"/>
      <c r="AT72" s="84"/>
      <c r="AU72" s="84"/>
      <c r="AV72" s="84"/>
      <c r="AW72" s="51" t="s">
        <v>2784</v>
      </c>
      <c r="AX72" s="84"/>
      <c r="AY72" s="84"/>
      <c r="AZ72" s="84"/>
      <c r="BA72" s="84"/>
      <c r="BB72" s="51" t="s">
        <v>2785</v>
      </c>
      <c r="BC72" s="51" t="s">
        <v>2786</v>
      </c>
      <c r="BD72" s="51" t="s">
        <v>2787</v>
      </c>
      <c r="BE72" s="246" t="s">
        <v>2788</v>
      </c>
      <c r="BF72" s="51" t="s">
        <v>2789</v>
      </c>
      <c r="BG72" s="84"/>
      <c r="BH72" s="84"/>
      <c r="BI72" s="84"/>
      <c r="BJ72" s="51" t="s">
        <v>2790</v>
      </c>
      <c r="BK72" s="51" t="s">
        <v>2791</v>
      </c>
      <c r="BL72" s="84"/>
      <c r="BM72" s="84"/>
      <c r="BN72" s="84"/>
      <c r="BO72" s="84"/>
      <c r="BP72" s="51" t="s">
        <v>2792</v>
      </c>
      <c r="BQ72" s="84"/>
      <c r="BR72" s="84"/>
      <c r="BS72" s="84"/>
      <c r="BT72" s="51" t="s">
        <v>2793</v>
      </c>
      <c r="BU72" s="51" t="s">
        <v>2794</v>
      </c>
      <c r="BV72" s="84"/>
      <c r="BW72" s="83"/>
      <c r="BX72" s="83"/>
      <c r="BY72" s="83"/>
      <c r="BZ72" s="247"/>
      <c r="CA72" s="247"/>
      <c r="CB72" s="247"/>
      <c r="CC72" s="247"/>
      <c r="CD72" s="247"/>
      <c r="CE72" s="247"/>
      <c r="CF72" s="248" t="s">
        <v>2795</v>
      </c>
      <c r="CG72" s="247"/>
      <c r="CH72" s="247"/>
      <c r="CI72" s="247"/>
      <c r="CJ72" s="247"/>
      <c r="CK72" s="248" t="s">
        <v>2796</v>
      </c>
      <c r="CL72" s="248" t="s">
        <v>2797</v>
      </c>
      <c r="CM72" s="248" t="s">
        <v>2798</v>
      </c>
      <c r="CN72" s="52" t="s">
        <v>2799</v>
      </c>
      <c r="CO72" s="248" t="s">
        <v>2800</v>
      </c>
      <c r="CP72" s="247"/>
      <c r="CQ72" s="247"/>
      <c r="CR72" s="247"/>
      <c r="CS72" s="248" t="s">
        <v>2801</v>
      </c>
      <c r="CT72" s="248" t="s">
        <v>2802</v>
      </c>
      <c r="CU72" s="247"/>
      <c r="CV72" s="247"/>
      <c r="CW72" s="247"/>
      <c r="CX72" s="247"/>
      <c r="CY72" s="248" t="s">
        <v>2803</v>
      </c>
      <c r="CZ72" s="247"/>
      <c r="DA72" s="247"/>
      <c r="DB72" s="247"/>
      <c r="DC72" s="248" t="s">
        <v>2804</v>
      </c>
      <c r="DD72" s="248" t="s">
        <v>2805</v>
      </c>
      <c r="DE72" s="247"/>
    </row>
    <row r="73" spans="1:109" ht="6.75" customHeight="1">
      <c r="A73" s="66"/>
      <c r="B73" s="85"/>
      <c r="C73" s="23"/>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87"/>
      <c r="AE73" s="66"/>
      <c r="AF73" s="66"/>
      <c r="AG73" s="66"/>
      <c r="AH73" s="83"/>
      <c r="AI73" s="83"/>
      <c r="AJ73" s="83"/>
      <c r="AK73" s="83"/>
      <c r="AL73" s="47" t="str">
        <f t="shared" si="2"/>
        <v>Hidalgotitlán</v>
      </c>
      <c r="AM73" s="47" t="str">
        <f t="shared" si="3"/>
        <v>30070</v>
      </c>
      <c r="AO73" s="83"/>
      <c r="AP73" s="43">
        <v>71</v>
      </c>
      <c r="AQ73" s="84"/>
      <c r="AR73" s="84"/>
      <c r="AS73" s="84"/>
      <c r="AT73" s="84"/>
      <c r="AU73" s="84"/>
      <c r="AV73" s="84"/>
      <c r="AW73" s="51" t="s">
        <v>2806</v>
      </c>
      <c r="AX73" s="84"/>
      <c r="AY73" s="84"/>
      <c r="AZ73" s="84"/>
      <c r="BA73" s="84"/>
      <c r="BB73" s="51" t="s">
        <v>2807</v>
      </c>
      <c r="BC73" s="51" t="s">
        <v>2808</v>
      </c>
      <c r="BD73" s="51" t="s">
        <v>2809</v>
      </c>
      <c r="BE73" s="246" t="s">
        <v>2810</v>
      </c>
      <c r="BF73" s="51" t="s">
        <v>2811</v>
      </c>
      <c r="BG73" s="84"/>
      <c r="BH73" s="84"/>
      <c r="BI73" s="84"/>
      <c r="BJ73" s="51" t="s">
        <v>2812</v>
      </c>
      <c r="BK73" s="51" t="s">
        <v>2813</v>
      </c>
      <c r="BL73" s="84"/>
      <c r="BM73" s="84"/>
      <c r="BN73" s="84"/>
      <c r="BO73" s="84"/>
      <c r="BP73" s="51" t="s">
        <v>2814</v>
      </c>
      <c r="BQ73" s="84"/>
      <c r="BR73" s="84"/>
      <c r="BS73" s="84"/>
      <c r="BT73" s="51" t="s">
        <v>2815</v>
      </c>
      <c r="BU73" s="51" t="s">
        <v>2816</v>
      </c>
      <c r="BV73" s="84"/>
      <c r="BW73" s="83"/>
      <c r="BX73" s="83"/>
      <c r="BY73" s="83"/>
      <c r="BZ73" s="247"/>
      <c r="CA73" s="247"/>
      <c r="CB73" s="247"/>
      <c r="CC73" s="247"/>
      <c r="CD73" s="247"/>
      <c r="CE73" s="247"/>
      <c r="CF73" s="248" t="s">
        <v>2817</v>
      </c>
      <c r="CG73" s="247"/>
      <c r="CH73" s="247"/>
      <c r="CI73" s="247"/>
      <c r="CJ73" s="247"/>
      <c r="CK73" s="248" t="s">
        <v>2818</v>
      </c>
      <c r="CL73" s="248" t="s">
        <v>2819</v>
      </c>
      <c r="CM73" s="248" t="s">
        <v>2820</v>
      </c>
      <c r="CN73" s="52" t="s">
        <v>213</v>
      </c>
      <c r="CO73" s="248" t="s">
        <v>2821</v>
      </c>
      <c r="CP73" s="247"/>
      <c r="CQ73" s="247"/>
      <c r="CR73" s="247"/>
      <c r="CS73" s="248" t="s">
        <v>2822</v>
      </c>
      <c r="CT73" s="248" t="s">
        <v>2823</v>
      </c>
      <c r="CU73" s="247"/>
      <c r="CV73" s="247"/>
      <c r="CW73" s="247"/>
      <c r="CX73" s="247"/>
      <c r="CY73" s="248" t="s">
        <v>2824</v>
      </c>
      <c r="CZ73" s="247"/>
      <c r="DA73" s="247"/>
      <c r="DB73" s="247"/>
      <c r="DC73" s="248" t="s">
        <v>2825</v>
      </c>
      <c r="DD73" s="248" t="s">
        <v>2826</v>
      </c>
      <c r="DE73" s="247"/>
    </row>
    <row r="74" spans="1:109" ht="15" customHeight="1">
      <c r="A74" s="66"/>
      <c r="B74" s="85"/>
      <c r="C74" s="23"/>
      <c r="D74" s="327" t="s">
        <v>2738</v>
      </c>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87"/>
      <c r="AE74" s="66"/>
      <c r="AF74" s="66"/>
      <c r="AG74" s="66"/>
      <c r="AH74" s="83"/>
      <c r="AI74" s="83"/>
      <c r="AJ74" s="83"/>
      <c r="AK74" s="83"/>
      <c r="AL74" s="47" t="str">
        <f t="shared" si="2"/>
        <v>Huatusco</v>
      </c>
      <c r="AM74" s="47" t="str">
        <f t="shared" si="3"/>
        <v>30071</v>
      </c>
      <c r="AO74" s="83"/>
      <c r="AP74" s="43">
        <v>72</v>
      </c>
      <c r="AQ74" s="84"/>
      <c r="AR74" s="84"/>
      <c r="AS74" s="84"/>
      <c r="AT74" s="84"/>
      <c r="AU74" s="84"/>
      <c r="AV74" s="84"/>
      <c r="AW74" s="51" t="s">
        <v>2827</v>
      </c>
      <c r="AX74" s="84"/>
      <c r="AY74" s="84"/>
      <c r="AZ74" s="84"/>
      <c r="BA74" s="84"/>
      <c r="BB74" s="51" t="s">
        <v>2828</v>
      </c>
      <c r="BC74" s="51" t="s">
        <v>2829</v>
      </c>
      <c r="BD74" s="51" t="s">
        <v>2830</v>
      </c>
      <c r="BE74" s="246" t="s">
        <v>2831</v>
      </c>
      <c r="BF74" s="51" t="s">
        <v>2832</v>
      </c>
      <c r="BG74" s="84"/>
      <c r="BH74" s="84"/>
      <c r="BI74" s="84"/>
      <c r="BJ74" s="51" t="s">
        <v>2833</v>
      </c>
      <c r="BK74" s="51" t="s">
        <v>2834</v>
      </c>
      <c r="BL74" s="84"/>
      <c r="BM74" s="84"/>
      <c r="BN74" s="84"/>
      <c r="BO74" s="84"/>
      <c r="BP74" s="51" t="s">
        <v>2835</v>
      </c>
      <c r="BQ74" s="84"/>
      <c r="BR74" s="84"/>
      <c r="BS74" s="84"/>
      <c r="BT74" s="51" t="s">
        <v>2836</v>
      </c>
      <c r="BU74" s="51" t="s">
        <v>2837</v>
      </c>
      <c r="BV74" s="84"/>
      <c r="BW74" s="83"/>
      <c r="BX74" s="83"/>
      <c r="BY74" s="83"/>
      <c r="BZ74" s="247"/>
      <c r="CA74" s="247"/>
      <c r="CB74" s="247"/>
      <c r="CC74" s="247"/>
      <c r="CD74" s="247"/>
      <c r="CE74" s="247"/>
      <c r="CF74" s="248" t="s">
        <v>2838</v>
      </c>
      <c r="CG74" s="247"/>
      <c r="CH74" s="247"/>
      <c r="CI74" s="247"/>
      <c r="CJ74" s="247"/>
      <c r="CK74" s="248" t="s">
        <v>2839</v>
      </c>
      <c r="CL74" s="248" t="s">
        <v>2840</v>
      </c>
      <c r="CM74" s="248" t="s">
        <v>2841</v>
      </c>
      <c r="CN74" s="52" t="s">
        <v>2842</v>
      </c>
      <c r="CO74" s="248" t="s">
        <v>2843</v>
      </c>
      <c r="CP74" s="247"/>
      <c r="CQ74" s="247"/>
      <c r="CR74" s="247"/>
      <c r="CS74" s="248" t="s">
        <v>2844</v>
      </c>
      <c r="CT74" s="248" t="s">
        <v>2845</v>
      </c>
      <c r="CU74" s="247"/>
      <c r="CV74" s="247"/>
      <c r="CW74" s="247"/>
      <c r="CX74" s="247"/>
      <c r="CY74" s="248" t="s">
        <v>302</v>
      </c>
      <c r="CZ74" s="247"/>
      <c r="DA74" s="247"/>
      <c r="DB74" s="247"/>
      <c r="DC74" s="248" t="s">
        <v>2846</v>
      </c>
      <c r="DD74" s="248" t="s">
        <v>2847</v>
      </c>
      <c r="DE74" s="247"/>
    </row>
    <row r="75" spans="1:109" ht="6.75" customHeight="1">
      <c r="A75" s="66"/>
      <c r="B75" s="85"/>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87"/>
      <c r="AE75" s="66"/>
      <c r="AF75" s="66"/>
      <c r="AG75" s="66"/>
      <c r="AH75" s="83"/>
      <c r="AI75" s="83"/>
      <c r="AJ75" s="83"/>
      <c r="AK75" s="83"/>
      <c r="AL75" s="47" t="str">
        <f t="shared" si="2"/>
        <v>Huayacocotla</v>
      </c>
      <c r="AM75" s="47" t="str">
        <f t="shared" si="3"/>
        <v>30072</v>
      </c>
      <c r="AO75" s="83"/>
      <c r="AP75" s="43">
        <v>73</v>
      </c>
      <c r="AQ75" s="84"/>
      <c r="AR75" s="84"/>
      <c r="AS75" s="84"/>
      <c r="AT75" s="84"/>
      <c r="AU75" s="84"/>
      <c r="AV75" s="84"/>
      <c r="AW75" s="51" t="s">
        <v>2848</v>
      </c>
      <c r="AX75" s="84"/>
      <c r="AY75" s="84"/>
      <c r="AZ75" s="84"/>
      <c r="BA75" s="84"/>
      <c r="BB75" s="51" t="s">
        <v>2849</v>
      </c>
      <c r="BC75" s="51" t="s">
        <v>2850</v>
      </c>
      <c r="BD75" s="51" t="s">
        <v>2851</v>
      </c>
      <c r="BE75" s="246" t="s">
        <v>2852</v>
      </c>
      <c r="BF75" s="51" t="s">
        <v>2853</v>
      </c>
      <c r="BG75" s="84"/>
      <c r="BH75" s="84"/>
      <c r="BI75" s="84"/>
      <c r="BJ75" s="51" t="s">
        <v>2854</v>
      </c>
      <c r="BK75" s="51" t="s">
        <v>2855</v>
      </c>
      <c r="BL75" s="84"/>
      <c r="BM75" s="84"/>
      <c r="BN75" s="84"/>
      <c r="BO75" s="84"/>
      <c r="BP75" s="51" t="s">
        <v>2856</v>
      </c>
      <c r="BQ75" s="84"/>
      <c r="BR75" s="84"/>
      <c r="BS75" s="84"/>
      <c r="BT75" s="51" t="s">
        <v>2857</v>
      </c>
      <c r="BU75" s="51" t="s">
        <v>2858</v>
      </c>
      <c r="BV75" s="84"/>
      <c r="BW75" s="83"/>
      <c r="BX75" s="83"/>
      <c r="BY75" s="83"/>
      <c r="BZ75" s="247"/>
      <c r="CA75" s="247"/>
      <c r="CB75" s="247"/>
      <c r="CC75" s="247"/>
      <c r="CD75" s="247"/>
      <c r="CE75" s="247"/>
      <c r="CF75" s="248" t="s">
        <v>2859</v>
      </c>
      <c r="CG75" s="247"/>
      <c r="CH75" s="247"/>
      <c r="CI75" s="247"/>
      <c r="CJ75" s="247"/>
      <c r="CK75" s="248" t="s">
        <v>2860</v>
      </c>
      <c r="CL75" s="248" t="s">
        <v>2861</v>
      </c>
      <c r="CM75" s="248" t="s">
        <v>2862</v>
      </c>
      <c r="CN75" s="52" t="s">
        <v>1300</v>
      </c>
      <c r="CO75" s="248" t="s">
        <v>2863</v>
      </c>
      <c r="CP75" s="247"/>
      <c r="CQ75" s="247"/>
      <c r="CR75" s="247"/>
      <c r="CS75" s="248" t="s">
        <v>2864</v>
      </c>
      <c r="CT75" s="248" t="s">
        <v>1459</v>
      </c>
      <c r="CU75" s="247"/>
      <c r="CV75" s="247"/>
      <c r="CW75" s="247"/>
      <c r="CX75" s="247"/>
      <c r="CY75" s="248" t="s">
        <v>2865</v>
      </c>
      <c r="CZ75" s="247"/>
      <c r="DA75" s="247"/>
      <c r="DB75" s="247"/>
      <c r="DC75" s="248" t="s">
        <v>2866</v>
      </c>
      <c r="DD75" s="248" t="s">
        <v>2867</v>
      </c>
      <c r="DE75" s="247"/>
    </row>
    <row r="76" spans="1:109" ht="36" customHeight="1">
      <c r="A76" s="66"/>
      <c r="B76" s="85"/>
      <c r="C76" s="321" t="s">
        <v>6044</v>
      </c>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87"/>
      <c r="AE76" s="66"/>
      <c r="AF76" s="66"/>
      <c r="AG76" s="66"/>
      <c r="AH76" s="83"/>
      <c r="AI76" s="83"/>
      <c r="AJ76" s="83"/>
      <c r="AK76" s="83"/>
      <c r="AL76" s="47" t="str">
        <f t="shared" si="2"/>
        <v>Hueyapan de Ocampo</v>
      </c>
      <c r="AM76" s="47" t="str">
        <f t="shared" si="3"/>
        <v>30073</v>
      </c>
      <c r="AO76" s="83"/>
      <c r="AP76" s="43">
        <v>74</v>
      </c>
      <c r="AQ76" s="84"/>
      <c r="AR76" s="84"/>
      <c r="AS76" s="84"/>
      <c r="AT76" s="84"/>
      <c r="AU76" s="84"/>
      <c r="AV76" s="84"/>
      <c r="AW76" s="51" t="s">
        <v>2868</v>
      </c>
      <c r="AX76" s="84"/>
      <c r="AY76" s="84"/>
      <c r="AZ76" s="84"/>
      <c r="BA76" s="84"/>
      <c r="BB76" s="51" t="s">
        <v>2869</v>
      </c>
      <c r="BC76" s="51" t="s">
        <v>2870</v>
      </c>
      <c r="BD76" s="51" t="s">
        <v>2871</v>
      </c>
      <c r="BE76" s="246" t="s">
        <v>2872</v>
      </c>
      <c r="BF76" s="51" t="s">
        <v>2873</v>
      </c>
      <c r="BG76" s="84"/>
      <c r="BH76" s="84"/>
      <c r="BI76" s="84"/>
      <c r="BJ76" s="51" t="s">
        <v>2874</v>
      </c>
      <c r="BK76" s="51" t="s">
        <v>2875</v>
      </c>
      <c r="BL76" s="84"/>
      <c r="BM76" s="84"/>
      <c r="BN76" s="84"/>
      <c r="BO76" s="84"/>
      <c r="BP76" s="84">
        <v>26099</v>
      </c>
      <c r="BQ76" s="84"/>
      <c r="BR76" s="84"/>
      <c r="BS76" s="84"/>
      <c r="BT76" s="51" t="s">
        <v>2876</v>
      </c>
      <c r="BU76" s="51" t="s">
        <v>2877</v>
      </c>
      <c r="BV76" s="84"/>
      <c r="BW76" s="83"/>
      <c r="BX76" s="83"/>
      <c r="BY76" s="83"/>
      <c r="BZ76" s="247"/>
      <c r="CA76" s="247"/>
      <c r="CB76" s="247"/>
      <c r="CC76" s="247"/>
      <c r="CD76" s="247"/>
      <c r="CE76" s="247"/>
      <c r="CF76" s="248" t="s">
        <v>1300</v>
      </c>
      <c r="CG76" s="247"/>
      <c r="CH76" s="247"/>
      <c r="CI76" s="247"/>
      <c r="CJ76" s="247"/>
      <c r="CK76" s="248" t="s">
        <v>2878</v>
      </c>
      <c r="CL76" s="248" t="s">
        <v>2879</v>
      </c>
      <c r="CM76" s="248" t="s">
        <v>2880</v>
      </c>
      <c r="CN76" s="52" t="s">
        <v>2881</v>
      </c>
      <c r="CO76" s="248" t="s">
        <v>2882</v>
      </c>
      <c r="CP76" s="247"/>
      <c r="CQ76" s="247"/>
      <c r="CR76" s="247"/>
      <c r="CS76" s="248" t="s">
        <v>2883</v>
      </c>
      <c r="CT76" s="248" t="s">
        <v>2884</v>
      </c>
      <c r="CU76" s="247"/>
      <c r="CV76" s="247"/>
      <c r="CW76" s="247"/>
      <c r="CX76" s="247"/>
      <c r="CY76" s="248" t="s">
        <v>400</v>
      </c>
      <c r="CZ76" s="247"/>
      <c r="DA76" s="247"/>
      <c r="DB76" s="247"/>
      <c r="DC76" s="248" t="s">
        <v>2885</v>
      </c>
      <c r="DD76" s="248" t="s">
        <v>2886</v>
      </c>
      <c r="DE76" s="247"/>
    </row>
    <row r="77" spans="1:109" ht="6.75" customHeight="1">
      <c r="A77" s="54"/>
      <c r="B77" s="96"/>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8"/>
      <c r="AE77" s="46"/>
      <c r="AF77" s="46"/>
      <c r="AG77" s="46"/>
      <c r="AH77" s="83"/>
      <c r="AI77" s="83"/>
      <c r="AJ77" s="83"/>
      <c r="AK77" s="83"/>
      <c r="AL77" s="47" t="str">
        <f t="shared" si="2"/>
        <v>Huiloapan de Cuauhtémoc</v>
      </c>
      <c r="AM77" s="47" t="str">
        <f t="shared" si="3"/>
        <v>30074</v>
      </c>
      <c r="AO77" s="83"/>
      <c r="AP77" s="43">
        <v>75</v>
      </c>
      <c r="AQ77" s="84"/>
      <c r="AR77" s="84"/>
      <c r="AS77" s="84"/>
      <c r="AT77" s="84"/>
      <c r="AU77" s="84"/>
      <c r="AV77" s="84"/>
      <c r="AW77" s="51" t="s">
        <v>2887</v>
      </c>
      <c r="AX77" s="84"/>
      <c r="AY77" s="84"/>
      <c r="AZ77" s="84"/>
      <c r="BA77" s="84"/>
      <c r="BB77" s="51" t="s">
        <v>2888</v>
      </c>
      <c r="BC77" s="51" t="s">
        <v>2889</v>
      </c>
      <c r="BD77" s="51" t="s">
        <v>2890</v>
      </c>
      <c r="BE77" s="246" t="s">
        <v>2891</v>
      </c>
      <c r="BF77" s="51" t="s">
        <v>2892</v>
      </c>
      <c r="BG77" s="84"/>
      <c r="BH77" s="84"/>
      <c r="BI77" s="84"/>
      <c r="BJ77" s="51" t="s">
        <v>2893</v>
      </c>
      <c r="BK77" s="51" t="s">
        <v>2894</v>
      </c>
      <c r="BL77" s="84"/>
      <c r="BM77" s="84"/>
      <c r="BN77" s="84"/>
      <c r="BO77" s="84"/>
      <c r="BP77" s="84"/>
      <c r="BQ77" s="84"/>
      <c r="BR77" s="84"/>
      <c r="BS77" s="84"/>
      <c r="BT77" s="51" t="s">
        <v>2895</v>
      </c>
      <c r="BU77" s="51" t="s">
        <v>2896</v>
      </c>
      <c r="BV77" s="84"/>
      <c r="BW77" s="83"/>
      <c r="BX77" s="83"/>
      <c r="BY77" s="83"/>
      <c r="BZ77" s="247"/>
      <c r="CA77" s="247"/>
      <c r="CB77" s="247"/>
      <c r="CC77" s="247"/>
      <c r="CD77" s="247"/>
      <c r="CE77" s="247"/>
      <c r="CF77" s="248" t="s">
        <v>2897</v>
      </c>
      <c r="CG77" s="247"/>
      <c r="CH77" s="247"/>
      <c r="CI77" s="247"/>
      <c r="CJ77" s="247"/>
      <c r="CK77" s="248" t="s">
        <v>2898</v>
      </c>
      <c r="CL77" s="248" t="s">
        <v>2899</v>
      </c>
      <c r="CM77" s="248" t="s">
        <v>2900</v>
      </c>
      <c r="CN77" s="52" t="s">
        <v>2901</v>
      </c>
      <c r="CO77" s="248" t="s">
        <v>2902</v>
      </c>
      <c r="CP77" s="247"/>
      <c r="CQ77" s="247"/>
      <c r="CR77" s="247"/>
      <c r="CS77" s="248" t="s">
        <v>2903</v>
      </c>
      <c r="CT77" s="248" t="s">
        <v>2904</v>
      </c>
      <c r="CU77" s="247"/>
      <c r="CV77" s="247"/>
      <c r="CW77" s="247"/>
      <c r="CX77" s="247"/>
      <c r="CY77" s="247"/>
      <c r="CZ77" s="247"/>
      <c r="DA77" s="247"/>
      <c r="DB77" s="247"/>
      <c r="DC77" s="248" t="s">
        <v>2905</v>
      </c>
      <c r="DD77" s="248" t="s">
        <v>2906</v>
      </c>
      <c r="DE77" s="247"/>
    </row>
    <row r="78" spans="1:109" ht="72" customHeight="1">
      <c r="A78" s="54"/>
      <c r="B78" s="96"/>
      <c r="C78" s="330" t="s">
        <v>6041</v>
      </c>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100"/>
      <c r="AE78" s="46"/>
      <c r="AF78" s="46"/>
      <c r="AG78" s="46"/>
      <c r="AH78" s="83"/>
      <c r="AI78" s="83"/>
      <c r="AJ78" s="83"/>
      <c r="AK78" s="83"/>
      <c r="AL78" s="47" t="str">
        <f t="shared" si="2"/>
        <v>Ignacio de la Llave</v>
      </c>
      <c r="AM78" s="47" t="str">
        <f t="shared" si="3"/>
        <v>30075</v>
      </c>
      <c r="AO78" s="83"/>
      <c r="AP78" s="43">
        <v>76</v>
      </c>
      <c r="AQ78" s="84"/>
      <c r="AR78" s="84"/>
      <c r="AS78" s="84"/>
      <c r="AT78" s="84"/>
      <c r="AU78" s="84"/>
      <c r="AV78" s="84"/>
      <c r="AW78" s="51" t="s">
        <v>2907</v>
      </c>
      <c r="AX78" s="84"/>
      <c r="AY78" s="84"/>
      <c r="AZ78" s="84"/>
      <c r="BA78" s="84"/>
      <c r="BB78" s="51" t="s">
        <v>2908</v>
      </c>
      <c r="BC78" s="51" t="s">
        <v>2909</v>
      </c>
      <c r="BD78" s="51" t="s">
        <v>2910</v>
      </c>
      <c r="BE78" s="246" t="s">
        <v>2911</v>
      </c>
      <c r="BF78" s="51" t="s">
        <v>2912</v>
      </c>
      <c r="BG78" s="84"/>
      <c r="BH78" s="84"/>
      <c r="BI78" s="84"/>
      <c r="BJ78" s="51" t="s">
        <v>2913</v>
      </c>
      <c r="BK78" s="51" t="s">
        <v>2914</v>
      </c>
      <c r="BL78" s="84"/>
      <c r="BM78" s="84"/>
      <c r="BN78" s="84"/>
      <c r="BO78" s="84"/>
      <c r="BP78" s="84"/>
      <c r="BQ78" s="84"/>
      <c r="BR78" s="84"/>
      <c r="BS78" s="84"/>
      <c r="BT78" s="51" t="s">
        <v>2915</v>
      </c>
      <c r="BU78" s="51" t="s">
        <v>2916</v>
      </c>
      <c r="BV78" s="84"/>
      <c r="BW78" s="83"/>
      <c r="BX78" s="83"/>
      <c r="BY78" s="83"/>
      <c r="BZ78" s="247"/>
      <c r="CA78" s="247"/>
      <c r="CB78" s="247"/>
      <c r="CC78" s="247"/>
      <c r="CD78" s="247"/>
      <c r="CE78" s="247"/>
      <c r="CF78" s="248" t="s">
        <v>2917</v>
      </c>
      <c r="CG78" s="247"/>
      <c r="CH78" s="247"/>
      <c r="CI78" s="247"/>
      <c r="CJ78" s="247"/>
      <c r="CK78" s="248" t="s">
        <v>2918</v>
      </c>
      <c r="CL78" s="248" t="s">
        <v>2919</v>
      </c>
      <c r="CM78" s="248" t="s">
        <v>2394</v>
      </c>
      <c r="CN78" s="52" t="s">
        <v>2920</v>
      </c>
      <c r="CO78" s="248" t="s">
        <v>2921</v>
      </c>
      <c r="CP78" s="247"/>
      <c r="CQ78" s="247"/>
      <c r="CR78" s="247"/>
      <c r="CS78" s="248" t="s">
        <v>2922</v>
      </c>
      <c r="CT78" s="248" t="s">
        <v>1833</v>
      </c>
      <c r="CU78" s="247"/>
      <c r="CV78" s="247"/>
      <c r="CW78" s="247"/>
      <c r="CX78" s="247"/>
      <c r="CY78" s="247"/>
      <c r="CZ78" s="247"/>
      <c r="DA78" s="247"/>
      <c r="DB78" s="247"/>
      <c r="DC78" s="248" t="s">
        <v>2923</v>
      </c>
      <c r="DD78" s="248" t="s">
        <v>2924</v>
      </c>
      <c r="DE78" s="247"/>
    </row>
    <row r="79" spans="1:109" ht="6.75" customHeight="1">
      <c r="A79" s="54"/>
      <c r="B79" s="96"/>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8"/>
      <c r="AE79" s="46"/>
      <c r="AF79" s="46"/>
      <c r="AG79" s="46"/>
      <c r="AH79" s="83"/>
      <c r="AI79" s="83"/>
      <c r="AJ79" s="83"/>
      <c r="AK79" s="83"/>
      <c r="AL79" s="47" t="str">
        <f t="shared" si="2"/>
        <v>Ilamatlán</v>
      </c>
      <c r="AM79" s="47" t="str">
        <f t="shared" si="3"/>
        <v>30076</v>
      </c>
      <c r="AO79" s="83"/>
      <c r="AP79" s="43">
        <v>77</v>
      </c>
      <c r="AQ79" s="84"/>
      <c r="AR79" s="84"/>
      <c r="AS79" s="84"/>
      <c r="AT79" s="84"/>
      <c r="AU79" s="84"/>
      <c r="AV79" s="84"/>
      <c r="AW79" s="51" t="s">
        <v>2925</v>
      </c>
      <c r="AX79" s="84"/>
      <c r="AY79" s="84"/>
      <c r="AZ79" s="84"/>
      <c r="BA79" s="84"/>
      <c r="BB79" s="51" t="s">
        <v>2926</v>
      </c>
      <c r="BC79" s="51" t="s">
        <v>2927</v>
      </c>
      <c r="BD79" s="51" t="s">
        <v>2928</v>
      </c>
      <c r="BE79" s="246" t="s">
        <v>2929</v>
      </c>
      <c r="BF79" s="51" t="s">
        <v>2930</v>
      </c>
      <c r="BG79" s="84"/>
      <c r="BH79" s="84"/>
      <c r="BI79" s="84"/>
      <c r="BJ79" s="51" t="s">
        <v>2931</v>
      </c>
      <c r="BK79" s="51" t="s">
        <v>2932</v>
      </c>
      <c r="BL79" s="84"/>
      <c r="BM79" s="84"/>
      <c r="BN79" s="84"/>
      <c r="BO79" s="84"/>
      <c r="BP79" s="84"/>
      <c r="BQ79" s="84"/>
      <c r="BR79" s="84"/>
      <c r="BS79" s="84"/>
      <c r="BT79" s="51" t="s">
        <v>2933</v>
      </c>
      <c r="BU79" s="51" t="s">
        <v>2934</v>
      </c>
      <c r="BV79" s="84"/>
      <c r="BW79" s="83"/>
      <c r="BX79" s="83"/>
      <c r="BY79" s="83"/>
      <c r="BZ79" s="247"/>
      <c r="CA79" s="247"/>
      <c r="CB79" s="247"/>
      <c r="CC79" s="247"/>
      <c r="CD79" s="247"/>
      <c r="CE79" s="247"/>
      <c r="CF79" s="248" t="s">
        <v>2935</v>
      </c>
      <c r="CG79" s="247"/>
      <c r="CH79" s="247"/>
      <c r="CI79" s="247"/>
      <c r="CJ79" s="247"/>
      <c r="CK79" s="248" t="s">
        <v>2936</v>
      </c>
      <c r="CL79" s="248" t="s">
        <v>2937</v>
      </c>
      <c r="CM79" s="248" t="s">
        <v>2938</v>
      </c>
      <c r="CN79" s="52" t="s">
        <v>2939</v>
      </c>
      <c r="CO79" s="248" t="s">
        <v>2940</v>
      </c>
      <c r="CP79" s="247"/>
      <c r="CQ79" s="247"/>
      <c r="CR79" s="247"/>
      <c r="CS79" s="248" t="s">
        <v>2941</v>
      </c>
      <c r="CT79" s="248" t="s">
        <v>2942</v>
      </c>
      <c r="CU79" s="247"/>
      <c r="CV79" s="247"/>
      <c r="CW79" s="247"/>
      <c r="CX79" s="247"/>
      <c r="CY79" s="247"/>
      <c r="CZ79" s="247"/>
      <c r="DA79" s="247"/>
      <c r="DB79" s="247"/>
      <c r="DC79" s="248" t="s">
        <v>2943</v>
      </c>
      <c r="DD79" s="248" t="s">
        <v>2944</v>
      </c>
      <c r="DE79" s="247"/>
    </row>
    <row r="80" spans="1:109" ht="15" customHeight="1">
      <c r="A80" s="54"/>
      <c r="B80" s="96"/>
      <c r="C80" s="332" t="s">
        <v>6045</v>
      </c>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101"/>
      <c r="AE80" s="46"/>
      <c r="AF80" s="46"/>
      <c r="AG80" s="46"/>
      <c r="AH80" s="83"/>
      <c r="AI80" s="83"/>
      <c r="AJ80" s="83"/>
      <c r="AK80" s="83"/>
      <c r="AL80" s="47" t="str">
        <f t="shared" si="2"/>
        <v>Isla</v>
      </c>
      <c r="AM80" s="47" t="str">
        <f t="shared" si="3"/>
        <v>30077</v>
      </c>
      <c r="AO80" s="83"/>
      <c r="AP80" s="43">
        <v>78</v>
      </c>
      <c r="AQ80" s="84"/>
      <c r="AR80" s="84"/>
      <c r="AS80" s="84"/>
      <c r="AT80" s="84"/>
      <c r="AU80" s="84"/>
      <c r="AV80" s="84"/>
      <c r="AW80" s="51" t="s">
        <v>2946</v>
      </c>
      <c r="AX80" s="84"/>
      <c r="AY80" s="84"/>
      <c r="AZ80" s="84"/>
      <c r="BA80" s="84"/>
      <c r="BB80" s="51" t="s">
        <v>2947</v>
      </c>
      <c r="BC80" s="51" t="s">
        <v>2948</v>
      </c>
      <c r="BD80" s="51" t="s">
        <v>2949</v>
      </c>
      <c r="BE80" s="246" t="s">
        <v>2950</v>
      </c>
      <c r="BF80" s="51" t="s">
        <v>2951</v>
      </c>
      <c r="BG80" s="84"/>
      <c r="BH80" s="84"/>
      <c r="BI80" s="84"/>
      <c r="BJ80" s="51" t="s">
        <v>2952</v>
      </c>
      <c r="BK80" s="51" t="s">
        <v>2953</v>
      </c>
      <c r="BL80" s="84"/>
      <c r="BM80" s="84"/>
      <c r="BN80" s="84"/>
      <c r="BO80" s="84"/>
      <c r="BP80" s="84"/>
      <c r="BQ80" s="84"/>
      <c r="BR80" s="84"/>
      <c r="BS80" s="84"/>
      <c r="BT80" s="51" t="s">
        <v>2954</v>
      </c>
      <c r="BU80" s="51" t="s">
        <v>2955</v>
      </c>
      <c r="BV80" s="84"/>
      <c r="BW80" s="83"/>
      <c r="BX80" s="83"/>
      <c r="BY80" s="83"/>
      <c r="BZ80" s="247"/>
      <c r="CA80" s="247"/>
      <c r="CB80" s="247"/>
      <c r="CC80" s="247"/>
      <c r="CD80" s="247"/>
      <c r="CE80" s="247"/>
      <c r="CF80" s="248" t="s">
        <v>2956</v>
      </c>
      <c r="CG80" s="247"/>
      <c r="CH80" s="247"/>
      <c r="CI80" s="247"/>
      <c r="CJ80" s="247"/>
      <c r="CK80" s="248" t="s">
        <v>2957</v>
      </c>
      <c r="CL80" s="248" t="s">
        <v>2958</v>
      </c>
      <c r="CM80" s="248" t="s">
        <v>2959</v>
      </c>
      <c r="CN80" s="52" t="s">
        <v>2960</v>
      </c>
      <c r="CO80" s="248" t="s">
        <v>2961</v>
      </c>
      <c r="CP80" s="247"/>
      <c r="CQ80" s="247"/>
      <c r="CR80" s="247"/>
      <c r="CS80" s="248" t="s">
        <v>2962</v>
      </c>
      <c r="CT80" s="248" t="s">
        <v>2963</v>
      </c>
      <c r="CU80" s="247"/>
      <c r="CV80" s="247"/>
      <c r="CW80" s="247"/>
      <c r="CX80" s="247"/>
      <c r="CY80" s="247"/>
      <c r="CZ80" s="247"/>
      <c r="DA80" s="247"/>
      <c r="DB80" s="247"/>
      <c r="DC80" s="248" t="s">
        <v>2964</v>
      </c>
      <c r="DD80" s="248" t="s">
        <v>2965</v>
      </c>
      <c r="DE80" s="247"/>
    </row>
    <row r="81" spans="1:109" ht="6.75" customHeight="1">
      <c r="A81" s="54"/>
      <c r="B81" s="96"/>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8"/>
      <c r="AE81" s="46"/>
      <c r="AF81" s="46"/>
      <c r="AG81" s="46"/>
      <c r="AH81" s="83"/>
      <c r="AI81" s="83"/>
      <c r="AJ81" s="83"/>
      <c r="AK81" s="83"/>
      <c r="AL81" s="47" t="str">
        <f t="shared" si="2"/>
        <v>Ixcatepec</v>
      </c>
      <c r="AM81" s="47" t="str">
        <f t="shared" si="3"/>
        <v>30078</v>
      </c>
      <c r="AO81" s="83"/>
      <c r="AP81" s="43">
        <v>79</v>
      </c>
      <c r="AQ81" s="84"/>
      <c r="AR81" s="84"/>
      <c r="AS81" s="84"/>
      <c r="AT81" s="84"/>
      <c r="AU81" s="84"/>
      <c r="AV81" s="84"/>
      <c r="AW81" s="51" t="s">
        <v>2966</v>
      </c>
      <c r="AX81" s="84"/>
      <c r="AY81" s="84"/>
      <c r="AZ81" s="84"/>
      <c r="BA81" s="84"/>
      <c r="BB81" s="51" t="s">
        <v>2967</v>
      </c>
      <c r="BC81" s="51" t="s">
        <v>2968</v>
      </c>
      <c r="BD81" s="51" t="s">
        <v>2969</v>
      </c>
      <c r="BE81" s="246" t="s">
        <v>2970</v>
      </c>
      <c r="BF81" s="51" t="s">
        <v>2971</v>
      </c>
      <c r="BG81" s="84"/>
      <c r="BH81" s="84"/>
      <c r="BI81" s="84"/>
      <c r="BJ81" s="51" t="s">
        <v>2972</v>
      </c>
      <c r="BK81" s="51" t="s">
        <v>2973</v>
      </c>
      <c r="BL81" s="84"/>
      <c r="BM81" s="84"/>
      <c r="BN81" s="84"/>
      <c r="BO81" s="84"/>
      <c r="BP81" s="84"/>
      <c r="BQ81" s="84"/>
      <c r="BR81" s="84"/>
      <c r="BS81" s="84"/>
      <c r="BT81" s="51" t="s">
        <v>2974</v>
      </c>
      <c r="BU81" s="51" t="s">
        <v>2975</v>
      </c>
      <c r="BV81" s="84"/>
      <c r="BW81" s="83"/>
      <c r="BX81" s="83"/>
      <c r="BY81" s="83"/>
      <c r="BZ81" s="247"/>
      <c r="CA81" s="247"/>
      <c r="CB81" s="247"/>
      <c r="CC81" s="247"/>
      <c r="CD81" s="247"/>
      <c r="CE81" s="247"/>
      <c r="CF81" s="248" t="s">
        <v>2976</v>
      </c>
      <c r="CG81" s="247"/>
      <c r="CH81" s="247"/>
      <c r="CI81" s="247"/>
      <c r="CJ81" s="247"/>
      <c r="CK81" s="248" t="s">
        <v>2977</v>
      </c>
      <c r="CL81" s="248" t="s">
        <v>2978</v>
      </c>
      <c r="CM81" s="248" t="s">
        <v>2979</v>
      </c>
      <c r="CN81" s="52" t="s">
        <v>2980</v>
      </c>
      <c r="CO81" s="248" t="s">
        <v>2981</v>
      </c>
      <c r="CP81" s="247"/>
      <c r="CQ81" s="247"/>
      <c r="CR81" s="247"/>
      <c r="CS81" s="248" t="s">
        <v>2982</v>
      </c>
      <c r="CT81" s="248" t="s">
        <v>2983</v>
      </c>
      <c r="CU81" s="247"/>
      <c r="CV81" s="247"/>
      <c r="CW81" s="247"/>
      <c r="CX81" s="247"/>
      <c r="CY81" s="247"/>
      <c r="CZ81" s="247"/>
      <c r="DA81" s="247"/>
      <c r="DB81" s="247"/>
      <c r="DC81" s="248" t="s">
        <v>2984</v>
      </c>
      <c r="DD81" s="248" t="s">
        <v>2985</v>
      </c>
      <c r="DE81" s="247"/>
    </row>
    <row r="82" spans="1:109" ht="135.75" customHeight="1">
      <c r="A82" s="54"/>
      <c r="B82" s="96"/>
      <c r="C82" s="238"/>
      <c r="D82" s="321" t="s">
        <v>6032</v>
      </c>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100"/>
      <c r="AE82" s="46"/>
      <c r="AF82" s="46"/>
      <c r="AG82" s="46"/>
      <c r="AH82" s="83"/>
      <c r="AI82" s="83"/>
      <c r="AJ82" s="83"/>
      <c r="AK82" s="83"/>
      <c r="AL82" s="47" t="str">
        <f t="shared" si="2"/>
        <v>Ixhuacán de los Reyes</v>
      </c>
      <c r="AM82" s="47" t="str">
        <f t="shared" si="3"/>
        <v>30079</v>
      </c>
      <c r="AO82" s="83"/>
      <c r="AP82" s="43">
        <v>80</v>
      </c>
      <c r="AQ82" s="84"/>
      <c r="AR82" s="84"/>
      <c r="AS82" s="84"/>
      <c r="AT82" s="84"/>
      <c r="AU82" s="84"/>
      <c r="AV82" s="84"/>
      <c r="AW82" s="51" t="s">
        <v>2987</v>
      </c>
      <c r="AX82" s="84"/>
      <c r="AY82" s="84"/>
      <c r="AZ82" s="84"/>
      <c r="BA82" s="84"/>
      <c r="BB82" s="51" t="s">
        <v>2988</v>
      </c>
      <c r="BC82" s="51" t="s">
        <v>2989</v>
      </c>
      <c r="BD82" s="51" t="s">
        <v>2990</v>
      </c>
      <c r="BE82" s="246" t="s">
        <v>2991</v>
      </c>
      <c r="BF82" s="51" t="s">
        <v>2992</v>
      </c>
      <c r="BG82" s="84"/>
      <c r="BH82" s="84"/>
      <c r="BI82" s="84"/>
      <c r="BJ82" s="51" t="s">
        <v>2993</v>
      </c>
      <c r="BK82" s="51" t="s">
        <v>2994</v>
      </c>
      <c r="BL82" s="84"/>
      <c r="BM82" s="84"/>
      <c r="BN82" s="84"/>
      <c r="BO82" s="84"/>
      <c r="BP82" s="84"/>
      <c r="BQ82" s="84"/>
      <c r="BR82" s="84"/>
      <c r="BS82" s="84"/>
      <c r="BT82" s="51" t="s">
        <v>2995</v>
      </c>
      <c r="BU82" s="51" t="s">
        <v>2996</v>
      </c>
      <c r="BV82" s="84"/>
      <c r="BW82" s="83"/>
      <c r="BX82" s="83"/>
      <c r="BY82" s="83"/>
      <c r="BZ82" s="247"/>
      <c r="CA82" s="247"/>
      <c r="CB82" s="247"/>
      <c r="CC82" s="247"/>
      <c r="CD82" s="247"/>
      <c r="CE82" s="247"/>
      <c r="CF82" s="248" t="s">
        <v>1798</v>
      </c>
      <c r="CG82" s="247"/>
      <c r="CH82" s="247"/>
      <c r="CI82" s="247"/>
      <c r="CJ82" s="247"/>
      <c r="CK82" s="248" t="s">
        <v>2997</v>
      </c>
      <c r="CL82" s="248" t="s">
        <v>2998</v>
      </c>
      <c r="CM82" s="248" t="s">
        <v>723</v>
      </c>
      <c r="CN82" s="52" t="s">
        <v>2999</v>
      </c>
      <c r="CO82" s="248" t="s">
        <v>3000</v>
      </c>
      <c r="CP82" s="247"/>
      <c r="CQ82" s="247"/>
      <c r="CR82" s="247"/>
      <c r="CS82" s="248" t="s">
        <v>3001</v>
      </c>
      <c r="CT82" s="248" t="s">
        <v>3002</v>
      </c>
      <c r="CU82" s="247"/>
      <c r="CV82" s="247"/>
      <c r="CW82" s="247"/>
      <c r="CX82" s="247"/>
      <c r="CY82" s="247"/>
      <c r="CZ82" s="247"/>
      <c r="DA82" s="247"/>
      <c r="DB82" s="247"/>
      <c r="DC82" s="248" t="s">
        <v>3003</v>
      </c>
      <c r="DD82" s="248" t="s">
        <v>3004</v>
      </c>
      <c r="DE82" s="247"/>
    </row>
    <row r="83" spans="1:109" ht="6.75" customHeight="1">
      <c r="A83" s="54"/>
      <c r="B83" s="96"/>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8"/>
      <c r="AE83" s="46"/>
      <c r="AF83" s="46"/>
      <c r="AG83" s="46"/>
      <c r="AH83" s="83"/>
      <c r="AI83" s="83"/>
      <c r="AJ83" s="83"/>
      <c r="AK83" s="83"/>
      <c r="AL83" s="47" t="str">
        <f t="shared" si="2"/>
        <v>Ixhuatlán del Café</v>
      </c>
      <c r="AM83" s="47" t="str">
        <f t="shared" si="3"/>
        <v>30080</v>
      </c>
      <c r="AO83" s="83"/>
      <c r="AP83" s="43">
        <v>81</v>
      </c>
      <c r="AQ83" s="84"/>
      <c r="AR83" s="84"/>
      <c r="AS83" s="84"/>
      <c r="AT83" s="84"/>
      <c r="AU83" s="84"/>
      <c r="AV83" s="84"/>
      <c r="AW83" s="51" t="s">
        <v>3005</v>
      </c>
      <c r="AX83" s="84"/>
      <c r="AY83" s="84"/>
      <c r="AZ83" s="84"/>
      <c r="BA83" s="84"/>
      <c r="BB83" s="51" t="s">
        <v>3006</v>
      </c>
      <c r="BC83" s="51" t="s">
        <v>3007</v>
      </c>
      <c r="BD83" s="51" t="s">
        <v>3008</v>
      </c>
      <c r="BE83" s="246" t="s">
        <v>3009</v>
      </c>
      <c r="BF83" s="51" t="s">
        <v>3010</v>
      </c>
      <c r="BG83" s="84"/>
      <c r="BH83" s="84"/>
      <c r="BI83" s="84"/>
      <c r="BJ83" s="51" t="s">
        <v>3011</v>
      </c>
      <c r="BK83" s="51" t="s">
        <v>3012</v>
      </c>
      <c r="BL83" s="84"/>
      <c r="BM83" s="84"/>
      <c r="BN83" s="84"/>
      <c r="BO83" s="84"/>
      <c r="BP83" s="84"/>
      <c r="BQ83" s="84"/>
      <c r="BR83" s="84"/>
      <c r="BS83" s="84"/>
      <c r="BT83" s="51" t="s">
        <v>3013</v>
      </c>
      <c r="BU83" s="51" t="s">
        <v>3014</v>
      </c>
      <c r="BV83" s="84"/>
      <c r="BW83" s="83"/>
      <c r="BX83" s="83"/>
      <c r="BY83" s="83"/>
      <c r="BZ83" s="247"/>
      <c r="CA83" s="247"/>
      <c r="CB83" s="247"/>
      <c r="CC83" s="247"/>
      <c r="CD83" s="247"/>
      <c r="CE83" s="247"/>
      <c r="CF83" s="248" t="s">
        <v>3015</v>
      </c>
      <c r="CG83" s="247"/>
      <c r="CH83" s="247"/>
      <c r="CI83" s="247"/>
      <c r="CJ83" s="247"/>
      <c r="CK83" s="248" t="s">
        <v>3016</v>
      </c>
      <c r="CL83" s="248" t="s">
        <v>3017</v>
      </c>
      <c r="CM83" s="248" t="s">
        <v>3018</v>
      </c>
      <c r="CN83" s="52" t="s">
        <v>3019</v>
      </c>
      <c r="CO83" s="248" t="s">
        <v>3020</v>
      </c>
      <c r="CP83" s="247"/>
      <c r="CQ83" s="247"/>
      <c r="CR83" s="247"/>
      <c r="CS83" s="248" t="s">
        <v>3021</v>
      </c>
      <c r="CT83" s="248" t="s">
        <v>3022</v>
      </c>
      <c r="CU83" s="247"/>
      <c r="CV83" s="247"/>
      <c r="CW83" s="247"/>
      <c r="CX83" s="247"/>
      <c r="CY83" s="247"/>
      <c r="CZ83" s="247"/>
      <c r="DA83" s="247"/>
      <c r="DB83" s="247"/>
      <c r="DC83" s="248" t="s">
        <v>3023</v>
      </c>
      <c r="DD83" s="248" t="s">
        <v>3024</v>
      </c>
      <c r="DE83" s="247"/>
    </row>
    <row r="84" spans="1:109" ht="60" customHeight="1">
      <c r="A84" s="54"/>
      <c r="B84" s="85"/>
      <c r="C84" s="327" t="s">
        <v>2945</v>
      </c>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87"/>
      <c r="AE84" s="46"/>
      <c r="AF84" s="46"/>
      <c r="AG84" s="46"/>
      <c r="AH84" s="83"/>
      <c r="AI84" s="83"/>
      <c r="AJ84" s="83"/>
      <c r="AK84" s="83"/>
      <c r="AL84" s="47" t="str">
        <f t="shared" si="2"/>
        <v>Ixhuatlancillo</v>
      </c>
      <c r="AM84" s="47" t="str">
        <f t="shared" si="3"/>
        <v>30081</v>
      </c>
      <c r="AO84" s="83"/>
      <c r="AP84" s="43">
        <v>82</v>
      </c>
      <c r="AQ84" s="84"/>
      <c r="AR84" s="84"/>
      <c r="AS84" s="84"/>
      <c r="AT84" s="84"/>
      <c r="AU84" s="84"/>
      <c r="AV84" s="84"/>
      <c r="AW84" s="51" t="s">
        <v>3026</v>
      </c>
      <c r="AX84" s="84"/>
      <c r="AY84" s="84"/>
      <c r="AZ84" s="84"/>
      <c r="BA84" s="84"/>
      <c r="BB84" s="51" t="s">
        <v>3027</v>
      </c>
      <c r="BC84" s="51" t="s">
        <v>3028</v>
      </c>
      <c r="BD84" s="51" t="s">
        <v>3029</v>
      </c>
      <c r="BE84" s="246" t="s">
        <v>3030</v>
      </c>
      <c r="BF84" s="51" t="s">
        <v>3031</v>
      </c>
      <c r="BG84" s="84"/>
      <c r="BH84" s="84"/>
      <c r="BI84" s="84"/>
      <c r="BJ84" s="51" t="s">
        <v>3032</v>
      </c>
      <c r="BK84" s="51" t="s">
        <v>3033</v>
      </c>
      <c r="BL84" s="84"/>
      <c r="BM84" s="84"/>
      <c r="BN84" s="84"/>
      <c r="BO84" s="84"/>
      <c r="BP84" s="84"/>
      <c r="BQ84" s="84"/>
      <c r="BR84" s="84"/>
      <c r="BS84" s="84"/>
      <c r="BT84" s="51" t="s">
        <v>3034</v>
      </c>
      <c r="BU84" s="51" t="s">
        <v>3035</v>
      </c>
      <c r="BV84" s="84"/>
      <c r="BW84" s="83"/>
      <c r="BX84" s="83"/>
      <c r="BY84" s="83"/>
      <c r="BZ84" s="247"/>
      <c r="CA84" s="247"/>
      <c r="CB84" s="247"/>
      <c r="CC84" s="247"/>
      <c r="CD84" s="247"/>
      <c r="CE84" s="247"/>
      <c r="CF84" s="248" t="s">
        <v>3036</v>
      </c>
      <c r="CG84" s="247"/>
      <c r="CH84" s="247"/>
      <c r="CI84" s="247"/>
      <c r="CJ84" s="247"/>
      <c r="CK84" s="248" t="s">
        <v>3037</v>
      </c>
      <c r="CL84" s="248" t="s">
        <v>3038</v>
      </c>
      <c r="CM84" s="248" t="s">
        <v>3039</v>
      </c>
      <c r="CN84" s="52" t="s">
        <v>3040</v>
      </c>
      <c r="CO84" s="248" t="s">
        <v>3041</v>
      </c>
      <c r="CP84" s="247"/>
      <c r="CQ84" s="247"/>
      <c r="CR84" s="247"/>
      <c r="CS84" s="248" t="s">
        <v>3042</v>
      </c>
      <c r="CT84" s="248" t="s">
        <v>3043</v>
      </c>
      <c r="CU84" s="247"/>
      <c r="CV84" s="247"/>
      <c r="CW84" s="247"/>
      <c r="CX84" s="247"/>
      <c r="CY84" s="247"/>
      <c r="CZ84" s="247"/>
      <c r="DA84" s="247"/>
      <c r="DB84" s="247"/>
      <c r="DC84" s="248" t="s">
        <v>3044</v>
      </c>
      <c r="DD84" s="248" t="s">
        <v>3045</v>
      </c>
      <c r="DE84" s="247"/>
    </row>
    <row r="85" spans="1:109" ht="6.75" customHeight="1">
      <c r="A85" s="54"/>
      <c r="B85" s="85"/>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87"/>
      <c r="AE85" s="46"/>
      <c r="AF85" s="46"/>
      <c r="AG85" s="46"/>
      <c r="AH85" s="43"/>
      <c r="AI85" s="43"/>
      <c r="AJ85" s="43"/>
      <c r="AK85" s="43"/>
      <c r="AL85" s="47" t="str">
        <f t="shared" si="2"/>
        <v>Ixhuatlán del Sureste</v>
      </c>
      <c r="AM85" s="47" t="str">
        <f t="shared" si="3"/>
        <v>30082</v>
      </c>
      <c r="AO85" s="43"/>
      <c r="AP85" s="43">
        <v>83</v>
      </c>
      <c r="AQ85" s="51"/>
      <c r="AR85" s="51"/>
      <c r="AS85" s="51"/>
      <c r="AT85" s="51"/>
      <c r="AU85" s="51"/>
      <c r="AV85" s="51"/>
      <c r="AW85" s="51" t="s">
        <v>3046</v>
      </c>
      <c r="AX85" s="51"/>
      <c r="AY85" s="51"/>
      <c r="AZ85" s="51"/>
      <c r="BA85" s="51"/>
      <c r="BB85" s="51" t="s">
        <v>3047</v>
      </c>
      <c r="BC85" s="51" t="s">
        <v>3048</v>
      </c>
      <c r="BD85" s="51" t="s">
        <v>3049</v>
      </c>
      <c r="BE85" s="246" t="s">
        <v>3050</v>
      </c>
      <c r="BF85" s="51" t="s">
        <v>3051</v>
      </c>
      <c r="BG85" s="51"/>
      <c r="BH85" s="51"/>
      <c r="BI85" s="51"/>
      <c r="BJ85" s="51" t="s">
        <v>3052</v>
      </c>
      <c r="BK85" s="51" t="s">
        <v>3053</v>
      </c>
      <c r="BL85" s="51"/>
      <c r="BM85" s="51"/>
      <c r="BN85" s="51"/>
      <c r="BO85" s="51"/>
      <c r="BP85" s="51"/>
      <c r="BQ85" s="51"/>
      <c r="BR85" s="51"/>
      <c r="BS85" s="51"/>
      <c r="BT85" s="51" t="s">
        <v>3054</v>
      </c>
      <c r="BU85" s="51" t="s">
        <v>3055</v>
      </c>
      <c r="BV85" s="51"/>
      <c r="BW85" s="43"/>
      <c r="BX85" s="43"/>
      <c r="BY85" s="43"/>
      <c r="BZ85" s="248"/>
      <c r="CA85" s="248"/>
      <c r="CB85" s="248"/>
      <c r="CC85" s="248"/>
      <c r="CD85" s="248"/>
      <c r="CE85" s="248"/>
      <c r="CF85" s="248" t="s">
        <v>3056</v>
      </c>
      <c r="CG85" s="248"/>
      <c r="CH85" s="248"/>
      <c r="CI85" s="248"/>
      <c r="CJ85" s="248"/>
      <c r="CK85" s="248" t="s">
        <v>3057</v>
      </c>
      <c r="CL85" s="248" t="s">
        <v>3058</v>
      </c>
      <c r="CM85" s="248" t="s">
        <v>3059</v>
      </c>
      <c r="CN85" s="52" t="s">
        <v>3060</v>
      </c>
      <c r="CO85" s="248" t="s">
        <v>3061</v>
      </c>
      <c r="CP85" s="248"/>
      <c r="CQ85" s="248"/>
      <c r="CR85" s="248"/>
      <c r="CS85" s="248" t="s">
        <v>3062</v>
      </c>
      <c r="CT85" s="248" t="s">
        <v>3063</v>
      </c>
      <c r="CU85" s="248"/>
      <c r="CV85" s="248"/>
      <c r="CW85" s="248"/>
      <c r="CX85" s="248"/>
      <c r="CY85" s="248"/>
      <c r="CZ85" s="248"/>
      <c r="DA85" s="248"/>
      <c r="DB85" s="248"/>
      <c r="DC85" s="248" t="s">
        <v>3064</v>
      </c>
      <c r="DD85" s="248" t="s">
        <v>3065</v>
      </c>
      <c r="DE85" s="248"/>
    </row>
    <row r="86" spans="1:109" ht="60" customHeight="1">
      <c r="A86" s="54"/>
      <c r="B86" s="85"/>
      <c r="C86" s="327" t="s">
        <v>2986</v>
      </c>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87"/>
      <c r="AE86" s="46"/>
      <c r="AF86" s="46"/>
      <c r="AG86" s="46"/>
      <c r="AH86" s="83"/>
      <c r="AI86" s="83"/>
      <c r="AJ86" s="83"/>
      <c r="AK86" s="83"/>
      <c r="AL86" s="47" t="str">
        <f t="shared" si="2"/>
        <v>Ixhuatlán de Madero</v>
      </c>
      <c r="AM86" s="47" t="str">
        <f t="shared" si="3"/>
        <v>30083</v>
      </c>
      <c r="AO86" s="83"/>
      <c r="AP86" s="43">
        <v>84</v>
      </c>
      <c r="AQ86" s="84"/>
      <c r="AR86" s="84"/>
      <c r="AS86" s="84"/>
      <c r="AT86" s="84"/>
      <c r="AU86" s="84"/>
      <c r="AV86" s="84"/>
      <c r="AW86" s="51" t="s">
        <v>3066</v>
      </c>
      <c r="AX86" s="84"/>
      <c r="AY86" s="84"/>
      <c r="AZ86" s="84"/>
      <c r="BA86" s="84"/>
      <c r="BB86" s="51" t="s">
        <v>3067</v>
      </c>
      <c r="BC86" s="51" t="s">
        <v>3068</v>
      </c>
      <c r="BD86" s="51" t="s">
        <v>3069</v>
      </c>
      <c r="BE86" s="246" t="s">
        <v>3070</v>
      </c>
      <c r="BF86" s="51" t="s">
        <v>3071</v>
      </c>
      <c r="BG86" s="84"/>
      <c r="BH86" s="84"/>
      <c r="BI86" s="84"/>
      <c r="BJ86" s="51" t="s">
        <v>3072</v>
      </c>
      <c r="BK86" s="51" t="s">
        <v>3073</v>
      </c>
      <c r="BL86" s="84"/>
      <c r="BM86" s="84"/>
      <c r="BN86" s="84"/>
      <c r="BO86" s="84"/>
      <c r="BP86" s="84"/>
      <c r="BQ86" s="84"/>
      <c r="BR86" s="84"/>
      <c r="BS86" s="84"/>
      <c r="BT86" s="51" t="s">
        <v>3074</v>
      </c>
      <c r="BU86" s="51" t="s">
        <v>3075</v>
      </c>
      <c r="BV86" s="84"/>
      <c r="BW86" s="83"/>
      <c r="BX86" s="83"/>
      <c r="BY86" s="83"/>
      <c r="BZ86" s="247"/>
      <c r="CA86" s="247"/>
      <c r="CB86" s="247"/>
      <c r="CC86" s="247"/>
      <c r="CD86" s="247"/>
      <c r="CE86" s="247"/>
      <c r="CF86" s="248" t="s">
        <v>3076</v>
      </c>
      <c r="CG86" s="247"/>
      <c r="CH86" s="247"/>
      <c r="CI86" s="247"/>
      <c r="CJ86" s="247"/>
      <c r="CK86" s="247" t="s">
        <v>3077</v>
      </c>
      <c r="CL86" s="248" t="s">
        <v>3078</v>
      </c>
      <c r="CM86" s="248" t="s">
        <v>3079</v>
      </c>
      <c r="CN86" s="52" t="s">
        <v>3080</v>
      </c>
      <c r="CO86" s="248" t="s">
        <v>3081</v>
      </c>
      <c r="CP86" s="247"/>
      <c r="CQ86" s="247"/>
      <c r="CR86" s="247"/>
      <c r="CS86" s="248" t="s">
        <v>3082</v>
      </c>
      <c r="CT86" s="248" t="s">
        <v>3083</v>
      </c>
      <c r="CU86" s="247"/>
      <c r="CV86" s="247"/>
      <c r="CW86" s="247"/>
      <c r="CX86" s="247"/>
      <c r="CY86" s="247"/>
      <c r="CZ86" s="247"/>
      <c r="DA86" s="247"/>
      <c r="DB86" s="247"/>
      <c r="DC86" s="248" t="s">
        <v>3084</v>
      </c>
      <c r="DD86" s="248" t="s">
        <v>3085</v>
      </c>
      <c r="DE86" s="247"/>
    </row>
    <row r="87" spans="1:109" ht="6.75" customHeight="1">
      <c r="A87" s="54"/>
      <c r="B87" s="85"/>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87"/>
      <c r="AE87" s="46"/>
      <c r="AF87" s="46"/>
      <c r="AG87" s="46"/>
      <c r="AH87" s="83"/>
      <c r="AI87" s="83"/>
      <c r="AJ87" s="83"/>
      <c r="AK87" s="83"/>
      <c r="AL87" s="47" t="str">
        <f t="shared" si="2"/>
        <v>Ixmatlahuacan</v>
      </c>
      <c r="AM87" s="47" t="str">
        <f t="shared" si="3"/>
        <v>30084</v>
      </c>
      <c r="AO87" s="83"/>
      <c r="AP87" s="43">
        <v>85</v>
      </c>
      <c r="AQ87" s="84"/>
      <c r="AR87" s="84"/>
      <c r="AS87" s="84"/>
      <c r="AT87" s="84"/>
      <c r="AU87" s="84"/>
      <c r="AV87" s="84"/>
      <c r="AW87" s="51" t="s">
        <v>3086</v>
      </c>
      <c r="AX87" s="84"/>
      <c r="AY87" s="84"/>
      <c r="AZ87" s="84"/>
      <c r="BA87" s="84"/>
      <c r="BB87" s="51" t="s">
        <v>3087</v>
      </c>
      <c r="BC87" s="51" t="s">
        <v>3088</v>
      </c>
      <c r="BD87" s="51" t="s">
        <v>3089</v>
      </c>
      <c r="BE87" s="246" t="s">
        <v>3090</v>
      </c>
      <c r="BF87" s="51" t="s">
        <v>3091</v>
      </c>
      <c r="BG87" s="84"/>
      <c r="BH87" s="84"/>
      <c r="BI87" s="84"/>
      <c r="BJ87" s="51" t="s">
        <v>3092</v>
      </c>
      <c r="BK87" s="51" t="s">
        <v>3093</v>
      </c>
      <c r="BL87" s="84"/>
      <c r="BM87" s="84"/>
      <c r="BN87" s="84"/>
      <c r="BO87" s="84"/>
      <c r="BP87" s="84"/>
      <c r="BQ87" s="84"/>
      <c r="BR87" s="84"/>
      <c r="BS87" s="84"/>
      <c r="BT87" s="51" t="s">
        <v>3094</v>
      </c>
      <c r="BU87" s="51" t="s">
        <v>3095</v>
      </c>
      <c r="BV87" s="84"/>
      <c r="BW87" s="83"/>
      <c r="BX87" s="83"/>
      <c r="BY87" s="83"/>
      <c r="BZ87" s="247"/>
      <c r="CA87" s="247"/>
      <c r="CB87" s="247"/>
      <c r="CC87" s="247"/>
      <c r="CD87" s="247"/>
      <c r="CE87" s="247"/>
      <c r="CF87" s="248" t="s">
        <v>3096</v>
      </c>
      <c r="CG87" s="247"/>
      <c r="CH87" s="247"/>
      <c r="CI87" s="247"/>
      <c r="CJ87" s="247"/>
      <c r="CK87" s="247" t="s">
        <v>3097</v>
      </c>
      <c r="CL87" s="248" t="s">
        <v>3098</v>
      </c>
      <c r="CM87" s="248" t="s">
        <v>3099</v>
      </c>
      <c r="CN87" s="52" t="s">
        <v>3100</v>
      </c>
      <c r="CO87" s="248" t="s">
        <v>3101</v>
      </c>
      <c r="CP87" s="247"/>
      <c r="CQ87" s="247"/>
      <c r="CR87" s="247"/>
      <c r="CS87" s="248" t="s">
        <v>3102</v>
      </c>
      <c r="CT87" s="248" t="s">
        <v>3103</v>
      </c>
      <c r="CU87" s="247"/>
      <c r="CV87" s="247"/>
      <c r="CW87" s="247"/>
      <c r="CX87" s="247"/>
      <c r="CY87" s="247"/>
      <c r="CZ87" s="247"/>
      <c r="DA87" s="247"/>
      <c r="DB87" s="247"/>
      <c r="DC87" s="248" t="s">
        <v>3104</v>
      </c>
      <c r="DD87" s="248" t="s">
        <v>3105</v>
      </c>
      <c r="DE87" s="247"/>
    </row>
    <row r="88" spans="1:109" ht="36" customHeight="1">
      <c r="A88" s="54"/>
      <c r="B88" s="85"/>
      <c r="C88" s="321" t="s">
        <v>3025</v>
      </c>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87"/>
      <c r="AE88" s="46"/>
      <c r="AF88" s="46"/>
      <c r="AG88" s="46"/>
      <c r="AH88" s="83"/>
      <c r="AI88" s="83"/>
      <c r="AJ88" s="83"/>
      <c r="AK88" s="83"/>
      <c r="AL88" s="47" t="str">
        <f t="shared" si="2"/>
        <v>Ixtaczoquitlán</v>
      </c>
      <c r="AM88" s="47" t="str">
        <f t="shared" si="3"/>
        <v>30085</v>
      </c>
      <c r="AO88" s="83"/>
      <c r="AP88" s="43">
        <v>86</v>
      </c>
      <c r="AQ88" s="84"/>
      <c r="AR88" s="84"/>
      <c r="AS88" s="84"/>
      <c r="AT88" s="84"/>
      <c r="AU88" s="84"/>
      <c r="AV88" s="84"/>
      <c r="AW88" s="51" t="s">
        <v>3107</v>
      </c>
      <c r="AX88" s="84"/>
      <c r="AY88" s="84"/>
      <c r="AZ88" s="84"/>
      <c r="BA88" s="84"/>
      <c r="BB88" s="51" t="s">
        <v>3108</v>
      </c>
      <c r="BC88" s="84">
        <v>13099</v>
      </c>
      <c r="BD88" s="51" t="s">
        <v>3109</v>
      </c>
      <c r="BE88" s="246" t="s">
        <v>3110</v>
      </c>
      <c r="BF88" s="51" t="s">
        <v>3111</v>
      </c>
      <c r="BG88" s="84"/>
      <c r="BH88" s="84"/>
      <c r="BI88" s="84"/>
      <c r="BJ88" s="51" t="s">
        <v>3112</v>
      </c>
      <c r="BK88" s="51" t="s">
        <v>3113</v>
      </c>
      <c r="BL88" s="84"/>
      <c r="BM88" s="84"/>
      <c r="BN88" s="84"/>
      <c r="BO88" s="84"/>
      <c r="BP88" s="84"/>
      <c r="BQ88" s="84"/>
      <c r="BR88" s="84"/>
      <c r="BS88" s="84"/>
      <c r="BT88" s="51" t="s">
        <v>3114</v>
      </c>
      <c r="BU88" s="51" t="s">
        <v>3115</v>
      </c>
      <c r="BV88" s="84"/>
      <c r="BW88" s="83"/>
      <c r="BX88" s="83"/>
      <c r="BY88" s="83"/>
      <c r="BZ88" s="247"/>
      <c r="CA88" s="247"/>
      <c r="CB88" s="247"/>
      <c r="CC88" s="247"/>
      <c r="CD88" s="247"/>
      <c r="CE88" s="247"/>
      <c r="CF88" s="248" t="s">
        <v>3116</v>
      </c>
      <c r="CG88" s="247"/>
      <c r="CH88" s="247"/>
      <c r="CI88" s="247"/>
      <c r="CJ88" s="247"/>
      <c r="CK88" s="247" t="s">
        <v>1839</v>
      </c>
      <c r="CL88" s="248" t="s">
        <v>400</v>
      </c>
      <c r="CM88" s="248" t="s">
        <v>3117</v>
      </c>
      <c r="CN88" s="52" t="s">
        <v>3118</v>
      </c>
      <c r="CO88" s="248" t="s">
        <v>3119</v>
      </c>
      <c r="CP88" s="247"/>
      <c r="CQ88" s="247"/>
      <c r="CR88" s="247"/>
      <c r="CS88" s="248" t="s">
        <v>3120</v>
      </c>
      <c r="CT88" s="248" t="s">
        <v>3121</v>
      </c>
      <c r="CU88" s="247"/>
      <c r="CV88" s="247"/>
      <c r="CW88" s="247"/>
      <c r="CX88" s="247"/>
      <c r="CY88" s="247"/>
      <c r="CZ88" s="247"/>
      <c r="DA88" s="247"/>
      <c r="DB88" s="247"/>
      <c r="DC88" s="248" t="s">
        <v>3122</v>
      </c>
      <c r="DD88" s="248" t="s">
        <v>3123</v>
      </c>
      <c r="DE88" s="247"/>
    </row>
    <row r="89" spans="1:109" ht="15" customHeight="1" thickBot="1">
      <c r="A89" s="54"/>
      <c r="B89" s="102"/>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4"/>
      <c r="AE89" s="46"/>
      <c r="AF89" s="46"/>
      <c r="AG89" s="46"/>
      <c r="AH89" s="83"/>
      <c r="AI89" s="83"/>
      <c r="AJ89" s="83"/>
      <c r="AK89" s="83"/>
      <c r="AL89" s="47" t="str">
        <f t="shared" si="2"/>
        <v>Jalacingo</v>
      </c>
      <c r="AM89" s="47" t="str">
        <f t="shared" si="3"/>
        <v>30086</v>
      </c>
      <c r="AO89" s="83"/>
      <c r="AP89" s="43">
        <v>87</v>
      </c>
      <c r="AQ89" s="84"/>
      <c r="AR89" s="84"/>
      <c r="AS89" s="84"/>
      <c r="AT89" s="84"/>
      <c r="AU89" s="84"/>
      <c r="AV89" s="84"/>
      <c r="AW89" s="51" t="s">
        <v>3124</v>
      </c>
      <c r="AX89" s="84"/>
      <c r="AY89" s="84"/>
      <c r="AZ89" s="84"/>
      <c r="BA89" s="84"/>
      <c r="BB89" s="51">
        <v>12099</v>
      </c>
      <c r="BC89" s="84"/>
      <c r="BD89" s="51" t="s">
        <v>3125</v>
      </c>
      <c r="BE89" s="246" t="s">
        <v>3126</v>
      </c>
      <c r="BF89" s="51" t="s">
        <v>3127</v>
      </c>
      <c r="BG89" s="84"/>
      <c r="BH89" s="84"/>
      <c r="BI89" s="84"/>
      <c r="BJ89" s="51" t="s">
        <v>3128</v>
      </c>
      <c r="BK89" s="51" t="s">
        <v>3129</v>
      </c>
      <c r="BL89" s="84"/>
      <c r="BM89" s="84"/>
      <c r="BN89" s="84"/>
      <c r="BO89" s="84"/>
      <c r="BP89" s="84"/>
      <c r="BQ89" s="84"/>
      <c r="BR89" s="84"/>
      <c r="BS89" s="84"/>
      <c r="BT89" s="51" t="s">
        <v>3130</v>
      </c>
      <c r="BU89" s="51" t="s">
        <v>3131</v>
      </c>
      <c r="BV89" s="84"/>
      <c r="BW89" s="83"/>
      <c r="BX89" s="83"/>
      <c r="BY89" s="83"/>
      <c r="BZ89" s="247"/>
      <c r="CA89" s="247"/>
      <c r="CB89" s="247"/>
      <c r="CC89" s="247"/>
      <c r="CD89" s="247"/>
      <c r="CE89" s="247"/>
      <c r="CF89" s="248" t="s">
        <v>3132</v>
      </c>
      <c r="CG89" s="247"/>
      <c r="CH89" s="247"/>
      <c r="CI89" s="247"/>
      <c r="CJ89" s="247"/>
      <c r="CK89" s="248" t="s">
        <v>400</v>
      </c>
      <c r="CL89" s="247"/>
      <c r="CM89" s="248" t="s">
        <v>3133</v>
      </c>
      <c r="CN89" s="52" t="s">
        <v>3134</v>
      </c>
      <c r="CO89" s="248" t="s">
        <v>3135</v>
      </c>
      <c r="CP89" s="247"/>
      <c r="CQ89" s="247"/>
      <c r="CR89" s="247"/>
      <c r="CS89" s="248" t="s">
        <v>3136</v>
      </c>
      <c r="CT89" s="248" t="s">
        <v>3137</v>
      </c>
      <c r="CU89" s="247"/>
      <c r="CV89" s="247"/>
      <c r="CW89" s="247"/>
      <c r="CX89" s="247"/>
      <c r="CY89" s="247"/>
      <c r="CZ89" s="247"/>
      <c r="DA89" s="247"/>
      <c r="DB89" s="247"/>
      <c r="DC89" s="248" t="s">
        <v>3138</v>
      </c>
      <c r="DD89" s="248" t="s">
        <v>3139</v>
      </c>
      <c r="DE89" s="247"/>
    </row>
    <row r="90" spans="1:109" ht="15" customHeight="1" thickBot="1">
      <c r="A90" s="54"/>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83"/>
      <c r="AI90" s="83"/>
      <c r="AJ90" s="83"/>
      <c r="AK90" s="83"/>
      <c r="AL90" s="47" t="str">
        <f t="shared" si="2"/>
        <v>Xalapa</v>
      </c>
      <c r="AM90" s="47" t="str">
        <f t="shared" si="3"/>
        <v>30087</v>
      </c>
      <c r="AO90" s="83"/>
      <c r="AP90" s="43">
        <v>88</v>
      </c>
      <c r="AQ90" s="84"/>
      <c r="AR90" s="84"/>
      <c r="AS90" s="84"/>
      <c r="AT90" s="84"/>
      <c r="AU90" s="84"/>
      <c r="AV90" s="84"/>
      <c r="AW90" s="51" t="s">
        <v>3141</v>
      </c>
      <c r="AX90" s="84"/>
      <c r="AY90" s="84"/>
      <c r="AZ90" s="84"/>
      <c r="BA90" s="84"/>
      <c r="BB90" s="84"/>
      <c r="BC90" s="84"/>
      <c r="BD90" s="51" t="s">
        <v>3142</v>
      </c>
      <c r="BE90" s="246" t="s">
        <v>3143</v>
      </c>
      <c r="BF90" s="51" t="s">
        <v>3144</v>
      </c>
      <c r="BG90" s="84"/>
      <c r="BH90" s="84"/>
      <c r="BI90" s="84"/>
      <c r="BJ90" s="51" t="s">
        <v>3145</v>
      </c>
      <c r="BK90" s="51" t="s">
        <v>3146</v>
      </c>
      <c r="BL90" s="84"/>
      <c r="BM90" s="84"/>
      <c r="BN90" s="84"/>
      <c r="BO90" s="84"/>
      <c r="BP90" s="84"/>
      <c r="BQ90" s="84"/>
      <c r="BR90" s="84"/>
      <c r="BS90" s="84"/>
      <c r="BT90" s="51" t="s">
        <v>3147</v>
      </c>
      <c r="BU90" s="51" t="s">
        <v>3148</v>
      </c>
      <c r="BV90" s="84"/>
      <c r="BW90" s="83"/>
      <c r="BX90" s="83"/>
      <c r="BY90" s="83"/>
      <c r="BZ90" s="247"/>
      <c r="CA90" s="247"/>
      <c r="CB90" s="247"/>
      <c r="CC90" s="247"/>
      <c r="CD90" s="247"/>
      <c r="CE90" s="247"/>
      <c r="CF90" s="248" t="s">
        <v>3149</v>
      </c>
      <c r="CG90" s="247"/>
      <c r="CH90" s="247"/>
      <c r="CI90" s="247"/>
      <c r="CJ90" s="247"/>
      <c r="CK90" s="247"/>
      <c r="CL90" s="247"/>
      <c r="CM90" s="248" t="s">
        <v>3150</v>
      </c>
      <c r="CN90" s="52" t="s">
        <v>3151</v>
      </c>
      <c r="CO90" s="248" t="s">
        <v>3152</v>
      </c>
      <c r="CP90" s="247"/>
      <c r="CQ90" s="247"/>
      <c r="CR90" s="247"/>
      <c r="CS90" s="248" t="s">
        <v>3153</v>
      </c>
      <c r="CT90" s="248" t="s">
        <v>3154</v>
      </c>
      <c r="CU90" s="247"/>
      <c r="CV90" s="247"/>
      <c r="CW90" s="247"/>
      <c r="CX90" s="247"/>
      <c r="CY90" s="247"/>
      <c r="CZ90" s="247"/>
      <c r="DA90" s="247"/>
      <c r="DB90" s="247"/>
      <c r="DC90" s="248" t="s">
        <v>3155</v>
      </c>
      <c r="DD90" s="248" t="s">
        <v>3156</v>
      </c>
      <c r="DE90" s="247"/>
    </row>
    <row r="91" spans="1:109" ht="15" customHeight="1">
      <c r="A91" s="66"/>
      <c r="B91" s="80"/>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2"/>
      <c r="AH91" s="83"/>
      <c r="AI91" s="83"/>
      <c r="AJ91" s="83"/>
      <c r="AK91" s="83"/>
      <c r="AL91" s="47" t="str">
        <f t="shared" si="2"/>
        <v>Jalcomulco</v>
      </c>
      <c r="AM91" s="47" t="str">
        <f t="shared" si="3"/>
        <v>30088</v>
      </c>
      <c r="AO91" s="83"/>
      <c r="AP91" s="43">
        <v>89</v>
      </c>
      <c r="AQ91" s="84"/>
      <c r="AR91" s="84"/>
      <c r="AS91" s="84"/>
      <c r="AT91" s="84"/>
      <c r="AU91" s="84"/>
      <c r="AV91" s="84"/>
      <c r="AW91" s="51" t="s">
        <v>3157</v>
      </c>
      <c r="AX91" s="84"/>
      <c r="AY91" s="84"/>
      <c r="AZ91" s="84"/>
      <c r="BA91" s="84"/>
      <c r="BB91" s="84"/>
      <c r="BC91" s="84"/>
      <c r="BD91" s="51" t="s">
        <v>3158</v>
      </c>
      <c r="BE91" s="246" t="s">
        <v>3159</v>
      </c>
      <c r="BF91" s="51" t="s">
        <v>3160</v>
      </c>
      <c r="BG91" s="84"/>
      <c r="BH91" s="84"/>
      <c r="BI91" s="84"/>
      <c r="BJ91" s="51" t="s">
        <v>3161</v>
      </c>
      <c r="BK91" s="51" t="s">
        <v>3162</v>
      </c>
      <c r="BL91" s="84"/>
      <c r="BM91" s="84"/>
      <c r="BN91" s="84"/>
      <c r="BO91" s="84"/>
      <c r="BP91" s="84"/>
      <c r="BQ91" s="84"/>
      <c r="BR91" s="84"/>
      <c r="BS91" s="84"/>
      <c r="BT91" s="51" t="s">
        <v>3163</v>
      </c>
      <c r="BU91" s="51" t="s">
        <v>3164</v>
      </c>
      <c r="BV91" s="84"/>
      <c r="BW91" s="83"/>
      <c r="BX91" s="83"/>
      <c r="BY91" s="83"/>
      <c r="BZ91" s="247"/>
      <c r="CA91" s="247"/>
      <c r="CB91" s="247"/>
      <c r="CC91" s="247"/>
      <c r="CD91" s="247"/>
      <c r="CE91" s="247"/>
      <c r="CF91" s="248" t="s">
        <v>3165</v>
      </c>
      <c r="CG91" s="247"/>
      <c r="CH91" s="247"/>
      <c r="CI91" s="247"/>
      <c r="CJ91" s="247"/>
      <c r="CK91" s="247"/>
      <c r="CL91" s="247"/>
      <c r="CM91" s="248" t="s">
        <v>3166</v>
      </c>
      <c r="CN91" s="52" t="s">
        <v>1470</v>
      </c>
      <c r="CO91" s="248" t="s">
        <v>3167</v>
      </c>
      <c r="CP91" s="247"/>
      <c r="CQ91" s="247"/>
      <c r="CR91" s="247"/>
      <c r="CS91" s="248" t="s">
        <v>3168</v>
      </c>
      <c r="CT91" s="248" t="s">
        <v>3169</v>
      </c>
      <c r="CU91" s="247"/>
      <c r="CV91" s="247"/>
      <c r="CW91" s="247"/>
      <c r="CX91" s="247"/>
      <c r="CY91" s="247"/>
      <c r="CZ91" s="247"/>
      <c r="DA91" s="247"/>
      <c r="DB91" s="247"/>
      <c r="DC91" s="248" t="s">
        <v>3170</v>
      </c>
      <c r="DD91" s="248" t="s">
        <v>3171</v>
      </c>
      <c r="DE91" s="247"/>
    </row>
    <row r="92" spans="1:109" ht="36" customHeight="1">
      <c r="A92" s="66"/>
      <c r="B92" s="85"/>
      <c r="C92" s="327" t="s">
        <v>3106</v>
      </c>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87"/>
      <c r="AH92" s="83"/>
      <c r="AI92" s="83"/>
      <c r="AJ92" s="83"/>
      <c r="AK92" s="83"/>
      <c r="AL92" s="47" t="str">
        <f t="shared" si="2"/>
        <v>Jáltipan</v>
      </c>
      <c r="AM92" s="47" t="str">
        <f t="shared" si="3"/>
        <v>30089</v>
      </c>
      <c r="AO92" s="83"/>
      <c r="AP92" s="43">
        <v>90</v>
      </c>
      <c r="AQ92" s="84"/>
      <c r="AR92" s="84"/>
      <c r="AS92" s="84"/>
      <c r="AT92" s="84"/>
      <c r="AU92" s="84"/>
      <c r="AV92" s="84"/>
      <c r="AW92" s="51" t="s">
        <v>3173</v>
      </c>
      <c r="AX92" s="84"/>
      <c r="AY92" s="84"/>
      <c r="AZ92" s="84"/>
      <c r="BA92" s="84"/>
      <c r="BB92" s="84"/>
      <c r="BC92" s="84"/>
      <c r="BD92" s="51" t="s">
        <v>3174</v>
      </c>
      <c r="BE92" s="246" t="s">
        <v>3175</v>
      </c>
      <c r="BF92" s="51" t="s">
        <v>3176</v>
      </c>
      <c r="BG92" s="84"/>
      <c r="BH92" s="84"/>
      <c r="BI92" s="84"/>
      <c r="BJ92" s="51" t="s">
        <v>3177</v>
      </c>
      <c r="BK92" s="51" t="s">
        <v>3178</v>
      </c>
      <c r="BL92" s="84"/>
      <c r="BM92" s="84"/>
      <c r="BN92" s="84"/>
      <c r="BO92" s="84"/>
      <c r="BP92" s="84"/>
      <c r="BQ92" s="84"/>
      <c r="BR92" s="84"/>
      <c r="BS92" s="84"/>
      <c r="BT92" s="51" t="s">
        <v>3179</v>
      </c>
      <c r="BU92" s="51" t="s">
        <v>3180</v>
      </c>
      <c r="BV92" s="84"/>
      <c r="BW92" s="83"/>
      <c r="BX92" s="83"/>
      <c r="BY92" s="83"/>
      <c r="BZ92" s="247"/>
      <c r="CA92" s="247"/>
      <c r="CB92" s="247"/>
      <c r="CC92" s="247"/>
      <c r="CD92" s="247"/>
      <c r="CE92" s="247"/>
      <c r="CF92" s="248" t="s">
        <v>3181</v>
      </c>
      <c r="CG92" s="247"/>
      <c r="CH92" s="247"/>
      <c r="CI92" s="247"/>
      <c r="CJ92" s="247"/>
      <c r="CK92" s="247"/>
      <c r="CL92" s="247"/>
      <c r="CM92" s="248" t="s">
        <v>3182</v>
      </c>
      <c r="CN92" s="52" t="s">
        <v>3183</v>
      </c>
      <c r="CO92" s="248" t="s">
        <v>3184</v>
      </c>
      <c r="CP92" s="247"/>
      <c r="CQ92" s="247"/>
      <c r="CR92" s="247"/>
      <c r="CS92" s="248" t="s">
        <v>3185</v>
      </c>
      <c r="CT92" s="248" t="s">
        <v>3186</v>
      </c>
      <c r="CU92" s="247"/>
      <c r="CV92" s="247"/>
      <c r="CW92" s="247"/>
      <c r="CX92" s="247"/>
      <c r="CY92" s="247"/>
      <c r="CZ92" s="247"/>
      <c r="DA92" s="247"/>
      <c r="DB92" s="247"/>
      <c r="DC92" s="248" t="s">
        <v>3187</v>
      </c>
      <c r="DD92" s="248" t="s">
        <v>3188</v>
      </c>
      <c r="DE92" s="247"/>
    </row>
    <row r="93" spans="1:109" ht="6.75" customHeight="1">
      <c r="A93" s="66"/>
      <c r="B93" s="8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87"/>
      <c r="AH93" s="83"/>
      <c r="AI93" s="83"/>
      <c r="AJ93" s="83"/>
      <c r="AK93" s="83"/>
      <c r="AL93" s="47" t="str">
        <f t="shared" si="2"/>
        <v>Jamapa</v>
      </c>
      <c r="AM93" s="47" t="str">
        <f t="shared" si="3"/>
        <v>30090</v>
      </c>
      <c r="AO93" s="83"/>
      <c r="AP93" s="43">
        <v>91</v>
      </c>
      <c r="AQ93" s="84"/>
      <c r="AR93" s="84"/>
      <c r="AS93" s="84"/>
      <c r="AT93" s="84"/>
      <c r="AU93" s="84"/>
      <c r="AV93" s="84"/>
      <c r="AW93" s="51" t="s">
        <v>3189</v>
      </c>
      <c r="AX93" s="84"/>
      <c r="AY93" s="84"/>
      <c r="AZ93" s="84"/>
      <c r="BA93" s="84"/>
      <c r="BB93" s="84"/>
      <c r="BC93" s="84"/>
      <c r="BD93" s="51" t="s">
        <v>3190</v>
      </c>
      <c r="BE93" s="246" t="s">
        <v>3191</v>
      </c>
      <c r="BF93" s="51" t="s">
        <v>3192</v>
      </c>
      <c r="BG93" s="84"/>
      <c r="BH93" s="84"/>
      <c r="BI93" s="84"/>
      <c r="BJ93" s="51" t="s">
        <v>3193</v>
      </c>
      <c r="BK93" s="51" t="s">
        <v>3194</v>
      </c>
      <c r="BL93" s="84"/>
      <c r="BM93" s="84"/>
      <c r="BN93" s="84"/>
      <c r="BO93" s="84"/>
      <c r="BP93" s="84"/>
      <c r="BQ93" s="84"/>
      <c r="BR93" s="84"/>
      <c r="BS93" s="84"/>
      <c r="BT93" s="51" t="s">
        <v>3195</v>
      </c>
      <c r="BU93" s="51" t="s">
        <v>3196</v>
      </c>
      <c r="BV93" s="84"/>
      <c r="BW93" s="83"/>
      <c r="BX93" s="83"/>
      <c r="BY93" s="83"/>
      <c r="BZ93" s="247"/>
      <c r="CA93" s="247"/>
      <c r="CB93" s="247"/>
      <c r="CC93" s="247"/>
      <c r="CD93" s="247"/>
      <c r="CE93" s="247"/>
      <c r="CF93" s="248" t="s">
        <v>3197</v>
      </c>
      <c r="CG93" s="247"/>
      <c r="CH93" s="247"/>
      <c r="CI93" s="247"/>
      <c r="CJ93" s="247"/>
      <c r="CK93" s="247"/>
      <c r="CL93" s="247"/>
      <c r="CM93" s="248" t="s">
        <v>3198</v>
      </c>
      <c r="CN93" s="52" t="s">
        <v>3199</v>
      </c>
      <c r="CO93" s="248" t="s">
        <v>3200</v>
      </c>
      <c r="CP93" s="247"/>
      <c r="CQ93" s="247"/>
      <c r="CR93" s="247"/>
      <c r="CS93" s="248" t="s">
        <v>3201</v>
      </c>
      <c r="CT93" s="248" t="s">
        <v>3202</v>
      </c>
      <c r="CU93" s="247"/>
      <c r="CV93" s="247"/>
      <c r="CW93" s="247"/>
      <c r="CX93" s="247"/>
      <c r="CY93" s="247"/>
      <c r="CZ93" s="247"/>
      <c r="DA93" s="247"/>
      <c r="DB93" s="247"/>
      <c r="DC93" s="248" t="s">
        <v>3203</v>
      </c>
      <c r="DD93" s="248" t="s">
        <v>3204</v>
      </c>
      <c r="DE93" s="247"/>
    </row>
    <row r="94" spans="1:109" ht="84" customHeight="1">
      <c r="A94" s="66"/>
      <c r="B94" s="85"/>
      <c r="C94" s="327" t="s">
        <v>3140</v>
      </c>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87"/>
      <c r="AH94" s="83"/>
      <c r="AI94" s="83"/>
      <c r="AJ94" s="83"/>
      <c r="AK94" s="83"/>
      <c r="AL94" s="47" t="str">
        <f t="shared" si="2"/>
        <v>Jesús Carranza</v>
      </c>
      <c r="AM94" s="47" t="str">
        <f t="shared" si="3"/>
        <v>30091</v>
      </c>
      <c r="AO94" s="83"/>
      <c r="AP94" s="43">
        <v>92</v>
      </c>
      <c r="AQ94" s="84"/>
      <c r="AR94" s="84"/>
      <c r="AS94" s="84"/>
      <c r="AT94" s="84"/>
      <c r="AU94" s="84"/>
      <c r="AV94" s="84"/>
      <c r="AW94" s="51" t="s">
        <v>3205</v>
      </c>
      <c r="AX94" s="84"/>
      <c r="AY94" s="84"/>
      <c r="AZ94" s="84"/>
      <c r="BA94" s="84"/>
      <c r="BB94" s="84"/>
      <c r="BC94" s="84"/>
      <c r="BD94" s="51" t="s">
        <v>3206</v>
      </c>
      <c r="BE94" s="246" t="s">
        <v>3207</v>
      </c>
      <c r="BF94" s="51" t="s">
        <v>3208</v>
      </c>
      <c r="BG94" s="84"/>
      <c r="BH94" s="84"/>
      <c r="BI94" s="84"/>
      <c r="BJ94" s="51" t="s">
        <v>3209</v>
      </c>
      <c r="BK94" s="51" t="s">
        <v>3210</v>
      </c>
      <c r="BL94" s="84"/>
      <c r="BM94" s="84"/>
      <c r="BN94" s="84"/>
      <c r="BO94" s="84"/>
      <c r="BP94" s="84"/>
      <c r="BQ94" s="84"/>
      <c r="BR94" s="84"/>
      <c r="BS94" s="84"/>
      <c r="BT94" s="51" t="s">
        <v>3211</v>
      </c>
      <c r="BU94" s="51" t="s">
        <v>3212</v>
      </c>
      <c r="BV94" s="84"/>
      <c r="BW94" s="83"/>
      <c r="BX94" s="83"/>
      <c r="BY94" s="83"/>
      <c r="BZ94" s="247"/>
      <c r="CA94" s="247"/>
      <c r="CB94" s="247"/>
      <c r="CC94" s="247"/>
      <c r="CD94" s="247"/>
      <c r="CE94" s="247"/>
      <c r="CF94" s="248" t="s">
        <v>3213</v>
      </c>
      <c r="CG94" s="247"/>
      <c r="CH94" s="247"/>
      <c r="CI94" s="247"/>
      <c r="CJ94" s="247"/>
      <c r="CK94" s="247"/>
      <c r="CL94" s="247"/>
      <c r="CM94" s="248" t="s">
        <v>3214</v>
      </c>
      <c r="CN94" s="52" t="s">
        <v>3215</v>
      </c>
      <c r="CO94" s="248" t="s">
        <v>3216</v>
      </c>
      <c r="CP94" s="247"/>
      <c r="CQ94" s="247"/>
      <c r="CR94" s="247"/>
      <c r="CS94" s="248" t="s">
        <v>3217</v>
      </c>
      <c r="CT94" s="248" t="s">
        <v>3218</v>
      </c>
      <c r="CU94" s="247"/>
      <c r="CV94" s="247"/>
      <c r="CW94" s="247"/>
      <c r="CX94" s="247"/>
      <c r="CY94" s="247"/>
      <c r="CZ94" s="247"/>
      <c r="DA94" s="247"/>
      <c r="DB94" s="247"/>
      <c r="DC94" s="248" t="s">
        <v>3219</v>
      </c>
      <c r="DD94" s="248" t="s">
        <v>3220</v>
      </c>
      <c r="DE94" s="247"/>
    </row>
    <row r="95" spans="1:109" ht="6.75" customHeight="1">
      <c r="A95" s="66"/>
      <c r="B95" s="8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87"/>
      <c r="AH95" s="83"/>
      <c r="AI95" s="83"/>
      <c r="AJ95" s="83"/>
      <c r="AK95" s="83"/>
      <c r="AL95" s="47" t="str">
        <f t="shared" si="2"/>
        <v>Xico</v>
      </c>
      <c r="AM95" s="47" t="str">
        <f t="shared" si="3"/>
        <v>30092</v>
      </c>
      <c r="AO95" s="83"/>
      <c r="AP95" s="43">
        <v>93</v>
      </c>
      <c r="AQ95" s="84"/>
      <c r="AR95" s="84"/>
      <c r="AS95" s="84"/>
      <c r="AT95" s="84"/>
      <c r="AU95" s="84"/>
      <c r="AV95" s="84"/>
      <c r="AW95" s="51" t="s">
        <v>3221</v>
      </c>
      <c r="AX95" s="84"/>
      <c r="AY95" s="84"/>
      <c r="AZ95" s="84"/>
      <c r="BA95" s="84"/>
      <c r="BB95" s="84"/>
      <c r="BC95" s="84"/>
      <c r="BD95" s="51" t="s">
        <v>3222</v>
      </c>
      <c r="BE95" s="246" t="s">
        <v>3223</v>
      </c>
      <c r="BF95" s="51" t="s">
        <v>3224</v>
      </c>
      <c r="BG95" s="84"/>
      <c r="BH95" s="84"/>
      <c r="BI95" s="84"/>
      <c r="BJ95" s="51" t="s">
        <v>3225</v>
      </c>
      <c r="BK95" s="51" t="s">
        <v>3226</v>
      </c>
      <c r="BL95" s="84"/>
      <c r="BM95" s="84"/>
      <c r="BN95" s="84"/>
      <c r="BO95" s="84"/>
      <c r="BP95" s="84"/>
      <c r="BQ95" s="84"/>
      <c r="BR95" s="84"/>
      <c r="BS95" s="84"/>
      <c r="BT95" s="51" t="s">
        <v>3227</v>
      </c>
      <c r="BU95" s="51" t="s">
        <v>3228</v>
      </c>
      <c r="BV95" s="84"/>
      <c r="BW95" s="83"/>
      <c r="BX95" s="83"/>
      <c r="BY95" s="83"/>
      <c r="BZ95" s="247"/>
      <c r="CA95" s="247"/>
      <c r="CB95" s="247"/>
      <c r="CC95" s="247"/>
      <c r="CD95" s="247"/>
      <c r="CE95" s="247"/>
      <c r="CF95" s="248" t="s">
        <v>3229</v>
      </c>
      <c r="CG95" s="247"/>
      <c r="CH95" s="247"/>
      <c r="CI95" s="247"/>
      <c r="CJ95" s="247"/>
      <c r="CK95" s="247"/>
      <c r="CL95" s="247"/>
      <c r="CM95" s="248" t="s">
        <v>3230</v>
      </c>
      <c r="CN95" s="52" t="s">
        <v>3231</v>
      </c>
      <c r="CO95" s="248" t="s">
        <v>3232</v>
      </c>
      <c r="CP95" s="247"/>
      <c r="CQ95" s="247"/>
      <c r="CR95" s="247"/>
      <c r="CS95" s="248" t="s">
        <v>3233</v>
      </c>
      <c r="CT95" s="248" t="s">
        <v>3234</v>
      </c>
      <c r="CU95" s="247"/>
      <c r="CV95" s="247"/>
      <c r="CW95" s="247"/>
      <c r="CX95" s="247"/>
      <c r="CY95" s="247"/>
      <c r="CZ95" s="247"/>
      <c r="DA95" s="247"/>
      <c r="DB95" s="247"/>
      <c r="DC95" s="248" t="s">
        <v>3235</v>
      </c>
      <c r="DD95" s="248" t="s">
        <v>3236</v>
      </c>
      <c r="DE95" s="247"/>
    </row>
    <row r="96" spans="1:109" ht="96" customHeight="1">
      <c r="A96" s="66"/>
      <c r="B96" s="85"/>
      <c r="C96" s="321" t="s">
        <v>3172</v>
      </c>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87"/>
      <c r="AH96" s="83"/>
      <c r="AI96" s="83"/>
      <c r="AJ96" s="83"/>
      <c r="AK96" s="83"/>
      <c r="AL96" s="47" t="str">
        <f t="shared" si="2"/>
        <v>Jilotepec</v>
      </c>
      <c r="AM96" s="47" t="str">
        <f t="shared" si="3"/>
        <v>30093</v>
      </c>
      <c r="AO96" s="83"/>
      <c r="AP96" s="43">
        <v>94</v>
      </c>
      <c r="AQ96" s="84"/>
      <c r="AR96" s="84"/>
      <c r="AS96" s="84"/>
      <c r="AT96" s="84"/>
      <c r="AU96" s="84"/>
      <c r="AV96" s="84"/>
      <c r="AW96" s="51" t="s">
        <v>3238</v>
      </c>
      <c r="AX96" s="84"/>
      <c r="AY96" s="84"/>
      <c r="AZ96" s="84"/>
      <c r="BA96" s="84"/>
      <c r="BB96" s="84"/>
      <c r="BC96" s="84"/>
      <c r="BD96" s="51" t="s">
        <v>3239</v>
      </c>
      <c r="BE96" s="246" t="s">
        <v>3240</v>
      </c>
      <c r="BF96" s="51" t="s">
        <v>3241</v>
      </c>
      <c r="BG96" s="84"/>
      <c r="BH96" s="84"/>
      <c r="BI96" s="84"/>
      <c r="BJ96" s="51" t="s">
        <v>3242</v>
      </c>
      <c r="BK96" s="51" t="s">
        <v>3243</v>
      </c>
      <c r="BL96" s="84"/>
      <c r="BM96" s="84"/>
      <c r="BN96" s="84"/>
      <c r="BO96" s="84"/>
      <c r="BP96" s="84"/>
      <c r="BQ96" s="84"/>
      <c r="BR96" s="84"/>
      <c r="BS96" s="84"/>
      <c r="BT96" s="51" t="s">
        <v>3244</v>
      </c>
      <c r="BU96" s="51" t="s">
        <v>3245</v>
      </c>
      <c r="BV96" s="84"/>
      <c r="BW96" s="83"/>
      <c r="BX96" s="83"/>
      <c r="BY96" s="83"/>
      <c r="BZ96" s="247"/>
      <c r="CA96" s="247"/>
      <c r="CB96" s="247"/>
      <c r="CC96" s="247"/>
      <c r="CD96" s="247"/>
      <c r="CE96" s="247"/>
      <c r="CF96" s="248" t="s">
        <v>3246</v>
      </c>
      <c r="CG96" s="247"/>
      <c r="CH96" s="247"/>
      <c r="CI96" s="247"/>
      <c r="CJ96" s="247"/>
      <c r="CK96" s="247"/>
      <c r="CL96" s="247"/>
      <c r="CM96" s="248" t="s">
        <v>3247</v>
      </c>
      <c r="CN96" s="52" t="s">
        <v>3248</v>
      </c>
      <c r="CO96" s="248" t="s">
        <v>3249</v>
      </c>
      <c r="CP96" s="247"/>
      <c r="CQ96" s="247"/>
      <c r="CR96" s="247"/>
      <c r="CS96" s="248" t="s">
        <v>3250</v>
      </c>
      <c r="CT96" s="248" t="s">
        <v>3251</v>
      </c>
      <c r="CU96" s="247"/>
      <c r="CV96" s="247"/>
      <c r="CW96" s="247"/>
      <c r="CX96" s="247"/>
      <c r="CY96" s="247"/>
      <c r="CZ96" s="247"/>
      <c r="DA96" s="247"/>
      <c r="DB96" s="247"/>
      <c r="DC96" s="248" t="s">
        <v>2157</v>
      </c>
      <c r="DD96" s="248" t="s">
        <v>3252</v>
      </c>
      <c r="DE96" s="247"/>
    </row>
    <row r="97" spans="1:109" ht="6.75" customHeight="1">
      <c r="A97" s="66"/>
      <c r="B97" s="8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87"/>
      <c r="AH97" s="83"/>
      <c r="AI97" s="83"/>
      <c r="AJ97" s="83"/>
      <c r="AK97" s="83"/>
      <c r="AL97" s="47" t="str">
        <f t="shared" si="2"/>
        <v>Juan Rodríguez Clara</v>
      </c>
      <c r="AM97" s="47" t="str">
        <f t="shared" si="3"/>
        <v>30094</v>
      </c>
      <c r="AO97" s="83"/>
      <c r="AP97" s="43">
        <v>95</v>
      </c>
      <c r="AQ97" s="84"/>
      <c r="AR97" s="84"/>
      <c r="AS97" s="84"/>
      <c r="AT97" s="84"/>
      <c r="AU97" s="84"/>
      <c r="AV97" s="84"/>
      <c r="AW97" s="51" t="s">
        <v>3253</v>
      </c>
      <c r="AX97" s="84"/>
      <c r="AY97" s="84"/>
      <c r="AZ97" s="84"/>
      <c r="BA97" s="84"/>
      <c r="BB97" s="84"/>
      <c r="BC97" s="84"/>
      <c r="BD97" s="51" t="s">
        <v>3254</v>
      </c>
      <c r="BE97" s="246" t="s">
        <v>3255</v>
      </c>
      <c r="BF97" s="51" t="s">
        <v>3256</v>
      </c>
      <c r="BG97" s="84"/>
      <c r="BH97" s="84"/>
      <c r="BI97" s="84"/>
      <c r="BJ97" s="51" t="s">
        <v>3257</v>
      </c>
      <c r="BK97" s="51" t="s">
        <v>3258</v>
      </c>
      <c r="BL97" s="84"/>
      <c r="BM97" s="84"/>
      <c r="BN97" s="84"/>
      <c r="BO97" s="84"/>
      <c r="BP97" s="84"/>
      <c r="BQ97" s="84"/>
      <c r="BR97" s="84"/>
      <c r="BS97" s="84"/>
      <c r="BT97" s="51" t="s">
        <v>3259</v>
      </c>
      <c r="BU97" s="51" t="s">
        <v>3260</v>
      </c>
      <c r="BV97" s="84"/>
      <c r="BW97" s="83"/>
      <c r="BX97" s="83"/>
      <c r="BY97" s="83"/>
      <c r="BZ97" s="247"/>
      <c r="CA97" s="247"/>
      <c r="CB97" s="247"/>
      <c r="CC97" s="247"/>
      <c r="CD97" s="247"/>
      <c r="CE97" s="247"/>
      <c r="CF97" s="248" t="s">
        <v>3261</v>
      </c>
      <c r="CG97" s="247"/>
      <c r="CH97" s="247"/>
      <c r="CI97" s="247"/>
      <c r="CJ97" s="247"/>
      <c r="CK97" s="247"/>
      <c r="CL97" s="247"/>
      <c r="CM97" s="248" t="s">
        <v>3262</v>
      </c>
      <c r="CN97" s="52" t="s">
        <v>3263</v>
      </c>
      <c r="CO97" s="248" t="s">
        <v>3264</v>
      </c>
      <c r="CP97" s="247"/>
      <c r="CQ97" s="247"/>
      <c r="CR97" s="247"/>
      <c r="CS97" s="248" t="s">
        <v>3265</v>
      </c>
      <c r="CT97" s="248" t="s">
        <v>3266</v>
      </c>
      <c r="CU97" s="247"/>
      <c r="CV97" s="247"/>
      <c r="CW97" s="247"/>
      <c r="CX97" s="247"/>
      <c r="CY97" s="247"/>
      <c r="CZ97" s="247"/>
      <c r="DA97" s="247"/>
      <c r="DB97" s="247"/>
      <c r="DC97" s="248" t="s">
        <v>3267</v>
      </c>
      <c r="DD97" s="248" t="s">
        <v>3268</v>
      </c>
      <c r="DE97" s="247"/>
    </row>
    <row r="98" spans="1:109" ht="36" customHeight="1">
      <c r="A98" s="66"/>
      <c r="B98" s="85"/>
      <c r="C98" s="333" t="s">
        <v>6076</v>
      </c>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87"/>
      <c r="AH98" s="83"/>
      <c r="AI98" s="83"/>
      <c r="AJ98" s="83"/>
      <c r="AK98" s="83"/>
      <c r="AL98" s="47" t="str">
        <f t="shared" si="2"/>
        <v>Juchique de Ferrer</v>
      </c>
      <c r="AM98" s="47" t="str">
        <f t="shared" si="3"/>
        <v>30095</v>
      </c>
      <c r="AO98" s="83"/>
      <c r="AP98" s="43">
        <v>96</v>
      </c>
      <c r="AQ98" s="84"/>
      <c r="AR98" s="84"/>
      <c r="AS98" s="84"/>
      <c r="AT98" s="84"/>
      <c r="AU98" s="84"/>
      <c r="AV98" s="84"/>
      <c r="AW98" s="51" t="s">
        <v>3271</v>
      </c>
      <c r="AX98" s="84"/>
      <c r="AY98" s="84"/>
      <c r="AZ98" s="84"/>
      <c r="BA98" s="84"/>
      <c r="BB98" s="84"/>
      <c r="BC98" s="84"/>
      <c r="BD98" s="51" t="s">
        <v>3272</v>
      </c>
      <c r="BE98" s="246" t="s">
        <v>3273</v>
      </c>
      <c r="BF98" s="51" t="s">
        <v>3274</v>
      </c>
      <c r="BG98" s="84"/>
      <c r="BH98" s="84"/>
      <c r="BI98" s="84"/>
      <c r="BJ98" s="51" t="s">
        <v>3275</v>
      </c>
      <c r="BK98" s="51" t="s">
        <v>3276</v>
      </c>
      <c r="BL98" s="84"/>
      <c r="BM98" s="84"/>
      <c r="BN98" s="84"/>
      <c r="BO98" s="84"/>
      <c r="BP98" s="84"/>
      <c r="BQ98" s="84"/>
      <c r="BR98" s="84"/>
      <c r="BS98" s="84"/>
      <c r="BT98" s="51" t="s">
        <v>3277</v>
      </c>
      <c r="BU98" s="51" t="s">
        <v>3278</v>
      </c>
      <c r="BV98" s="84"/>
      <c r="BW98" s="83"/>
      <c r="BX98" s="83"/>
      <c r="BY98" s="83"/>
      <c r="BZ98" s="247"/>
      <c r="CA98" s="247"/>
      <c r="CB98" s="247"/>
      <c r="CC98" s="247"/>
      <c r="CD98" s="247"/>
      <c r="CE98" s="247"/>
      <c r="CF98" s="248" t="s">
        <v>3279</v>
      </c>
      <c r="CG98" s="247"/>
      <c r="CH98" s="247"/>
      <c r="CI98" s="247"/>
      <c r="CJ98" s="247"/>
      <c r="CK98" s="247"/>
      <c r="CL98" s="247"/>
      <c r="CM98" s="248" t="s">
        <v>3280</v>
      </c>
      <c r="CN98" s="52" t="s">
        <v>3281</v>
      </c>
      <c r="CO98" s="248" t="s">
        <v>3282</v>
      </c>
      <c r="CP98" s="247"/>
      <c r="CQ98" s="247"/>
      <c r="CR98" s="247"/>
      <c r="CS98" s="248" t="s">
        <v>3283</v>
      </c>
      <c r="CT98" s="248" t="s">
        <v>3284</v>
      </c>
      <c r="CU98" s="247"/>
      <c r="CV98" s="247"/>
      <c r="CW98" s="247"/>
      <c r="CX98" s="247"/>
      <c r="CY98" s="247"/>
      <c r="CZ98" s="247"/>
      <c r="DA98" s="247"/>
      <c r="DB98" s="247"/>
      <c r="DC98" s="248" t="s">
        <v>3285</v>
      </c>
      <c r="DD98" s="248" t="s">
        <v>3286</v>
      </c>
      <c r="DE98" s="247"/>
    </row>
    <row r="99" spans="1:109" ht="6.75" customHeight="1">
      <c r="A99" s="66"/>
      <c r="B99" s="85"/>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87"/>
      <c r="AH99" s="83"/>
      <c r="AI99" s="83"/>
      <c r="AJ99" s="83"/>
      <c r="AK99" s="83"/>
      <c r="AL99" s="47" t="str">
        <f t="shared" si="2"/>
        <v>Landero y Coss</v>
      </c>
      <c r="AM99" s="47" t="str">
        <f t="shared" si="3"/>
        <v>30096</v>
      </c>
      <c r="AO99" s="83"/>
      <c r="AP99" s="43">
        <v>97</v>
      </c>
      <c r="AQ99" s="84"/>
      <c r="AR99" s="84"/>
      <c r="AS99" s="84"/>
      <c r="AT99" s="84"/>
      <c r="AU99" s="84"/>
      <c r="AV99" s="84"/>
      <c r="AW99" s="51" t="s">
        <v>3288</v>
      </c>
      <c r="AX99" s="84"/>
      <c r="AY99" s="84"/>
      <c r="AZ99" s="84"/>
      <c r="BA99" s="84"/>
      <c r="BB99" s="84"/>
      <c r="BC99" s="84"/>
      <c r="BD99" s="51" t="s">
        <v>3289</v>
      </c>
      <c r="BE99" s="246" t="s">
        <v>3290</v>
      </c>
      <c r="BF99" s="51" t="s">
        <v>3291</v>
      </c>
      <c r="BG99" s="84"/>
      <c r="BH99" s="84"/>
      <c r="BI99" s="84"/>
      <c r="BJ99" s="51" t="s">
        <v>3292</v>
      </c>
      <c r="BK99" s="51" t="s">
        <v>3293</v>
      </c>
      <c r="BL99" s="84"/>
      <c r="BM99" s="84"/>
      <c r="BN99" s="84"/>
      <c r="BO99" s="84"/>
      <c r="BP99" s="84"/>
      <c r="BQ99" s="84"/>
      <c r="BR99" s="84"/>
      <c r="BS99" s="84"/>
      <c r="BT99" s="51" t="s">
        <v>3294</v>
      </c>
      <c r="BU99" s="51" t="s">
        <v>3295</v>
      </c>
      <c r="BV99" s="84"/>
      <c r="BW99" s="83"/>
      <c r="BX99" s="83"/>
      <c r="BY99" s="83"/>
      <c r="BZ99" s="247"/>
      <c r="CA99" s="247"/>
      <c r="CB99" s="247"/>
      <c r="CC99" s="247"/>
      <c r="CD99" s="247"/>
      <c r="CE99" s="247"/>
      <c r="CF99" s="248" t="s">
        <v>3296</v>
      </c>
      <c r="CG99" s="247"/>
      <c r="CH99" s="247"/>
      <c r="CI99" s="247"/>
      <c r="CJ99" s="247"/>
      <c r="CK99" s="247"/>
      <c r="CL99" s="247"/>
      <c r="CM99" s="248" t="s">
        <v>3297</v>
      </c>
      <c r="CN99" s="52" t="s">
        <v>3298</v>
      </c>
      <c r="CO99" s="248" t="s">
        <v>3299</v>
      </c>
      <c r="CP99" s="247"/>
      <c r="CQ99" s="247"/>
      <c r="CR99" s="247"/>
      <c r="CS99" s="248" t="s">
        <v>3300</v>
      </c>
      <c r="CT99" s="248" t="s">
        <v>3301</v>
      </c>
      <c r="CU99" s="247"/>
      <c r="CV99" s="247"/>
      <c r="CW99" s="247"/>
      <c r="CX99" s="247"/>
      <c r="CY99" s="247"/>
      <c r="CZ99" s="247"/>
      <c r="DA99" s="247"/>
      <c r="DB99" s="247"/>
      <c r="DC99" s="248" t="s">
        <v>3302</v>
      </c>
      <c r="DD99" s="248" t="s">
        <v>3303</v>
      </c>
      <c r="DE99" s="247"/>
    </row>
    <row r="100" spans="1:109" ht="15" customHeight="1">
      <c r="A100" s="66"/>
      <c r="B100" s="85"/>
      <c r="C100" s="327" t="s">
        <v>3237</v>
      </c>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87"/>
      <c r="AH100" s="83"/>
      <c r="AI100" s="83"/>
      <c r="AJ100" s="83"/>
      <c r="AK100" s="83"/>
      <c r="AL100" s="47" t="str">
        <f t="shared" si="2"/>
        <v>Lerdo de Tejada</v>
      </c>
      <c r="AM100" s="47" t="str">
        <f t="shared" si="3"/>
        <v>30097</v>
      </c>
      <c r="AO100" s="83"/>
      <c r="AP100" s="43">
        <v>98</v>
      </c>
      <c r="AQ100" s="84"/>
      <c r="AR100" s="84"/>
      <c r="AS100" s="84"/>
      <c r="AT100" s="84"/>
      <c r="AU100" s="84"/>
      <c r="AV100" s="84"/>
      <c r="AW100" s="51" t="s">
        <v>3305</v>
      </c>
      <c r="AX100" s="84"/>
      <c r="AY100" s="84"/>
      <c r="AZ100" s="84"/>
      <c r="BA100" s="84"/>
      <c r="BB100" s="84"/>
      <c r="BC100" s="84"/>
      <c r="BD100" s="51" t="s">
        <v>3306</v>
      </c>
      <c r="BE100" s="246" t="s">
        <v>3307</v>
      </c>
      <c r="BF100" s="51" t="s">
        <v>3308</v>
      </c>
      <c r="BG100" s="84"/>
      <c r="BH100" s="84"/>
      <c r="BI100" s="84"/>
      <c r="BJ100" s="51" t="s">
        <v>3309</v>
      </c>
      <c r="BK100" s="51" t="s">
        <v>3310</v>
      </c>
      <c r="BL100" s="84"/>
      <c r="BM100" s="84"/>
      <c r="BN100" s="84"/>
      <c r="BO100" s="84"/>
      <c r="BP100" s="84"/>
      <c r="BQ100" s="84"/>
      <c r="BR100" s="84"/>
      <c r="BS100" s="84"/>
      <c r="BT100" s="51" t="s">
        <v>3311</v>
      </c>
      <c r="BU100" s="51" t="s">
        <v>3312</v>
      </c>
      <c r="BV100" s="84"/>
      <c r="BW100" s="83"/>
      <c r="BX100" s="83"/>
      <c r="BY100" s="83"/>
      <c r="BZ100" s="247"/>
      <c r="CA100" s="247"/>
      <c r="CB100" s="247"/>
      <c r="CC100" s="247"/>
      <c r="CD100" s="247"/>
      <c r="CE100" s="247"/>
      <c r="CF100" s="248" t="s">
        <v>3313</v>
      </c>
      <c r="CG100" s="247"/>
      <c r="CH100" s="247"/>
      <c r="CI100" s="247"/>
      <c r="CJ100" s="247"/>
      <c r="CK100" s="247"/>
      <c r="CL100" s="247"/>
      <c r="CM100" s="248" t="s">
        <v>3314</v>
      </c>
      <c r="CN100" s="52" t="s">
        <v>3315</v>
      </c>
      <c r="CO100" s="248" t="s">
        <v>3316</v>
      </c>
      <c r="CP100" s="247"/>
      <c r="CQ100" s="247"/>
      <c r="CR100" s="247"/>
      <c r="CS100" s="248" t="s">
        <v>3317</v>
      </c>
      <c r="CT100" s="248" t="s">
        <v>3318</v>
      </c>
      <c r="CU100" s="247"/>
      <c r="CV100" s="247"/>
      <c r="CW100" s="247"/>
      <c r="CX100" s="247"/>
      <c r="CY100" s="247"/>
      <c r="CZ100" s="247"/>
      <c r="DA100" s="247"/>
      <c r="DB100" s="247"/>
      <c r="DC100" s="248" t="s">
        <v>3319</v>
      </c>
      <c r="DD100" s="248" t="s">
        <v>3320</v>
      </c>
      <c r="DE100" s="247"/>
    </row>
    <row r="101" spans="1:109" ht="6.75" customHeight="1">
      <c r="A101" s="66"/>
      <c r="B101" s="8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87"/>
      <c r="AH101" s="83"/>
      <c r="AI101" s="83"/>
      <c r="AJ101" s="83"/>
      <c r="AK101" s="83"/>
      <c r="AL101" s="47" t="str">
        <f t="shared" si="2"/>
        <v>Magdalena</v>
      </c>
      <c r="AM101" s="47" t="str">
        <f t="shared" si="3"/>
        <v>30098</v>
      </c>
      <c r="AO101" s="83"/>
      <c r="AP101" s="43">
        <v>99</v>
      </c>
      <c r="AQ101" s="84"/>
      <c r="AR101" s="84"/>
      <c r="AS101" s="84"/>
      <c r="AT101" s="84"/>
      <c r="AU101" s="84"/>
      <c r="AV101" s="84"/>
      <c r="AW101" s="51" t="s">
        <v>3322</v>
      </c>
      <c r="AX101" s="84"/>
      <c r="AY101" s="84"/>
      <c r="AZ101" s="84"/>
      <c r="BA101" s="84"/>
      <c r="BB101" s="84"/>
      <c r="BC101" s="84"/>
      <c r="BD101" s="51" t="s">
        <v>3323</v>
      </c>
      <c r="BE101" s="246" t="s">
        <v>3324</v>
      </c>
      <c r="BF101" s="51" t="s">
        <v>3325</v>
      </c>
      <c r="BG101" s="84"/>
      <c r="BH101" s="84"/>
      <c r="BI101" s="84"/>
      <c r="BJ101" s="51" t="s">
        <v>3326</v>
      </c>
      <c r="BK101" s="51" t="s">
        <v>3327</v>
      </c>
      <c r="BL101" s="84"/>
      <c r="BM101" s="84"/>
      <c r="BN101" s="84"/>
      <c r="BO101" s="84"/>
      <c r="BP101" s="84"/>
      <c r="BQ101" s="84"/>
      <c r="BR101" s="84"/>
      <c r="BS101" s="84"/>
      <c r="BT101" s="51" t="s">
        <v>3328</v>
      </c>
      <c r="BU101" s="51" t="s">
        <v>3329</v>
      </c>
      <c r="BV101" s="84"/>
      <c r="BW101" s="83"/>
      <c r="BX101" s="83"/>
      <c r="BY101" s="83"/>
      <c r="BZ101" s="247"/>
      <c r="CA101" s="247"/>
      <c r="CB101" s="247"/>
      <c r="CC101" s="247"/>
      <c r="CD101" s="247"/>
      <c r="CE101" s="247"/>
      <c r="CF101" s="248" t="s">
        <v>3330</v>
      </c>
      <c r="CG101" s="247"/>
      <c r="CH101" s="247"/>
      <c r="CI101" s="247"/>
      <c r="CJ101" s="247"/>
      <c r="CK101" s="247"/>
      <c r="CL101" s="247"/>
      <c r="CM101" s="248" t="s">
        <v>3331</v>
      </c>
      <c r="CN101" s="52" t="s">
        <v>3332</v>
      </c>
      <c r="CO101" s="248" t="s">
        <v>1080</v>
      </c>
      <c r="CP101" s="247"/>
      <c r="CQ101" s="247"/>
      <c r="CR101" s="247"/>
      <c r="CS101" s="248" t="s">
        <v>3333</v>
      </c>
      <c r="CT101" s="248" t="s">
        <v>3334</v>
      </c>
      <c r="CU101" s="247"/>
      <c r="CV101" s="247"/>
      <c r="CW101" s="247"/>
      <c r="CX101" s="247"/>
      <c r="CY101" s="247"/>
      <c r="CZ101" s="247"/>
      <c r="DA101" s="247"/>
      <c r="DB101" s="247"/>
      <c r="DC101" s="248" t="s">
        <v>1838</v>
      </c>
      <c r="DD101" s="248" t="s">
        <v>3335</v>
      </c>
      <c r="DE101" s="247"/>
    </row>
    <row r="102" spans="1:109" ht="15" customHeight="1">
      <c r="A102" s="66"/>
      <c r="B102" s="85"/>
      <c r="C102" s="165"/>
      <c r="D102" s="165"/>
      <c r="E102" s="165"/>
      <c r="F102" s="334" t="s">
        <v>3269</v>
      </c>
      <c r="G102" s="335"/>
      <c r="H102" s="335"/>
      <c r="I102" s="335"/>
      <c r="J102" s="336"/>
      <c r="K102" s="337" t="s">
        <v>3270</v>
      </c>
      <c r="L102" s="337"/>
      <c r="M102" s="337"/>
      <c r="N102" s="337"/>
      <c r="O102" s="337"/>
      <c r="P102" s="337"/>
      <c r="Q102" s="337"/>
      <c r="R102" s="337"/>
      <c r="S102" s="337"/>
      <c r="T102" s="337"/>
      <c r="U102" s="337"/>
      <c r="V102" s="337"/>
      <c r="W102" s="337"/>
      <c r="X102" s="337"/>
      <c r="Y102" s="337"/>
      <c r="Z102" s="337"/>
      <c r="AA102" s="165"/>
      <c r="AB102" s="165"/>
      <c r="AC102" s="165"/>
      <c r="AD102" s="87"/>
      <c r="AH102" s="83"/>
      <c r="AI102" s="83"/>
      <c r="AJ102" s="83"/>
      <c r="AK102" s="83"/>
      <c r="AL102" s="47" t="str">
        <f t="shared" si="2"/>
        <v>Maltrata</v>
      </c>
      <c r="AM102" s="47" t="str">
        <f t="shared" si="3"/>
        <v>30099</v>
      </c>
      <c r="AO102" s="83"/>
      <c r="AP102" s="43">
        <v>100</v>
      </c>
      <c r="AQ102" s="84"/>
      <c r="AR102" s="84"/>
      <c r="AS102" s="84"/>
      <c r="AT102" s="84"/>
      <c r="AU102" s="84"/>
      <c r="AV102" s="84"/>
      <c r="AW102" s="51" t="s">
        <v>3337</v>
      </c>
      <c r="AX102" s="84"/>
      <c r="AY102" s="84"/>
      <c r="AZ102" s="84"/>
      <c r="BA102" s="84"/>
      <c r="BB102" s="84"/>
      <c r="BC102" s="84"/>
      <c r="BD102" s="51" t="s">
        <v>3338</v>
      </c>
      <c r="BE102" s="246" t="s">
        <v>3339</v>
      </c>
      <c r="BF102" s="51" t="s">
        <v>3340</v>
      </c>
      <c r="BG102" s="84"/>
      <c r="BH102" s="84"/>
      <c r="BI102" s="84"/>
      <c r="BJ102" s="51" t="s">
        <v>3341</v>
      </c>
      <c r="BK102" s="51" t="s">
        <v>3342</v>
      </c>
      <c r="BL102" s="84"/>
      <c r="BM102" s="84"/>
      <c r="BN102" s="84"/>
      <c r="BO102" s="84"/>
      <c r="BP102" s="84"/>
      <c r="BQ102" s="84"/>
      <c r="BR102" s="84"/>
      <c r="BS102" s="84"/>
      <c r="BT102" s="51" t="s">
        <v>3343</v>
      </c>
      <c r="BU102" s="51" t="s">
        <v>3344</v>
      </c>
      <c r="BV102" s="84"/>
      <c r="BW102" s="83"/>
      <c r="BX102" s="83"/>
      <c r="BY102" s="83"/>
      <c r="BZ102" s="247"/>
      <c r="CA102" s="247"/>
      <c r="CB102" s="247"/>
      <c r="CC102" s="247"/>
      <c r="CD102" s="247"/>
      <c r="CE102" s="247"/>
      <c r="CF102" s="248" t="s">
        <v>3345</v>
      </c>
      <c r="CG102" s="247"/>
      <c r="CH102" s="247"/>
      <c r="CI102" s="247"/>
      <c r="CJ102" s="247"/>
      <c r="CK102" s="247"/>
      <c r="CL102" s="247"/>
      <c r="CM102" s="248" t="s">
        <v>1084</v>
      </c>
      <c r="CN102" s="52" t="s">
        <v>3346</v>
      </c>
      <c r="CO102" s="248" t="s">
        <v>3347</v>
      </c>
      <c r="CP102" s="247"/>
      <c r="CQ102" s="247"/>
      <c r="CR102" s="247"/>
      <c r="CS102" s="248" t="s">
        <v>3348</v>
      </c>
      <c r="CT102" s="248" t="s">
        <v>3349</v>
      </c>
      <c r="CU102" s="247"/>
      <c r="CV102" s="247"/>
      <c r="CW102" s="247"/>
      <c r="CX102" s="247"/>
      <c r="CY102" s="247"/>
      <c r="CZ102" s="247"/>
      <c r="DA102" s="247"/>
      <c r="DB102" s="247"/>
      <c r="DC102" s="248" t="s">
        <v>3350</v>
      </c>
      <c r="DD102" s="248" t="s">
        <v>3351</v>
      </c>
      <c r="DE102" s="247"/>
    </row>
    <row r="103" spans="1:109" ht="24" customHeight="1">
      <c r="A103" s="66"/>
      <c r="B103" s="85"/>
      <c r="C103" s="165"/>
      <c r="D103" s="165"/>
      <c r="E103" s="165"/>
      <c r="F103" s="339" t="s">
        <v>6077</v>
      </c>
      <c r="G103" s="340"/>
      <c r="H103" s="340"/>
      <c r="I103" s="340"/>
      <c r="J103" s="341"/>
      <c r="K103" s="342" t="s">
        <v>3287</v>
      </c>
      <c r="L103" s="342"/>
      <c r="M103" s="342"/>
      <c r="N103" s="342"/>
      <c r="O103" s="342"/>
      <c r="P103" s="342"/>
      <c r="Q103" s="342"/>
      <c r="R103" s="342"/>
      <c r="S103" s="342"/>
      <c r="T103" s="342"/>
      <c r="U103" s="342"/>
      <c r="V103" s="342"/>
      <c r="W103" s="342"/>
      <c r="X103" s="342"/>
      <c r="Y103" s="342"/>
      <c r="Z103" s="342"/>
      <c r="AA103" s="165"/>
      <c r="AB103" s="165"/>
      <c r="AC103" s="165"/>
      <c r="AD103" s="87"/>
      <c r="AH103" s="83"/>
      <c r="AI103" s="83"/>
      <c r="AJ103" s="83"/>
      <c r="AK103" s="83"/>
      <c r="AL103" s="47" t="str">
        <f t="shared" si="2"/>
        <v>Manlio Fabio Altamirano</v>
      </c>
      <c r="AM103" s="47" t="str">
        <f t="shared" si="3"/>
        <v>30100</v>
      </c>
      <c r="AO103" s="83"/>
      <c r="AP103" s="43">
        <v>101</v>
      </c>
      <c r="AQ103" s="84"/>
      <c r="AR103" s="84"/>
      <c r="AS103" s="84"/>
      <c r="AT103" s="84"/>
      <c r="AU103" s="84"/>
      <c r="AV103" s="84"/>
      <c r="AW103" s="51" t="s">
        <v>3352</v>
      </c>
      <c r="AX103" s="84"/>
      <c r="AY103" s="84"/>
      <c r="AZ103" s="84"/>
      <c r="BA103" s="84"/>
      <c r="BB103" s="84"/>
      <c r="BC103" s="84"/>
      <c r="BD103" s="51" t="s">
        <v>3353</v>
      </c>
      <c r="BE103" s="246" t="s">
        <v>3354</v>
      </c>
      <c r="BF103" s="51" t="s">
        <v>3355</v>
      </c>
      <c r="BG103" s="84"/>
      <c r="BH103" s="84"/>
      <c r="BI103" s="84"/>
      <c r="BJ103" s="51" t="s">
        <v>3356</v>
      </c>
      <c r="BK103" s="51" t="s">
        <v>3357</v>
      </c>
      <c r="BL103" s="84"/>
      <c r="BM103" s="84"/>
      <c r="BN103" s="84"/>
      <c r="BO103" s="84"/>
      <c r="BP103" s="84"/>
      <c r="BQ103" s="84"/>
      <c r="BR103" s="84"/>
      <c r="BS103" s="84"/>
      <c r="BT103" s="51" t="s">
        <v>3358</v>
      </c>
      <c r="BU103" s="51" t="s">
        <v>3359</v>
      </c>
      <c r="BV103" s="84"/>
      <c r="BW103" s="83"/>
      <c r="BX103" s="83"/>
      <c r="BY103" s="83"/>
      <c r="BZ103" s="247"/>
      <c r="CA103" s="247"/>
      <c r="CB103" s="247"/>
      <c r="CC103" s="247"/>
      <c r="CD103" s="247"/>
      <c r="CE103" s="247"/>
      <c r="CF103" s="248" t="s">
        <v>3360</v>
      </c>
      <c r="CG103" s="247"/>
      <c r="CH103" s="247"/>
      <c r="CI103" s="247"/>
      <c r="CJ103" s="247"/>
      <c r="CK103" s="247"/>
      <c r="CL103" s="247"/>
      <c r="CM103" s="248" t="s">
        <v>3361</v>
      </c>
      <c r="CN103" s="52" t="s">
        <v>3362</v>
      </c>
      <c r="CO103" s="248" t="s">
        <v>3363</v>
      </c>
      <c r="CP103" s="247"/>
      <c r="CQ103" s="247"/>
      <c r="CR103" s="247"/>
      <c r="CS103" s="248" t="s">
        <v>3364</v>
      </c>
      <c r="CT103" s="248" t="s">
        <v>3365</v>
      </c>
      <c r="CU103" s="247"/>
      <c r="CV103" s="247"/>
      <c r="CW103" s="247"/>
      <c r="CX103" s="247"/>
      <c r="CY103" s="247"/>
      <c r="CZ103" s="247"/>
      <c r="DA103" s="247"/>
      <c r="DB103" s="247"/>
      <c r="DC103" s="248" t="s">
        <v>3366</v>
      </c>
      <c r="DD103" s="248" t="s">
        <v>3367</v>
      </c>
      <c r="DE103" s="247"/>
    </row>
    <row r="104" spans="1:109" ht="36" customHeight="1">
      <c r="A104" s="66"/>
      <c r="B104" s="85"/>
      <c r="C104" s="165"/>
      <c r="D104" s="165"/>
      <c r="E104" s="165"/>
      <c r="F104" s="339" t="s">
        <v>6078</v>
      </c>
      <c r="G104" s="340"/>
      <c r="H104" s="340"/>
      <c r="I104" s="340"/>
      <c r="J104" s="341"/>
      <c r="K104" s="342" t="s">
        <v>3304</v>
      </c>
      <c r="L104" s="342"/>
      <c r="M104" s="342"/>
      <c r="N104" s="342"/>
      <c r="O104" s="342"/>
      <c r="P104" s="342"/>
      <c r="Q104" s="342"/>
      <c r="R104" s="342"/>
      <c r="S104" s="342"/>
      <c r="T104" s="342"/>
      <c r="U104" s="342"/>
      <c r="V104" s="342"/>
      <c r="W104" s="342"/>
      <c r="X104" s="342"/>
      <c r="Y104" s="342"/>
      <c r="Z104" s="342"/>
      <c r="AA104" s="165"/>
      <c r="AB104" s="165"/>
      <c r="AC104" s="165"/>
      <c r="AD104" s="87"/>
      <c r="AH104" s="83"/>
      <c r="AI104" s="83"/>
      <c r="AJ104" s="83"/>
      <c r="AK104" s="83"/>
      <c r="AL104" s="47" t="str">
        <f t="shared" si="2"/>
        <v>Mariano Escobedo</v>
      </c>
      <c r="AM104" s="47" t="str">
        <f t="shared" si="3"/>
        <v>30101</v>
      </c>
      <c r="AO104" s="83"/>
      <c r="AP104" s="43">
        <v>102</v>
      </c>
      <c r="AQ104" s="84"/>
      <c r="AR104" s="84"/>
      <c r="AS104" s="84"/>
      <c r="AT104" s="84"/>
      <c r="AU104" s="84"/>
      <c r="AV104" s="84"/>
      <c r="AW104" s="51" t="s">
        <v>3369</v>
      </c>
      <c r="AX104" s="84"/>
      <c r="AY104" s="84"/>
      <c r="AZ104" s="84"/>
      <c r="BA104" s="84"/>
      <c r="BB104" s="84"/>
      <c r="BC104" s="84"/>
      <c r="BD104" s="51" t="s">
        <v>3370</v>
      </c>
      <c r="BE104" s="246" t="s">
        <v>3371</v>
      </c>
      <c r="BF104" s="51" t="s">
        <v>3372</v>
      </c>
      <c r="BG104" s="84"/>
      <c r="BH104" s="84"/>
      <c r="BI104" s="84"/>
      <c r="BJ104" s="51" t="s">
        <v>3373</v>
      </c>
      <c r="BK104" s="51" t="s">
        <v>3374</v>
      </c>
      <c r="BL104" s="84"/>
      <c r="BM104" s="84"/>
      <c r="BN104" s="84"/>
      <c r="BO104" s="84"/>
      <c r="BP104" s="84"/>
      <c r="BQ104" s="84"/>
      <c r="BR104" s="84"/>
      <c r="BS104" s="84"/>
      <c r="BT104" s="51" t="s">
        <v>3375</v>
      </c>
      <c r="BU104" s="51" t="s">
        <v>3376</v>
      </c>
      <c r="BV104" s="84"/>
      <c r="BW104" s="83"/>
      <c r="BX104" s="83"/>
      <c r="BY104" s="83"/>
      <c r="BZ104" s="247"/>
      <c r="CA104" s="247"/>
      <c r="CB104" s="247"/>
      <c r="CC104" s="247"/>
      <c r="CD104" s="247"/>
      <c r="CE104" s="247"/>
      <c r="CF104" s="248" t="s">
        <v>3377</v>
      </c>
      <c r="CG104" s="247"/>
      <c r="CH104" s="247"/>
      <c r="CI104" s="247"/>
      <c r="CJ104" s="247"/>
      <c r="CK104" s="247"/>
      <c r="CL104" s="247"/>
      <c r="CM104" s="248" t="s">
        <v>3296</v>
      </c>
      <c r="CN104" s="52" t="s">
        <v>3378</v>
      </c>
      <c r="CO104" s="248" t="s">
        <v>3379</v>
      </c>
      <c r="CP104" s="247"/>
      <c r="CQ104" s="247"/>
      <c r="CR104" s="247"/>
      <c r="CS104" s="248" t="s">
        <v>3380</v>
      </c>
      <c r="CT104" s="248" t="s">
        <v>3381</v>
      </c>
      <c r="CU104" s="247"/>
      <c r="CV104" s="247"/>
      <c r="CW104" s="247"/>
      <c r="CX104" s="247"/>
      <c r="CY104" s="247"/>
      <c r="CZ104" s="247"/>
      <c r="DA104" s="247"/>
      <c r="DB104" s="247"/>
      <c r="DC104" s="248" t="s">
        <v>3382</v>
      </c>
      <c r="DD104" s="248" t="s">
        <v>3383</v>
      </c>
      <c r="DE104" s="247"/>
    </row>
    <row r="105" spans="1:109" ht="36" customHeight="1">
      <c r="A105" s="66"/>
      <c r="B105" s="85"/>
      <c r="C105" s="165"/>
      <c r="D105" s="165"/>
      <c r="E105" s="165"/>
      <c r="F105" s="339" t="s">
        <v>6079</v>
      </c>
      <c r="G105" s="340"/>
      <c r="H105" s="340"/>
      <c r="I105" s="340"/>
      <c r="J105" s="341"/>
      <c r="K105" s="342" t="s">
        <v>3321</v>
      </c>
      <c r="L105" s="342"/>
      <c r="M105" s="342"/>
      <c r="N105" s="342"/>
      <c r="O105" s="342"/>
      <c r="P105" s="342"/>
      <c r="Q105" s="342"/>
      <c r="R105" s="342"/>
      <c r="S105" s="342"/>
      <c r="T105" s="342"/>
      <c r="U105" s="342"/>
      <c r="V105" s="342"/>
      <c r="W105" s="342"/>
      <c r="X105" s="342"/>
      <c r="Y105" s="342"/>
      <c r="Z105" s="342"/>
      <c r="AA105" s="165"/>
      <c r="AB105" s="165"/>
      <c r="AC105" s="165"/>
      <c r="AD105" s="87"/>
      <c r="AH105" s="83"/>
      <c r="AI105" s="83"/>
      <c r="AJ105" s="83"/>
      <c r="AK105" s="83"/>
      <c r="AL105" s="47" t="str">
        <f t="shared" si="2"/>
        <v>Martínez de la Torre</v>
      </c>
      <c r="AM105" s="47" t="str">
        <f t="shared" si="3"/>
        <v>30102</v>
      </c>
      <c r="AO105" s="83"/>
      <c r="AP105" s="43">
        <v>103</v>
      </c>
      <c r="AQ105" s="84"/>
      <c r="AR105" s="84"/>
      <c r="AS105" s="84"/>
      <c r="AT105" s="84"/>
      <c r="AU105" s="84"/>
      <c r="AV105" s="84"/>
      <c r="AW105" s="51" t="s">
        <v>3384</v>
      </c>
      <c r="AX105" s="84"/>
      <c r="AY105" s="84"/>
      <c r="AZ105" s="84"/>
      <c r="BA105" s="84"/>
      <c r="BB105" s="84"/>
      <c r="BC105" s="84"/>
      <c r="BD105" s="51" t="s">
        <v>3385</v>
      </c>
      <c r="BE105" s="246" t="s">
        <v>3386</v>
      </c>
      <c r="BF105" s="51" t="s">
        <v>3387</v>
      </c>
      <c r="BG105" s="84"/>
      <c r="BH105" s="84"/>
      <c r="BI105" s="84"/>
      <c r="BJ105" s="51" t="s">
        <v>3388</v>
      </c>
      <c r="BK105" s="51" t="s">
        <v>3389</v>
      </c>
      <c r="BL105" s="84"/>
      <c r="BM105" s="84"/>
      <c r="BN105" s="84"/>
      <c r="BO105" s="84"/>
      <c r="BP105" s="84"/>
      <c r="BQ105" s="84"/>
      <c r="BR105" s="84"/>
      <c r="BS105" s="84"/>
      <c r="BT105" s="51" t="s">
        <v>3390</v>
      </c>
      <c r="BU105" s="51" t="s">
        <v>3391</v>
      </c>
      <c r="BV105" s="84"/>
      <c r="BW105" s="83"/>
      <c r="BX105" s="83"/>
      <c r="BY105" s="83"/>
      <c r="BZ105" s="247"/>
      <c r="CA105" s="247"/>
      <c r="CB105" s="247"/>
      <c r="CC105" s="247"/>
      <c r="CD105" s="247"/>
      <c r="CE105" s="247"/>
      <c r="CF105" s="248" t="s">
        <v>3392</v>
      </c>
      <c r="CG105" s="247"/>
      <c r="CH105" s="247"/>
      <c r="CI105" s="247"/>
      <c r="CJ105" s="247"/>
      <c r="CK105" s="247"/>
      <c r="CL105" s="247"/>
      <c r="CM105" s="248" t="s">
        <v>3393</v>
      </c>
      <c r="CN105" s="52" t="s">
        <v>3394</v>
      </c>
      <c r="CO105" s="248" t="s">
        <v>3395</v>
      </c>
      <c r="CP105" s="247"/>
      <c r="CQ105" s="247"/>
      <c r="CR105" s="247"/>
      <c r="CS105" s="248" t="s">
        <v>3396</v>
      </c>
      <c r="CT105" s="248" t="s">
        <v>3397</v>
      </c>
      <c r="CU105" s="247"/>
      <c r="CV105" s="247"/>
      <c r="CW105" s="247"/>
      <c r="CX105" s="247"/>
      <c r="CY105" s="247"/>
      <c r="CZ105" s="247"/>
      <c r="DA105" s="247"/>
      <c r="DB105" s="247"/>
      <c r="DC105" s="248" t="s">
        <v>3398</v>
      </c>
      <c r="DD105" s="248" t="s">
        <v>3399</v>
      </c>
      <c r="DE105" s="247"/>
    </row>
    <row r="106" spans="1:109" ht="24" customHeight="1">
      <c r="A106" s="66"/>
      <c r="B106" s="85"/>
      <c r="C106" s="165"/>
      <c r="D106" s="165"/>
      <c r="E106" s="165"/>
      <c r="F106" s="339" t="s">
        <v>6080</v>
      </c>
      <c r="G106" s="340"/>
      <c r="H106" s="340"/>
      <c r="I106" s="340"/>
      <c r="J106" s="341"/>
      <c r="K106" s="342" t="s">
        <v>3336</v>
      </c>
      <c r="L106" s="342"/>
      <c r="M106" s="342"/>
      <c r="N106" s="342"/>
      <c r="O106" s="342"/>
      <c r="P106" s="342"/>
      <c r="Q106" s="342"/>
      <c r="R106" s="342"/>
      <c r="S106" s="342"/>
      <c r="T106" s="342"/>
      <c r="U106" s="342"/>
      <c r="V106" s="342"/>
      <c r="W106" s="342"/>
      <c r="X106" s="342"/>
      <c r="Y106" s="342"/>
      <c r="Z106" s="342"/>
      <c r="AA106" s="165"/>
      <c r="AB106" s="165"/>
      <c r="AC106" s="165"/>
      <c r="AD106" s="87"/>
      <c r="AH106" s="83"/>
      <c r="AI106" s="83"/>
      <c r="AJ106" s="83"/>
      <c r="AK106" s="83"/>
      <c r="AL106" s="47" t="str">
        <f t="shared" si="2"/>
        <v>Mecatlán</v>
      </c>
      <c r="AM106" s="47" t="str">
        <f t="shared" si="3"/>
        <v>30103</v>
      </c>
      <c r="AO106" s="83"/>
      <c r="AP106" s="43">
        <v>104</v>
      </c>
      <c r="AQ106" s="84"/>
      <c r="AR106" s="84"/>
      <c r="AS106" s="84"/>
      <c r="AT106" s="84"/>
      <c r="AU106" s="84"/>
      <c r="AV106" s="84"/>
      <c r="AW106" s="51" t="s">
        <v>3401</v>
      </c>
      <c r="AX106" s="84"/>
      <c r="AY106" s="84"/>
      <c r="AZ106" s="84"/>
      <c r="BA106" s="84"/>
      <c r="BB106" s="84"/>
      <c r="BC106" s="84"/>
      <c r="BD106" s="51" t="s">
        <v>3402</v>
      </c>
      <c r="BE106" s="246" t="s">
        <v>3403</v>
      </c>
      <c r="BF106" s="51" t="s">
        <v>3404</v>
      </c>
      <c r="BG106" s="84"/>
      <c r="BH106" s="84"/>
      <c r="BI106" s="84"/>
      <c r="BJ106" s="51" t="s">
        <v>3405</v>
      </c>
      <c r="BK106" s="51" t="s">
        <v>3406</v>
      </c>
      <c r="BL106" s="84"/>
      <c r="BM106" s="84"/>
      <c r="BN106" s="84"/>
      <c r="BO106" s="84"/>
      <c r="BP106" s="84"/>
      <c r="BQ106" s="84"/>
      <c r="BR106" s="84"/>
      <c r="BS106" s="84"/>
      <c r="BT106" s="51" t="s">
        <v>3407</v>
      </c>
      <c r="BU106" s="51" t="s">
        <v>3408</v>
      </c>
      <c r="BV106" s="84"/>
      <c r="BW106" s="83"/>
      <c r="BX106" s="83"/>
      <c r="BY106" s="83"/>
      <c r="BZ106" s="247"/>
      <c r="CA106" s="247"/>
      <c r="CB106" s="247"/>
      <c r="CC106" s="247"/>
      <c r="CD106" s="247"/>
      <c r="CE106" s="247"/>
      <c r="CF106" s="248" t="s">
        <v>3409</v>
      </c>
      <c r="CG106" s="247"/>
      <c r="CH106" s="247"/>
      <c r="CI106" s="247"/>
      <c r="CJ106" s="247"/>
      <c r="CK106" s="247"/>
      <c r="CL106" s="247"/>
      <c r="CM106" s="248" t="s">
        <v>3410</v>
      </c>
      <c r="CN106" s="52" t="s">
        <v>3411</v>
      </c>
      <c r="CO106" s="248" t="s">
        <v>971</v>
      </c>
      <c r="CP106" s="247"/>
      <c r="CQ106" s="247"/>
      <c r="CR106" s="247"/>
      <c r="CS106" s="248" t="s">
        <v>3412</v>
      </c>
      <c r="CT106" s="248" t="s">
        <v>3413</v>
      </c>
      <c r="CU106" s="247"/>
      <c r="CV106" s="247"/>
      <c r="CW106" s="247"/>
      <c r="CX106" s="247"/>
      <c r="CY106" s="247"/>
      <c r="CZ106" s="247"/>
      <c r="DA106" s="247"/>
      <c r="DB106" s="247"/>
      <c r="DC106" s="248" t="s">
        <v>3414</v>
      </c>
      <c r="DD106" s="248" t="s">
        <v>3415</v>
      </c>
      <c r="DE106" s="247"/>
    </row>
    <row r="107" spans="1:109" ht="6.75" customHeight="1">
      <c r="A107" s="66"/>
      <c r="B107" s="85"/>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87"/>
      <c r="AH107" s="83"/>
      <c r="AI107" s="83"/>
      <c r="AJ107" s="83"/>
      <c r="AK107" s="83"/>
      <c r="AL107" s="47" t="str">
        <f t="shared" si="2"/>
        <v>Mecayapan</v>
      </c>
      <c r="AM107" s="47" t="str">
        <f t="shared" si="3"/>
        <v>30104</v>
      </c>
      <c r="AO107" s="83"/>
      <c r="AP107" s="43">
        <v>105</v>
      </c>
      <c r="AQ107" s="84"/>
      <c r="AR107" s="84"/>
      <c r="AS107" s="84"/>
      <c r="AT107" s="84"/>
      <c r="AU107" s="84"/>
      <c r="AV107" s="84"/>
      <c r="AW107" s="51" t="s">
        <v>3416</v>
      </c>
      <c r="AX107" s="84"/>
      <c r="AY107" s="84"/>
      <c r="AZ107" s="84"/>
      <c r="BA107" s="84"/>
      <c r="BB107" s="84"/>
      <c r="BC107" s="84"/>
      <c r="BD107" s="51" t="s">
        <v>3417</v>
      </c>
      <c r="BE107" s="246" t="s">
        <v>3418</v>
      </c>
      <c r="BF107" s="51" t="s">
        <v>3419</v>
      </c>
      <c r="BG107" s="84"/>
      <c r="BH107" s="84"/>
      <c r="BI107" s="84"/>
      <c r="BJ107" s="51" t="s">
        <v>3420</v>
      </c>
      <c r="BK107" s="51" t="s">
        <v>3421</v>
      </c>
      <c r="BL107" s="84"/>
      <c r="BM107" s="84"/>
      <c r="BN107" s="84"/>
      <c r="BO107" s="84"/>
      <c r="BP107" s="84"/>
      <c r="BQ107" s="84"/>
      <c r="BR107" s="84"/>
      <c r="BS107" s="84"/>
      <c r="BT107" s="51" t="s">
        <v>3422</v>
      </c>
      <c r="BU107" s="51" t="s">
        <v>3423</v>
      </c>
      <c r="BV107" s="84"/>
      <c r="BW107" s="83"/>
      <c r="BX107" s="83"/>
      <c r="BY107" s="83"/>
      <c r="BZ107" s="247"/>
      <c r="CA107" s="247"/>
      <c r="CB107" s="247"/>
      <c r="CC107" s="247"/>
      <c r="CD107" s="247"/>
      <c r="CE107" s="247"/>
      <c r="CF107" s="248" t="s">
        <v>3424</v>
      </c>
      <c r="CG107" s="247"/>
      <c r="CH107" s="247"/>
      <c r="CI107" s="247"/>
      <c r="CJ107" s="247"/>
      <c r="CK107" s="247"/>
      <c r="CL107" s="247"/>
      <c r="CM107" s="248" t="s">
        <v>3425</v>
      </c>
      <c r="CN107" s="52" t="s">
        <v>3426</v>
      </c>
      <c r="CO107" s="248" t="s">
        <v>3427</v>
      </c>
      <c r="CP107" s="247"/>
      <c r="CQ107" s="247"/>
      <c r="CR107" s="247"/>
      <c r="CS107" s="248" t="s">
        <v>3428</v>
      </c>
      <c r="CT107" s="248" t="s">
        <v>3429</v>
      </c>
      <c r="CU107" s="247"/>
      <c r="CV107" s="247"/>
      <c r="CW107" s="247"/>
      <c r="CX107" s="247"/>
      <c r="CY107" s="247"/>
      <c r="CZ107" s="247"/>
      <c r="DA107" s="247"/>
      <c r="DB107" s="247"/>
      <c r="DC107" s="248" t="s">
        <v>3430</v>
      </c>
      <c r="DD107" s="248" t="s">
        <v>3431</v>
      </c>
      <c r="DE107" s="247"/>
    </row>
    <row r="108" spans="1:109" ht="36" customHeight="1">
      <c r="A108" s="66"/>
      <c r="B108" s="85"/>
      <c r="C108" s="327" t="s">
        <v>3368</v>
      </c>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87"/>
      <c r="AH108" s="83"/>
      <c r="AI108" s="83"/>
      <c r="AJ108" s="83"/>
      <c r="AK108" s="83"/>
      <c r="AL108" s="47" t="str">
        <f t="shared" si="2"/>
        <v>Medellín de Bravo</v>
      </c>
      <c r="AM108" s="47" t="str">
        <f t="shared" si="3"/>
        <v>30105</v>
      </c>
      <c r="AO108" s="83"/>
      <c r="AP108" s="43">
        <v>106</v>
      </c>
      <c r="AQ108" s="84"/>
      <c r="AR108" s="84"/>
      <c r="AS108" s="84"/>
      <c r="AT108" s="84"/>
      <c r="AU108" s="84"/>
      <c r="AV108" s="84"/>
      <c r="AW108" s="51" t="s">
        <v>3432</v>
      </c>
      <c r="AX108" s="84"/>
      <c r="AY108" s="84"/>
      <c r="AZ108" s="84"/>
      <c r="BA108" s="84"/>
      <c r="BB108" s="84"/>
      <c r="BC108" s="84"/>
      <c r="BD108" s="51" t="s">
        <v>3433</v>
      </c>
      <c r="BE108" s="246" t="s">
        <v>3434</v>
      </c>
      <c r="BF108" s="51" t="s">
        <v>3435</v>
      </c>
      <c r="BG108" s="84"/>
      <c r="BH108" s="84"/>
      <c r="BI108" s="84"/>
      <c r="BJ108" s="51" t="s">
        <v>3436</v>
      </c>
      <c r="BK108" s="51" t="s">
        <v>3437</v>
      </c>
      <c r="BL108" s="84"/>
      <c r="BM108" s="84"/>
      <c r="BN108" s="84"/>
      <c r="BO108" s="84"/>
      <c r="BP108" s="84"/>
      <c r="BQ108" s="84"/>
      <c r="BR108" s="84"/>
      <c r="BS108" s="84"/>
      <c r="BT108" s="51" t="s">
        <v>3438</v>
      </c>
      <c r="BU108" s="51" t="s">
        <v>3439</v>
      </c>
      <c r="BV108" s="84"/>
      <c r="BW108" s="83"/>
      <c r="BX108" s="83"/>
      <c r="BY108" s="83"/>
      <c r="BZ108" s="247"/>
      <c r="CA108" s="247"/>
      <c r="CB108" s="247"/>
      <c r="CC108" s="247"/>
      <c r="CD108" s="247"/>
      <c r="CE108" s="247"/>
      <c r="CF108" s="248" t="s">
        <v>971</v>
      </c>
      <c r="CG108" s="247"/>
      <c r="CH108" s="247"/>
      <c r="CI108" s="247"/>
      <c r="CJ108" s="247"/>
      <c r="CK108" s="247"/>
      <c r="CL108" s="247"/>
      <c r="CM108" s="248" t="s">
        <v>3440</v>
      </c>
      <c r="CN108" s="52" t="s">
        <v>3441</v>
      </c>
      <c r="CO108" s="248" t="s">
        <v>3442</v>
      </c>
      <c r="CP108" s="247"/>
      <c r="CQ108" s="247"/>
      <c r="CR108" s="247"/>
      <c r="CS108" s="248" t="s">
        <v>3443</v>
      </c>
      <c r="CT108" s="248" t="s">
        <v>2586</v>
      </c>
      <c r="CU108" s="247"/>
      <c r="CV108" s="247"/>
      <c r="CW108" s="247"/>
      <c r="CX108" s="247"/>
      <c r="CY108" s="247"/>
      <c r="CZ108" s="247"/>
      <c r="DA108" s="247"/>
      <c r="DB108" s="247"/>
      <c r="DC108" s="248" t="s">
        <v>3444</v>
      </c>
      <c r="DD108" s="248" t="s">
        <v>3445</v>
      </c>
      <c r="DE108" s="247"/>
    </row>
    <row r="109" spans="1:109" ht="6.75" customHeight="1">
      <c r="A109" s="66"/>
      <c r="B109" s="8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87"/>
      <c r="AH109" s="83"/>
      <c r="AI109" s="83"/>
      <c r="AJ109" s="83"/>
      <c r="AK109" s="83"/>
      <c r="AL109" s="47" t="str">
        <f t="shared" si="2"/>
        <v>Miahuatlán</v>
      </c>
      <c r="AM109" s="47" t="str">
        <f t="shared" si="3"/>
        <v>30106</v>
      </c>
      <c r="AO109" s="83"/>
      <c r="AP109" s="43">
        <v>107</v>
      </c>
      <c r="AQ109" s="84"/>
      <c r="AR109" s="84"/>
      <c r="AS109" s="84"/>
      <c r="AT109" s="84"/>
      <c r="AU109" s="84"/>
      <c r="AV109" s="84"/>
      <c r="AW109" s="51" t="s">
        <v>3446</v>
      </c>
      <c r="AX109" s="84"/>
      <c r="AY109" s="84"/>
      <c r="AZ109" s="84"/>
      <c r="BA109" s="84"/>
      <c r="BB109" s="84"/>
      <c r="BC109" s="84"/>
      <c r="BD109" s="51" t="s">
        <v>3447</v>
      </c>
      <c r="BE109" s="246" t="s">
        <v>3448</v>
      </c>
      <c r="BF109" s="51" t="s">
        <v>3449</v>
      </c>
      <c r="BG109" s="84"/>
      <c r="BH109" s="84"/>
      <c r="BI109" s="84"/>
      <c r="BJ109" s="51" t="s">
        <v>3450</v>
      </c>
      <c r="BK109" s="51" t="s">
        <v>3451</v>
      </c>
      <c r="BL109" s="84"/>
      <c r="BM109" s="84"/>
      <c r="BN109" s="84"/>
      <c r="BO109" s="84"/>
      <c r="BP109" s="84"/>
      <c r="BQ109" s="84"/>
      <c r="BR109" s="84"/>
      <c r="BS109" s="84"/>
      <c r="BT109" s="51" t="s">
        <v>3452</v>
      </c>
      <c r="BU109" s="51" t="s">
        <v>3453</v>
      </c>
      <c r="BV109" s="84"/>
      <c r="BW109" s="83"/>
      <c r="BX109" s="83"/>
      <c r="BY109" s="83"/>
      <c r="BZ109" s="247"/>
      <c r="CA109" s="247"/>
      <c r="CB109" s="247"/>
      <c r="CC109" s="247"/>
      <c r="CD109" s="247"/>
      <c r="CE109" s="247"/>
      <c r="CF109" s="248" t="s">
        <v>3454</v>
      </c>
      <c r="CG109" s="247"/>
      <c r="CH109" s="247"/>
      <c r="CI109" s="247"/>
      <c r="CJ109" s="247"/>
      <c r="CK109" s="247"/>
      <c r="CL109" s="247"/>
      <c r="CM109" s="248" t="s">
        <v>3455</v>
      </c>
      <c r="CN109" s="52" t="s">
        <v>3456</v>
      </c>
      <c r="CO109" s="248" t="s">
        <v>3457</v>
      </c>
      <c r="CP109" s="247"/>
      <c r="CQ109" s="247"/>
      <c r="CR109" s="247"/>
      <c r="CS109" s="248" t="s">
        <v>3458</v>
      </c>
      <c r="CT109" s="248" t="s">
        <v>3459</v>
      </c>
      <c r="CU109" s="247"/>
      <c r="CV109" s="247"/>
      <c r="CW109" s="247"/>
      <c r="CX109" s="247"/>
      <c r="CY109" s="247"/>
      <c r="CZ109" s="247"/>
      <c r="DA109" s="247"/>
      <c r="DB109" s="247"/>
      <c r="DC109" s="248" t="s">
        <v>3460</v>
      </c>
      <c r="DD109" s="248" t="s">
        <v>3461</v>
      </c>
      <c r="DE109" s="247"/>
    </row>
    <row r="110" spans="1:109" ht="15" customHeight="1">
      <c r="A110" s="66"/>
      <c r="B110" s="85"/>
      <c r="C110" s="164"/>
      <c r="D110" s="172" t="s">
        <v>3400</v>
      </c>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87"/>
      <c r="AH110" s="83"/>
      <c r="AI110" s="83"/>
      <c r="AJ110" s="83"/>
      <c r="AK110" s="83"/>
      <c r="AL110" s="47" t="str">
        <f t="shared" si="2"/>
        <v>Las Minas</v>
      </c>
      <c r="AM110" s="47" t="str">
        <f t="shared" si="3"/>
        <v>30107</v>
      </c>
      <c r="AO110" s="83"/>
      <c r="AP110" s="43">
        <v>108</v>
      </c>
      <c r="AQ110" s="84"/>
      <c r="AR110" s="84"/>
      <c r="AS110" s="84"/>
      <c r="AT110" s="84"/>
      <c r="AU110" s="84"/>
      <c r="AV110" s="84"/>
      <c r="AW110" s="51" t="s">
        <v>3463</v>
      </c>
      <c r="AX110" s="84"/>
      <c r="AY110" s="84"/>
      <c r="AZ110" s="84"/>
      <c r="BA110" s="84"/>
      <c r="BB110" s="84"/>
      <c r="BC110" s="84"/>
      <c r="BD110" s="51" t="s">
        <v>3464</v>
      </c>
      <c r="BE110" s="246" t="s">
        <v>3465</v>
      </c>
      <c r="BF110" s="51" t="s">
        <v>3466</v>
      </c>
      <c r="BG110" s="84"/>
      <c r="BH110" s="84"/>
      <c r="BI110" s="84"/>
      <c r="BJ110" s="51" t="s">
        <v>3467</v>
      </c>
      <c r="BK110" s="51" t="s">
        <v>3468</v>
      </c>
      <c r="BL110" s="84"/>
      <c r="BM110" s="84"/>
      <c r="BN110" s="84"/>
      <c r="BO110" s="84"/>
      <c r="BP110" s="84"/>
      <c r="BQ110" s="84"/>
      <c r="BR110" s="84"/>
      <c r="BS110" s="84"/>
      <c r="BT110" s="51" t="s">
        <v>3469</v>
      </c>
      <c r="BU110" s="84">
        <v>31999</v>
      </c>
      <c r="BV110" s="84"/>
      <c r="BW110" s="83"/>
      <c r="BX110" s="83"/>
      <c r="BY110" s="83"/>
      <c r="BZ110" s="247"/>
      <c r="CA110" s="247"/>
      <c r="CB110" s="247"/>
      <c r="CC110" s="247"/>
      <c r="CD110" s="247"/>
      <c r="CE110" s="247"/>
      <c r="CF110" s="248" t="s">
        <v>3470</v>
      </c>
      <c r="CG110" s="247"/>
      <c r="CH110" s="247"/>
      <c r="CI110" s="247"/>
      <c r="CJ110" s="247"/>
      <c r="CK110" s="247"/>
      <c r="CL110" s="247"/>
      <c r="CM110" s="248" t="s">
        <v>3471</v>
      </c>
      <c r="CN110" s="52" t="s">
        <v>3472</v>
      </c>
      <c r="CO110" s="248" t="s">
        <v>3473</v>
      </c>
      <c r="CP110" s="247"/>
      <c r="CQ110" s="247"/>
      <c r="CR110" s="247"/>
      <c r="CS110" s="248" t="s">
        <v>3474</v>
      </c>
      <c r="CT110" s="248" t="s">
        <v>3475</v>
      </c>
      <c r="CU110" s="247"/>
      <c r="CV110" s="247"/>
      <c r="CW110" s="247"/>
      <c r="CX110" s="247"/>
      <c r="CY110" s="247"/>
      <c r="CZ110" s="247"/>
      <c r="DA110" s="247"/>
      <c r="DB110" s="247"/>
      <c r="DC110" s="248" t="s">
        <v>3476</v>
      </c>
      <c r="DD110" s="248" t="s">
        <v>400</v>
      </c>
      <c r="DE110" s="247"/>
    </row>
    <row r="111" spans="1:109" ht="6.75" customHeight="1">
      <c r="A111" s="66"/>
      <c r="B111" s="85"/>
      <c r="C111" s="164"/>
      <c r="D111" s="172"/>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87"/>
      <c r="AH111" s="83"/>
      <c r="AI111" s="83"/>
      <c r="AJ111" s="83"/>
      <c r="AK111" s="83"/>
      <c r="AL111" s="47" t="str">
        <f t="shared" si="2"/>
        <v>Minatitlán</v>
      </c>
      <c r="AM111" s="47" t="str">
        <f t="shared" si="3"/>
        <v>30108</v>
      </c>
      <c r="AO111" s="83"/>
      <c r="AP111" s="43">
        <v>109</v>
      </c>
      <c r="AQ111" s="84"/>
      <c r="AR111" s="84"/>
      <c r="AS111" s="84"/>
      <c r="AT111" s="84"/>
      <c r="AU111" s="84"/>
      <c r="AV111" s="84"/>
      <c r="AW111" s="51" t="s">
        <v>3477</v>
      </c>
      <c r="AX111" s="84"/>
      <c r="AY111" s="84"/>
      <c r="AZ111" s="84"/>
      <c r="BA111" s="84"/>
      <c r="BB111" s="84"/>
      <c r="BC111" s="84"/>
      <c r="BD111" s="51" t="s">
        <v>3478</v>
      </c>
      <c r="BE111" s="246" t="s">
        <v>3479</v>
      </c>
      <c r="BF111" s="51" t="s">
        <v>3480</v>
      </c>
      <c r="BG111" s="84"/>
      <c r="BH111" s="84"/>
      <c r="BI111" s="84"/>
      <c r="BJ111" s="51" t="s">
        <v>3481</v>
      </c>
      <c r="BK111" s="51" t="s">
        <v>3482</v>
      </c>
      <c r="BL111" s="84"/>
      <c r="BM111" s="84"/>
      <c r="BN111" s="84"/>
      <c r="BO111" s="84"/>
      <c r="BP111" s="84"/>
      <c r="BQ111" s="84"/>
      <c r="BR111" s="84"/>
      <c r="BS111" s="84"/>
      <c r="BT111" s="51" t="s">
        <v>3483</v>
      </c>
      <c r="BU111" s="84"/>
      <c r="BV111" s="84"/>
      <c r="BW111" s="83"/>
      <c r="BX111" s="83"/>
      <c r="BY111" s="83"/>
      <c r="BZ111" s="247"/>
      <c r="CA111" s="247"/>
      <c r="CB111" s="247"/>
      <c r="CC111" s="247"/>
      <c r="CD111" s="247"/>
      <c r="CE111" s="247"/>
      <c r="CF111" s="248" t="s">
        <v>3484</v>
      </c>
      <c r="CG111" s="247"/>
      <c r="CH111" s="247"/>
      <c r="CI111" s="247"/>
      <c r="CJ111" s="247"/>
      <c r="CK111" s="247"/>
      <c r="CL111" s="247"/>
      <c r="CM111" s="248" t="s">
        <v>1080</v>
      </c>
      <c r="CN111" s="52" t="s">
        <v>3485</v>
      </c>
      <c r="CO111" s="248" t="s">
        <v>3486</v>
      </c>
      <c r="CP111" s="247"/>
      <c r="CQ111" s="247"/>
      <c r="CR111" s="247"/>
      <c r="CS111" s="248" t="s">
        <v>3487</v>
      </c>
      <c r="CT111" s="248" t="s">
        <v>3488</v>
      </c>
      <c r="CU111" s="247"/>
      <c r="CV111" s="247"/>
      <c r="CW111" s="247"/>
      <c r="CX111" s="247"/>
      <c r="CY111" s="247"/>
      <c r="CZ111" s="247"/>
      <c r="DA111" s="247"/>
      <c r="DB111" s="247"/>
      <c r="DC111" s="248" t="s">
        <v>526</v>
      </c>
      <c r="DD111" s="247"/>
      <c r="DE111" s="247"/>
    </row>
    <row r="112" spans="1:109" ht="24" customHeight="1">
      <c r="A112" s="66"/>
      <c r="B112" s="85"/>
      <c r="C112" s="164"/>
      <c r="D112" s="333" t="s">
        <v>6081</v>
      </c>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87"/>
      <c r="AH112" s="83"/>
      <c r="AI112" s="83"/>
      <c r="AJ112" s="83"/>
      <c r="AK112" s="83"/>
      <c r="AL112" s="47" t="str">
        <f t="shared" si="2"/>
        <v>Misantla</v>
      </c>
      <c r="AM112" s="47" t="str">
        <f t="shared" si="3"/>
        <v>30109</v>
      </c>
      <c r="AO112" s="83"/>
      <c r="AP112" s="43">
        <v>110</v>
      </c>
      <c r="AQ112" s="84"/>
      <c r="AR112" s="84"/>
      <c r="AS112" s="84"/>
      <c r="AT112" s="84"/>
      <c r="AU112" s="84"/>
      <c r="AV112" s="84"/>
      <c r="AW112" s="51" t="s">
        <v>3489</v>
      </c>
      <c r="AX112" s="84"/>
      <c r="AY112" s="84"/>
      <c r="AZ112" s="84"/>
      <c r="BA112" s="84"/>
      <c r="BB112" s="84"/>
      <c r="BC112" s="84"/>
      <c r="BD112" s="51" t="s">
        <v>3490</v>
      </c>
      <c r="BE112" s="246" t="s">
        <v>3491</v>
      </c>
      <c r="BF112" s="51" t="s">
        <v>3492</v>
      </c>
      <c r="BG112" s="84"/>
      <c r="BH112" s="84"/>
      <c r="BI112" s="84"/>
      <c r="BJ112" s="51" t="s">
        <v>3493</v>
      </c>
      <c r="BK112" s="51" t="s">
        <v>3494</v>
      </c>
      <c r="BL112" s="84"/>
      <c r="BM112" s="84"/>
      <c r="BN112" s="84"/>
      <c r="BO112" s="84"/>
      <c r="BP112" s="84"/>
      <c r="BQ112" s="84"/>
      <c r="BR112" s="84"/>
      <c r="BS112" s="84"/>
      <c r="BT112" s="51" t="s">
        <v>3495</v>
      </c>
      <c r="BU112" s="84"/>
      <c r="BV112" s="84"/>
      <c r="BW112" s="83"/>
      <c r="BX112" s="83"/>
      <c r="BY112" s="83"/>
      <c r="BZ112" s="247"/>
      <c r="CA112" s="247"/>
      <c r="CB112" s="247"/>
      <c r="CC112" s="247"/>
      <c r="CD112" s="247"/>
      <c r="CE112" s="247"/>
      <c r="CF112" s="248" t="s">
        <v>2961</v>
      </c>
      <c r="CG112" s="247"/>
      <c r="CH112" s="247"/>
      <c r="CI112" s="247"/>
      <c r="CJ112" s="247"/>
      <c r="CK112" s="247"/>
      <c r="CL112" s="247"/>
      <c r="CM112" s="248" t="s">
        <v>3496</v>
      </c>
      <c r="CN112" s="52" t="s">
        <v>3497</v>
      </c>
      <c r="CO112" s="248" t="s">
        <v>3498</v>
      </c>
      <c r="CP112" s="247"/>
      <c r="CQ112" s="247"/>
      <c r="CR112" s="247"/>
      <c r="CS112" s="248" t="s">
        <v>3499</v>
      </c>
      <c r="CT112" s="248" t="s">
        <v>3500</v>
      </c>
      <c r="CU112" s="247"/>
      <c r="CV112" s="247"/>
      <c r="CW112" s="247"/>
      <c r="CX112" s="247"/>
      <c r="CY112" s="247"/>
      <c r="CZ112" s="247"/>
      <c r="DA112" s="247"/>
      <c r="DB112" s="247"/>
      <c r="DC112" s="248" t="s">
        <v>3501</v>
      </c>
      <c r="DD112" s="247"/>
      <c r="DE112" s="247"/>
    </row>
    <row r="113" spans="1:109" ht="6.75" customHeight="1">
      <c r="A113" s="66"/>
      <c r="B113" s="85"/>
      <c r="C113" s="164"/>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87"/>
      <c r="AH113" s="83"/>
      <c r="AI113" s="83"/>
      <c r="AJ113" s="83"/>
      <c r="AK113" s="83"/>
      <c r="AL113" s="47" t="str">
        <f t="shared" si="2"/>
        <v>Mixtla de Altamirano</v>
      </c>
      <c r="AM113" s="47" t="str">
        <f t="shared" si="3"/>
        <v>30110</v>
      </c>
      <c r="AO113" s="83"/>
      <c r="AP113" s="43">
        <v>111</v>
      </c>
      <c r="AQ113" s="84"/>
      <c r="AR113" s="84"/>
      <c r="AS113" s="84"/>
      <c r="AT113" s="84"/>
      <c r="AU113" s="84"/>
      <c r="AV113" s="84"/>
      <c r="AW113" s="51" t="s">
        <v>3502</v>
      </c>
      <c r="AX113" s="84"/>
      <c r="AY113" s="84"/>
      <c r="AZ113" s="84"/>
      <c r="BA113" s="84"/>
      <c r="BB113" s="84"/>
      <c r="BC113" s="84"/>
      <c r="BD113" s="51" t="s">
        <v>3503</v>
      </c>
      <c r="BE113" s="246" t="s">
        <v>3504</v>
      </c>
      <c r="BF113" s="51" t="s">
        <v>3505</v>
      </c>
      <c r="BG113" s="84"/>
      <c r="BH113" s="84"/>
      <c r="BI113" s="84"/>
      <c r="BJ113" s="51" t="s">
        <v>3506</v>
      </c>
      <c r="BK113" s="51" t="s">
        <v>3507</v>
      </c>
      <c r="BL113" s="84"/>
      <c r="BM113" s="84"/>
      <c r="BN113" s="84"/>
      <c r="BO113" s="84"/>
      <c r="BP113" s="84"/>
      <c r="BQ113" s="84"/>
      <c r="BR113" s="84"/>
      <c r="BS113" s="84"/>
      <c r="BT113" s="51" t="s">
        <v>3508</v>
      </c>
      <c r="BU113" s="84"/>
      <c r="BV113" s="84"/>
      <c r="BW113" s="83"/>
      <c r="BX113" s="83"/>
      <c r="BY113" s="83"/>
      <c r="BZ113" s="247"/>
      <c r="CA113" s="247"/>
      <c r="CB113" s="247"/>
      <c r="CC113" s="247"/>
      <c r="CD113" s="247"/>
      <c r="CE113" s="247"/>
      <c r="CF113" s="248" t="s">
        <v>3509</v>
      </c>
      <c r="CG113" s="247"/>
      <c r="CH113" s="247"/>
      <c r="CI113" s="247"/>
      <c r="CJ113" s="247"/>
      <c r="CK113" s="247"/>
      <c r="CL113" s="247"/>
      <c r="CM113" s="248" t="s">
        <v>3510</v>
      </c>
      <c r="CN113" s="52" t="s">
        <v>3511</v>
      </c>
      <c r="CO113" s="248" t="s">
        <v>3512</v>
      </c>
      <c r="CP113" s="247"/>
      <c r="CQ113" s="247"/>
      <c r="CR113" s="247"/>
      <c r="CS113" s="248" t="s">
        <v>3513</v>
      </c>
      <c r="CT113" s="248" t="s">
        <v>3514</v>
      </c>
      <c r="CU113" s="247"/>
      <c r="CV113" s="247"/>
      <c r="CW113" s="247"/>
      <c r="CX113" s="247"/>
      <c r="CY113" s="247"/>
      <c r="CZ113" s="247"/>
      <c r="DA113" s="247"/>
      <c r="DB113" s="247"/>
      <c r="DC113" s="248" t="s">
        <v>3515</v>
      </c>
      <c r="DD113" s="247"/>
      <c r="DE113" s="247"/>
    </row>
    <row r="114" spans="1:109" ht="15" customHeight="1">
      <c r="A114" s="66"/>
      <c r="B114" s="85"/>
      <c r="C114" s="164"/>
      <c r="D114" s="172" t="s">
        <v>3462</v>
      </c>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87"/>
      <c r="AH114" s="83"/>
      <c r="AI114" s="83"/>
      <c r="AJ114" s="83"/>
      <c r="AK114" s="83"/>
      <c r="AL114" s="47" t="str">
        <f t="shared" si="2"/>
        <v>Moloacán</v>
      </c>
      <c r="AM114" s="47" t="str">
        <f t="shared" si="3"/>
        <v>30111</v>
      </c>
      <c r="AO114" s="83"/>
      <c r="AP114" s="43">
        <v>112</v>
      </c>
      <c r="AQ114" s="84"/>
      <c r="AR114" s="84"/>
      <c r="AS114" s="84"/>
      <c r="AT114" s="84"/>
      <c r="AU114" s="84"/>
      <c r="AV114" s="84"/>
      <c r="AW114" s="51" t="s">
        <v>3517</v>
      </c>
      <c r="AX114" s="84"/>
      <c r="AY114" s="84"/>
      <c r="AZ114" s="84"/>
      <c r="BA114" s="84"/>
      <c r="BB114" s="84"/>
      <c r="BC114" s="84"/>
      <c r="BD114" s="51" t="s">
        <v>3518</v>
      </c>
      <c r="BE114" s="246" t="s">
        <v>3519</v>
      </c>
      <c r="BF114" s="51" t="s">
        <v>3520</v>
      </c>
      <c r="BG114" s="84"/>
      <c r="BH114" s="84"/>
      <c r="BI114" s="84"/>
      <c r="BJ114" s="51" t="s">
        <v>3521</v>
      </c>
      <c r="BK114" s="51" t="s">
        <v>3522</v>
      </c>
      <c r="BL114" s="84"/>
      <c r="BM114" s="84"/>
      <c r="BN114" s="84"/>
      <c r="BO114" s="84"/>
      <c r="BP114" s="84"/>
      <c r="BQ114" s="84"/>
      <c r="BR114" s="84"/>
      <c r="BS114" s="84"/>
      <c r="BT114" s="51" t="s">
        <v>3523</v>
      </c>
      <c r="BU114" s="84"/>
      <c r="BV114" s="84"/>
      <c r="BW114" s="83"/>
      <c r="BX114" s="83"/>
      <c r="BY114" s="83"/>
      <c r="BZ114" s="247"/>
      <c r="CA114" s="247"/>
      <c r="CB114" s="247"/>
      <c r="CC114" s="247"/>
      <c r="CD114" s="247"/>
      <c r="CE114" s="247"/>
      <c r="CF114" s="248" t="s">
        <v>3524</v>
      </c>
      <c r="CG114" s="247"/>
      <c r="CH114" s="247"/>
      <c r="CI114" s="247"/>
      <c r="CJ114" s="247"/>
      <c r="CK114" s="247"/>
      <c r="CL114" s="247"/>
      <c r="CM114" s="248" t="s">
        <v>3525</v>
      </c>
      <c r="CN114" s="52" t="s">
        <v>3526</v>
      </c>
      <c r="CO114" s="248" t="s">
        <v>3527</v>
      </c>
      <c r="CP114" s="247"/>
      <c r="CQ114" s="247"/>
      <c r="CR114" s="247"/>
      <c r="CS114" s="248" t="s">
        <v>3528</v>
      </c>
      <c r="CT114" s="248" t="s">
        <v>2751</v>
      </c>
      <c r="CU114" s="247"/>
      <c r="CV114" s="247"/>
      <c r="CW114" s="247"/>
      <c r="CX114" s="247"/>
      <c r="CY114" s="247"/>
      <c r="CZ114" s="247"/>
      <c r="DA114" s="247"/>
      <c r="DB114" s="247"/>
      <c r="DC114" s="248" t="s">
        <v>3529</v>
      </c>
      <c r="DD114" s="247"/>
      <c r="DE114" s="247"/>
    </row>
    <row r="115" spans="1:109" ht="6.75" customHeight="1">
      <c r="A115" s="66"/>
      <c r="B115" s="85"/>
      <c r="C115" s="164"/>
      <c r="D115" s="172"/>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87"/>
      <c r="AH115" s="83"/>
      <c r="AI115" s="83"/>
      <c r="AJ115" s="83"/>
      <c r="AK115" s="83"/>
      <c r="AL115" s="47" t="str">
        <f t="shared" si="2"/>
        <v>Naolinco</v>
      </c>
      <c r="AM115" s="47" t="str">
        <f t="shared" si="3"/>
        <v>30112</v>
      </c>
      <c r="AO115" s="83"/>
      <c r="AP115" s="43">
        <v>113</v>
      </c>
      <c r="AQ115" s="84"/>
      <c r="AR115" s="84"/>
      <c r="AS115" s="84"/>
      <c r="AT115" s="84"/>
      <c r="AU115" s="84"/>
      <c r="AV115" s="84"/>
      <c r="AW115" s="51" t="s">
        <v>3530</v>
      </c>
      <c r="AX115" s="84"/>
      <c r="AY115" s="84"/>
      <c r="AZ115" s="84"/>
      <c r="BA115" s="84"/>
      <c r="BB115" s="84"/>
      <c r="BC115" s="84"/>
      <c r="BD115" s="51" t="s">
        <v>3531</v>
      </c>
      <c r="BE115" s="246" t="s">
        <v>3532</v>
      </c>
      <c r="BF115" s="51" t="s">
        <v>3533</v>
      </c>
      <c r="BG115" s="84"/>
      <c r="BH115" s="84"/>
      <c r="BI115" s="84"/>
      <c r="BJ115" s="51" t="s">
        <v>3534</v>
      </c>
      <c r="BK115" s="51" t="s">
        <v>3535</v>
      </c>
      <c r="BL115" s="84"/>
      <c r="BM115" s="84"/>
      <c r="BN115" s="84"/>
      <c r="BO115" s="84"/>
      <c r="BP115" s="84"/>
      <c r="BQ115" s="84"/>
      <c r="BR115" s="84"/>
      <c r="BS115" s="84"/>
      <c r="BT115" s="51" t="s">
        <v>3536</v>
      </c>
      <c r="BU115" s="84"/>
      <c r="BV115" s="84"/>
      <c r="BW115" s="83"/>
      <c r="BX115" s="83"/>
      <c r="BY115" s="83"/>
      <c r="BZ115" s="247"/>
      <c r="CA115" s="247"/>
      <c r="CB115" s="247"/>
      <c r="CC115" s="247"/>
      <c r="CD115" s="247"/>
      <c r="CE115" s="247"/>
      <c r="CF115" s="248" t="s">
        <v>155</v>
      </c>
      <c r="CG115" s="247"/>
      <c r="CH115" s="247"/>
      <c r="CI115" s="247"/>
      <c r="CJ115" s="247"/>
      <c r="CK115" s="247"/>
      <c r="CL115" s="247"/>
      <c r="CM115" s="248" t="s">
        <v>3537</v>
      </c>
      <c r="CN115" s="52" t="s">
        <v>3538</v>
      </c>
      <c r="CO115" s="248" t="s">
        <v>3539</v>
      </c>
      <c r="CP115" s="247"/>
      <c r="CQ115" s="247"/>
      <c r="CR115" s="247"/>
      <c r="CS115" s="248" t="s">
        <v>3540</v>
      </c>
      <c r="CT115" s="248" t="s">
        <v>3541</v>
      </c>
      <c r="CU115" s="247"/>
      <c r="CV115" s="247"/>
      <c r="CW115" s="247"/>
      <c r="CX115" s="247"/>
      <c r="CY115" s="247"/>
      <c r="CZ115" s="247"/>
      <c r="DA115" s="247"/>
      <c r="DB115" s="247"/>
      <c r="DC115" s="248" t="s">
        <v>3542</v>
      </c>
      <c r="DD115" s="247"/>
      <c r="DE115" s="247"/>
    </row>
    <row r="116" spans="1:109" ht="24" customHeight="1">
      <c r="A116" s="66"/>
      <c r="B116" s="85"/>
      <c r="C116" s="164"/>
      <c r="D116" s="327" t="s">
        <v>6033</v>
      </c>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87"/>
      <c r="AH116" s="83"/>
      <c r="AI116" s="83"/>
      <c r="AJ116" s="83"/>
      <c r="AK116" s="83"/>
      <c r="AL116" s="47" t="str">
        <f t="shared" si="2"/>
        <v>Naranjal</v>
      </c>
      <c r="AM116" s="47" t="str">
        <f t="shared" si="3"/>
        <v>30113</v>
      </c>
      <c r="AO116" s="83"/>
      <c r="AP116" s="43">
        <v>114</v>
      </c>
      <c r="AQ116" s="84"/>
      <c r="AR116" s="84"/>
      <c r="AS116" s="84"/>
      <c r="AT116" s="84"/>
      <c r="AU116" s="84"/>
      <c r="AV116" s="84"/>
      <c r="AW116" s="51" t="s">
        <v>3544</v>
      </c>
      <c r="AX116" s="84"/>
      <c r="AY116" s="84"/>
      <c r="AZ116" s="84"/>
      <c r="BA116" s="84"/>
      <c r="BB116" s="84"/>
      <c r="BC116" s="84"/>
      <c r="BD116" s="51" t="s">
        <v>3545</v>
      </c>
      <c r="BE116" s="246" t="s">
        <v>3546</v>
      </c>
      <c r="BF116" s="51" t="s">
        <v>3547</v>
      </c>
      <c r="BG116" s="84"/>
      <c r="BH116" s="84"/>
      <c r="BI116" s="84"/>
      <c r="BJ116" s="51" t="s">
        <v>3548</v>
      </c>
      <c r="BK116" s="51" t="s">
        <v>3549</v>
      </c>
      <c r="BL116" s="84"/>
      <c r="BM116" s="84"/>
      <c r="BN116" s="84"/>
      <c r="BO116" s="84"/>
      <c r="BP116" s="84"/>
      <c r="BQ116" s="84"/>
      <c r="BR116" s="84"/>
      <c r="BS116" s="84"/>
      <c r="BT116" s="51" t="s">
        <v>3550</v>
      </c>
      <c r="BU116" s="84"/>
      <c r="BV116" s="84"/>
      <c r="BW116" s="83"/>
      <c r="BX116" s="83"/>
      <c r="BY116" s="83"/>
      <c r="BZ116" s="247"/>
      <c r="CA116" s="247"/>
      <c r="CB116" s="247"/>
      <c r="CC116" s="247"/>
      <c r="CD116" s="247"/>
      <c r="CE116" s="247"/>
      <c r="CF116" s="248" t="s">
        <v>3551</v>
      </c>
      <c r="CG116" s="247"/>
      <c r="CH116" s="247"/>
      <c r="CI116" s="247"/>
      <c r="CJ116" s="247"/>
      <c r="CK116" s="247"/>
      <c r="CL116" s="247"/>
      <c r="CM116" s="248" t="s">
        <v>3552</v>
      </c>
      <c r="CN116" s="52" t="s">
        <v>3553</v>
      </c>
      <c r="CO116" s="248" t="s">
        <v>3554</v>
      </c>
      <c r="CP116" s="247"/>
      <c r="CQ116" s="247"/>
      <c r="CR116" s="247"/>
      <c r="CS116" s="248" t="s">
        <v>3555</v>
      </c>
      <c r="CT116" s="248" t="s">
        <v>3556</v>
      </c>
      <c r="CU116" s="247"/>
      <c r="CV116" s="247"/>
      <c r="CW116" s="247"/>
      <c r="CX116" s="247"/>
      <c r="CY116" s="247"/>
      <c r="CZ116" s="247"/>
      <c r="DA116" s="247"/>
      <c r="DB116" s="247"/>
      <c r="DC116" s="248" t="s">
        <v>3557</v>
      </c>
      <c r="DD116" s="247"/>
      <c r="DE116" s="247"/>
    </row>
    <row r="117" spans="1:109" ht="6.75" customHeight="1">
      <c r="A117" s="66"/>
      <c r="B117" s="85"/>
      <c r="C117" s="16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87"/>
      <c r="AH117" s="83"/>
      <c r="AI117" s="83"/>
      <c r="AJ117" s="83"/>
      <c r="AK117" s="83"/>
      <c r="AL117" s="47" t="str">
        <f t="shared" si="2"/>
        <v>Nautla</v>
      </c>
      <c r="AM117" s="47" t="str">
        <f t="shared" si="3"/>
        <v>30114</v>
      </c>
      <c r="AO117" s="83"/>
      <c r="AP117" s="43">
        <v>115</v>
      </c>
      <c r="AQ117" s="84"/>
      <c r="AR117" s="84"/>
      <c r="AS117" s="84"/>
      <c r="AT117" s="84"/>
      <c r="AU117" s="84"/>
      <c r="AV117" s="84"/>
      <c r="AW117" s="51" t="s">
        <v>3558</v>
      </c>
      <c r="AX117" s="84"/>
      <c r="AY117" s="84"/>
      <c r="AZ117" s="84"/>
      <c r="BA117" s="84"/>
      <c r="BB117" s="84"/>
      <c r="BC117" s="84"/>
      <c r="BD117" s="51" t="s">
        <v>3559</v>
      </c>
      <c r="BE117" s="246" t="s">
        <v>3560</v>
      </c>
      <c r="BF117" s="84">
        <v>16999</v>
      </c>
      <c r="BG117" s="84"/>
      <c r="BH117" s="84"/>
      <c r="BI117" s="84"/>
      <c r="BJ117" s="51" t="s">
        <v>3561</v>
      </c>
      <c r="BK117" s="51" t="s">
        <v>3562</v>
      </c>
      <c r="BL117" s="84"/>
      <c r="BM117" s="84"/>
      <c r="BN117" s="84"/>
      <c r="BO117" s="84"/>
      <c r="BP117" s="84"/>
      <c r="BQ117" s="84"/>
      <c r="BR117" s="84"/>
      <c r="BS117" s="84"/>
      <c r="BT117" s="51" t="s">
        <v>3563</v>
      </c>
      <c r="BU117" s="84"/>
      <c r="BV117" s="84"/>
      <c r="BW117" s="83"/>
      <c r="BX117" s="83"/>
      <c r="BY117" s="83"/>
      <c r="BZ117" s="247"/>
      <c r="CA117" s="247"/>
      <c r="CB117" s="247"/>
      <c r="CC117" s="247"/>
      <c r="CD117" s="247"/>
      <c r="CE117" s="247"/>
      <c r="CF117" s="248" t="s">
        <v>3564</v>
      </c>
      <c r="CG117" s="247"/>
      <c r="CH117" s="247"/>
      <c r="CI117" s="247"/>
      <c r="CJ117" s="247"/>
      <c r="CK117" s="247"/>
      <c r="CL117" s="247"/>
      <c r="CM117" s="248" t="s">
        <v>3565</v>
      </c>
      <c r="CN117" s="52" t="s">
        <v>3566</v>
      </c>
      <c r="CO117" s="248" t="s">
        <v>400</v>
      </c>
      <c r="CP117" s="247"/>
      <c r="CQ117" s="247"/>
      <c r="CR117" s="247"/>
      <c r="CS117" s="248" t="s">
        <v>3567</v>
      </c>
      <c r="CT117" s="248" t="s">
        <v>1185</v>
      </c>
      <c r="CU117" s="247"/>
      <c r="CV117" s="247"/>
      <c r="CW117" s="247"/>
      <c r="CX117" s="247"/>
      <c r="CY117" s="247"/>
      <c r="CZ117" s="247"/>
      <c r="DA117" s="247"/>
      <c r="DB117" s="247"/>
      <c r="DC117" s="248" t="s">
        <v>3568</v>
      </c>
      <c r="DD117" s="247"/>
      <c r="DE117" s="247"/>
    </row>
    <row r="118" spans="1:109" ht="15" customHeight="1">
      <c r="A118" s="66"/>
      <c r="B118" s="85"/>
      <c r="C118" s="164"/>
      <c r="D118" s="172" t="s">
        <v>3516</v>
      </c>
      <c r="E118" s="255"/>
      <c r="F118" s="255"/>
      <c r="G118" s="256"/>
      <c r="H118" s="338" t="s">
        <v>6082</v>
      </c>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87"/>
      <c r="AH118" s="83"/>
      <c r="AI118" s="83"/>
      <c r="AJ118" s="83"/>
      <c r="AK118" s="83"/>
      <c r="AL118" s="47" t="str">
        <f t="shared" si="2"/>
        <v>Nogales</v>
      </c>
      <c r="AM118" s="47" t="str">
        <f t="shared" si="3"/>
        <v>30115</v>
      </c>
      <c r="AO118" s="83"/>
      <c r="AP118" s="43">
        <v>116</v>
      </c>
      <c r="AQ118" s="84"/>
      <c r="AR118" s="84"/>
      <c r="AS118" s="84"/>
      <c r="AT118" s="84"/>
      <c r="AU118" s="84"/>
      <c r="AV118" s="84"/>
      <c r="AW118" s="51" t="s">
        <v>3569</v>
      </c>
      <c r="AX118" s="84"/>
      <c r="AY118" s="84"/>
      <c r="AZ118" s="84"/>
      <c r="BA118" s="84"/>
      <c r="BB118" s="84"/>
      <c r="BC118" s="84"/>
      <c r="BD118" s="51" t="s">
        <v>3570</v>
      </c>
      <c r="BE118" s="246" t="s">
        <v>3571</v>
      </c>
      <c r="BF118" s="84"/>
      <c r="BG118" s="84"/>
      <c r="BH118" s="84"/>
      <c r="BI118" s="84"/>
      <c r="BJ118" s="51" t="s">
        <v>3572</v>
      </c>
      <c r="BK118" s="51" t="s">
        <v>3573</v>
      </c>
      <c r="BL118" s="84"/>
      <c r="BM118" s="84"/>
      <c r="BN118" s="84"/>
      <c r="BO118" s="84"/>
      <c r="BP118" s="84"/>
      <c r="BQ118" s="84"/>
      <c r="BR118" s="84"/>
      <c r="BS118" s="84"/>
      <c r="BT118" s="51" t="s">
        <v>3574</v>
      </c>
      <c r="BU118" s="84"/>
      <c r="BV118" s="84"/>
      <c r="BW118" s="83"/>
      <c r="BX118" s="83"/>
      <c r="BY118" s="83"/>
      <c r="BZ118" s="247"/>
      <c r="CA118" s="247"/>
      <c r="CB118" s="247"/>
      <c r="CC118" s="247"/>
      <c r="CD118" s="247"/>
      <c r="CE118" s="247"/>
      <c r="CF118" s="248" t="s">
        <v>3575</v>
      </c>
      <c r="CG118" s="247"/>
      <c r="CH118" s="247"/>
      <c r="CI118" s="247"/>
      <c r="CJ118" s="247"/>
      <c r="CK118" s="247"/>
      <c r="CL118" s="247"/>
      <c r="CM118" s="248" t="s">
        <v>3553</v>
      </c>
      <c r="CN118" s="52" t="s">
        <v>3576</v>
      </c>
      <c r="CO118" s="247"/>
      <c r="CP118" s="247"/>
      <c r="CQ118" s="247"/>
      <c r="CR118" s="247"/>
      <c r="CS118" s="248" t="s">
        <v>3577</v>
      </c>
      <c r="CT118" s="248" t="s">
        <v>3578</v>
      </c>
      <c r="CU118" s="247"/>
      <c r="CV118" s="247"/>
      <c r="CW118" s="247"/>
      <c r="CX118" s="247"/>
      <c r="CY118" s="247"/>
      <c r="CZ118" s="247"/>
      <c r="DA118" s="247"/>
      <c r="DB118" s="247"/>
      <c r="DC118" s="248" t="s">
        <v>2097</v>
      </c>
      <c r="DD118" s="247"/>
      <c r="DE118" s="247"/>
    </row>
    <row r="119" spans="1:109" ht="6.75" customHeight="1">
      <c r="A119" s="66"/>
      <c r="B119" s="85"/>
      <c r="C119" s="164"/>
      <c r="D119" s="155"/>
      <c r="E119" s="155"/>
      <c r="F119" s="155"/>
      <c r="G119" s="163"/>
      <c r="H119" s="180"/>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87"/>
      <c r="AH119" s="83"/>
      <c r="AI119" s="83"/>
      <c r="AJ119" s="83"/>
      <c r="AK119" s="83"/>
      <c r="AL119" s="47" t="str">
        <f t="shared" si="2"/>
        <v>Oluta</v>
      </c>
      <c r="AM119" s="47" t="str">
        <f t="shared" si="3"/>
        <v>30116</v>
      </c>
      <c r="AO119" s="83"/>
      <c r="AP119" s="43">
        <v>117</v>
      </c>
      <c r="AQ119" s="84"/>
      <c r="AR119" s="84"/>
      <c r="AS119" s="84"/>
      <c r="AT119" s="84"/>
      <c r="AU119" s="84"/>
      <c r="AV119" s="84"/>
      <c r="AW119" s="51" t="s">
        <v>3579</v>
      </c>
      <c r="AX119" s="84"/>
      <c r="AY119" s="84"/>
      <c r="AZ119" s="84"/>
      <c r="BA119" s="84"/>
      <c r="BB119" s="84"/>
      <c r="BC119" s="84"/>
      <c r="BD119" s="51" t="s">
        <v>3580</v>
      </c>
      <c r="BE119" s="246" t="s">
        <v>3581</v>
      </c>
      <c r="BF119" s="84"/>
      <c r="BG119" s="84"/>
      <c r="BH119" s="84"/>
      <c r="BI119" s="84"/>
      <c r="BJ119" s="51" t="s">
        <v>3582</v>
      </c>
      <c r="BK119" s="51" t="s">
        <v>3583</v>
      </c>
      <c r="BL119" s="84"/>
      <c r="BM119" s="84"/>
      <c r="BN119" s="84"/>
      <c r="BO119" s="84"/>
      <c r="BP119" s="84"/>
      <c r="BQ119" s="84"/>
      <c r="BR119" s="84"/>
      <c r="BS119" s="84"/>
      <c r="BT119" s="51" t="s">
        <v>3584</v>
      </c>
      <c r="BU119" s="84"/>
      <c r="BV119" s="84"/>
      <c r="BW119" s="83"/>
      <c r="BX119" s="83"/>
      <c r="BY119" s="83"/>
      <c r="BZ119" s="247"/>
      <c r="CA119" s="247"/>
      <c r="CB119" s="247"/>
      <c r="CC119" s="247"/>
      <c r="CD119" s="247"/>
      <c r="CE119" s="247"/>
      <c r="CF119" s="248" t="s">
        <v>3585</v>
      </c>
      <c r="CG119" s="247"/>
      <c r="CH119" s="247"/>
      <c r="CI119" s="247"/>
      <c r="CJ119" s="247"/>
      <c r="CK119" s="247"/>
      <c r="CL119" s="247"/>
      <c r="CM119" s="248" t="s">
        <v>2343</v>
      </c>
      <c r="CN119" s="52" t="s">
        <v>3586</v>
      </c>
      <c r="CO119" s="247"/>
      <c r="CP119" s="247"/>
      <c r="CQ119" s="247"/>
      <c r="CR119" s="247"/>
      <c r="CS119" s="248" t="s">
        <v>3587</v>
      </c>
      <c r="CT119" s="248" t="s">
        <v>3588</v>
      </c>
      <c r="CU119" s="247"/>
      <c r="CV119" s="247"/>
      <c r="CW119" s="247"/>
      <c r="CX119" s="247"/>
      <c r="CY119" s="247"/>
      <c r="CZ119" s="247"/>
      <c r="DA119" s="247"/>
      <c r="DB119" s="247"/>
      <c r="DC119" s="248" t="s">
        <v>3589</v>
      </c>
      <c r="DD119" s="247"/>
      <c r="DE119" s="247"/>
    </row>
    <row r="120" spans="1:109" ht="15" customHeight="1">
      <c r="A120" s="66"/>
      <c r="B120" s="85"/>
      <c r="C120" s="164"/>
      <c r="D120" s="172" t="s">
        <v>3543</v>
      </c>
      <c r="E120" s="172"/>
      <c r="F120" s="172"/>
      <c r="G120" s="31"/>
      <c r="H120" s="338" t="s">
        <v>6083</v>
      </c>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87"/>
      <c r="AH120" s="83"/>
      <c r="AI120" s="83"/>
      <c r="AJ120" s="83"/>
      <c r="AK120" s="83"/>
      <c r="AL120" s="47" t="str">
        <f t="shared" si="2"/>
        <v>Omealca</v>
      </c>
      <c r="AM120" s="47" t="str">
        <f t="shared" si="3"/>
        <v>30117</v>
      </c>
      <c r="AO120" s="83"/>
      <c r="AP120" s="43">
        <v>118</v>
      </c>
      <c r="AQ120" s="84"/>
      <c r="AR120" s="84"/>
      <c r="AS120" s="84"/>
      <c r="AT120" s="84"/>
      <c r="AU120" s="84"/>
      <c r="AV120" s="84"/>
      <c r="AW120" s="51" t="s">
        <v>3591</v>
      </c>
      <c r="AX120" s="84"/>
      <c r="AY120" s="84"/>
      <c r="AZ120" s="84"/>
      <c r="BA120" s="84"/>
      <c r="BB120" s="84"/>
      <c r="BC120" s="84"/>
      <c r="BD120" s="51" t="s">
        <v>3592</v>
      </c>
      <c r="BE120" s="246" t="s">
        <v>3593</v>
      </c>
      <c r="BF120" s="84"/>
      <c r="BG120" s="84"/>
      <c r="BH120" s="84"/>
      <c r="BI120" s="84"/>
      <c r="BJ120" s="51" t="s">
        <v>3594</v>
      </c>
      <c r="BK120" s="51" t="s">
        <v>3595</v>
      </c>
      <c r="BL120" s="84"/>
      <c r="BM120" s="84"/>
      <c r="BN120" s="84"/>
      <c r="BO120" s="84"/>
      <c r="BP120" s="84"/>
      <c r="BQ120" s="84"/>
      <c r="BR120" s="84"/>
      <c r="BS120" s="84"/>
      <c r="BT120" s="51" t="s">
        <v>3596</v>
      </c>
      <c r="BU120" s="84"/>
      <c r="BV120" s="84"/>
      <c r="BW120" s="83"/>
      <c r="BX120" s="83"/>
      <c r="BY120" s="83"/>
      <c r="BZ120" s="247"/>
      <c r="CA120" s="247"/>
      <c r="CB120" s="247"/>
      <c r="CC120" s="247"/>
      <c r="CD120" s="247"/>
      <c r="CE120" s="247"/>
      <c r="CF120" s="248" t="s">
        <v>3597</v>
      </c>
      <c r="CG120" s="247"/>
      <c r="CH120" s="247"/>
      <c r="CI120" s="247"/>
      <c r="CJ120" s="247"/>
      <c r="CK120" s="247"/>
      <c r="CL120" s="247"/>
      <c r="CM120" s="248" t="s">
        <v>3598</v>
      </c>
      <c r="CN120" s="52" t="s">
        <v>3599</v>
      </c>
      <c r="CO120" s="247"/>
      <c r="CP120" s="247"/>
      <c r="CQ120" s="247"/>
      <c r="CR120" s="247"/>
      <c r="CS120" s="248" t="s">
        <v>3600</v>
      </c>
      <c r="CT120" s="248" t="s">
        <v>3601</v>
      </c>
      <c r="CU120" s="247"/>
      <c r="CV120" s="247"/>
      <c r="CW120" s="247"/>
      <c r="CX120" s="247"/>
      <c r="CY120" s="247"/>
      <c r="CZ120" s="247"/>
      <c r="DA120" s="247"/>
      <c r="DB120" s="247"/>
      <c r="DC120" s="248" t="s">
        <v>3602</v>
      </c>
      <c r="DD120" s="247"/>
      <c r="DE120" s="247"/>
    </row>
    <row r="121" spans="1:109" ht="15" customHeight="1" thickBot="1">
      <c r="A121" s="66"/>
      <c r="B121" s="102"/>
      <c r="C121" s="103"/>
      <c r="D121" s="105"/>
      <c r="E121" s="105"/>
      <c r="F121" s="105"/>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4"/>
      <c r="AH121" s="83"/>
      <c r="AI121" s="83"/>
      <c r="AJ121" s="83"/>
      <c r="AK121" s="83"/>
      <c r="AL121" s="47" t="str">
        <f t="shared" si="2"/>
        <v>Orizaba</v>
      </c>
      <c r="AM121" s="47" t="str">
        <f t="shared" si="3"/>
        <v>30118</v>
      </c>
      <c r="AO121" s="83"/>
      <c r="AP121" s="43">
        <v>119</v>
      </c>
      <c r="AQ121" s="84"/>
      <c r="AR121" s="84"/>
      <c r="AS121" s="84"/>
      <c r="AT121" s="84"/>
      <c r="AU121" s="84"/>
      <c r="AV121" s="84"/>
      <c r="AW121" s="51" t="s">
        <v>3603</v>
      </c>
      <c r="AX121" s="84"/>
      <c r="AY121" s="84"/>
      <c r="AZ121" s="84"/>
      <c r="BA121" s="84"/>
      <c r="BB121" s="84"/>
      <c r="BC121" s="84"/>
      <c r="BD121" s="51" t="s">
        <v>3604</v>
      </c>
      <c r="BE121" s="246" t="s">
        <v>3605</v>
      </c>
      <c r="BF121" s="84"/>
      <c r="BG121" s="84"/>
      <c r="BH121" s="84"/>
      <c r="BI121" s="84"/>
      <c r="BJ121" s="51" t="s">
        <v>3606</v>
      </c>
      <c r="BK121" s="51" t="s">
        <v>3607</v>
      </c>
      <c r="BL121" s="84"/>
      <c r="BM121" s="84"/>
      <c r="BN121" s="84"/>
      <c r="BO121" s="84"/>
      <c r="BP121" s="84"/>
      <c r="BQ121" s="84"/>
      <c r="BR121" s="84"/>
      <c r="BS121" s="84"/>
      <c r="BT121" s="51" t="s">
        <v>3608</v>
      </c>
      <c r="BU121" s="84"/>
      <c r="BV121" s="84"/>
      <c r="BW121" s="83"/>
      <c r="BX121" s="83"/>
      <c r="BY121" s="83"/>
      <c r="BZ121" s="247"/>
      <c r="CA121" s="247"/>
      <c r="CB121" s="247"/>
      <c r="CC121" s="247"/>
      <c r="CD121" s="247"/>
      <c r="CE121" s="247"/>
      <c r="CF121" s="248" t="s">
        <v>3609</v>
      </c>
      <c r="CG121" s="247"/>
      <c r="CH121" s="247"/>
      <c r="CI121" s="247"/>
      <c r="CJ121" s="247"/>
      <c r="CK121" s="247"/>
      <c r="CL121" s="247"/>
      <c r="CM121" s="248" t="s">
        <v>3610</v>
      </c>
      <c r="CN121" s="52" t="s">
        <v>3611</v>
      </c>
      <c r="CO121" s="247"/>
      <c r="CP121" s="247"/>
      <c r="CQ121" s="247"/>
      <c r="CR121" s="247"/>
      <c r="CS121" s="248" t="s">
        <v>3612</v>
      </c>
      <c r="CT121" s="248" t="s">
        <v>3613</v>
      </c>
      <c r="CU121" s="247"/>
      <c r="CV121" s="247"/>
      <c r="CW121" s="247"/>
      <c r="CX121" s="247"/>
      <c r="CY121" s="247"/>
      <c r="CZ121" s="247"/>
      <c r="DA121" s="247"/>
      <c r="DB121" s="247"/>
      <c r="DC121" s="248" t="s">
        <v>3614</v>
      </c>
      <c r="DD121" s="247"/>
      <c r="DE121" s="247"/>
    </row>
    <row r="122" spans="1:109" ht="15" customHeight="1" thickBot="1">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H122" s="83"/>
      <c r="AI122" s="83"/>
      <c r="AJ122" s="83"/>
      <c r="AK122" s="83"/>
      <c r="AL122" s="47" t="str">
        <f t="shared" si="2"/>
        <v>Otatitlán</v>
      </c>
      <c r="AM122" s="47" t="str">
        <f t="shared" si="3"/>
        <v>30119</v>
      </c>
      <c r="AO122" s="83"/>
      <c r="AP122" s="43">
        <v>120</v>
      </c>
      <c r="AQ122" s="84"/>
      <c r="AR122" s="84"/>
      <c r="AS122" s="84"/>
      <c r="AT122" s="84"/>
      <c r="AU122" s="84"/>
      <c r="AV122" s="84"/>
      <c r="AW122" s="51" t="s">
        <v>3616</v>
      </c>
      <c r="AX122" s="84"/>
      <c r="AY122" s="84"/>
      <c r="AZ122" s="84"/>
      <c r="BA122" s="84"/>
      <c r="BB122" s="84"/>
      <c r="BC122" s="84"/>
      <c r="BD122" s="51" t="s">
        <v>3617</v>
      </c>
      <c r="BE122" s="246" t="s">
        <v>3618</v>
      </c>
      <c r="BF122" s="84"/>
      <c r="BG122" s="84"/>
      <c r="BH122" s="84"/>
      <c r="BI122" s="84"/>
      <c r="BJ122" s="51" t="s">
        <v>3619</v>
      </c>
      <c r="BK122" s="51" t="s">
        <v>3620</v>
      </c>
      <c r="BL122" s="84"/>
      <c r="BM122" s="84"/>
      <c r="BN122" s="84"/>
      <c r="BO122" s="84"/>
      <c r="BP122" s="84"/>
      <c r="BQ122" s="84"/>
      <c r="BR122" s="84"/>
      <c r="BS122" s="84"/>
      <c r="BT122" s="51" t="s">
        <v>3621</v>
      </c>
      <c r="BU122" s="84"/>
      <c r="BV122" s="84"/>
      <c r="BW122" s="83"/>
      <c r="BX122" s="83"/>
      <c r="BY122" s="83"/>
      <c r="BZ122" s="247"/>
      <c r="CA122" s="247"/>
      <c r="CB122" s="247"/>
      <c r="CC122" s="247"/>
      <c r="CD122" s="247"/>
      <c r="CE122" s="247"/>
      <c r="CF122" s="294" t="s">
        <v>3622</v>
      </c>
      <c r="CG122" s="247"/>
      <c r="CH122" s="247"/>
      <c r="CI122" s="247"/>
      <c r="CJ122" s="247"/>
      <c r="CK122" s="247"/>
      <c r="CL122" s="247"/>
      <c r="CM122" s="248" t="s">
        <v>3623</v>
      </c>
      <c r="CN122" s="52" t="s">
        <v>3624</v>
      </c>
      <c r="CO122" s="247"/>
      <c r="CP122" s="247"/>
      <c r="CQ122" s="247"/>
      <c r="CR122" s="247"/>
      <c r="CS122" s="248" t="s">
        <v>3625</v>
      </c>
      <c r="CT122" s="248" t="s">
        <v>3626</v>
      </c>
      <c r="CU122" s="247"/>
      <c r="CV122" s="247"/>
      <c r="CW122" s="247"/>
      <c r="CX122" s="247"/>
      <c r="CY122" s="247"/>
      <c r="CZ122" s="247"/>
      <c r="DA122" s="247"/>
      <c r="DB122" s="247"/>
      <c r="DC122" s="248" t="s">
        <v>3627</v>
      </c>
      <c r="DD122" s="247"/>
      <c r="DE122" s="247"/>
    </row>
    <row r="123" spans="1:109" ht="15" customHeight="1">
      <c r="A123" s="66"/>
      <c r="B123" s="8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2"/>
      <c r="AH123" s="83"/>
      <c r="AI123" s="83"/>
      <c r="AJ123" s="83"/>
      <c r="AK123" s="83"/>
      <c r="AL123" s="47" t="str">
        <f t="shared" si="2"/>
        <v>Oteapan</v>
      </c>
      <c r="AM123" s="47" t="str">
        <f t="shared" si="3"/>
        <v>30120</v>
      </c>
      <c r="AO123" s="83"/>
      <c r="AP123" s="43">
        <v>121</v>
      </c>
      <c r="AQ123" s="84"/>
      <c r="AR123" s="84"/>
      <c r="AS123" s="84"/>
      <c r="AT123" s="84"/>
      <c r="AU123" s="84"/>
      <c r="AV123" s="84"/>
      <c r="AW123" s="51" t="s">
        <v>3629</v>
      </c>
      <c r="AX123" s="84"/>
      <c r="AY123" s="84"/>
      <c r="AZ123" s="84"/>
      <c r="BA123" s="84"/>
      <c r="BB123" s="84"/>
      <c r="BC123" s="84"/>
      <c r="BD123" s="51" t="s">
        <v>3630</v>
      </c>
      <c r="BE123" s="246" t="s">
        <v>3631</v>
      </c>
      <c r="BF123" s="84"/>
      <c r="BG123" s="84"/>
      <c r="BH123" s="84"/>
      <c r="BI123" s="84"/>
      <c r="BJ123" s="51" t="s">
        <v>3632</v>
      </c>
      <c r="BK123" s="51" t="s">
        <v>3633</v>
      </c>
      <c r="BL123" s="84"/>
      <c r="BM123" s="84"/>
      <c r="BN123" s="84"/>
      <c r="BO123" s="84"/>
      <c r="BP123" s="84"/>
      <c r="BQ123" s="84"/>
      <c r="BR123" s="84"/>
      <c r="BS123" s="84"/>
      <c r="BT123" s="51" t="s">
        <v>3634</v>
      </c>
      <c r="BU123" s="84"/>
      <c r="BV123" s="84"/>
      <c r="BW123" s="83"/>
      <c r="BX123" s="83"/>
      <c r="BY123" s="83"/>
      <c r="BZ123" s="247"/>
      <c r="CA123" s="247"/>
      <c r="CB123" s="247"/>
      <c r="CC123" s="247"/>
      <c r="CD123" s="247"/>
      <c r="CE123" s="247"/>
      <c r="CF123" s="294" t="s">
        <v>3635</v>
      </c>
      <c r="CG123" s="247"/>
      <c r="CH123" s="247"/>
      <c r="CI123" s="247"/>
      <c r="CJ123" s="247"/>
      <c r="CK123" s="247"/>
      <c r="CL123" s="247"/>
      <c r="CM123" s="248" t="s">
        <v>3636</v>
      </c>
      <c r="CN123" s="52" t="s">
        <v>3637</v>
      </c>
      <c r="CO123" s="247"/>
      <c r="CP123" s="247"/>
      <c r="CQ123" s="247"/>
      <c r="CR123" s="247"/>
      <c r="CS123" s="248" t="s">
        <v>3638</v>
      </c>
      <c r="CT123" s="248" t="s">
        <v>3639</v>
      </c>
      <c r="CU123" s="247"/>
      <c r="CV123" s="247"/>
      <c r="CW123" s="247"/>
      <c r="CX123" s="247"/>
      <c r="CY123" s="247"/>
      <c r="CZ123" s="247"/>
      <c r="DA123" s="247"/>
      <c r="DB123" s="247"/>
      <c r="DC123" s="248" t="s">
        <v>3640</v>
      </c>
      <c r="DD123" s="247"/>
      <c r="DE123" s="247"/>
    </row>
    <row r="124" spans="1:109" ht="24" customHeight="1">
      <c r="A124" s="66"/>
      <c r="B124" s="85"/>
      <c r="C124" s="327" t="s">
        <v>3590</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87"/>
      <c r="AH124" s="83"/>
      <c r="AI124" s="83"/>
      <c r="AJ124" s="83"/>
      <c r="AK124" s="83"/>
      <c r="AL124" s="47" t="str">
        <f t="shared" si="2"/>
        <v>Ozuluama de Mascareñas</v>
      </c>
      <c r="AM124" s="47" t="str">
        <f t="shared" si="3"/>
        <v>30121</v>
      </c>
      <c r="AO124" s="83"/>
      <c r="AP124" s="43">
        <v>122</v>
      </c>
      <c r="AQ124" s="84"/>
      <c r="AR124" s="84"/>
      <c r="AS124" s="84"/>
      <c r="AT124" s="84"/>
      <c r="AU124" s="84"/>
      <c r="AV124" s="84"/>
      <c r="AW124" s="51" t="s">
        <v>3642</v>
      </c>
      <c r="AX124" s="84"/>
      <c r="AY124" s="84"/>
      <c r="AZ124" s="84"/>
      <c r="BA124" s="84"/>
      <c r="BB124" s="84"/>
      <c r="BC124" s="84"/>
      <c r="BD124" s="51" t="s">
        <v>3643</v>
      </c>
      <c r="BE124" s="246" t="s">
        <v>3644</v>
      </c>
      <c r="BF124" s="84"/>
      <c r="BG124" s="84"/>
      <c r="BH124" s="84"/>
      <c r="BI124" s="84"/>
      <c r="BJ124" s="51" t="s">
        <v>3645</v>
      </c>
      <c r="BK124" s="51" t="s">
        <v>3646</v>
      </c>
      <c r="BL124" s="84"/>
      <c r="BM124" s="84"/>
      <c r="BN124" s="84"/>
      <c r="BO124" s="84"/>
      <c r="BP124" s="84"/>
      <c r="BQ124" s="84"/>
      <c r="BR124" s="84"/>
      <c r="BS124" s="84"/>
      <c r="BT124" s="51" t="s">
        <v>3647</v>
      </c>
      <c r="BU124" s="84"/>
      <c r="BV124" s="84"/>
      <c r="BW124" s="83"/>
      <c r="BX124" s="83"/>
      <c r="BY124" s="83"/>
      <c r="BZ124" s="247"/>
      <c r="CA124" s="247"/>
      <c r="CB124" s="247"/>
      <c r="CC124" s="247"/>
      <c r="CD124" s="247"/>
      <c r="CE124" s="247"/>
      <c r="CF124" s="294" t="s">
        <v>3648</v>
      </c>
      <c r="CG124" s="247"/>
      <c r="CH124" s="247"/>
      <c r="CI124" s="247"/>
      <c r="CJ124" s="247"/>
      <c r="CK124" s="247"/>
      <c r="CL124" s="247"/>
      <c r="CM124" s="248" t="s">
        <v>3649</v>
      </c>
      <c r="CN124" s="52" t="s">
        <v>3650</v>
      </c>
      <c r="CO124" s="247"/>
      <c r="CP124" s="247"/>
      <c r="CQ124" s="247"/>
      <c r="CR124" s="247"/>
      <c r="CS124" s="248" t="s">
        <v>3651</v>
      </c>
      <c r="CT124" s="248" t="s">
        <v>3652</v>
      </c>
      <c r="CU124" s="247"/>
      <c r="CV124" s="247"/>
      <c r="CW124" s="247"/>
      <c r="CX124" s="247"/>
      <c r="CY124" s="247"/>
      <c r="CZ124" s="247"/>
      <c r="DA124" s="247"/>
      <c r="DB124" s="247"/>
      <c r="DC124" s="248" t="s">
        <v>3653</v>
      </c>
      <c r="DD124" s="247"/>
      <c r="DE124" s="247"/>
    </row>
    <row r="125" spans="1:109" ht="6.75" customHeight="1">
      <c r="A125" s="66"/>
      <c r="B125" s="85"/>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87"/>
      <c r="AH125" s="83"/>
      <c r="AI125" s="83"/>
      <c r="AJ125" s="83"/>
      <c r="AK125" s="83"/>
      <c r="AL125" s="47" t="str">
        <f t="shared" si="2"/>
        <v>Pajapan</v>
      </c>
      <c r="AM125" s="47" t="str">
        <f t="shared" si="3"/>
        <v>30122</v>
      </c>
      <c r="AO125" s="83"/>
      <c r="AP125" s="43">
        <v>123</v>
      </c>
      <c r="AQ125" s="84"/>
      <c r="AR125" s="84"/>
      <c r="AS125" s="84"/>
      <c r="AT125" s="84"/>
      <c r="AU125" s="84"/>
      <c r="AV125" s="84"/>
      <c r="AW125" s="51" t="s">
        <v>3655</v>
      </c>
      <c r="AX125" s="84"/>
      <c r="AY125" s="84"/>
      <c r="AZ125" s="84"/>
      <c r="BA125" s="84"/>
      <c r="BB125" s="84"/>
      <c r="BC125" s="84"/>
      <c r="BD125" s="51" t="s">
        <v>3656</v>
      </c>
      <c r="BE125" s="246" t="s">
        <v>3657</v>
      </c>
      <c r="BF125" s="84"/>
      <c r="BG125" s="84"/>
      <c r="BH125" s="84"/>
      <c r="BI125" s="84"/>
      <c r="BJ125" s="51" t="s">
        <v>3658</v>
      </c>
      <c r="BK125" s="51" t="s">
        <v>3659</v>
      </c>
      <c r="BL125" s="84"/>
      <c r="BM125" s="84"/>
      <c r="BN125" s="84"/>
      <c r="BO125" s="84"/>
      <c r="BP125" s="84"/>
      <c r="BQ125" s="84"/>
      <c r="BR125" s="84"/>
      <c r="BS125" s="84"/>
      <c r="BT125" s="51" t="s">
        <v>3660</v>
      </c>
      <c r="BU125" s="84"/>
      <c r="BV125" s="84"/>
      <c r="BW125" s="83"/>
      <c r="BX125" s="83"/>
      <c r="BY125" s="83"/>
      <c r="BZ125" s="247"/>
      <c r="CA125" s="247"/>
      <c r="CB125" s="247"/>
      <c r="CC125" s="247"/>
      <c r="CD125" s="247"/>
      <c r="CE125" s="247"/>
      <c r="CF125" s="294" t="s">
        <v>485</v>
      </c>
      <c r="CG125" s="247"/>
      <c r="CH125" s="247"/>
      <c r="CI125" s="247"/>
      <c r="CJ125" s="247"/>
      <c r="CK125" s="247"/>
      <c r="CL125" s="247"/>
      <c r="CM125" s="248" t="s">
        <v>3661</v>
      </c>
      <c r="CN125" s="52" t="s">
        <v>3662</v>
      </c>
      <c r="CO125" s="247"/>
      <c r="CP125" s="247"/>
      <c r="CQ125" s="247"/>
      <c r="CR125" s="247"/>
      <c r="CS125" s="248" t="s">
        <v>3663</v>
      </c>
      <c r="CT125" s="248" t="s">
        <v>3664</v>
      </c>
      <c r="CU125" s="247"/>
      <c r="CV125" s="247"/>
      <c r="CW125" s="247"/>
      <c r="CX125" s="247"/>
      <c r="CY125" s="247"/>
      <c r="CZ125" s="247"/>
      <c r="DA125" s="247"/>
      <c r="DB125" s="247"/>
      <c r="DC125" s="248" t="s">
        <v>3665</v>
      </c>
      <c r="DD125" s="247"/>
      <c r="DE125" s="247"/>
    </row>
    <row r="126" spans="1:109" ht="15" customHeight="1">
      <c r="A126" s="66"/>
      <c r="B126" s="85"/>
      <c r="C126" s="164"/>
      <c r="D126" s="200" t="s">
        <v>3615</v>
      </c>
      <c r="E126" s="164"/>
      <c r="F126" s="164"/>
      <c r="G126" s="338" t="s">
        <v>6084</v>
      </c>
      <c r="H126" s="338"/>
      <c r="I126" s="338"/>
      <c r="J126" s="338"/>
      <c r="K126" s="338"/>
      <c r="L126" s="338"/>
      <c r="M126" s="338"/>
      <c r="N126" s="338"/>
      <c r="O126" s="338"/>
      <c r="P126" s="338"/>
      <c r="Q126" s="338"/>
      <c r="R126" s="338"/>
      <c r="S126" s="338"/>
      <c r="T126" s="338"/>
      <c r="U126" s="338"/>
      <c r="V126" s="338"/>
      <c r="W126" s="338"/>
      <c r="X126" s="338"/>
      <c r="Y126" s="338"/>
      <c r="Z126" s="338"/>
      <c r="AA126" s="338"/>
      <c r="AB126" s="338"/>
      <c r="AC126" s="338"/>
      <c r="AD126" s="87"/>
      <c r="AH126" s="83"/>
      <c r="AI126" s="83"/>
      <c r="AJ126" s="83"/>
      <c r="AK126" s="83"/>
      <c r="AL126" s="47" t="str">
        <f t="shared" si="2"/>
        <v>Pánuco</v>
      </c>
      <c r="AM126" s="47" t="str">
        <f t="shared" si="3"/>
        <v>30123</v>
      </c>
      <c r="AO126" s="83"/>
      <c r="AP126" s="43">
        <v>124</v>
      </c>
      <c r="AQ126" s="84"/>
      <c r="AR126" s="84"/>
      <c r="AS126" s="84"/>
      <c r="AT126" s="84"/>
      <c r="AU126" s="84"/>
      <c r="AV126" s="84"/>
      <c r="AW126" s="51" t="s">
        <v>3668</v>
      </c>
      <c r="AX126" s="84"/>
      <c r="AY126" s="84"/>
      <c r="AZ126" s="84"/>
      <c r="BA126" s="84"/>
      <c r="BB126" s="84"/>
      <c r="BC126" s="84"/>
      <c r="BD126" s="51" t="s">
        <v>3669</v>
      </c>
      <c r="BE126" s="246" t="s">
        <v>3670</v>
      </c>
      <c r="BF126" s="84"/>
      <c r="BG126" s="84"/>
      <c r="BH126" s="84"/>
      <c r="BI126" s="84"/>
      <c r="BJ126" s="51" t="s">
        <v>3671</v>
      </c>
      <c r="BK126" s="51" t="s">
        <v>3672</v>
      </c>
      <c r="BL126" s="84"/>
      <c r="BM126" s="84"/>
      <c r="BN126" s="84"/>
      <c r="BO126" s="84"/>
      <c r="BP126" s="84"/>
      <c r="BQ126" s="84"/>
      <c r="BR126" s="84"/>
      <c r="BS126" s="84"/>
      <c r="BT126" s="51" t="s">
        <v>3673</v>
      </c>
      <c r="BU126" s="84"/>
      <c r="BV126" s="84"/>
      <c r="BW126" s="83"/>
      <c r="BX126" s="83"/>
      <c r="BY126" s="83"/>
      <c r="BZ126" s="247"/>
      <c r="CA126" s="247"/>
      <c r="CB126" s="247"/>
      <c r="CC126" s="247"/>
      <c r="CD126" s="247"/>
      <c r="CE126" s="247"/>
      <c r="CF126" s="294" t="s">
        <v>3674</v>
      </c>
      <c r="CG126" s="247"/>
      <c r="CH126" s="247"/>
      <c r="CI126" s="247"/>
      <c r="CJ126" s="247"/>
      <c r="CK126" s="247"/>
      <c r="CL126" s="247"/>
      <c r="CM126" s="248" t="s">
        <v>3675</v>
      </c>
      <c r="CN126" s="52" t="s">
        <v>3676</v>
      </c>
      <c r="CO126" s="247"/>
      <c r="CP126" s="247"/>
      <c r="CQ126" s="247"/>
      <c r="CR126" s="247"/>
      <c r="CS126" s="248" t="s">
        <v>3677</v>
      </c>
      <c r="CT126" s="248" t="s">
        <v>3678</v>
      </c>
      <c r="CU126" s="247"/>
      <c r="CV126" s="247"/>
      <c r="CW126" s="247"/>
      <c r="CX126" s="247"/>
      <c r="CY126" s="247"/>
      <c r="CZ126" s="247"/>
      <c r="DA126" s="247"/>
      <c r="DB126" s="247"/>
      <c r="DC126" s="248" t="s">
        <v>1882</v>
      </c>
      <c r="DD126" s="247"/>
      <c r="DE126" s="247"/>
    </row>
    <row r="127" spans="1:109" ht="15" customHeight="1">
      <c r="A127" s="66"/>
      <c r="B127" s="85"/>
      <c r="C127" s="164"/>
      <c r="D127" s="200" t="s">
        <v>3628</v>
      </c>
      <c r="E127" s="164"/>
      <c r="F127" s="164"/>
      <c r="G127" s="164"/>
      <c r="H127" s="164"/>
      <c r="I127" s="164"/>
      <c r="J127" s="164"/>
      <c r="K127" s="343" t="s">
        <v>6085</v>
      </c>
      <c r="L127" s="343"/>
      <c r="M127" s="343"/>
      <c r="N127" s="343"/>
      <c r="O127" s="343"/>
      <c r="P127" s="343"/>
      <c r="Q127" s="343"/>
      <c r="R127" s="343"/>
      <c r="S127" s="343"/>
      <c r="T127" s="343"/>
      <c r="U127" s="343"/>
      <c r="V127" s="343"/>
      <c r="W127" s="343"/>
      <c r="X127" s="343"/>
      <c r="Y127" s="343"/>
      <c r="Z127" s="343"/>
      <c r="AA127" s="343"/>
      <c r="AB127" s="343"/>
      <c r="AC127" s="343"/>
      <c r="AD127" s="87"/>
      <c r="AH127" s="83"/>
      <c r="AI127" s="83"/>
      <c r="AJ127" s="83"/>
      <c r="AK127" s="83"/>
      <c r="AL127" s="47" t="str">
        <f t="shared" si="2"/>
        <v>Papantla</v>
      </c>
      <c r="AM127" s="47" t="str">
        <f t="shared" si="3"/>
        <v>30124</v>
      </c>
      <c r="AO127" s="83"/>
      <c r="AP127" s="43">
        <v>125</v>
      </c>
      <c r="AQ127" s="84"/>
      <c r="AR127" s="84"/>
      <c r="AS127" s="84"/>
      <c r="AT127" s="84"/>
      <c r="AU127" s="84"/>
      <c r="AV127" s="84"/>
      <c r="AW127" s="51" t="s">
        <v>3679</v>
      </c>
      <c r="AX127" s="84"/>
      <c r="AY127" s="84"/>
      <c r="AZ127" s="84"/>
      <c r="BA127" s="84"/>
      <c r="BB127" s="84"/>
      <c r="BC127" s="84"/>
      <c r="BD127" s="51" t="s">
        <v>3680</v>
      </c>
      <c r="BE127" s="246" t="s">
        <v>3681</v>
      </c>
      <c r="BF127" s="84"/>
      <c r="BG127" s="84"/>
      <c r="BH127" s="84"/>
      <c r="BI127" s="84"/>
      <c r="BJ127" s="51" t="s">
        <v>3682</v>
      </c>
      <c r="BK127" s="51" t="s">
        <v>3683</v>
      </c>
      <c r="BL127" s="84"/>
      <c r="BM127" s="84"/>
      <c r="BN127" s="84"/>
      <c r="BO127" s="84"/>
      <c r="BP127" s="84"/>
      <c r="BQ127" s="84"/>
      <c r="BR127" s="84"/>
      <c r="BS127" s="84"/>
      <c r="BT127" s="51" t="s">
        <v>3684</v>
      </c>
      <c r="BU127" s="84"/>
      <c r="BV127" s="84"/>
      <c r="BW127" s="83"/>
      <c r="BX127" s="83"/>
      <c r="BY127" s="83"/>
      <c r="BZ127" s="247"/>
      <c r="CA127" s="247"/>
      <c r="CB127" s="247"/>
      <c r="CC127" s="247"/>
      <c r="CD127" s="247"/>
      <c r="CE127" s="247"/>
      <c r="CF127" s="294" t="s">
        <v>3685</v>
      </c>
      <c r="CG127" s="247"/>
      <c r="CH127" s="247"/>
      <c r="CI127" s="247"/>
      <c r="CJ127" s="247"/>
      <c r="CK127" s="247"/>
      <c r="CL127" s="247"/>
      <c r="CM127" s="248" t="s">
        <v>3686</v>
      </c>
      <c r="CN127" s="52" t="s">
        <v>3687</v>
      </c>
      <c r="CO127" s="247"/>
      <c r="CP127" s="247"/>
      <c r="CQ127" s="247"/>
      <c r="CR127" s="247"/>
      <c r="CS127" s="248" t="s">
        <v>3688</v>
      </c>
      <c r="CT127" s="248" t="s">
        <v>3689</v>
      </c>
      <c r="CU127" s="247"/>
      <c r="CV127" s="247"/>
      <c r="CW127" s="247"/>
      <c r="CX127" s="247"/>
      <c r="CY127" s="247"/>
      <c r="CZ127" s="247"/>
      <c r="DA127" s="247"/>
      <c r="DB127" s="247"/>
      <c r="DC127" s="248" t="s">
        <v>3690</v>
      </c>
      <c r="DD127" s="247"/>
      <c r="DE127" s="247"/>
    </row>
    <row r="128" spans="1:109" ht="15" customHeight="1">
      <c r="A128" s="66"/>
      <c r="B128" s="85"/>
      <c r="C128" s="164"/>
      <c r="D128" s="200" t="s">
        <v>3641</v>
      </c>
      <c r="E128" s="164"/>
      <c r="F128" s="164"/>
      <c r="G128" s="338" t="s">
        <v>6086</v>
      </c>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87"/>
      <c r="AH128" s="83"/>
      <c r="AI128" s="83"/>
      <c r="AJ128" s="83"/>
      <c r="AK128" s="83"/>
      <c r="AL128" s="47" t="str">
        <f t="shared" si="2"/>
        <v>Paso del Macho</v>
      </c>
      <c r="AM128" s="47" t="str">
        <f t="shared" si="3"/>
        <v>30125</v>
      </c>
      <c r="AO128" s="83"/>
      <c r="AP128" s="43">
        <v>126</v>
      </c>
      <c r="AQ128" s="84"/>
      <c r="AR128" s="84"/>
      <c r="AS128" s="84"/>
      <c r="AT128" s="84"/>
      <c r="AU128" s="84"/>
      <c r="AV128" s="84"/>
      <c r="AW128" s="92" t="s">
        <v>3691</v>
      </c>
      <c r="AX128" s="84"/>
      <c r="AY128" s="84"/>
      <c r="AZ128" s="84"/>
      <c r="BA128" s="84"/>
      <c r="BB128" s="84"/>
      <c r="BC128" s="84"/>
      <c r="BD128" s="51" t="s">
        <v>3692</v>
      </c>
      <c r="BE128" s="246" t="s">
        <v>3693</v>
      </c>
      <c r="BF128" s="84"/>
      <c r="BG128" s="84"/>
      <c r="BH128" s="84"/>
      <c r="BI128" s="84"/>
      <c r="BJ128" s="51" t="s">
        <v>3694</v>
      </c>
      <c r="BK128" s="51" t="s">
        <v>3695</v>
      </c>
      <c r="BL128" s="84"/>
      <c r="BM128" s="84"/>
      <c r="BN128" s="84"/>
      <c r="BO128" s="84"/>
      <c r="BP128" s="84"/>
      <c r="BQ128" s="84"/>
      <c r="BR128" s="84"/>
      <c r="BS128" s="84"/>
      <c r="BT128" s="51" t="s">
        <v>3696</v>
      </c>
      <c r="BU128" s="84"/>
      <c r="BV128" s="84"/>
      <c r="BW128" s="83"/>
      <c r="BX128" s="83"/>
      <c r="BY128" s="83"/>
      <c r="BZ128" s="247"/>
      <c r="CA128" s="247"/>
      <c r="CB128" s="247"/>
      <c r="CC128" s="247"/>
      <c r="CD128" s="247"/>
      <c r="CE128" s="247"/>
      <c r="CF128" s="248" t="s">
        <v>400</v>
      </c>
      <c r="CG128" s="247"/>
      <c r="CH128" s="247"/>
      <c r="CI128" s="247"/>
      <c r="CJ128" s="247"/>
      <c r="CK128" s="247"/>
      <c r="CL128" s="247"/>
      <c r="CM128" s="248" t="s">
        <v>3697</v>
      </c>
      <c r="CN128" s="52" t="s">
        <v>3698</v>
      </c>
      <c r="CO128" s="247"/>
      <c r="CP128" s="247"/>
      <c r="CQ128" s="247"/>
      <c r="CR128" s="247"/>
      <c r="CS128" s="248" t="s">
        <v>3699</v>
      </c>
      <c r="CT128" s="248" t="s">
        <v>3700</v>
      </c>
      <c r="CU128" s="247"/>
      <c r="CV128" s="247"/>
      <c r="CW128" s="247"/>
      <c r="CX128" s="247"/>
      <c r="CY128" s="247"/>
      <c r="CZ128" s="247"/>
      <c r="DA128" s="247"/>
      <c r="DB128" s="247"/>
      <c r="DC128" s="248" t="s">
        <v>3701</v>
      </c>
      <c r="DD128" s="247"/>
      <c r="DE128" s="247"/>
    </row>
    <row r="129" spans="1:109" ht="15" customHeight="1">
      <c r="A129" s="66"/>
      <c r="B129" s="85"/>
      <c r="C129" s="164"/>
      <c r="D129" s="200" t="s">
        <v>3654</v>
      </c>
      <c r="E129" s="164"/>
      <c r="F129" s="164"/>
      <c r="G129" s="164"/>
      <c r="H129" s="164"/>
      <c r="I129" s="343" t="s">
        <v>6087</v>
      </c>
      <c r="J129" s="343"/>
      <c r="K129" s="343"/>
      <c r="L129" s="343"/>
      <c r="M129" s="343"/>
      <c r="N129" s="343"/>
      <c r="O129" s="343"/>
      <c r="P129" s="343"/>
      <c r="Q129" s="343"/>
      <c r="R129" s="343"/>
      <c r="S129" s="343"/>
      <c r="T129" s="343"/>
      <c r="U129" s="343"/>
      <c r="V129" s="343"/>
      <c r="W129" s="343"/>
      <c r="X129" s="343"/>
      <c r="Y129" s="343"/>
      <c r="Z129" s="343"/>
      <c r="AA129" s="343"/>
      <c r="AB129" s="343"/>
      <c r="AC129" s="343"/>
      <c r="AD129" s="87"/>
      <c r="AH129" s="83"/>
      <c r="AI129" s="83"/>
      <c r="AJ129" s="83"/>
      <c r="AK129" s="83"/>
      <c r="AL129" s="47" t="str">
        <f t="shared" si="2"/>
        <v>Paso de Ovejas</v>
      </c>
      <c r="AM129" s="47" t="str">
        <f t="shared" si="3"/>
        <v>30126</v>
      </c>
      <c r="AO129" s="83"/>
      <c r="AP129" s="43">
        <v>127</v>
      </c>
      <c r="AQ129" s="84"/>
      <c r="AR129" s="84"/>
      <c r="AS129" s="84"/>
      <c r="AT129" s="84"/>
      <c r="AU129" s="84"/>
      <c r="AV129" s="84"/>
      <c r="AW129" s="84"/>
      <c r="AX129" s="84"/>
      <c r="AY129" s="84"/>
      <c r="AZ129" s="84"/>
      <c r="BA129" s="84"/>
      <c r="BB129" s="84"/>
      <c r="BC129" s="84"/>
      <c r="BD129" s="84">
        <v>14999</v>
      </c>
      <c r="BE129" s="84">
        <v>15999</v>
      </c>
      <c r="BF129" s="84"/>
      <c r="BG129" s="84"/>
      <c r="BH129" s="84"/>
      <c r="BI129" s="84"/>
      <c r="BJ129" s="51" t="s">
        <v>3702</v>
      </c>
      <c r="BK129" s="51" t="s">
        <v>3703</v>
      </c>
      <c r="BL129" s="84"/>
      <c r="BM129" s="84"/>
      <c r="BN129" s="84"/>
      <c r="BO129" s="84"/>
      <c r="BP129" s="84"/>
      <c r="BQ129" s="84"/>
      <c r="BR129" s="84"/>
      <c r="BS129" s="84"/>
      <c r="BT129" s="51" t="s">
        <v>3704</v>
      </c>
      <c r="BU129" s="84"/>
      <c r="BV129" s="84"/>
      <c r="BW129" s="83"/>
      <c r="BX129" s="83"/>
      <c r="BY129" s="83"/>
      <c r="BZ129" s="247"/>
      <c r="CA129" s="247"/>
      <c r="CB129" s="247"/>
      <c r="CC129" s="247"/>
      <c r="CD129" s="247"/>
      <c r="CE129" s="247"/>
      <c r="CF129" s="247"/>
      <c r="CG129" s="247"/>
      <c r="CH129" s="247"/>
      <c r="CI129" s="247"/>
      <c r="CJ129" s="247"/>
      <c r="CK129" s="247"/>
      <c r="CL129" s="247"/>
      <c r="CM129" s="248" t="s">
        <v>400</v>
      </c>
      <c r="CN129" s="248" t="s">
        <v>400</v>
      </c>
      <c r="CO129" s="247"/>
      <c r="CP129" s="247"/>
      <c r="CQ129" s="247"/>
      <c r="CR129" s="247"/>
      <c r="CS129" s="248" t="s">
        <v>3705</v>
      </c>
      <c r="CT129" s="248" t="s">
        <v>3706</v>
      </c>
      <c r="CU129" s="247"/>
      <c r="CV129" s="247"/>
      <c r="CW129" s="247"/>
      <c r="CX129" s="247"/>
      <c r="CY129" s="247"/>
      <c r="CZ129" s="247"/>
      <c r="DA129" s="247"/>
      <c r="DB129" s="247"/>
      <c r="DC129" s="248" t="s">
        <v>3707</v>
      </c>
      <c r="DD129" s="247"/>
      <c r="DE129" s="247"/>
    </row>
    <row r="130" spans="1:109" ht="15" customHeight="1">
      <c r="A130" s="66"/>
      <c r="B130" s="85"/>
      <c r="C130" s="164"/>
      <c r="D130" s="200" t="s">
        <v>3666</v>
      </c>
      <c r="E130" s="164"/>
      <c r="F130" s="164"/>
      <c r="G130" s="338" t="s">
        <v>6088</v>
      </c>
      <c r="H130" s="338"/>
      <c r="I130" s="338"/>
      <c r="J130" s="338"/>
      <c r="K130" s="338"/>
      <c r="L130" s="338"/>
      <c r="M130" s="338"/>
      <c r="N130" s="338"/>
      <c r="O130" s="338"/>
      <c r="P130" s="338"/>
      <c r="Q130" s="338"/>
      <c r="R130" s="200" t="s">
        <v>3667</v>
      </c>
      <c r="S130" s="200"/>
      <c r="T130" s="200"/>
      <c r="U130" s="343">
        <v>8496</v>
      </c>
      <c r="V130" s="343"/>
      <c r="W130" s="343"/>
      <c r="X130" s="343"/>
      <c r="Y130" s="343"/>
      <c r="Z130" s="343"/>
      <c r="AA130" s="343"/>
      <c r="AB130" s="343"/>
      <c r="AC130" s="343"/>
      <c r="AD130" s="87"/>
      <c r="AH130" s="83"/>
      <c r="AI130" s="83"/>
      <c r="AJ130" s="83"/>
      <c r="AK130" s="83"/>
      <c r="AL130" s="47" t="str">
        <f t="shared" si="2"/>
        <v>La Perla</v>
      </c>
      <c r="AM130" s="47" t="str">
        <f t="shared" si="3"/>
        <v>30127</v>
      </c>
      <c r="AO130" s="83"/>
      <c r="AP130" s="43">
        <v>128</v>
      </c>
      <c r="AQ130" s="84"/>
      <c r="AR130" s="84"/>
      <c r="AS130" s="84"/>
      <c r="AT130" s="84"/>
      <c r="AU130" s="84"/>
      <c r="AV130" s="84"/>
      <c r="AW130" s="84"/>
      <c r="AX130" s="84"/>
      <c r="AY130" s="84"/>
      <c r="AZ130" s="84"/>
      <c r="BA130" s="84"/>
      <c r="BB130" s="84"/>
      <c r="BC130" s="84"/>
      <c r="BD130" s="84"/>
      <c r="BE130" s="84"/>
      <c r="BF130" s="84"/>
      <c r="BG130" s="84"/>
      <c r="BH130" s="84"/>
      <c r="BI130" s="84"/>
      <c r="BJ130" s="51" t="s">
        <v>3708</v>
      </c>
      <c r="BK130" s="51" t="s">
        <v>3709</v>
      </c>
      <c r="BL130" s="84"/>
      <c r="BM130" s="84"/>
      <c r="BN130" s="84"/>
      <c r="BO130" s="84"/>
      <c r="BP130" s="84"/>
      <c r="BQ130" s="84"/>
      <c r="BR130" s="84"/>
      <c r="BS130" s="84"/>
      <c r="BT130" s="51" t="s">
        <v>3710</v>
      </c>
      <c r="BU130" s="84"/>
      <c r="BV130" s="84"/>
      <c r="BW130" s="83"/>
      <c r="BX130" s="83"/>
      <c r="BY130" s="83"/>
      <c r="BZ130" s="247"/>
      <c r="CA130" s="247"/>
      <c r="CB130" s="247"/>
      <c r="CC130" s="247"/>
      <c r="CD130" s="247"/>
      <c r="CE130" s="247"/>
      <c r="CF130" s="247"/>
      <c r="CG130" s="247"/>
      <c r="CH130" s="247"/>
      <c r="CI130" s="247"/>
      <c r="CJ130" s="247"/>
      <c r="CK130" s="247"/>
      <c r="CL130" s="247"/>
      <c r="CM130" s="247"/>
      <c r="CN130" s="247"/>
      <c r="CO130" s="247"/>
      <c r="CP130" s="247"/>
      <c r="CQ130" s="247"/>
      <c r="CR130" s="247"/>
      <c r="CS130" s="248" t="s">
        <v>3711</v>
      </c>
      <c r="CT130" s="248" t="s">
        <v>3712</v>
      </c>
      <c r="CU130" s="247"/>
      <c r="CV130" s="247"/>
      <c r="CW130" s="247"/>
      <c r="CX130" s="247"/>
      <c r="CY130" s="247"/>
      <c r="CZ130" s="247"/>
      <c r="DA130" s="247"/>
      <c r="DB130" s="247"/>
      <c r="DC130" s="248" t="s">
        <v>3713</v>
      </c>
      <c r="DD130" s="247"/>
      <c r="DE130" s="247"/>
    </row>
    <row r="131" spans="1:109" ht="15" customHeight="1" thickBot="1">
      <c r="A131" s="66"/>
      <c r="B131" s="102"/>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4"/>
      <c r="AH131" s="83"/>
      <c r="AI131" s="83"/>
      <c r="AJ131" s="83"/>
      <c r="AK131" s="83"/>
      <c r="AL131" s="47" t="str">
        <f t="shared" si="2"/>
        <v>Perote</v>
      </c>
      <c r="AM131" s="47" t="str">
        <f t="shared" si="3"/>
        <v>30128</v>
      </c>
      <c r="AO131" s="83"/>
      <c r="AP131" s="43">
        <v>129</v>
      </c>
      <c r="AQ131" s="84"/>
      <c r="AR131" s="84"/>
      <c r="AS131" s="84"/>
      <c r="AT131" s="84"/>
      <c r="AU131" s="84"/>
      <c r="AV131" s="84"/>
      <c r="AW131" s="84"/>
      <c r="AX131" s="84"/>
      <c r="AY131" s="84"/>
      <c r="AZ131" s="84"/>
      <c r="BA131" s="84"/>
      <c r="BB131" s="84"/>
      <c r="BC131" s="84"/>
      <c r="BD131" s="84"/>
      <c r="BE131" s="84"/>
      <c r="BF131" s="84"/>
      <c r="BG131" s="84"/>
      <c r="BH131" s="84"/>
      <c r="BI131" s="84"/>
      <c r="BJ131" s="51" t="s">
        <v>3714</v>
      </c>
      <c r="BK131" s="51" t="s">
        <v>3715</v>
      </c>
      <c r="BL131" s="84"/>
      <c r="BM131" s="84"/>
      <c r="BN131" s="84"/>
      <c r="BO131" s="84"/>
      <c r="BP131" s="84"/>
      <c r="BQ131" s="84"/>
      <c r="BR131" s="84"/>
      <c r="BS131" s="84"/>
      <c r="BT131" s="51" t="s">
        <v>3716</v>
      </c>
      <c r="BU131" s="84"/>
      <c r="BV131" s="84"/>
      <c r="BW131" s="83"/>
      <c r="BX131" s="83"/>
      <c r="BY131" s="83"/>
      <c r="BZ131" s="247"/>
      <c r="CA131" s="247"/>
      <c r="CB131" s="247"/>
      <c r="CC131" s="247"/>
      <c r="CD131" s="247"/>
      <c r="CE131" s="247"/>
      <c r="CF131" s="247"/>
      <c r="CG131" s="247"/>
      <c r="CH131" s="247"/>
      <c r="CI131" s="247"/>
      <c r="CJ131" s="247"/>
      <c r="CK131" s="247"/>
      <c r="CL131" s="247"/>
      <c r="CM131" s="247"/>
      <c r="CN131" s="247"/>
      <c r="CO131" s="247"/>
      <c r="CP131" s="247"/>
      <c r="CQ131" s="247"/>
      <c r="CR131" s="247"/>
      <c r="CS131" s="248" t="s">
        <v>3717</v>
      </c>
      <c r="CT131" s="248" t="s">
        <v>3718</v>
      </c>
      <c r="CU131" s="247"/>
      <c r="CV131" s="247"/>
      <c r="CW131" s="247"/>
      <c r="CX131" s="247"/>
      <c r="CY131" s="247"/>
      <c r="CZ131" s="247"/>
      <c r="DA131" s="247"/>
      <c r="DB131" s="247"/>
      <c r="DC131" s="248" t="s">
        <v>3719</v>
      </c>
      <c r="DD131" s="247"/>
      <c r="DE131" s="247"/>
    </row>
    <row r="132" spans="1:109" ht="15" customHeight="1">
      <c r="AH132" s="83"/>
      <c r="AI132" s="83"/>
      <c r="AJ132" s="83"/>
      <c r="AK132" s="83"/>
      <c r="AL132" s="47" t="str">
        <f t="shared" ref="AL132:AL195" si="4">IFERROR(IF(HLOOKUP($N$10, $BZ$3:$DE$574, $AP132, FALSE )="", "", HLOOKUP($N$10, $BZ$3:$DE$574, $AP132, FALSE)), "")</f>
        <v>Platón Sánchez</v>
      </c>
      <c r="AM132" s="47" t="str">
        <f t="shared" ref="AM132:AM195" si="5">IFERROR(IF(AL132="", "", HLOOKUP($N$10, $AQ$3:$BV$574, AP132, FALSE)), "")</f>
        <v>30129</v>
      </c>
      <c r="AO132" s="83"/>
      <c r="AP132" s="43">
        <v>130</v>
      </c>
      <c r="AQ132" s="84"/>
      <c r="AR132" s="84"/>
      <c r="AS132" s="84"/>
      <c r="AT132" s="84"/>
      <c r="AU132" s="84"/>
      <c r="AV132" s="84"/>
      <c r="AW132" s="84"/>
      <c r="AX132" s="84"/>
      <c r="AY132" s="84"/>
      <c r="AZ132" s="84"/>
      <c r="BA132" s="84"/>
      <c r="BB132" s="84"/>
      <c r="BC132" s="84"/>
      <c r="BD132" s="84"/>
      <c r="BE132" s="84"/>
      <c r="BF132" s="84"/>
      <c r="BG132" s="84"/>
      <c r="BH132" s="84"/>
      <c r="BI132" s="84"/>
      <c r="BJ132" s="51" t="s">
        <v>3720</v>
      </c>
      <c r="BK132" s="51" t="s">
        <v>3721</v>
      </c>
      <c r="BL132" s="84"/>
      <c r="BM132" s="84"/>
      <c r="BN132" s="84"/>
      <c r="BO132" s="84"/>
      <c r="BP132" s="84"/>
      <c r="BQ132" s="84"/>
      <c r="BR132" s="84"/>
      <c r="BS132" s="84"/>
      <c r="BT132" s="51" t="s">
        <v>3722</v>
      </c>
      <c r="BU132" s="84"/>
      <c r="BV132" s="84"/>
      <c r="BW132" s="83"/>
      <c r="BX132" s="83"/>
      <c r="BY132" s="83"/>
      <c r="BZ132" s="247"/>
      <c r="CA132" s="247"/>
      <c r="CB132" s="247"/>
      <c r="CC132" s="247"/>
      <c r="CD132" s="247"/>
      <c r="CE132" s="247"/>
      <c r="CF132" s="247"/>
      <c r="CG132" s="247"/>
      <c r="CH132" s="247"/>
      <c r="CI132" s="247"/>
      <c r="CJ132" s="247"/>
      <c r="CK132" s="247"/>
      <c r="CL132" s="247"/>
      <c r="CM132" s="247"/>
      <c r="CN132" s="247"/>
      <c r="CO132" s="247"/>
      <c r="CP132" s="247"/>
      <c r="CQ132" s="247"/>
      <c r="CR132" s="247"/>
      <c r="CS132" s="248" t="s">
        <v>3723</v>
      </c>
      <c r="CT132" s="248" t="s">
        <v>3724</v>
      </c>
      <c r="CU132" s="247"/>
      <c r="CV132" s="247"/>
      <c r="CW132" s="247"/>
      <c r="CX132" s="247"/>
      <c r="CY132" s="247"/>
      <c r="CZ132" s="247"/>
      <c r="DA132" s="247"/>
      <c r="DB132" s="247"/>
      <c r="DC132" s="248" t="s">
        <v>3725</v>
      </c>
      <c r="DD132" s="247"/>
      <c r="DE132" s="247"/>
    </row>
    <row r="133" spans="1:109" ht="15" customHeight="1">
      <c r="AH133" s="83"/>
      <c r="AI133" s="83"/>
      <c r="AJ133" s="83"/>
      <c r="AK133" s="83"/>
      <c r="AL133" s="47" t="str">
        <f t="shared" si="4"/>
        <v>Playa Vicente</v>
      </c>
      <c r="AM133" s="47" t="str">
        <f t="shared" si="5"/>
        <v>30130</v>
      </c>
      <c r="AO133" s="83"/>
      <c r="AP133" s="43">
        <v>131</v>
      </c>
      <c r="AQ133" s="84"/>
      <c r="AR133" s="84"/>
      <c r="AS133" s="84"/>
      <c r="AT133" s="84"/>
      <c r="AU133" s="84"/>
      <c r="AV133" s="84"/>
      <c r="AW133" s="84"/>
      <c r="AX133" s="84"/>
      <c r="AY133" s="84"/>
      <c r="AZ133" s="84"/>
      <c r="BA133" s="84"/>
      <c r="BB133" s="84"/>
      <c r="BC133" s="84"/>
      <c r="BD133" s="84"/>
      <c r="BE133" s="84"/>
      <c r="BF133" s="84"/>
      <c r="BG133" s="84"/>
      <c r="BH133" s="84"/>
      <c r="BI133" s="84"/>
      <c r="BJ133" s="51" t="s">
        <v>3726</v>
      </c>
      <c r="BK133" s="51" t="s">
        <v>3727</v>
      </c>
      <c r="BL133" s="84"/>
      <c r="BM133" s="84"/>
      <c r="BN133" s="84"/>
      <c r="BO133" s="84"/>
      <c r="BP133" s="84"/>
      <c r="BQ133" s="84"/>
      <c r="BR133" s="84"/>
      <c r="BS133" s="84"/>
      <c r="BT133" s="51" t="s">
        <v>3728</v>
      </c>
      <c r="BU133" s="84"/>
      <c r="BV133" s="84"/>
      <c r="BW133" s="83"/>
      <c r="BX133" s="83"/>
      <c r="BY133" s="83"/>
      <c r="BZ133" s="247"/>
      <c r="CA133" s="247"/>
      <c r="CB133" s="247"/>
      <c r="CC133" s="247"/>
      <c r="CD133" s="247"/>
      <c r="CE133" s="247"/>
      <c r="CF133" s="247"/>
      <c r="CG133" s="247"/>
      <c r="CH133" s="247"/>
      <c r="CI133" s="247"/>
      <c r="CJ133" s="247"/>
      <c r="CK133" s="247"/>
      <c r="CL133" s="247"/>
      <c r="CM133" s="247"/>
      <c r="CN133" s="247"/>
      <c r="CO133" s="247"/>
      <c r="CP133" s="247"/>
      <c r="CQ133" s="247"/>
      <c r="CR133" s="247"/>
      <c r="CS133" s="248" t="s">
        <v>3729</v>
      </c>
      <c r="CT133" s="248" t="s">
        <v>3730</v>
      </c>
      <c r="CU133" s="247"/>
      <c r="CV133" s="247"/>
      <c r="CW133" s="247"/>
      <c r="CX133" s="247"/>
      <c r="CY133" s="247"/>
      <c r="CZ133" s="247"/>
      <c r="DA133" s="247"/>
      <c r="DB133" s="247"/>
      <c r="DC133" s="248" t="s">
        <v>3731</v>
      </c>
      <c r="DD133" s="247"/>
      <c r="DE133" s="247"/>
    </row>
    <row r="134" spans="1:109" ht="15" customHeight="1">
      <c r="AH134" s="83"/>
      <c r="AI134" s="83"/>
      <c r="AJ134" s="83"/>
      <c r="AK134" s="83"/>
      <c r="AL134" s="47" t="str">
        <f t="shared" si="4"/>
        <v>Poza Rica de Hidalgo</v>
      </c>
      <c r="AM134" s="47" t="str">
        <f t="shared" si="5"/>
        <v>30131</v>
      </c>
      <c r="AO134" s="83"/>
      <c r="AP134" s="43">
        <v>132</v>
      </c>
      <c r="AQ134" s="84"/>
      <c r="AR134" s="84"/>
      <c r="AS134" s="84"/>
      <c r="AT134" s="84"/>
      <c r="AU134" s="84"/>
      <c r="AV134" s="84"/>
      <c r="AW134" s="84"/>
      <c r="AX134" s="84"/>
      <c r="AY134" s="84"/>
      <c r="AZ134" s="84"/>
      <c r="BA134" s="84"/>
      <c r="BB134" s="84"/>
      <c r="BC134" s="84"/>
      <c r="BD134" s="84"/>
      <c r="BE134" s="84"/>
      <c r="BF134" s="84"/>
      <c r="BG134" s="84"/>
      <c r="BH134" s="84"/>
      <c r="BI134" s="84"/>
      <c r="BJ134" s="51" t="s">
        <v>3732</v>
      </c>
      <c r="BK134" s="51" t="s">
        <v>3733</v>
      </c>
      <c r="BL134" s="84"/>
      <c r="BM134" s="84"/>
      <c r="BN134" s="84"/>
      <c r="BO134" s="84"/>
      <c r="BP134" s="84"/>
      <c r="BQ134" s="84"/>
      <c r="BR134" s="84"/>
      <c r="BS134" s="84"/>
      <c r="BT134" s="51" t="s">
        <v>3734</v>
      </c>
      <c r="BU134" s="84"/>
      <c r="BV134" s="84"/>
      <c r="BW134" s="83"/>
      <c r="BX134" s="83"/>
      <c r="BY134" s="83"/>
      <c r="BZ134" s="247"/>
      <c r="CA134" s="247"/>
      <c r="CB134" s="247"/>
      <c r="CC134" s="247"/>
      <c r="CD134" s="247"/>
      <c r="CE134" s="247"/>
      <c r="CF134" s="247"/>
      <c r="CG134" s="247"/>
      <c r="CH134" s="247"/>
      <c r="CI134" s="247"/>
      <c r="CJ134" s="247"/>
      <c r="CK134" s="247"/>
      <c r="CL134" s="247"/>
      <c r="CM134" s="247"/>
      <c r="CN134" s="247"/>
      <c r="CO134" s="247"/>
      <c r="CP134" s="247"/>
      <c r="CQ134" s="247"/>
      <c r="CR134" s="247"/>
      <c r="CS134" s="248" t="s">
        <v>3735</v>
      </c>
      <c r="CT134" s="248" t="s">
        <v>3736</v>
      </c>
      <c r="CU134" s="247"/>
      <c r="CV134" s="247"/>
      <c r="CW134" s="247"/>
      <c r="CX134" s="247"/>
      <c r="CY134" s="247"/>
      <c r="CZ134" s="247"/>
      <c r="DA134" s="247"/>
      <c r="DB134" s="247"/>
      <c r="DC134" s="248" t="s">
        <v>3737</v>
      </c>
      <c r="DD134" s="247"/>
      <c r="DE134" s="247"/>
    </row>
    <row r="135" spans="1:109" ht="15" customHeight="1">
      <c r="AH135" s="83"/>
      <c r="AI135" s="83"/>
      <c r="AJ135" s="83"/>
      <c r="AK135" s="83"/>
      <c r="AL135" s="47" t="str">
        <f t="shared" si="4"/>
        <v>Las Vigas de Ramírez</v>
      </c>
      <c r="AM135" s="47" t="str">
        <f t="shared" si="5"/>
        <v>30132</v>
      </c>
      <c r="AO135" s="83"/>
      <c r="AP135" s="43">
        <v>133</v>
      </c>
      <c r="AQ135" s="84"/>
      <c r="AR135" s="84"/>
      <c r="AS135" s="84"/>
      <c r="AT135" s="84"/>
      <c r="AU135" s="84"/>
      <c r="AV135" s="84"/>
      <c r="AW135" s="84"/>
      <c r="AX135" s="84"/>
      <c r="AY135" s="84"/>
      <c r="AZ135" s="84"/>
      <c r="BA135" s="84"/>
      <c r="BB135" s="84"/>
      <c r="BC135" s="84"/>
      <c r="BD135" s="84"/>
      <c r="BE135" s="84"/>
      <c r="BF135" s="84"/>
      <c r="BG135" s="84"/>
      <c r="BH135" s="84"/>
      <c r="BI135" s="84"/>
      <c r="BJ135" s="51" t="s">
        <v>3738</v>
      </c>
      <c r="BK135" s="51" t="s">
        <v>3739</v>
      </c>
      <c r="BL135" s="84"/>
      <c r="BM135" s="84"/>
      <c r="BN135" s="84"/>
      <c r="BO135" s="84"/>
      <c r="BP135" s="84"/>
      <c r="BQ135" s="84"/>
      <c r="BR135" s="84"/>
      <c r="BS135" s="84"/>
      <c r="BT135" s="51" t="s">
        <v>3740</v>
      </c>
      <c r="BU135" s="84"/>
      <c r="BV135" s="84"/>
      <c r="BW135" s="83"/>
      <c r="BX135" s="83"/>
      <c r="BY135" s="83"/>
      <c r="BZ135" s="247"/>
      <c r="CA135" s="247"/>
      <c r="CB135" s="247"/>
      <c r="CC135" s="247"/>
      <c r="CD135" s="247"/>
      <c r="CE135" s="247"/>
      <c r="CF135" s="247"/>
      <c r="CG135" s="247"/>
      <c r="CH135" s="247"/>
      <c r="CI135" s="247"/>
      <c r="CJ135" s="247"/>
      <c r="CK135" s="247"/>
      <c r="CL135" s="247"/>
      <c r="CM135" s="247"/>
      <c r="CN135" s="247"/>
      <c r="CO135" s="247"/>
      <c r="CP135" s="247"/>
      <c r="CQ135" s="247"/>
      <c r="CR135" s="247"/>
      <c r="CS135" s="248" t="s">
        <v>3741</v>
      </c>
      <c r="CT135" s="248" t="s">
        <v>3742</v>
      </c>
      <c r="CU135" s="247"/>
      <c r="CV135" s="247"/>
      <c r="CW135" s="247"/>
      <c r="CX135" s="247"/>
      <c r="CY135" s="247"/>
      <c r="CZ135" s="247"/>
      <c r="DA135" s="247"/>
      <c r="DB135" s="247"/>
      <c r="DC135" s="248" t="s">
        <v>3743</v>
      </c>
      <c r="DD135" s="247"/>
      <c r="DE135" s="247"/>
    </row>
    <row r="136" spans="1:109" ht="15" customHeight="1">
      <c r="AH136" s="83"/>
      <c r="AI136" s="83"/>
      <c r="AJ136" s="83"/>
      <c r="AK136" s="83"/>
      <c r="AL136" s="47" t="str">
        <f t="shared" si="4"/>
        <v>Pueblo Viejo</v>
      </c>
      <c r="AM136" s="47" t="str">
        <f t="shared" si="5"/>
        <v>30133</v>
      </c>
      <c r="AO136" s="83"/>
      <c r="AP136" s="43">
        <v>134</v>
      </c>
      <c r="AQ136" s="84"/>
      <c r="AR136" s="84"/>
      <c r="AS136" s="84"/>
      <c r="AT136" s="84"/>
      <c r="AU136" s="84"/>
      <c r="AV136" s="84"/>
      <c r="AW136" s="84"/>
      <c r="AX136" s="84"/>
      <c r="AY136" s="84"/>
      <c r="AZ136" s="84"/>
      <c r="BA136" s="84"/>
      <c r="BB136" s="84"/>
      <c r="BC136" s="84"/>
      <c r="BD136" s="84"/>
      <c r="BE136" s="84"/>
      <c r="BF136" s="84"/>
      <c r="BG136" s="84"/>
      <c r="BH136" s="84"/>
      <c r="BI136" s="84"/>
      <c r="BJ136" s="51" t="s">
        <v>3744</v>
      </c>
      <c r="BK136" s="51" t="s">
        <v>3745</v>
      </c>
      <c r="BL136" s="84"/>
      <c r="BM136" s="84"/>
      <c r="BN136" s="84"/>
      <c r="BO136" s="84"/>
      <c r="BP136" s="84"/>
      <c r="BQ136" s="84"/>
      <c r="BR136" s="84"/>
      <c r="BS136" s="84"/>
      <c r="BT136" s="51" t="s">
        <v>3746</v>
      </c>
      <c r="BU136" s="84"/>
      <c r="BV136" s="84"/>
      <c r="BW136" s="83"/>
      <c r="BX136" s="83"/>
      <c r="BY136" s="83"/>
      <c r="BZ136" s="247"/>
      <c r="CA136" s="247"/>
      <c r="CB136" s="247"/>
      <c r="CC136" s="247"/>
      <c r="CD136" s="247"/>
      <c r="CE136" s="247"/>
      <c r="CF136" s="247"/>
      <c r="CG136" s="247"/>
      <c r="CH136" s="247"/>
      <c r="CI136" s="247"/>
      <c r="CJ136" s="247"/>
      <c r="CK136" s="247"/>
      <c r="CL136" s="247"/>
      <c r="CM136" s="247"/>
      <c r="CN136" s="247"/>
      <c r="CO136" s="247"/>
      <c r="CP136" s="247"/>
      <c r="CQ136" s="247"/>
      <c r="CR136" s="247"/>
      <c r="CS136" s="248" t="s">
        <v>3747</v>
      </c>
      <c r="CT136" s="248" t="s">
        <v>3748</v>
      </c>
      <c r="CU136" s="247"/>
      <c r="CV136" s="247"/>
      <c r="CW136" s="247"/>
      <c r="CX136" s="247"/>
      <c r="CY136" s="247"/>
      <c r="CZ136" s="247"/>
      <c r="DA136" s="247"/>
      <c r="DB136" s="247"/>
      <c r="DC136" s="248" t="s">
        <v>3749</v>
      </c>
      <c r="DD136" s="247"/>
      <c r="DE136" s="247"/>
    </row>
    <row r="137" spans="1:109" ht="15" customHeight="1">
      <c r="AH137" s="83"/>
      <c r="AI137" s="83"/>
      <c r="AJ137" s="83"/>
      <c r="AK137" s="83"/>
      <c r="AL137" s="47" t="str">
        <f t="shared" si="4"/>
        <v>Puente Nacional</v>
      </c>
      <c r="AM137" s="47" t="str">
        <f t="shared" si="5"/>
        <v>30134</v>
      </c>
      <c r="AO137" s="83"/>
      <c r="AP137" s="43">
        <v>135</v>
      </c>
      <c r="AQ137" s="84"/>
      <c r="AR137" s="84"/>
      <c r="AS137" s="84"/>
      <c r="AT137" s="84"/>
      <c r="AU137" s="84"/>
      <c r="AV137" s="84"/>
      <c r="AW137" s="84"/>
      <c r="AX137" s="84"/>
      <c r="AY137" s="84"/>
      <c r="AZ137" s="84"/>
      <c r="BA137" s="84"/>
      <c r="BB137" s="84"/>
      <c r="BC137" s="84"/>
      <c r="BD137" s="84"/>
      <c r="BE137" s="84"/>
      <c r="BF137" s="84"/>
      <c r="BG137" s="84"/>
      <c r="BH137" s="84"/>
      <c r="BI137" s="84"/>
      <c r="BJ137" s="51" t="s">
        <v>3750</v>
      </c>
      <c r="BK137" s="51" t="s">
        <v>3751</v>
      </c>
      <c r="BL137" s="84"/>
      <c r="BM137" s="84"/>
      <c r="BN137" s="84"/>
      <c r="BO137" s="84"/>
      <c r="BP137" s="84"/>
      <c r="BQ137" s="84"/>
      <c r="BR137" s="84"/>
      <c r="BS137" s="84"/>
      <c r="BT137" s="51" t="s">
        <v>3752</v>
      </c>
      <c r="BU137" s="84"/>
      <c r="BV137" s="84"/>
      <c r="BW137" s="83"/>
      <c r="BX137" s="83"/>
      <c r="BY137" s="83"/>
      <c r="BZ137" s="247"/>
      <c r="CA137" s="247"/>
      <c r="CB137" s="247"/>
      <c r="CC137" s="247"/>
      <c r="CD137" s="247"/>
      <c r="CE137" s="247"/>
      <c r="CF137" s="247"/>
      <c r="CG137" s="247"/>
      <c r="CH137" s="247"/>
      <c r="CI137" s="247"/>
      <c r="CJ137" s="247"/>
      <c r="CK137" s="247"/>
      <c r="CL137" s="247"/>
      <c r="CM137" s="247"/>
      <c r="CN137" s="247"/>
      <c r="CO137" s="247"/>
      <c r="CP137" s="247"/>
      <c r="CQ137" s="247"/>
      <c r="CR137" s="247"/>
      <c r="CS137" s="248" t="s">
        <v>3753</v>
      </c>
      <c r="CT137" s="248" t="s">
        <v>3754</v>
      </c>
      <c r="CU137" s="247"/>
      <c r="CV137" s="247"/>
      <c r="CW137" s="247"/>
      <c r="CX137" s="247"/>
      <c r="CY137" s="247"/>
      <c r="CZ137" s="247"/>
      <c r="DA137" s="247"/>
      <c r="DB137" s="247"/>
      <c r="DC137" s="248" t="s">
        <v>3755</v>
      </c>
      <c r="DD137" s="247"/>
      <c r="DE137" s="247"/>
    </row>
    <row r="138" spans="1:109" ht="71.25" hidden="1">
      <c r="AH138" s="83"/>
      <c r="AI138" s="83"/>
      <c r="AJ138" s="83"/>
      <c r="AK138" s="83"/>
      <c r="AL138" s="47" t="str">
        <f t="shared" si="4"/>
        <v>Rafael Delgado</v>
      </c>
      <c r="AM138" s="47" t="str">
        <f t="shared" si="5"/>
        <v>30135</v>
      </c>
      <c r="AO138" s="83"/>
      <c r="AP138" s="43">
        <v>136</v>
      </c>
      <c r="AQ138" s="84"/>
      <c r="AR138" s="84"/>
      <c r="AS138" s="84"/>
      <c r="AT138" s="84"/>
      <c r="AU138" s="84"/>
      <c r="AV138" s="84"/>
      <c r="AW138" s="84"/>
      <c r="AX138" s="84"/>
      <c r="AY138" s="84"/>
      <c r="AZ138" s="84"/>
      <c r="BA138" s="84"/>
      <c r="BB138" s="84"/>
      <c r="BC138" s="84"/>
      <c r="BD138" s="84"/>
      <c r="BE138" s="84"/>
      <c r="BF138" s="84"/>
      <c r="BG138" s="84"/>
      <c r="BH138" s="84"/>
      <c r="BI138" s="84"/>
      <c r="BJ138" s="51" t="s">
        <v>3756</v>
      </c>
      <c r="BK138" s="51" t="s">
        <v>3757</v>
      </c>
      <c r="BL138" s="84"/>
      <c r="BM138" s="84"/>
      <c r="BN138" s="84"/>
      <c r="BO138" s="84"/>
      <c r="BP138" s="84"/>
      <c r="BQ138" s="84"/>
      <c r="BR138" s="84"/>
      <c r="BS138" s="84"/>
      <c r="BT138" s="51" t="s">
        <v>3758</v>
      </c>
      <c r="BU138" s="84"/>
      <c r="BV138" s="84"/>
      <c r="BW138" s="83"/>
      <c r="BX138" s="83"/>
      <c r="BY138" s="83"/>
      <c r="BZ138" s="247"/>
      <c r="CA138" s="247"/>
      <c r="CB138" s="247"/>
      <c r="CC138" s="247"/>
      <c r="CD138" s="247"/>
      <c r="CE138" s="247"/>
      <c r="CF138" s="247"/>
      <c r="CG138" s="247"/>
      <c r="CH138" s="247"/>
      <c r="CI138" s="247"/>
      <c r="CJ138" s="247"/>
      <c r="CK138" s="247"/>
      <c r="CL138" s="247"/>
      <c r="CM138" s="247"/>
      <c r="CN138" s="247"/>
      <c r="CO138" s="247"/>
      <c r="CP138" s="247"/>
      <c r="CQ138" s="247"/>
      <c r="CR138" s="247"/>
      <c r="CS138" s="248" t="s">
        <v>3759</v>
      </c>
      <c r="CT138" s="248" t="s">
        <v>3760</v>
      </c>
      <c r="CU138" s="247"/>
      <c r="CV138" s="247"/>
      <c r="CW138" s="247"/>
      <c r="CX138" s="247"/>
      <c r="CY138" s="247"/>
      <c r="CZ138" s="247"/>
      <c r="DA138" s="247"/>
      <c r="DB138" s="247"/>
      <c r="DC138" s="248" t="s">
        <v>3761</v>
      </c>
      <c r="DD138" s="247"/>
      <c r="DE138" s="247"/>
    </row>
    <row r="139" spans="1:109" ht="71.25" hidden="1">
      <c r="AH139" s="83"/>
      <c r="AI139" s="83"/>
      <c r="AJ139" s="83"/>
      <c r="AK139" s="83"/>
      <c r="AL139" s="47" t="str">
        <f t="shared" si="4"/>
        <v>Rafael Lucio</v>
      </c>
      <c r="AM139" s="47" t="str">
        <f t="shared" si="5"/>
        <v>30136</v>
      </c>
      <c r="AO139" s="83"/>
      <c r="AP139" s="43">
        <v>137</v>
      </c>
      <c r="AQ139" s="84"/>
      <c r="AR139" s="84"/>
      <c r="AS139" s="84"/>
      <c r="AT139" s="84"/>
      <c r="AU139" s="84"/>
      <c r="AV139" s="84"/>
      <c r="AW139" s="84"/>
      <c r="AX139" s="84"/>
      <c r="AY139" s="84"/>
      <c r="AZ139" s="84"/>
      <c r="BA139" s="84"/>
      <c r="BB139" s="84"/>
      <c r="BC139" s="84"/>
      <c r="BD139" s="84"/>
      <c r="BE139" s="84"/>
      <c r="BF139" s="84"/>
      <c r="BG139" s="84"/>
      <c r="BH139" s="84"/>
      <c r="BI139" s="84"/>
      <c r="BJ139" s="51" t="s">
        <v>3762</v>
      </c>
      <c r="BK139" s="51" t="s">
        <v>3763</v>
      </c>
      <c r="BL139" s="84"/>
      <c r="BM139" s="84"/>
      <c r="BN139" s="84"/>
      <c r="BO139" s="84"/>
      <c r="BP139" s="84"/>
      <c r="BQ139" s="84"/>
      <c r="BR139" s="84"/>
      <c r="BS139" s="84"/>
      <c r="BT139" s="51" t="s">
        <v>3764</v>
      </c>
      <c r="BU139" s="84"/>
      <c r="BV139" s="84"/>
      <c r="BW139" s="83"/>
      <c r="BX139" s="83"/>
      <c r="BY139" s="83"/>
      <c r="BZ139" s="247"/>
      <c r="CA139" s="247"/>
      <c r="CB139" s="247"/>
      <c r="CC139" s="247"/>
      <c r="CD139" s="247"/>
      <c r="CE139" s="247"/>
      <c r="CF139" s="247"/>
      <c r="CG139" s="247"/>
      <c r="CH139" s="247"/>
      <c r="CI139" s="247"/>
      <c r="CJ139" s="247"/>
      <c r="CK139" s="247"/>
      <c r="CL139" s="247"/>
      <c r="CM139" s="247"/>
      <c r="CN139" s="247"/>
      <c r="CO139" s="247"/>
      <c r="CP139" s="247"/>
      <c r="CQ139" s="247"/>
      <c r="CR139" s="247"/>
      <c r="CS139" s="248" t="s">
        <v>3765</v>
      </c>
      <c r="CT139" s="248" t="s">
        <v>3766</v>
      </c>
      <c r="CU139" s="247"/>
      <c r="CV139" s="247"/>
      <c r="CW139" s="247"/>
      <c r="CX139" s="247"/>
      <c r="CY139" s="247"/>
      <c r="CZ139" s="247"/>
      <c r="DA139" s="247"/>
      <c r="DB139" s="247"/>
      <c r="DC139" s="248" t="s">
        <v>3767</v>
      </c>
      <c r="DD139" s="247"/>
      <c r="DE139" s="247"/>
    </row>
    <row r="140" spans="1:109" ht="85.5" hidden="1">
      <c r="AH140" s="83"/>
      <c r="AI140" s="83"/>
      <c r="AJ140" s="83"/>
      <c r="AK140" s="83"/>
      <c r="AL140" s="47" t="str">
        <f t="shared" si="4"/>
        <v>Los Reyes</v>
      </c>
      <c r="AM140" s="47" t="str">
        <f t="shared" si="5"/>
        <v>30137</v>
      </c>
      <c r="AO140" s="83"/>
      <c r="AP140" s="43">
        <v>138</v>
      </c>
      <c r="AQ140" s="84"/>
      <c r="AR140" s="84"/>
      <c r="AS140" s="84"/>
      <c r="AT140" s="84"/>
      <c r="AU140" s="84"/>
      <c r="AV140" s="84"/>
      <c r="AW140" s="84"/>
      <c r="AX140" s="84"/>
      <c r="AY140" s="84"/>
      <c r="AZ140" s="84"/>
      <c r="BA140" s="84"/>
      <c r="BB140" s="84"/>
      <c r="BC140" s="84"/>
      <c r="BD140" s="84"/>
      <c r="BE140" s="84"/>
      <c r="BF140" s="84"/>
      <c r="BG140" s="84"/>
      <c r="BH140" s="84"/>
      <c r="BI140" s="84"/>
      <c r="BJ140" s="51" t="s">
        <v>3768</v>
      </c>
      <c r="BK140" s="51" t="s">
        <v>3769</v>
      </c>
      <c r="BL140" s="84"/>
      <c r="BM140" s="84"/>
      <c r="BN140" s="84"/>
      <c r="BO140" s="84"/>
      <c r="BP140" s="84"/>
      <c r="BQ140" s="84"/>
      <c r="BR140" s="84"/>
      <c r="BS140" s="84"/>
      <c r="BT140" s="51" t="s">
        <v>3770</v>
      </c>
      <c r="BU140" s="84"/>
      <c r="BV140" s="84"/>
      <c r="BW140" s="83"/>
      <c r="BX140" s="83"/>
      <c r="BY140" s="83"/>
      <c r="BZ140" s="247"/>
      <c r="CA140" s="247"/>
      <c r="CB140" s="247"/>
      <c r="CC140" s="247"/>
      <c r="CD140" s="247"/>
      <c r="CE140" s="247"/>
      <c r="CF140" s="247"/>
      <c r="CG140" s="247"/>
      <c r="CH140" s="247"/>
      <c r="CI140" s="247"/>
      <c r="CJ140" s="247"/>
      <c r="CK140" s="247"/>
      <c r="CL140" s="247"/>
      <c r="CM140" s="247"/>
      <c r="CN140" s="247"/>
      <c r="CO140" s="247"/>
      <c r="CP140" s="247"/>
      <c r="CQ140" s="247"/>
      <c r="CR140" s="247"/>
      <c r="CS140" s="248" t="s">
        <v>3771</v>
      </c>
      <c r="CT140" s="248" t="s">
        <v>3772</v>
      </c>
      <c r="CU140" s="247"/>
      <c r="CV140" s="247"/>
      <c r="CW140" s="247"/>
      <c r="CX140" s="247"/>
      <c r="CY140" s="247"/>
      <c r="CZ140" s="247"/>
      <c r="DA140" s="247"/>
      <c r="DB140" s="247"/>
      <c r="DC140" s="248" t="s">
        <v>2921</v>
      </c>
      <c r="DD140" s="247"/>
      <c r="DE140" s="247"/>
    </row>
    <row r="141" spans="1:109" ht="85.5" hidden="1">
      <c r="AH141" s="83"/>
      <c r="AI141" s="83"/>
      <c r="AJ141" s="83"/>
      <c r="AK141" s="83"/>
      <c r="AL141" s="47" t="str">
        <f t="shared" si="4"/>
        <v>Río Blanco</v>
      </c>
      <c r="AM141" s="47" t="str">
        <f t="shared" si="5"/>
        <v>30138</v>
      </c>
      <c r="AO141" s="83"/>
      <c r="AP141" s="43">
        <v>139</v>
      </c>
      <c r="AQ141" s="84"/>
      <c r="AR141" s="84"/>
      <c r="AS141" s="84"/>
      <c r="AT141" s="84"/>
      <c r="AU141" s="84"/>
      <c r="AV141" s="84"/>
      <c r="AW141" s="84"/>
      <c r="AX141" s="84"/>
      <c r="AY141" s="84"/>
      <c r="AZ141" s="84"/>
      <c r="BA141" s="84"/>
      <c r="BB141" s="84"/>
      <c r="BC141" s="84"/>
      <c r="BD141" s="84"/>
      <c r="BE141" s="84"/>
      <c r="BF141" s="84"/>
      <c r="BG141" s="84"/>
      <c r="BH141" s="84"/>
      <c r="BI141" s="84"/>
      <c r="BJ141" s="51" t="s">
        <v>3773</v>
      </c>
      <c r="BK141" s="51" t="s">
        <v>3774</v>
      </c>
      <c r="BL141" s="84"/>
      <c r="BM141" s="84"/>
      <c r="BN141" s="84"/>
      <c r="BO141" s="84"/>
      <c r="BP141" s="84"/>
      <c r="BQ141" s="84"/>
      <c r="BR141" s="84"/>
      <c r="BS141" s="84"/>
      <c r="BT141" s="51" t="s">
        <v>3775</v>
      </c>
      <c r="BU141" s="84"/>
      <c r="BV141" s="84"/>
      <c r="BW141" s="83"/>
      <c r="BX141" s="83"/>
      <c r="BY141" s="83"/>
      <c r="BZ141" s="247"/>
      <c r="CA141" s="247"/>
      <c r="CB141" s="247"/>
      <c r="CC141" s="247"/>
      <c r="CD141" s="247"/>
      <c r="CE141" s="247"/>
      <c r="CF141" s="247"/>
      <c r="CG141" s="247"/>
      <c r="CH141" s="247"/>
      <c r="CI141" s="247"/>
      <c r="CJ141" s="247"/>
      <c r="CK141" s="247"/>
      <c r="CL141" s="247"/>
      <c r="CM141" s="247"/>
      <c r="CN141" s="247"/>
      <c r="CO141" s="247"/>
      <c r="CP141" s="247"/>
      <c r="CQ141" s="247"/>
      <c r="CR141" s="247"/>
      <c r="CS141" s="248" t="s">
        <v>3776</v>
      </c>
      <c r="CT141" s="248" t="s">
        <v>3777</v>
      </c>
      <c r="CU141" s="247"/>
      <c r="CV141" s="247"/>
      <c r="CW141" s="247"/>
      <c r="CX141" s="247"/>
      <c r="CY141" s="247"/>
      <c r="CZ141" s="247"/>
      <c r="DA141" s="247"/>
      <c r="DB141" s="247"/>
      <c r="DC141" s="248" t="s">
        <v>3778</v>
      </c>
      <c r="DD141" s="247"/>
      <c r="DE141" s="247"/>
    </row>
    <row r="142" spans="1:109" ht="71.25" hidden="1">
      <c r="AH142" s="83"/>
      <c r="AI142" s="83"/>
      <c r="AJ142" s="83"/>
      <c r="AK142" s="83"/>
      <c r="AL142" s="47" t="str">
        <f t="shared" si="4"/>
        <v>Saltabarranca</v>
      </c>
      <c r="AM142" s="47" t="str">
        <f t="shared" si="5"/>
        <v>30139</v>
      </c>
      <c r="AO142" s="83"/>
      <c r="AP142" s="43">
        <v>140</v>
      </c>
      <c r="AQ142" s="84"/>
      <c r="AR142" s="84"/>
      <c r="AS142" s="84"/>
      <c r="AT142" s="84"/>
      <c r="AU142" s="84"/>
      <c r="AV142" s="84"/>
      <c r="AW142" s="84"/>
      <c r="AX142" s="84"/>
      <c r="AY142" s="84"/>
      <c r="AZ142" s="84"/>
      <c r="BA142" s="84"/>
      <c r="BB142" s="84"/>
      <c r="BC142" s="84"/>
      <c r="BD142" s="84"/>
      <c r="BE142" s="84"/>
      <c r="BF142" s="84"/>
      <c r="BG142" s="84"/>
      <c r="BH142" s="84"/>
      <c r="BI142" s="84"/>
      <c r="BJ142" s="51" t="s">
        <v>3779</v>
      </c>
      <c r="BK142" s="51" t="s">
        <v>3780</v>
      </c>
      <c r="BL142" s="84"/>
      <c r="BM142" s="84"/>
      <c r="BN142" s="84"/>
      <c r="BO142" s="84"/>
      <c r="BP142" s="84"/>
      <c r="BQ142" s="84"/>
      <c r="BR142" s="84"/>
      <c r="BS142" s="84"/>
      <c r="BT142" s="51" t="s">
        <v>3781</v>
      </c>
      <c r="BU142" s="84"/>
      <c r="BV142" s="84"/>
      <c r="BW142" s="83"/>
      <c r="BX142" s="83"/>
      <c r="BY142" s="83"/>
      <c r="BZ142" s="247"/>
      <c r="CA142" s="247"/>
      <c r="CB142" s="247"/>
      <c r="CC142" s="247"/>
      <c r="CD142" s="247"/>
      <c r="CE142" s="247"/>
      <c r="CF142" s="247"/>
      <c r="CG142" s="247"/>
      <c r="CH142" s="247"/>
      <c r="CI142" s="247"/>
      <c r="CJ142" s="247"/>
      <c r="CK142" s="247"/>
      <c r="CL142" s="247"/>
      <c r="CM142" s="247"/>
      <c r="CN142" s="247"/>
      <c r="CO142" s="247"/>
      <c r="CP142" s="247"/>
      <c r="CQ142" s="247"/>
      <c r="CR142" s="247"/>
      <c r="CS142" s="248" t="s">
        <v>3782</v>
      </c>
      <c r="CT142" s="248" t="s">
        <v>3783</v>
      </c>
      <c r="CU142" s="247"/>
      <c r="CV142" s="247"/>
      <c r="CW142" s="247"/>
      <c r="CX142" s="247"/>
      <c r="CY142" s="247"/>
      <c r="CZ142" s="247"/>
      <c r="DA142" s="247"/>
      <c r="DB142" s="247"/>
      <c r="DC142" s="248" t="s">
        <v>3784</v>
      </c>
      <c r="DD142" s="247"/>
      <c r="DE142" s="247"/>
    </row>
    <row r="143" spans="1:109" ht="71.25" hidden="1">
      <c r="AH143" s="83"/>
      <c r="AI143" s="83"/>
      <c r="AJ143" s="83"/>
      <c r="AK143" s="83"/>
      <c r="AL143" s="47" t="str">
        <f t="shared" si="4"/>
        <v>San Andrés Tenejapan</v>
      </c>
      <c r="AM143" s="47" t="str">
        <f t="shared" si="5"/>
        <v>30140</v>
      </c>
      <c r="AO143" s="83"/>
      <c r="AP143" s="43">
        <v>141</v>
      </c>
      <c r="AQ143" s="84"/>
      <c r="AR143" s="84"/>
      <c r="AS143" s="84"/>
      <c r="AT143" s="84"/>
      <c r="AU143" s="84"/>
      <c r="AV143" s="84"/>
      <c r="AW143" s="84"/>
      <c r="AX143" s="84"/>
      <c r="AY143" s="84"/>
      <c r="AZ143" s="84"/>
      <c r="BA143" s="84"/>
      <c r="BB143" s="84"/>
      <c r="BC143" s="84"/>
      <c r="BD143" s="84"/>
      <c r="BE143" s="84"/>
      <c r="BF143" s="84"/>
      <c r="BG143" s="84"/>
      <c r="BH143" s="84"/>
      <c r="BI143" s="84"/>
      <c r="BJ143" s="51" t="s">
        <v>3785</v>
      </c>
      <c r="BK143" s="51" t="s">
        <v>3786</v>
      </c>
      <c r="BL143" s="84"/>
      <c r="BM143" s="84"/>
      <c r="BN143" s="84"/>
      <c r="BO143" s="84"/>
      <c r="BP143" s="84"/>
      <c r="BQ143" s="84"/>
      <c r="BR143" s="84"/>
      <c r="BS143" s="84"/>
      <c r="BT143" s="51" t="s">
        <v>3787</v>
      </c>
      <c r="BU143" s="84"/>
      <c r="BV143" s="84"/>
      <c r="BW143" s="83"/>
      <c r="BX143" s="83"/>
      <c r="BY143" s="83"/>
      <c r="BZ143" s="247"/>
      <c r="CA143" s="247"/>
      <c r="CB143" s="247"/>
      <c r="CC143" s="247"/>
      <c r="CD143" s="247"/>
      <c r="CE143" s="247"/>
      <c r="CF143" s="247"/>
      <c r="CG143" s="247"/>
      <c r="CH143" s="247"/>
      <c r="CI143" s="247"/>
      <c r="CJ143" s="247"/>
      <c r="CK143" s="247"/>
      <c r="CL143" s="247"/>
      <c r="CM143" s="247"/>
      <c r="CN143" s="247"/>
      <c r="CO143" s="247"/>
      <c r="CP143" s="247"/>
      <c r="CQ143" s="247"/>
      <c r="CR143" s="247"/>
      <c r="CS143" s="248" t="s">
        <v>3788</v>
      </c>
      <c r="CT143" s="248" t="s">
        <v>3789</v>
      </c>
      <c r="CU143" s="247"/>
      <c r="CV143" s="247"/>
      <c r="CW143" s="247"/>
      <c r="CX143" s="247"/>
      <c r="CY143" s="247"/>
      <c r="CZ143" s="247"/>
      <c r="DA143" s="247"/>
      <c r="DB143" s="247"/>
      <c r="DC143" s="248" t="s">
        <v>3790</v>
      </c>
      <c r="DD143" s="247"/>
      <c r="DE143" s="247"/>
    </row>
    <row r="144" spans="1:109" ht="85.5" hidden="1">
      <c r="AH144" s="83"/>
      <c r="AI144" s="83"/>
      <c r="AJ144" s="83"/>
      <c r="AK144" s="83"/>
      <c r="AL144" s="47" t="str">
        <f t="shared" si="4"/>
        <v>San Andrés Tuxtla</v>
      </c>
      <c r="AM144" s="47" t="str">
        <f t="shared" si="5"/>
        <v>30141</v>
      </c>
      <c r="AO144" s="83"/>
      <c r="AP144" s="43">
        <v>142</v>
      </c>
      <c r="AQ144" s="84"/>
      <c r="AR144" s="84"/>
      <c r="AS144" s="84"/>
      <c r="AT144" s="84"/>
      <c r="AU144" s="84"/>
      <c r="AV144" s="84"/>
      <c r="AW144" s="84"/>
      <c r="AX144" s="84"/>
      <c r="AY144" s="84"/>
      <c r="AZ144" s="84"/>
      <c r="BA144" s="84"/>
      <c r="BB144" s="84"/>
      <c r="BC144" s="84"/>
      <c r="BD144" s="84"/>
      <c r="BE144" s="84"/>
      <c r="BF144" s="84"/>
      <c r="BG144" s="84"/>
      <c r="BH144" s="84"/>
      <c r="BI144" s="84"/>
      <c r="BJ144" s="51" t="s">
        <v>3791</v>
      </c>
      <c r="BK144" s="51" t="s">
        <v>3792</v>
      </c>
      <c r="BL144" s="84"/>
      <c r="BM144" s="84"/>
      <c r="BN144" s="84"/>
      <c r="BO144" s="84"/>
      <c r="BP144" s="84"/>
      <c r="BQ144" s="84"/>
      <c r="BR144" s="84"/>
      <c r="BS144" s="84"/>
      <c r="BT144" s="51" t="s">
        <v>3793</v>
      </c>
      <c r="BU144" s="84"/>
      <c r="BV144" s="84"/>
      <c r="BW144" s="83"/>
      <c r="BX144" s="83"/>
      <c r="BY144" s="83"/>
      <c r="BZ144" s="247"/>
      <c r="CA144" s="247"/>
      <c r="CB144" s="247"/>
      <c r="CC144" s="247"/>
      <c r="CD144" s="247"/>
      <c r="CE144" s="247"/>
      <c r="CF144" s="247"/>
      <c r="CG144" s="247"/>
      <c r="CH144" s="247"/>
      <c r="CI144" s="247"/>
      <c r="CJ144" s="247"/>
      <c r="CK144" s="247"/>
      <c r="CL144" s="247"/>
      <c r="CM144" s="247"/>
      <c r="CN144" s="247"/>
      <c r="CO144" s="247"/>
      <c r="CP144" s="247"/>
      <c r="CQ144" s="247"/>
      <c r="CR144" s="247"/>
      <c r="CS144" s="248" t="s">
        <v>3794</v>
      </c>
      <c r="CT144" s="248" t="s">
        <v>3795</v>
      </c>
      <c r="CU144" s="247"/>
      <c r="CV144" s="247"/>
      <c r="CW144" s="247"/>
      <c r="CX144" s="247"/>
      <c r="CY144" s="247"/>
      <c r="CZ144" s="247"/>
      <c r="DA144" s="247"/>
      <c r="DB144" s="247"/>
      <c r="DC144" s="248" t="s">
        <v>3796</v>
      </c>
      <c r="DD144" s="247"/>
      <c r="DE144" s="247"/>
    </row>
    <row r="145" spans="34:109" ht="85.5" hidden="1">
      <c r="AH145" s="83"/>
      <c r="AI145" s="83"/>
      <c r="AJ145" s="83"/>
      <c r="AK145" s="83"/>
      <c r="AL145" s="47" t="str">
        <f t="shared" si="4"/>
        <v>San Juan Evangelista</v>
      </c>
      <c r="AM145" s="47" t="str">
        <f t="shared" si="5"/>
        <v>30142</v>
      </c>
      <c r="AO145" s="83"/>
      <c r="AP145" s="43">
        <v>143</v>
      </c>
      <c r="AQ145" s="84"/>
      <c r="AR145" s="84"/>
      <c r="AS145" s="84"/>
      <c r="AT145" s="84"/>
      <c r="AU145" s="84"/>
      <c r="AV145" s="84"/>
      <c r="AW145" s="84"/>
      <c r="AX145" s="84"/>
      <c r="AY145" s="84"/>
      <c r="AZ145" s="84"/>
      <c r="BA145" s="84"/>
      <c r="BB145" s="84"/>
      <c r="BC145" s="84"/>
      <c r="BD145" s="84"/>
      <c r="BE145" s="84"/>
      <c r="BF145" s="84"/>
      <c r="BG145" s="84"/>
      <c r="BH145" s="84"/>
      <c r="BI145" s="84"/>
      <c r="BJ145" s="51" t="s">
        <v>3797</v>
      </c>
      <c r="BK145" s="51" t="s">
        <v>3798</v>
      </c>
      <c r="BL145" s="84"/>
      <c r="BM145" s="84"/>
      <c r="BN145" s="84"/>
      <c r="BO145" s="84"/>
      <c r="BP145" s="84"/>
      <c r="BQ145" s="84"/>
      <c r="BR145" s="84"/>
      <c r="BS145" s="84"/>
      <c r="BT145" s="51" t="s">
        <v>3799</v>
      </c>
      <c r="BU145" s="84"/>
      <c r="BV145" s="84"/>
      <c r="BW145" s="83"/>
      <c r="BX145" s="83"/>
      <c r="BY145" s="83"/>
      <c r="BZ145" s="247"/>
      <c r="CA145" s="247"/>
      <c r="CB145" s="247"/>
      <c r="CC145" s="247"/>
      <c r="CD145" s="247"/>
      <c r="CE145" s="247"/>
      <c r="CF145" s="247"/>
      <c r="CG145" s="247"/>
      <c r="CH145" s="247"/>
      <c r="CI145" s="247"/>
      <c r="CJ145" s="247"/>
      <c r="CK145" s="247"/>
      <c r="CL145" s="247"/>
      <c r="CM145" s="247"/>
      <c r="CN145" s="247"/>
      <c r="CO145" s="247"/>
      <c r="CP145" s="247"/>
      <c r="CQ145" s="247"/>
      <c r="CR145" s="247"/>
      <c r="CS145" s="248" t="s">
        <v>3800</v>
      </c>
      <c r="CT145" s="248" t="s">
        <v>3801</v>
      </c>
      <c r="CU145" s="247"/>
      <c r="CV145" s="247"/>
      <c r="CW145" s="247"/>
      <c r="CX145" s="247"/>
      <c r="CY145" s="247"/>
      <c r="CZ145" s="247"/>
      <c r="DA145" s="247"/>
      <c r="DB145" s="247"/>
      <c r="DC145" s="248" t="s">
        <v>3802</v>
      </c>
      <c r="DD145" s="247"/>
      <c r="DE145" s="247"/>
    </row>
    <row r="146" spans="34:109" ht="71.25" hidden="1">
      <c r="AH146" s="83"/>
      <c r="AI146" s="83"/>
      <c r="AJ146" s="83"/>
      <c r="AK146" s="83"/>
      <c r="AL146" s="47" t="str">
        <f t="shared" si="4"/>
        <v>Santiago Tuxtla</v>
      </c>
      <c r="AM146" s="47" t="str">
        <f t="shared" si="5"/>
        <v>30143</v>
      </c>
      <c r="AO146" s="83"/>
      <c r="AP146" s="43">
        <v>144</v>
      </c>
      <c r="AQ146" s="84"/>
      <c r="AR146" s="84"/>
      <c r="AS146" s="84"/>
      <c r="AT146" s="84"/>
      <c r="AU146" s="84"/>
      <c r="AV146" s="84"/>
      <c r="AW146" s="84"/>
      <c r="AX146" s="84"/>
      <c r="AY146" s="84"/>
      <c r="AZ146" s="84"/>
      <c r="BA146" s="84"/>
      <c r="BB146" s="84"/>
      <c r="BC146" s="84"/>
      <c r="BD146" s="84"/>
      <c r="BE146" s="84"/>
      <c r="BF146" s="84"/>
      <c r="BG146" s="84"/>
      <c r="BH146" s="84"/>
      <c r="BI146" s="84"/>
      <c r="BJ146" s="51" t="s">
        <v>3803</v>
      </c>
      <c r="BK146" s="51" t="s">
        <v>3804</v>
      </c>
      <c r="BL146" s="84"/>
      <c r="BM146" s="84"/>
      <c r="BN146" s="84"/>
      <c r="BO146" s="84"/>
      <c r="BP146" s="84"/>
      <c r="BQ146" s="84"/>
      <c r="BR146" s="84"/>
      <c r="BS146" s="84"/>
      <c r="BT146" s="51" t="s">
        <v>3805</v>
      </c>
      <c r="BU146" s="84"/>
      <c r="BV146" s="84"/>
      <c r="BW146" s="83"/>
      <c r="BX146" s="83"/>
      <c r="BY146" s="83"/>
      <c r="BZ146" s="247"/>
      <c r="CA146" s="247"/>
      <c r="CB146" s="247"/>
      <c r="CC146" s="247"/>
      <c r="CD146" s="247"/>
      <c r="CE146" s="247"/>
      <c r="CF146" s="247"/>
      <c r="CG146" s="247"/>
      <c r="CH146" s="247"/>
      <c r="CI146" s="247"/>
      <c r="CJ146" s="247"/>
      <c r="CK146" s="247"/>
      <c r="CL146" s="247"/>
      <c r="CM146" s="247"/>
      <c r="CN146" s="247"/>
      <c r="CO146" s="247"/>
      <c r="CP146" s="247"/>
      <c r="CQ146" s="247"/>
      <c r="CR146" s="247"/>
      <c r="CS146" s="248" t="s">
        <v>3806</v>
      </c>
      <c r="CT146" s="248" t="s">
        <v>3807</v>
      </c>
      <c r="CU146" s="247"/>
      <c r="CV146" s="247"/>
      <c r="CW146" s="247"/>
      <c r="CX146" s="247"/>
      <c r="CY146" s="247"/>
      <c r="CZ146" s="247"/>
      <c r="DA146" s="247"/>
      <c r="DB146" s="247"/>
      <c r="DC146" s="248" t="s">
        <v>3808</v>
      </c>
      <c r="DD146" s="247"/>
      <c r="DE146" s="247"/>
    </row>
    <row r="147" spans="34:109" ht="85.5" hidden="1">
      <c r="AH147" s="83"/>
      <c r="AI147" s="83"/>
      <c r="AJ147" s="83"/>
      <c r="AK147" s="83"/>
      <c r="AL147" s="47" t="str">
        <f t="shared" si="4"/>
        <v>Sayula de Alemán</v>
      </c>
      <c r="AM147" s="47" t="str">
        <f t="shared" si="5"/>
        <v>30144</v>
      </c>
      <c r="AO147" s="83"/>
      <c r="AP147" s="43">
        <v>145</v>
      </c>
      <c r="AQ147" s="84"/>
      <c r="AR147" s="84"/>
      <c r="AS147" s="84"/>
      <c r="AT147" s="84"/>
      <c r="AU147" s="84"/>
      <c r="AV147" s="84"/>
      <c r="AW147" s="84"/>
      <c r="AX147" s="84"/>
      <c r="AY147" s="84"/>
      <c r="AZ147" s="84"/>
      <c r="BA147" s="84"/>
      <c r="BB147" s="84"/>
      <c r="BC147" s="84"/>
      <c r="BD147" s="84"/>
      <c r="BE147" s="84"/>
      <c r="BF147" s="84"/>
      <c r="BG147" s="84"/>
      <c r="BH147" s="84"/>
      <c r="BI147" s="84"/>
      <c r="BJ147" s="51" t="s">
        <v>3809</v>
      </c>
      <c r="BK147" s="51" t="s">
        <v>3810</v>
      </c>
      <c r="BL147" s="84"/>
      <c r="BM147" s="84"/>
      <c r="BN147" s="84"/>
      <c r="BO147" s="84"/>
      <c r="BP147" s="84"/>
      <c r="BQ147" s="84"/>
      <c r="BR147" s="84"/>
      <c r="BS147" s="84"/>
      <c r="BT147" s="51" t="s">
        <v>3811</v>
      </c>
      <c r="BU147" s="84"/>
      <c r="BV147" s="84"/>
      <c r="BW147" s="83"/>
      <c r="BX147" s="83"/>
      <c r="BY147" s="83"/>
      <c r="BZ147" s="247"/>
      <c r="CA147" s="247"/>
      <c r="CB147" s="247"/>
      <c r="CC147" s="247"/>
      <c r="CD147" s="247"/>
      <c r="CE147" s="247"/>
      <c r="CF147" s="247"/>
      <c r="CG147" s="247"/>
      <c r="CH147" s="247"/>
      <c r="CI147" s="247"/>
      <c r="CJ147" s="247"/>
      <c r="CK147" s="247"/>
      <c r="CL147" s="247"/>
      <c r="CM147" s="247"/>
      <c r="CN147" s="247"/>
      <c r="CO147" s="247"/>
      <c r="CP147" s="247"/>
      <c r="CQ147" s="247"/>
      <c r="CR147" s="247"/>
      <c r="CS147" s="248" t="s">
        <v>3812</v>
      </c>
      <c r="CT147" s="248" t="s">
        <v>3813</v>
      </c>
      <c r="CU147" s="247"/>
      <c r="CV147" s="247"/>
      <c r="CW147" s="247"/>
      <c r="CX147" s="247"/>
      <c r="CY147" s="247"/>
      <c r="CZ147" s="247"/>
      <c r="DA147" s="247"/>
      <c r="DB147" s="247"/>
      <c r="DC147" s="248" t="s">
        <v>3814</v>
      </c>
      <c r="DD147" s="247"/>
      <c r="DE147" s="247"/>
    </row>
    <row r="148" spans="34:109" ht="71.25" hidden="1">
      <c r="AH148" s="83"/>
      <c r="AI148" s="83"/>
      <c r="AJ148" s="83"/>
      <c r="AK148" s="83"/>
      <c r="AL148" s="47" t="str">
        <f t="shared" si="4"/>
        <v>Soconusco</v>
      </c>
      <c r="AM148" s="47" t="str">
        <f t="shared" si="5"/>
        <v>30145</v>
      </c>
      <c r="AO148" s="83"/>
      <c r="AP148" s="43">
        <v>146</v>
      </c>
      <c r="AQ148" s="84"/>
      <c r="AR148" s="84"/>
      <c r="AS148" s="84"/>
      <c r="AT148" s="84"/>
      <c r="AU148" s="84"/>
      <c r="AV148" s="84"/>
      <c r="AW148" s="84"/>
      <c r="AX148" s="84"/>
      <c r="AY148" s="84"/>
      <c r="AZ148" s="84"/>
      <c r="BA148" s="84"/>
      <c r="BB148" s="84"/>
      <c r="BC148" s="84"/>
      <c r="BD148" s="84"/>
      <c r="BE148" s="84"/>
      <c r="BF148" s="84"/>
      <c r="BG148" s="84"/>
      <c r="BH148" s="84"/>
      <c r="BI148" s="84"/>
      <c r="BJ148" s="51" t="s">
        <v>3815</v>
      </c>
      <c r="BK148" s="51" t="s">
        <v>3816</v>
      </c>
      <c r="BL148" s="84"/>
      <c r="BM148" s="84"/>
      <c r="BN148" s="84"/>
      <c r="BO148" s="84"/>
      <c r="BP148" s="84"/>
      <c r="BQ148" s="84"/>
      <c r="BR148" s="84"/>
      <c r="BS148" s="84"/>
      <c r="BT148" s="51" t="s">
        <v>3817</v>
      </c>
      <c r="BU148" s="84"/>
      <c r="BV148" s="84"/>
      <c r="BW148" s="83"/>
      <c r="BX148" s="83"/>
      <c r="BY148" s="83"/>
      <c r="BZ148" s="247"/>
      <c r="CA148" s="247"/>
      <c r="CB148" s="247"/>
      <c r="CC148" s="247"/>
      <c r="CD148" s="247"/>
      <c r="CE148" s="247"/>
      <c r="CF148" s="247"/>
      <c r="CG148" s="247"/>
      <c r="CH148" s="247"/>
      <c r="CI148" s="247"/>
      <c r="CJ148" s="247"/>
      <c r="CK148" s="247"/>
      <c r="CL148" s="247"/>
      <c r="CM148" s="247"/>
      <c r="CN148" s="247"/>
      <c r="CO148" s="247"/>
      <c r="CP148" s="247"/>
      <c r="CQ148" s="247"/>
      <c r="CR148" s="247"/>
      <c r="CS148" s="248" t="s">
        <v>3818</v>
      </c>
      <c r="CT148" s="248" t="s">
        <v>3819</v>
      </c>
      <c r="CU148" s="247"/>
      <c r="CV148" s="247"/>
      <c r="CW148" s="247"/>
      <c r="CX148" s="247"/>
      <c r="CY148" s="247"/>
      <c r="CZ148" s="247"/>
      <c r="DA148" s="247"/>
      <c r="DB148" s="247"/>
      <c r="DC148" s="248" t="s">
        <v>3820</v>
      </c>
      <c r="DD148" s="247"/>
      <c r="DE148" s="247"/>
    </row>
    <row r="149" spans="34:109" ht="71.25" hidden="1">
      <c r="AH149" s="83"/>
      <c r="AI149" s="83"/>
      <c r="AJ149" s="83"/>
      <c r="AK149" s="83"/>
      <c r="AL149" s="47" t="str">
        <f t="shared" si="4"/>
        <v>Sochiapa</v>
      </c>
      <c r="AM149" s="47" t="str">
        <f t="shared" si="5"/>
        <v>30146</v>
      </c>
      <c r="AO149" s="83"/>
      <c r="AP149" s="43">
        <v>147</v>
      </c>
      <c r="AQ149" s="84"/>
      <c r="AR149" s="84"/>
      <c r="AS149" s="84"/>
      <c r="AT149" s="84"/>
      <c r="AU149" s="84"/>
      <c r="AV149" s="84"/>
      <c r="AW149" s="84"/>
      <c r="AX149" s="84"/>
      <c r="AY149" s="84"/>
      <c r="AZ149" s="84"/>
      <c r="BA149" s="84"/>
      <c r="BB149" s="84"/>
      <c r="BC149" s="84"/>
      <c r="BD149" s="84"/>
      <c r="BE149" s="84"/>
      <c r="BF149" s="84"/>
      <c r="BG149" s="84"/>
      <c r="BH149" s="84"/>
      <c r="BI149" s="84"/>
      <c r="BJ149" s="51" t="s">
        <v>3821</v>
      </c>
      <c r="BK149" s="51" t="s">
        <v>3822</v>
      </c>
      <c r="BL149" s="84"/>
      <c r="BM149" s="84"/>
      <c r="BN149" s="84"/>
      <c r="BO149" s="84"/>
      <c r="BP149" s="84"/>
      <c r="BQ149" s="84"/>
      <c r="BR149" s="84"/>
      <c r="BS149" s="84"/>
      <c r="BT149" s="51" t="s">
        <v>3823</v>
      </c>
      <c r="BU149" s="84"/>
      <c r="BV149" s="84"/>
      <c r="BW149" s="83"/>
      <c r="BX149" s="83"/>
      <c r="BY149" s="83"/>
      <c r="BZ149" s="247"/>
      <c r="CA149" s="247"/>
      <c r="CB149" s="247"/>
      <c r="CC149" s="247"/>
      <c r="CD149" s="247"/>
      <c r="CE149" s="247"/>
      <c r="CF149" s="247"/>
      <c r="CG149" s="247"/>
      <c r="CH149" s="247"/>
      <c r="CI149" s="247"/>
      <c r="CJ149" s="247"/>
      <c r="CK149" s="247"/>
      <c r="CL149" s="247"/>
      <c r="CM149" s="247"/>
      <c r="CN149" s="247"/>
      <c r="CO149" s="247"/>
      <c r="CP149" s="247"/>
      <c r="CQ149" s="247"/>
      <c r="CR149" s="247"/>
      <c r="CS149" s="248" t="s">
        <v>3824</v>
      </c>
      <c r="CT149" s="248" t="s">
        <v>3825</v>
      </c>
      <c r="CU149" s="247"/>
      <c r="CV149" s="247"/>
      <c r="CW149" s="247"/>
      <c r="CX149" s="247"/>
      <c r="CY149" s="247"/>
      <c r="CZ149" s="247"/>
      <c r="DA149" s="247"/>
      <c r="DB149" s="247"/>
      <c r="DC149" s="248" t="s">
        <v>3826</v>
      </c>
      <c r="DD149" s="247"/>
      <c r="DE149" s="247"/>
    </row>
    <row r="150" spans="34:109" ht="71.25" hidden="1">
      <c r="AH150" s="83"/>
      <c r="AI150" s="83"/>
      <c r="AJ150" s="83"/>
      <c r="AK150" s="83"/>
      <c r="AL150" s="47" t="str">
        <f t="shared" si="4"/>
        <v>Soledad Atzompa</v>
      </c>
      <c r="AM150" s="47" t="str">
        <f t="shared" si="5"/>
        <v>30147</v>
      </c>
      <c r="AO150" s="83"/>
      <c r="AP150" s="43">
        <v>148</v>
      </c>
      <c r="AQ150" s="84"/>
      <c r="AR150" s="84"/>
      <c r="AS150" s="84"/>
      <c r="AT150" s="84"/>
      <c r="AU150" s="84"/>
      <c r="AV150" s="84"/>
      <c r="AW150" s="84"/>
      <c r="AX150" s="84"/>
      <c r="AY150" s="84"/>
      <c r="AZ150" s="84"/>
      <c r="BA150" s="84"/>
      <c r="BB150" s="84"/>
      <c r="BC150" s="84"/>
      <c r="BD150" s="84"/>
      <c r="BE150" s="84"/>
      <c r="BF150" s="84"/>
      <c r="BG150" s="84"/>
      <c r="BH150" s="84"/>
      <c r="BI150" s="84"/>
      <c r="BJ150" s="51" t="s">
        <v>3827</v>
      </c>
      <c r="BK150" s="51" t="s">
        <v>3828</v>
      </c>
      <c r="BL150" s="84"/>
      <c r="BM150" s="84"/>
      <c r="BN150" s="84"/>
      <c r="BO150" s="84"/>
      <c r="BP150" s="84"/>
      <c r="BQ150" s="84"/>
      <c r="BR150" s="84"/>
      <c r="BS150" s="84"/>
      <c r="BT150" s="51" t="s">
        <v>3829</v>
      </c>
      <c r="BU150" s="84"/>
      <c r="BV150" s="84"/>
      <c r="BW150" s="83"/>
      <c r="BX150" s="83"/>
      <c r="BY150" s="83"/>
      <c r="BZ150" s="247"/>
      <c r="CA150" s="247"/>
      <c r="CB150" s="247"/>
      <c r="CC150" s="247"/>
      <c r="CD150" s="247"/>
      <c r="CE150" s="247"/>
      <c r="CF150" s="247"/>
      <c r="CG150" s="247"/>
      <c r="CH150" s="247"/>
      <c r="CI150" s="247"/>
      <c r="CJ150" s="247"/>
      <c r="CK150" s="247"/>
      <c r="CL150" s="247"/>
      <c r="CM150" s="247"/>
      <c r="CN150" s="247"/>
      <c r="CO150" s="247"/>
      <c r="CP150" s="247"/>
      <c r="CQ150" s="247"/>
      <c r="CR150" s="247"/>
      <c r="CS150" s="248" t="s">
        <v>3830</v>
      </c>
      <c r="CT150" s="248" t="s">
        <v>3831</v>
      </c>
      <c r="CU150" s="247"/>
      <c r="CV150" s="247"/>
      <c r="CW150" s="247"/>
      <c r="CX150" s="247"/>
      <c r="CY150" s="247"/>
      <c r="CZ150" s="247"/>
      <c r="DA150" s="247"/>
      <c r="DB150" s="247"/>
      <c r="DC150" s="248" t="s">
        <v>3832</v>
      </c>
      <c r="DD150" s="247"/>
      <c r="DE150" s="247"/>
    </row>
    <row r="151" spans="34:109" ht="85.5" hidden="1">
      <c r="AH151" s="83"/>
      <c r="AI151" s="83"/>
      <c r="AJ151" s="83"/>
      <c r="AK151" s="83"/>
      <c r="AL151" s="47" t="str">
        <f t="shared" si="4"/>
        <v>Soledad de Doblado</v>
      </c>
      <c r="AM151" s="47" t="str">
        <f t="shared" si="5"/>
        <v>30148</v>
      </c>
      <c r="AO151" s="83"/>
      <c r="AP151" s="43">
        <v>149</v>
      </c>
      <c r="AQ151" s="84"/>
      <c r="AR151" s="84"/>
      <c r="AS151" s="84"/>
      <c r="AT151" s="84"/>
      <c r="AU151" s="84"/>
      <c r="AV151" s="84"/>
      <c r="AW151" s="84"/>
      <c r="AX151" s="84"/>
      <c r="AY151" s="84"/>
      <c r="AZ151" s="84"/>
      <c r="BA151" s="84"/>
      <c r="BB151" s="84"/>
      <c r="BC151" s="84"/>
      <c r="BD151" s="84"/>
      <c r="BE151" s="84"/>
      <c r="BF151" s="84"/>
      <c r="BG151" s="84"/>
      <c r="BH151" s="84"/>
      <c r="BI151" s="84"/>
      <c r="BJ151" s="51" t="s">
        <v>3833</v>
      </c>
      <c r="BK151" s="51" t="s">
        <v>3834</v>
      </c>
      <c r="BL151" s="84"/>
      <c r="BM151" s="84"/>
      <c r="BN151" s="84"/>
      <c r="BO151" s="84"/>
      <c r="BP151" s="84"/>
      <c r="BQ151" s="84"/>
      <c r="BR151" s="84"/>
      <c r="BS151" s="84"/>
      <c r="BT151" s="51" t="s">
        <v>3835</v>
      </c>
      <c r="BU151" s="84"/>
      <c r="BV151" s="84"/>
      <c r="BW151" s="83"/>
      <c r="BX151" s="83"/>
      <c r="BY151" s="83"/>
      <c r="BZ151" s="247"/>
      <c r="CA151" s="247"/>
      <c r="CB151" s="247"/>
      <c r="CC151" s="247"/>
      <c r="CD151" s="247"/>
      <c r="CE151" s="247"/>
      <c r="CF151" s="247"/>
      <c r="CG151" s="247"/>
      <c r="CH151" s="247"/>
      <c r="CI151" s="247"/>
      <c r="CJ151" s="247"/>
      <c r="CK151" s="247"/>
      <c r="CL151" s="247"/>
      <c r="CM151" s="247"/>
      <c r="CN151" s="247"/>
      <c r="CO151" s="247"/>
      <c r="CP151" s="247"/>
      <c r="CQ151" s="247"/>
      <c r="CR151" s="247"/>
      <c r="CS151" s="248" t="s">
        <v>3836</v>
      </c>
      <c r="CT151" s="248" t="s">
        <v>3837</v>
      </c>
      <c r="CU151" s="247"/>
      <c r="CV151" s="247"/>
      <c r="CW151" s="247"/>
      <c r="CX151" s="247"/>
      <c r="CY151" s="247"/>
      <c r="CZ151" s="247"/>
      <c r="DA151" s="247"/>
      <c r="DB151" s="247"/>
      <c r="DC151" s="248" t="s">
        <v>3838</v>
      </c>
      <c r="DD151" s="247"/>
      <c r="DE151" s="247"/>
    </row>
    <row r="152" spans="34:109" ht="57" hidden="1">
      <c r="AH152" s="83"/>
      <c r="AI152" s="83"/>
      <c r="AJ152" s="83"/>
      <c r="AK152" s="83"/>
      <c r="AL152" s="47" t="str">
        <f t="shared" si="4"/>
        <v>Soteapan</v>
      </c>
      <c r="AM152" s="47" t="str">
        <f t="shared" si="5"/>
        <v>30149</v>
      </c>
      <c r="AO152" s="83"/>
      <c r="AP152" s="43">
        <v>150</v>
      </c>
      <c r="AQ152" s="84"/>
      <c r="AR152" s="84"/>
      <c r="AS152" s="84"/>
      <c r="AT152" s="84"/>
      <c r="AU152" s="84"/>
      <c r="AV152" s="84"/>
      <c r="AW152" s="84"/>
      <c r="AX152" s="84"/>
      <c r="AY152" s="84"/>
      <c r="AZ152" s="84"/>
      <c r="BA152" s="84"/>
      <c r="BB152" s="84"/>
      <c r="BC152" s="84"/>
      <c r="BD152" s="84"/>
      <c r="BE152" s="84"/>
      <c r="BF152" s="84"/>
      <c r="BG152" s="84"/>
      <c r="BH152" s="84"/>
      <c r="BI152" s="84"/>
      <c r="BJ152" s="51" t="s">
        <v>3839</v>
      </c>
      <c r="BK152" s="51" t="s">
        <v>3840</v>
      </c>
      <c r="BL152" s="84"/>
      <c r="BM152" s="84"/>
      <c r="BN152" s="84"/>
      <c r="BO152" s="84"/>
      <c r="BP152" s="84"/>
      <c r="BQ152" s="84"/>
      <c r="BR152" s="84"/>
      <c r="BS152" s="84"/>
      <c r="BT152" s="51" t="s">
        <v>3841</v>
      </c>
      <c r="BU152" s="84"/>
      <c r="BV152" s="84"/>
      <c r="BW152" s="83"/>
      <c r="BX152" s="83"/>
      <c r="BY152" s="83"/>
      <c r="BZ152" s="247"/>
      <c r="CA152" s="247"/>
      <c r="CB152" s="247"/>
      <c r="CC152" s="247"/>
      <c r="CD152" s="247"/>
      <c r="CE152" s="247"/>
      <c r="CF152" s="247"/>
      <c r="CG152" s="247"/>
      <c r="CH152" s="247"/>
      <c r="CI152" s="247"/>
      <c r="CJ152" s="247"/>
      <c r="CK152" s="247"/>
      <c r="CL152" s="247"/>
      <c r="CM152" s="247"/>
      <c r="CN152" s="247"/>
      <c r="CO152" s="247"/>
      <c r="CP152" s="247"/>
      <c r="CQ152" s="247"/>
      <c r="CR152" s="247"/>
      <c r="CS152" s="248" t="s">
        <v>3842</v>
      </c>
      <c r="CT152" s="248" t="s">
        <v>3843</v>
      </c>
      <c r="CU152" s="247"/>
      <c r="CV152" s="247"/>
      <c r="CW152" s="247"/>
      <c r="CX152" s="247"/>
      <c r="CY152" s="247"/>
      <c r="CZ152" s="247"/>
      <c r="DA152" s="247"/>
      <c r="DB152" s="247"/>
      <c r="DC152" s="248" t="s">
        <v>3844</v>
      </c>
      <c r="DD152" s="247"/>
      <c r="DE152" s="247"/>
    </row>
    <row r="153" spans="34:109" ht="85.5" hidden="1">
      <c r="AH153" s="83"/>
      <c r="AI153" s="83"/>
      <c r="AJ153" s="83"/>
      <c r="AK153" s="83"/>
      <c r="AL153" s="47" t="str">
        <f t="shared" si="4"/>
        <v>Tamalín</v>
      </c>
      <c r="AM153" s="47" t="str">
        <f t="shared" si="5"/>
        <v>30150</v>
      </c>
      <c r="AO153" s="83"/>
      <c r="AP153" s="43">
        <v>151</v>
      </c>
      <c r="AQ153" s="84"/>
      <c r="AR153" s="84"/>
      <c r="AS153" s="84"/>
      <c r="AT153" s="84"/>
      <c r="AU153" s="84"/>
      <c r="AV153" s="84"/>
      <c r="AW153" s="84"/>
      <c r="AX153" s="84"/>
      <c r="AY153" s="84"/>
      <c r="AZ153" s="84"/>
      <c r="BA153" s="84"/>
      <c r="BB153" s="84"/>
      <c r="BC153" s="84"/>
      <c r="BD153" s="84"/>
      <c r="BE153" s="84"/>
      <c r="BF153" s="84"/>
      <c r="BG153" s="84"/>
      <c r="BH153" s="84"/>
      <c r="BI153" s="84"/>
      <c r="BJ153" s="51" t="s">
        <v>3845</v>
      </c>
      <c r="BK153" s="51" t="s">
        <v>3846</v>
      </c>
      <c r="BL153" s="84"/>
      <c r="BM153" s="84"/>
      <c r="BN153" s="84"/>
      <c r="BO153" s="84"/>
      <c r="BP153" s="84"/>
      <c r="BQ153" s="84"/>
      <c r="BR153" s="84"/>
      <c r="BS153" s="84"/>
      <c r="BT153" s="51" t="s">
        <v>3847</v>
      </c>
      <c r="BU153" s="84"/>
      <c r="BV153" s="84"/>
      <c r="BW153" s="83"/>
      <c r="BX153" s="83"/>
      <c r="BY153" s="83"/>
      <c r="BZ153" s="247"/>
      <c r="CA153" s="247"/>
      <c r="CB153" s="247"/>
      <c r="CC153" s="247"/>
      <c r="CD153" s="247"/>
      <c r="CE153" s="247"/>
      <c r="CF153" s="247"/>
      <c r="CG153" s="247"/>
      <c r="CH153" s="247"/>
      <c r="CI153" s="247"/>
      <c r="CJ153" s="247"/>
      <c r="CK153" s="247"/>
      <c r="CL153" s="247"/>
      <c r="CM153" s="247"/>
      <c r="CN153" s="247"/>
      <c r="CO153" s="247"/>
      <c r="CP153" s="247"/>
      <c r="CQ153" s="247"/>
      <c r="CR153" s="247"/>
      <c r="CS153" s="248" t="s">
        <v>3848</v>
      </c>
      <c r="CT153" s="248" t="s">
        <v>3849</v>
      </c>
      <c r="CU153" s="247"/>
      <c r="CV153" s="247"/>
      <c r="CW153" s="247"/>
      <c r="CX153" s="247"/>
      <c r="CY153" s="247"/>
      <c r="CZ153" s="247"/>
      <c r="DA153" s="247"/>
      <c r="DB153" s="247"/>
      <c r="DC153" s="248" t="s">
        <v>3850</v>
      </c>
      <c r="DD153" s="247"/>
      <c r="DE153" s="247"/>
    </row>
    <row r="154" spans="34:109" ht="85.5" hidden="1">
      <c r="AH154" s="83"/>
      <c r="AI154" s="83"/>
      <c r="AJ154" s="83"/>
      <c r="AK154" s="83"/>
      <c r="AL154" s="47" t="str">
        <f t="shared" si="4"/>
        <v>Tamiahua</v>
      </c>
      <c r="AM154" s="47" t="str">
        <f t="shared" si="5"/>
        <v>30151</v>
      </c>
      <c r="AO154" s="83"/>
      <c r="AP154" s="43">
        <v>152</v>
      </c>
      <c r="AQ154" s="84"/>
      <c r="AR154" s="84"/>
      <c r="AS154" s="84"/>
      <c r="AT154" s="84"/>
      <c r="AU154" s="84"/>
      <c r="AV154" s="84"/>
      <c r="AW154" s="84"/>
      <c r="AX154" s="84"/>
      <c r="AY154" s="84"/>
      <c r="AZ154" s="84"/>
      <c r="BA154" s="84"/>
      <c r="BB154" s="84"/>
      <c r="BC154" s="84"/>
      <c r="BD154" s="84"/>
      <c r="BE154" s="84"/>
      <c r="BF154" s="84"/>
      <c r="BG154" s="84"/>
      <c r="BH154" s="84"/>
      <c r="BI154" s="84"/>
      <c r="BJ154" s="51" t="s">
        <v>3851</v>
      </c>
      <c r="BK154" s="51" t="s">
        <v>3852</v>
      </c>
      <c r="BL154" s="84"/>
      <c r="BM154" s="84"/>
      <c r="BN154" s="84"/>
      <c r="BO154" s="84"/>
      <c r="BP154" s="84"/>
      <c r="BQ154" s="84"/>
      <c r="BR154" s="84"/>
      <c r="BS154" s="84"/>
      <c r="BT154" s="51" t="s">
        <v>3853</v>
      </c>
      <c r="BU154" s="84"/>
      <c r="BV154" s="84"/>
      <c r="BW154" s="83"/>
      <c r="BX154" s="83"/>
      <c r="BY154" s="83"/>
      <c r="BZ154" s="247"/>
      <c r="CA154" s="247"/>
      <c r="CB154" s="247"/>
      <c r="CC154" s="247"/>
      <c r="CD154" s="247"/>
      <c r="CE154" s="247"/>
      <c r="CF154" s="247"/>
      <c r="CG154" s="247"/>
      <c r="CH154" s="247"/>
      <c r="CI154" s="247"/>
      <c r="CJ154" s="247"/>
      <c r="CK154" s="247"/>
      <c r="CL154" s="247"/>
      <c r="CM154" s="247"/>
      <c r="CN154" s="247"/>
      <c r="CO154" s="247"/>
      <c r="CP154" s="247"/>
      <c r="CQ154" s="247"/>
      <c r="CR154" s="247"/>
      <c r="CS154" s="248" t="s">
        <v>3854</v>
      </c>
      <c r="CT154" s="248" t="s">
        <v>3855</v>
      </c>
      <c r="CU154" s="247"/>
      <c r="CV154" s="247"/>
      <c r="CW154" s="247"/>
      <c r="CX154" s="247"/>
      <c r="CY154" s="247"/>
      <c r="CZ154" s="247"/>
      <c r="DA154" s="247"/>
      <c r="DB154" s="247"/>
      <c r="DC154" s="248" t="s">
        <v>3856</v>
      </c>
      <c r="DD154" s="247"/>
      <c r="DE154" s="247"/>
    </row>
    <row r="155" spans="34:109" ht="85.5" hidden="1">
      <c r="AH155" s="83"/>
      <c r="AI155" s="83"/>
      <c r="AJ155" s="83"/>
      <c r="AK155" s="83"/>
      <c r="AL155" s="47" t="str">
        <f t="shared" si="4"/>
        <v>Tampico Alto</v>
      </c>
      <c r="AM155" s="47" t="str">
        <f t="shared" si="5"/>
        <v>30152</v>
      </c>
      <c r="AO155" s="83"/>
      <c r="AP155" s="43">
        <v>153</v>
      </c>
      <c r="AQ155" s="84"/>
      <c r="AR155" s="84"/>
      <c r="AS155" s="84"/>
      <c r="AT155" s="84"/>
      <c r="AU155" s="84"/>
      <c r="AV155" s="84"/>
      <c r="AW155" s="84"/>
      <c r="AX155" s="84"/>
      <c r="AY155" s="84"/>
      <c r="AZ155" s="84"/>
      <c r="BA155" s="84"/>
      <c r="BB155" s="84"/>
      <c r="BC155" s="84"/>
      <c r="BD155" s="84"/>
      <c r="BE155" s="84"/>
      <c r="BF155" s="84"/>
      <c r="BG155" s="84"/>
      <c r="BH155" s="84"/>
      <c r="BI155" s="84"/>
      <c r="BJ155" s="51" t="s">
        <v>3857</v>
      </c>
      <c r="BK155" s="51" t="s">
        <v>3858</v>
      </c>
      <c r="BL155" s="84"/>
      <c r="BM155" s="84"/>
      <c r="BN155" s="84"/>
      <c r="BO155" s="84"/>
      <c r="BP155" s="84"/>
      <c r="BQ155" s="84"/>
      <c r="BR155" s="84"/>
      <c r="BS155" s="84"/>
      <c r="BT155" s="51" t="s">
        <v>3859</v>
      </c>
      <c r="BU155" s="84"/>
      <c r="BV155" s="84"/>
      <c r="BW155" s="83"/>
      <c r="BX155" s="83"/>
      <c r="BY155" s="83"/>
      <c r="BZ155" s="247"/>
      <c r="CA155" s="247"/>
      <c r="CB155" s="247"/>
      <c r="CC155" s="247"/>
      <c r="CD155" s="247"/>
      <c r="CE155" s="247"/>
      <c r="CF155" s="247"/>
      <c r="CG155" s="247"/>
      <c r="CH155" s="247"/>
      <c r="CI155" s="247"/>
      <c r="CJ155" s="247"/>
      <c r="CK155" s="247"/>
      <c r="CL155" s="247"/>
      <c r="CM155" s="247"/>
      <c r="CN155" s="247"/>
      <c r="CO155" s="247"/>
      <c r="CP155" s="247"/>
      <c r="CQ155" s="247"/>
      <c r="CR155" s="247"/>
      <c r="CS155" s="248" t="s">
        <v>3860</v>
      </c>
      <c r="CT155" s="248" t="s">
        <v>3861</v>
      </c>
      <c r="CU155" s="247"/>
      <c r="CV155" s="247"/>
      <c r="CW155" s="247"/>
      <c r="CX155" s="247"/>
      <c r="CY155" s="247"/>
      <c r="CZ155" s="247"/>
      <c r="DA155" s="247"/>
      <c r="DB155" s="247"/>
      <c r="DC155" s="248" t="s">
        <v>3862</v>
      </c>
      <c r="DD155" s="247"/>
      <c r="DE155" s="247"/>
    </row>
    <row r="156" spans="34:109" ht="71.25" hidden="1">
      <c r="AH156" s="83"/>
      <c r="AI156" s="83"/>
      <c r="AJ156" s="83"/>
      <c r="AK156" s="83"/>
      <c r="AL156" s="47" t="str">
        <f t="shared" si="4"/>
        <v>Tancoco</v>
      </c>
      <c r="AM156" s="47" t="str">
        <f t="shared" si="5"/>
        <v>30153</v>
      </c>
      <c r="AO156" s="83"/>
      <c r="AP156" s="43">
        <v>154</v>
      </c>
      <c r="AQ156" s="84"/>
      <c r="AR156" s="84"/>
      <c r="AS156" s="84"/>
      <c r="AT156" s="84"/>
      <c r="AU156" s="84"/>
      <c r="AV156" s="84"/>
      <c r="AW156" s="84"/>
      <c r="AX156" s="84"/>
      <c r="AY156" s="84"/>
      <c r="AZ156" s="84"/>
      <c r="BA156" s="84"/>
      <c r="BB156" s="84"/>
      <c r="BC156" s="84"/>
      <c r="BD156" s="84"/>
      <c r="BE156" s="84"/>
      <c r="BF156" s="84"/>
      <c r="BG156" s="84"/>
      <c r="BH156" s="84"/>
      <c r="BI156" s="84"/>
      <c r="BJ156" s="51" t="s">
        <v>3863</v>
      </c>
      <c r="BK156" s="51" t="s">
        <v>3864</v>
      </c>
      <c r="BL156" s="84"/>
      <c r="BM156" s="84"/>
      <c r="BN156" s="84"/>
      <c r="BO156" s="84"/>
      <c r="BP156" s="84"/>
      <c r="BQ156" s="84"/>
      <c r="BR156" s="84"/>
      <c r="BS156" s="84"/>
      <c r="BT156" s="51" t="s">
        <v>3865</v>
      </c>
      <c r="BU156" s="84"/>
      <c r="BV156" s="84"/>
      <c r="BW156" s="83"/>
      <c r="BX156" s="83"/>
      <c r="BY156" s="83"/>
      <c r="BZ156" s="247"/>
      <c r="CA156" s="247"/>
      <c r="CB156" s="247"/>
      <c r="CC156" s="247"/>
      <c r="CD156" s="247"/>
      <c r="CE156" s="247"/>
      <c r="CF156" s="247"/>
      <c r="CG156" s="247"/>
      <c r="CH156" s="247"/>
      <c r="CI156" s="247"/>
      <c r="CJ156" s="247"/>
      <c r="CK156" s="247"/>
      <c r="CL156" s="247"/>
      <c r="CM156" s="247"/>
      <c r="CN156" s="247"/>
      <c r="CO156" s="247"/>
      <c r="CP156" s="247"/>
      <c r="CQ156" s="247"/>
      <c r="CR156" s="247"/>
      <c r="CS156" s="248" t="s">
        <v>3866</v>
      </c>
      <c r="CT156" s="248" t="s">
        <v>3867</v>
      </c>
      <c r="CU156" s="247"/>
      <c r="CV156" s="247"/>
      <c r="CW156" s="247"/>
      <c r="CX156" s="247"/>
      <c r="CY156" s="247"/>
      <c r="CZ156" s="247"/>
      <c r="DA156" s="247"/>
      <c r="DB156" s="247"/>
      <c r="DC156" s="248" t="s">
        <v>3868</v>
      </c>
      <c r="DD156" s="247"/>
      <c r="DE156" s="247"/>
    </row>
    <row r="157" spans="34:109" ht="71.25" hidden="1">
      <c r="AH157" s="83"/>
      <c r="AI157" s="83"/>
      <c r="AJ157" s="83"/>
      <c r="AK157" s="83"/>
      <c r="AL157" s="47" t="str">
        <f t="shared" si="4"/>
        <v>Tantima</v>
      </c>
      <c r="AM157" s="47" t="str">
        <f t="shared" si="5"/>
        <v>30154</v>
      </c>
      <c r="AO157" s="83"/>
      <c r="AP157" s="43">
        <v>155</v>
      </c>
      <c r="AQ157" s="84"/>
      <c r="AR157" s="84"/>
      <c r="AS157" s="84"/>
      <c r="AT157" s="84"/>
      <c r="AU157" s="84"/>
      <c r="AV157" s="84"/>
      <c r="AW157" s="84"/>
      <c r="AX157" s="84"/>
      <c r="AY157" s="84"/>
      <c r="AZ157" s="84"/>
      <c r="BA157" s="84"/>
      <c r="BB157" s="84"/>
      <c r="BC157" s="84"/>
      <c r="BD157" s="84"/>
      <c r="BE157" s="84"/>
      <c r="BF157" s="84"/>
      <c r="BG157" s="84"/>
      <c r="BH157" s="84"/>
      <c r="BI157" s="84"/>
      <c r="BJ157" s="51" t="s">
        <v>3869</v>
      </c>
      <c r="BK157" s="51" t="s">
        <v>3870</v>
      </c>
      <c r="BL157" s="84"/>
      <c r="BM157" s="84"/>
      <c r="BN157" s="84"/>
      <c r="BO157" s="84"/>
      <c r="BP157" s="84"/>
      <c r="BQ157" s="84"/>
      <c r="BR157" s="84"/>
      <c r="BS157" s="84"/>
      <c r="BT157" s="51" t="s">
        <v>3871</v>
      </c>
      <c r="BU157" s="84"/>
      <c r="BV157" s="84"/>
      <c r="BW157" s="83"/>
      <c r="BX157" s="83"/>
      <c r="BY157" s="83"/>
      <c r="BZ157" s="247"/>
      <c r="CA157" s="247"/>
      <c r="CB157" s="247"/>
      <c r="CC157" s="247"/>
      <c r="CD157" s="247"/>
      <c r="CE157" s="247"/>
      <c r="CF157" s="247"/>
      <c r="CG157" s="247"/>
      <c r="CH157" s="247"/>
      <c r="CI157" s="247"/>
      <c r="CJ157" s="247"/>
      <c r="CK157" s="247"/>
      <c r="CL157" s="247"/>
      <c r="CM157" s="247"/>
      <c r="CN157" s="247"/>
      <c r="CO157" s="247"/>
      <c r="CP157" s="247"/>
      <c r="CQ157" s="247"/>
      <c r="CR157" s="247"/>
      <c r="CS157" s="248" t="s">
        <v>3872</v>
      </c>
      <c r="CT157" s="248" t="s">
        <v>3873</v>
      </c>
      <c r="CU157" s="247"/>
      <c r="CV157" s="247"/>
      <c r="CW157" s="247"/>
      <c r="CX157" s="247"/>
      <c r="CY157" s="247"/>
      <c r="CZ157" s="247"/>
      <c r="DA157" s="247"/>
      <c r="DB157" s="247"/>
      <c r="DC157" s="248" t="s">
        <v>3874</v>
      </c>
      <c r="DD157" s="247"/>
      <c r="DE157" s="247"/>
    </row>
    <row r="158" spans="34:109" ht="57" hidden="1">
      <c r="AH158" s="83"/>
      <c r="AI158" s="83"/>
      <c r="AJ158" s="83"/>
      <c r="AK158" s="83"/>
      <c r="AL158" s="47" t="str">
        <f t="shared" si="4"/>
        <v>Tantoyuca</v>
      </c>
      <c r="AM158" s="47" t="str">
        <f t="shared" si="5"/>
        <v>30155</v>
      </c>
      <c r="AO158" s="83"/>
      <c r="AP158" s="43">
        <v>156</v>
      </c>
      <c r="AQ158" s="84"/>
      <c r="AR158" s="84"/>
      <c r="AS158" s="84"/>
      <c r="AT158" s="84"/>
      <c r="AU158" s="84"/>
      <c r="AV158" s="84"/>
      <c r="AW158" s="84"/>
      <c r="AX158" s="84"/>
      <c r="AY158" s="84"/>
      <c r="AZ158" s="84"/>
      <c r="BA158" s="84"/>
      <c r="BB158" s="84"/>
      <c r="BC158" s="84"/>
      <c r="BD158" s="84"/>
      <c r="BE158" s="84"/>
      <c r="BF158" s="84"/>
      <c r="BG158" s="84"/>
      <c r="BH158" s="84"/>
      <c r="BI158" s="84"/>
      <c r="BJ158" s="51" t="s">
        <v>3875</v>
      </c>
      <c r="BK158" s="51" t="s">
        <v>3876</v>
      </c>
      <c r="BL158" s="84"/>
      <c r="BM158" s="84"/>
      <c r="BN158" s="84"/>
      <c r="BO158" s="84"/>
      <c r="BP158" s="84"/>
      <c r="BQ158" s="84"/>
      <c r="BR158" s="84"/>
      <c r="BS158" s="84"/>
      <c r="BT158" s="51" t="s">
        <v>3877</v>
      </c>
      <c r="BU158" s="84"/>
      <c r="BV158" s="84"/>
      <c r="BW158" s="83"/>
      <c r="BX158" s="83"/>
      <c r="BY158" s="83"/>
      <c r="BZ158" s="247"/>
      <c r="CA158" s="247"/>
      <c r="CB158" s="247"/>
      <c r="CC158" s="247"/>
      <c r="CD158" s="247"/>
      <c r="CE158" s="247"/>
      <c r="CF158" s="247"/>
      <c r="CG158" s="247"/>
      <c r="CH158" s="247"/>
      <c r="CI158" s="247"/>
      <c r="CJ158" s="247"/>
      <c r="CK158" s="247"/>
      <c r="CL158" s="247"/>
      <c r="CM158" s="247"/>
      <c r="CN158" s="247"/>
      <c r="CO158" s="247"/>
      <c r="CP158" s="247"/>
      <c r="CQ158" s="247"/>
      <c r="CR158" s="247"/>
      <c r="CS158" s="248" t="s">
        <v>3878</v>
      </c>
      <c r="CT158" s="248" t="s">
        <v>3879</v>
      </c>
      <c r="CU158" s="247"/>
      <c r="CV158" s="247"/>
      <c r="CW158" s="247"/>
      <c r="CX158" s="247"/>
      <c r="CY158" s="247"/>
      <c r="CZ158" s="247"/>
      <c r="DA158" s="247"/>
      <c r="DB158" s="247"/>
      <c r="DC158" s="248" t="s">
        <v>3880</v>
      </c>
      <c r="DD158" s="247"/>
      <c r="DE158" s="247"/>
    </row>
    <row r="159" spans="34:109" ht="71.25" hidden="1">
      <c r="AH159" s="83"/>
      <c r="AI159" s="83"/>
      <c r="AJ159" s="83"/>
      <c r="AK159" s="83"/>
      <c r="AL159" s="47" t="str">
        <f t="shared" si="4"/>
        <v>Tatatila</v>
      </c>
      <c r="AM159" s="47" t="str">
        <f t="shared" si="5"/>
        <v>30156</v>
      </c>
      <c r="AO159" s="83"/>
      <c r="AP159" s="43">
        <v>157</v>
      </c>
      <c r="AQ159" s="84"/>
      <c r="AR159" s="84"/>
      <c r="AS159" s="84"/>
      <c r="AT159" s="84"/>
      <c r="AU159" s="84"/>
      <c r="AV159" s="84"/>
      <c r="AW159" s="84"/>
      <c r="AX159" s="84"/>
      <c r="AY159" s="84"/>
      <c r="AZ159" s="84"/>
      <c r="BA159" s="84"/>
      <c r="BB159" s="84"/>
      <c r="BC159" s="84"/>
      <c r="BD159" s="84"/>
      <c r="BE159" s="84"/>
      <c r="BF159" s="84"/>
      <c r="BG159" s="84"/>
      <c r="BH159" s="84"/>
      <c r="BI159" s="84"/>
      <c r="BJ159" s="51" t="s">
        <v>3881</v>
      </c>
      <c r="BK159" s="51" t="s">
        <v>3882</v>
      </c>
      <c r="BL159" s="84"/>
      <c r="BM159" s="84"/>
      <c r="BN159" s="84"/>
      <c r="BO159" s="84"/>
      <c r="BP159" s="84"/>
      <c r="BQ159" s="84"/>
      <c r="BR159" s="84"/>
      <c r="BS159" s="84"/>
      <c r="BT159" s="51" t="s">
        <v>3883</v>
      </c>
      <c r="BU159" s="84"/>
      <c r="BV159" s="84"/>
      <c r="BW159" s="83"/>
      <c r="BX159" s="83"/>
      <c r="BY159" s="83"/>
      <c r="BZ159" s="247"/>
      <c r="CA159" s="247"/>
      <c r="CB159" s="247"/>
      <c r="CC159" s="247"/>
      <c r="CD159" s="247"/>
      <c r="CE159" s="247"/>
      <c r="CF159" s="247"/>
      <c r="CG159" s="247"/>
      <c r="CH159" s="247"/>
      <c r="CI159" s="247"/>
      <c r="CJ159" s="247"/>
      <c r="CK159" s="247"/>
      <c r="CL159" s="247"/>
      <c r="CM159" s="247"/>
      <c r="CN159" s="247"/>
      <c r="CO159" s="247"/>
      <c r="CP159" s="247"/>
      <c r="CQ159" s="247"/>
      <c r="CR159" s="247"/>
      <c r="CS159" s="248" t="s">
        <v>3884</v>
      </c>
      <c r="CT159" s="248" t="s">
        <v>3885</v>
      </c>
      <c r="CU159" s="247"/>
      <c r="CV159" s="247"/>
      <c r="CW159" s="247"/>
      <c r="CX159" s="247"/>
      <c r="CY159" s="247"/>
      <c r="CZ159" s="247"/>
      <c r="DA159" s="247"/>
      <c r="DB159" s="247"/>
      <c r="DC159" s="248" t="s">
        <v>3886</v>
      </c>
      <c r="DD159" s="247"/>
      <c r="DE159" s="247"/>
    </row>
    <row r="160" spans="34:109" ht="71.25" hidden="1">
      <c r="AH160" s="83"/>
      <c r="AI160" s="83"/>
      <c r="AJ160" s="83"/>
      <c r="AK160" s="83"/>
      <c r="AL160" s="47" t="str">
        <f t="shared" si="4"/>
        <v>Castillo de Teayo</v>
      </c>
      <c r="AM160" s="47" t="str">
        <f t="shared" si="5"/>
        <v>30157</v>
      </c>
      <c r="AO160" s="83"/>
      <c r="AP160" s="43">
        <v>158</v>
      </c>
      <c r="AQ160" s="84"/>
      <c r="AR160" s="84"/>
      <c r="AS160" s="84"/>
      <c r="AT160" s="84"/>
      <c r="AU160" s="84"/>
      <c r="AV160" s="84"/>
      <c r="AW160" s="84"/>
      <c r="AX160" s="84"/>
      <c r="AY160" s="84"/>
      <c r="AZ160" s="84"/>
      <c r="BA160" s="84"/>
      <c r="BB160" s="84"/>
      <c r="BC160" s="84"/>
      <c r="BD160" s="84"/>
      <c r="BE160" s="84"/>
      <c r="BF160" s="84"/>
      <c r="BG160" s="84"/>
      <c r="BH160" s="84"/>
      <c r="BI160" s="84"/>
      <c r="BJ160" s="51" t="s">
        <v>3887</v>
      </c>
      <c r="BK160" s="51" t="s">
        <v>3888</v>
      </c>
      <c r="BL160" s="84"/>
      <c r="BM160" s="84"/>
      <c r="BN160" s="84"/>
      <c r="BO160" s="84"/>
      <c r="BP160" s="84"/>
      <c r="BQ160" s="84"/>
      <c r="BR160" s="84"/>
      <c r="BS160" s="84"/>
      <c r="BT160" s="51" t="s">
        <v>3889</v>
      </c>
      <c r="BU160" s="84"/>
      <c r="BV160" s="84"/>
      <c r="BW160" s="83"/>
      <c r="BX160" s="83"/>
      <c r="BY160" s="83"/>
      <c r="BZ160" s="247"/>
      <c r="CA160" s="247"/>
      <c r="CB160" s="247"/>
      <c r="CC160" s="247"/>
      <c r="CD160" s="247"/>
      <c r="CE160" s="247"/>
      <c r="CF160" s="247"/>
      <c r="CG160" s="247"/>
      <c r="CH160" s="247"/>
      <c r="CI160" s="247"/>
      <c r="CJ160" s="247"/>
      <c r="CK160" s="247"/>
      <c r="CL160" s="247"/>
      <c r="CM160" s="247"/>
      <c r="CN160" s="247"/>
      <c r="CO160" s="247"/>
      <c r="CP160" s="247"/>
      <c r="CQ160" s="247"/>
      <c r="CR160" s="247"/>
      <c r="CS160" s="248" t="s">
        <v>3890</v>
      </c>
      <c r="CT160" s="248" t="s">
        <v>3891</v>
      </c>
      <c r="CU160" s="247"/>
      <c r="CV160" s="247"/>
      <c r="CW160" s="247"/>
      <c r="CX160" s="247"/>
      <c r="CY160" s="247"/>
      <c r="CZ160" s="247"/>
      <c r="DA160" s="247"/>
      <c r="DB160" s="247"/>
      <c r="DC160" s="248" t="s">
        <v>3892</v>
      </c>
      <c r="DD160" s="247"/>
      <c r="DE160" s="247"/>
    </row>
    <row r="161" spans="34:109" ht="71.25" hidden="1">
      <c r="AH161" s="83"/>
      <c r="AI161" s="83"/>
      <c r="AJ161" s="83"/>
      <c r="AK161" s="83"/>
      <c r="AL161" s="47" t="str">
        <f t="shared" si="4"/>
        <v>Tecolutla</v>
      </c>
      <c r="AM161" s="47" t="str">
        <f t="shared" si="5"/>
        <v>30158</v>
      </c>
      <c r="AO161" s="83"/>
      <c r="AP161" s="43">
        <v>159</v>
      </c>
      <c r="AQ161" s="84"/>
      <c r="AR161" s="84"/>
      <c r="AS161" s="84"/>
      <c r="AT161" s="84"/>
      <c r="AU161" s="84"/>
      <c r="AV161" s="84"/>
      <c r="AW161" s="84"/>
      <c r="AX161" s="84"/>
      <c r="AY161" s="84"/>
      <c r="AZ161" s="84"/>
      <c r="BA161" s="84"/>
      <c r="BB161" s="84"/>
      <c r="BC161" s="84"/>
      <c r="BD161" s="84"/>
      <c r="BE161" s="84"/>
      <c r="BF161" s="84"/>
      <c r="BG161" s="84"/>
      <c r="BH161" s="84"/>
      <c r="BI161" s="84"/>
      <c r="BJ161" s="51" t="s">
        <v>3893</v>
      </c>
      <c r="BK161" s="51" t="s">
        <v>3894</v>
      </c>
      <c r="BL161" s="84"/>
      <c r="BM161" s="84"/>
      <c r="BN161" s="84"/>
      <c r="BO161" s="84"/>
      <c r="BP161" s="84"/>
      <c r="BQ161" s="84"/>
      <c r="BR161" s="84"/>
      <c r="BS161" s="84"/>
      <c r="BT161" s="51" t="s">
        <v>3895</v>
      </c>
      <c r="BU161" s="84"/>
      <c r="BV161" s="84"/>
      <c r="BW161" s="83"/>
      <c r="BX161" s="83"/>
      <c r="BY161" s="83"/>
      <c r="BZ161" s="247"/>
      <c r="CA161" s="247"/>
      <c r="CB161" s="247"/>
      <c r="CC161" s="247"/>
      <c r="CD161" s="247"/>
      <c r="CE161" s="247"/>
      <c r="CF161" s="247"/>
      <c r="CG161" s="247"/>
      <c r="CH161" s="247"/>
      <c r="CI161" s="247"/>
      <c r="CJ161" s="247"/>
      <c r="CK161" s="247"/>
      <c r="CL161" s="247"/>
      <c r="CM161" s="247"/>
      <c r="CN161" s="247"/>
      <c r="CO161" s="247"/>
      <c r="CP161" s="247"/>
      <c r="CQ161" s="247"/>
      <c r="CR161" s="247"/>
      <c r="CS161" s="248" t="s">
        <v>3896</v>
      </c>
      <c r="CT161" s="248" t="s">
        <v>3897</v>
      </c>
      <c r="CU161" s="247"/>
      <c r="CV161" s="247"/>
      <c r="CW161" s="247"/>
      <c r="CX161" s="247"/>
      <c r="CY161" s="247"/>
      <c r="CZ161" s="247"/>
      <c r="DA161" s="247"/>
      <c r="DB161" s="247"/>
      <c r="DC161" s="248" t="s">
        <v>3898</v>
      </c>
      <c r="DD161" s="247"/>
      <c r="DE161" s="247"/>
    </row>
    <row r="162" spans="34:109" ht="71.25" hidden="1">
      <c r="AH162" s="83"/>
      <c r="AI162" s="83"/>
      <c r="AJ162" s="83"/>
      <c r="AK162" s="83"/>
      <c r="AL162" s="47" t="str">
        <f t="shared" si="4"/>
        <v>Tehuipango</v>
      </c>
      <c r="AM162" s="47" t="str">
        <f t="shared" si="5"/>
        <v>30159</v>
      </c>
      <c r="AO162" s="83"/>
      <c r="AP162" s="43">
        <v>160</v>
      </c>
      <c r="AQ162" s="84"/>
      <c r="AR162" s="84"/>
      <c r="AS162" s="84"/>
      <c r="AT162" s="84"/>
      <c r="AU162" s="84"/>
      <c r="AV162" s="84"/>
      <c r="AW162" s="84"/>
      <c r="AX162" s="84"/>
      <c r="AY162" s="84"/>
      <c r="AZ162" s="84"/>
      <c r="BA162" s="84"/>
      <c r="BB162" s="84"/>
      <c r="BC162" s="84"/>
      <c r="BD162" s="84"/>
      <c r="BE162" s="84"/>
      <c r="BF162" s="84"/>
      <c r="BG162" s="84"/>
      <c r="BH162" s="84"/>
      <c r="BI162" s="84"/>
      <c r="BJ162" s="51" t="s">
        <v>3899</v>
      </c>
      <c r="BK162" s="51" t="s">
        <v>3900</v>
      </c>
      <c r="BL162" s="84"/>
      <c r="BM162" s="84"/>
      <c r="BN162" s="84"/>
      <c r="BO162" s="84"/>
      <c r="BP162" s="84"/>
      <c r="BQ162" s="84"/>
      <c r="BR162" s="84"/>
      <c r="BS162" s="84"/>
      <c r="BT162" s="51" t="s">
        <v>3901</v>
      </c>
      <c r="BU162" s="84"/>
      <c r="BV162" s="84"/>
      <c r="BW162" s="83"/>
      <c r="BX162" s="83"/>
      <c r="BY162" s="83"/>
      <c r="BZ162" s="247"/>
      <c r="CA162" s="247"/>
      <c r="CB162" s="247"/>
      <c r="CC162" s="247"/>
      <c r="CD162" s="247"/>
      <c r="CE162" s="247"/>
      <c r="CF162" s="247"/>
      <c r="CG162" s="247"/>
      <c r="CH162" s="247"/>
      <c r="CI162" s="247"/>
      <c r="CJ162" s="247"/>
      <c r="CK162" s="247"/>
      <c r="CL162" s="247"/>
      <c r="CM162" s="247"/>
      <c r="CN162" s="247"/>
      <c r="CO162" s="247"/>
      <c r="CP162" s="247"/>
      <c r="CQ162" s="247"/>
      <c r="CR162" s="247"/>
      <c r="CS162" s="248" t="s">
        <v>3902</v>
      </c>
      <c r="CT162" s="248" t="s">
        <v>3903</v>
      </c>
      <c r="CU162" s="247"/>
      <c r="CV162" s="247"/>
      <c r="CW162" s="247"/>
      <c r="CX162" s="247"/>
      <c r="CY162" s="247"/>
      <c r="CZ162" s="247"/>
      <c r="DA162" s="247"/>
      <c r="DB162" s="247"/>
      <c r="DC162" s="248" t="s">
        <v>3904</v>
      </c>
      <c r="DD162" s="247"/>
      <c r="DE162" s="247"/>
    </row>
    <row r="163" spans="34:109" ht="85.5" hidden="1">
      <c r="AH163" s="83"/>
      <c r="AI163" s="83"/>
      <c r="AJ163" s="83"/>
      <c r="AK163" s="83"/>
      <c r="AL163" s="47" t="str">
        <f t="shared" si="4"/>
        <v>Álamo Temapache</v>
      </c>
      <c r="AM163" s="47" t="str">
        <f t="shared" si="5"/>
        <v>30160</v>
      </c>
      <c r="AO163" s="83"/>
      <c r="AP163" s="43">
        <v>161</v>
      </c>
      <c r="AQ163" s="84"/>
      <c r="AR163" s="84"/>
      <c r="AS163" s="84"/>
      <c r="AT163" s="84"/>
      <c r="AU163" s="84"/>
      <c r="AV163" s="84"/>
      <c r="AW163" s="84"/>
      <c r="AX163" s="84"/>
      <c r="AY163" s="84"/>
      <c r="AZ163" s="84"/>
      <c r="BA163" s="84"/>
      <c r="BB163" s="84"/>
      <c r="BC163" s="84"/>
      <c r="BD163" s="84"/>
      <c r="BE163" s="84"/>
      <c r="BF163" s="84"/>
      <c r="BG163" s="84"/>
      <c r="BH163" s="84"/>
      <c r="BI163" s="84"/>
      <c r="BJ163" s="51" t="s">
        <v>3905</v>
      </c>
      <c r="BK163" s="51" t="s">
        <v>3906</v>
      </c>
      <c r="BL163" s="84"/>
      <c r="BM163" s="84"/>
      <c r="BN163" s="84"/>
      <c r="BO163" s="84"/>
      <c r="BP163" s="84"/>
      <c r="BQ163" s="84"/>
      <c r="BR163" s="84"/>
      <c r="BS163" s="84"/>
      <c r="BT163" s="51" t="s">
        <v>3907</v>
      </c>
      <c r="BU163" s="84"/>
      <c r="BV163" s="84"/>
      <c r="BW163" s="83"/>
      <c r="BX163" s="83"/>
      <c r="BY163" s="83"/>
      <c r="BZ163" s="247"/>
      <c r="CA163" s="247"/>
      <c r="CB163" s="247"/>
      <c r="CC163" s="247"/>
      <c r="CD163" s="247"/>
      <c r="CE163" s="247"/>
      <c r="CF163" s="247"/>
      <c r="CG163" s="247"/>
      <c r="CH163" s="247"/>
      <c r="CI163" s="247"/>
      <c r="CJ163" s="247"/>
      <c r="CK163" s="247"/>
      <c r="CL163" s="247"/>
      <c r="CM163" s="247"/>
      <c r="CN163" s="247"/>
      <c r="CO163" s="247"/>
      <c r="CP163" s="247"/>
      <c r="CQ163" s="247"/>
      <c r="CR163" s="247"/>
      <c r="CS163" s="248" t="s">
        <v>3908</v>
      </c>
      <c r="CT163" s="248" t="s">
        <v>3909</v>
      </c>
      <c r="CU163" s="247"/>
      <c r="CV163" s="247"/>
      <c r="CW163" s="247"/>
      <c r="CX163" s="247"/>
      <c r="CY163" s="247"/>
      <c r="CZ163" s="247"/>
      <c r="DA163" s="247"/>
      <c r="DB163" s="247"/>
      <c r="DC163" s="248" t="s">
        <v>3910</v>
      </c>
      <c r="DD163" s="247"/>
      <c r="DE163" s="247"/>
    </row>
    <row r="164" spans="34:109" ht="71.25" hidden="1">
      <c r="AH164" s="83"/>
      <c r="AI164" s="83"/>
      <c r="AJ164" s="83"/>
      <c r="AK164" s="83"/>
      <c r="AL164" s="47" t="str">
        <f t="shared" si="4"/>
        <v>Tempoal</v>
      </c>
      <c r="AM164" s="47" t="str">
        <f t="shared" si="5"/>
        <v>30161</v>
      </c>
      <c r="AO164" s="83"/>
      <c r="AP164" s="43">
        <v>162</v>
      </c>
      <c r="AQ164" s="84"/>
      <c r="AR164" s="84"/>
      <c r="AS164" s="84"/>
      <c r="AT164" s="84"/>
      <c r="AU164" s="84"/>
      <c r="AV164" s="84"/>
      <c r="AW164" s="84"/>
      <c r="AX164" s="84"/>
      <c r="AY164" s="84"/>
      <c r="AZ164" s="84"/>
      <c r="BA164" s="84"/>
      <c r="BB164" s="84"/>
      <c r="BC164" s="84"/>
      <c r="BD164" s="84"/>
      <c r="BE164" s="84"/>
      <c r="BF164" s="84"/>
      <c r="BG164" s="84"/>
      <c r="BH164" s="84"/>
      <c r="BI164" s="84"/>
      <c r="BJ164" s="51" t="s">
        <v>3911</v>
      </c>
      <c r="BK164" s="51" t="s">
        <v>3912</v>
      </c>
      <c r="BL164" s="84"/>
      <c r="BM164" s="84"/>
      <c r="BN164" s="84"/>
      <c r="BO164" s="84"/>
      <c r="BP164" s="84"/>
      <c r="BQ164" s="84"/>
      <c r="BR164" s="84"/>
      <c r="BS164" s="84"/>
      <c r="BT164" s="51" t="s">
        <v>3913</v>
      </c>
      <c r="BU164" s="84"/>
      <c r="BV164" s="84"/>
      <c r="BW164" s="83"/>
      <c r="BX164" s="83"/>
      <c r="BY164" s="83"/>
      <c r="BZ164" s="247"/>
      <c r="CA164" s="247"/>
      <c r="CB164" s="247"/>
      <c r="CC164" s="247"/>
      <c r="CD164" s="247"/>
      <c r="CE164" s="247"/>
      <c r="CF164" s="247"/>
      <c r="CG164" s="247"/>
      <c r="CH164" s="247"/>
      <c r="CI164" s="247"/>
      <c r="CJ164" s="247"/>
      <c r="CK164" s="247"/>
      <c r="CL164" s="247"/>
      <c r="CM164" s="247"/>
      <c r="CN164" s="247"/>
      <c r="CO164" s="247"/>
      <c r="CP164" s="247"/>
      <c r="CQ164" s="247"/>
      <c r="CR164" s="247"/>
      <c r="CS164" s="248" t="s">
        <v>3914</v>
      </c>
      <c r="CT164" s="248" t="s">
        <v>3915</v>
      </c>
      <c r="CU164" s="247"/>
      <c r="CV164" s="247"/>
      <c r="CW164" s="247"/>
      <c r="CX164" s="247"/>
      <c r="CY164" s="247"/>
      <c r="CZ164" s="247"/>
      <c r="DA164" s="247"/>
      <c r="DB164" s="247"/>
      <c r="DC164" s="248" t="s">
        <v>3916</v>
      </c>
      <c r="DD164" s="247"/>
      <c r="DE164" s="247"/>
    </row>
    <row r="165" spans="34:109" ht="71.25" hidden="1">
      <c r="AH165" s="83"/>
      <c r="AI165" s="83"/>
      <c r="AJ165" s="83"/>
      <c r="AK165" s="83"/>
      <c r="AL165" s="47" t="str">
        <f t="shared" si="4"/>
        <v>Tenampa</v>
      </c>
      <c r="AM165" s="47" t="str">
        <f t="shared" si="5"/>
        <v>30162</v>
      </c>
      <c r="AO165" s="83"/>
      <c r="AP165" s="43">
        <v>163</v>
      </c>
      <c r="AQ165" s="84"/>
      <c r="AR165" s="84"/>
      <c r="AS165" s="84"/>
      <c r="AT165" s="84"/>
      <c r="AU165" s="84"/>
      <c r="AV165" s="84"/>
      <c r="AW165" s="84"/>
      <c r="AX165" s="84"/>
      <c r="AY165" s="84"/>
      <c r="AZ165" s="84"/>
      <c r="BA165" s="84"/>
      <c r="BB165" s="84"/>
      <c r="BC165" s="84"/>
      <c r="BD165" s="84"/>
      <c r="BE165" s="84"/>
      <c r="BF165" s="84"/>
      <c r="BG165" s="84"/>
      <c r="BH165" s="84"/>
      <c r="BI165" s="84"/>
      <c r="BJ165" s="51" t="s">
        <v>3917</v>
      </c>
      <c r="BK165" s="51" t="s">
        <v>3918</v>
      </c>
      <c r="BL165" s="84"/>
      <c r="BM165" s="84"/>
      <c r="BN165" s="84"/>
      <c r="BO165" s="84"/>
      <c r="BP165" s="84"/>
      <c r="BQ165" s="84"/>
      <c r="BR165" s="84"/>
      <c r="BS165" s="84"/>
      <c r="BT165" s="51" t="s">
        <v>3919</v>
      </c>
      <c r="BU165" s="84"/>
      <c r="BV165" s="84"/>
      <c r="BW165" s="83"/>
      <c r="BX165" s="83"/>
      <c r="BY165" s="83"/>
      <c r="BZ165" s="247"/>
      <c r="CA165" s="247"/>
      <c r="CB165" s="247"/>
      <c r="CC165" s="247"/>
      <c r="CD165" s="247"/>
      <c r="CE165" s="247"/>
      <c r="CF165" s="247"/>
      <c r="CG165" s="247"/>
      <c r="CH165" s="247"/>
      <c r="CI165" s="247"/>
      <c r="CJ165" s="247"/>
      <c r="CK165" s="247"/>
      <c r="CL165" s="247"/>
      <c r="CM165" s="247"/>
      <c r="CN165" s="247"/>
      <c r="CO165" s="247"/>
      <c r="CP165" s="247"/>
      <c r="CQ165" s="247"/>
      <c r="CR165" s="247"/>
      <c r="CS165" s="248" t="s">
        <v>3920</v>
      </c>
      <c r="CT165" s="248" t="s">
        <v>3921</v>
      </c>
      <c r="CU165" s="247"/>
      <c r="CV165" s="247"/>
      <c r="CW165" s="247"/>
      <c r="CX165" s="247"/>
      <c r="CY165" s="247"/>
      <c r="CZ165" s="247"/>
      <c r="DA165" s="247"/>
      <c r="DB165" s="247"/>
      <c r="DC165" s="248" t="s">
        <v>3922</v>
      </c>
      <c r="DD165" s="247"/>
      <c r="DE165" s="247"/>
    </row>
    <row r="166" spans="34:109" ht="71.25" hidden="1">
      <c r="AH166" s="83"/>
      <c r="AI166" s="83"/>
      <c r="AJ166" s="83"/>
      <c r="AK166" s="83"/>
      <c r="AL166" s="47" t="str">
        <f t="shared" si="4"/>
        <v>Tenochtitlán</v>
      </c>
      <c r="AM166" s="47" t="str">
        <f t="shared" si="5"/>
        <v>30163</v>
      </c>
      <c r="AO166" s="83"/>
      <c r="AP166" s="43">
        <v>164</v>
      </c>
      <c r="AQ166" s="84"/>
      <c r="AR166" s="84"/>
      <c r="AS166" s="84"/>
      <c r="AT166" s="84"/>
      <c r="AU166" s="84"/>
      <c r="AV166" s="84"/>
      <c r="AW166" s="84"/>
      <c r="AX166" s="84"/>
      <c r="AY166" s="84"/>
      <c r="AZ166" s="84"/>
      <c r="BA166" s="84"/>
      <c r="BB166" s="84"/>
      <c r="BC166" s="84"/>
      <c r="BD166" s="84"/>
      <c r="BE166" s="84"/>
      <c r="BF166" s="84"/>
      <c r="BG166" s="84"/>
      <c r="BH166" s="84"/>
      <c r="BI166" s="84"/>
      <c r="BJ166" s="51" t="s">
        <v>3923</v>
      </c>
      <c r="BK166" s="51" t="s">
        <v>3924</v>
      </c>
      <c r="BL166" s="84"/>
      <c r="BM166" s="84"/>
      <c r="BN166" s="84"/>
      <c r="BO166" s="84"/>
      <c r="BP166" s="84"/>
      <c r="BQ166" s="84"/>
      <c r="BR166" s="84"/>
      <c r="BS166" s="84"/>
      <c r="BT166" s="51" t="s">
        <v>3925</v>
      </c>
      <c r="BU166" s="84"/>
      <c r="BV166" s="84"/>
      <c r="BW166" s="83"/>
      <c r="BX166" s="83"/>
      <c r="BY166" s="83"/>
      <c r="BZ166" s="247"/>
      <c r="CA166" s="247"/>
      <c r="CB166" s="247"/>
      <c r="CC166" s="247"/>
      <c r="CD166" s="247"/>
      <c r="CE166" s="247"/>
      <c r="CF166" s="247"/>
      <c r="CG166" s="247"/>
      <c r="CH166" s="247"/>
      <c r="CI166" s="247"/>
      <c r="CJ166" s="247"/>
      <c r="CK166" s="247"/>
      <c r="CL166" s="247"/>
      <c r="CM166" s="247"/>
      <c r="CN166" s="247"/>
      <c r="CO166" s="247"/>
      <c r="CP166" s="247"/>
      <c r="CQ166" s="247"/>
      <c r="CR166" s="247"/>
      <c r="CS166" s="248" t="s">
        <v>3926</v>
      </c>
      <c r="CT166" s="248" t="s">
        <v>3927</v>
      </c>
      <c r="CU166" s="247"/>
      <c r="CV166" s="247"/>
      <c r="CW166" s="247"/>
      <c r="CX166" s="247"/>
      <c r="CY166" s="247"/>
      <c r="CZ166" s="247"/>
      <c r="DA166" s="247"/>
      <c r="DB166" s="247"/>
      <c r="DC166" s="248" t="s">
        <v>3928</v>
      </c>
      <c r="DD166" s="247"/>
      <c r="DE166" s="247"/>
    </row>
    <row r="167" spans="34:109" ht="57" hidden="1">
      <c r="AH167" s="83"/>
      <c r="AI167" s="83"/>
      <c r="AJ167" s="83"/>
      <c r="AK167" s="83"/>
      <c r="AL167" s="47" t="str">
        <f t="shared" si="4"/>
        <v>Teocelo</v>
      </c>
      <c r="AM167" s="47" t="str">
        <f t="shared" si="5"/>
        <v>30164</v>
      </c>
      <c r="AO167" s="83"/>
      <c r="AP167" s="43">
        <v>165</v>
      </c>
      <c r="AQ167" s="84"/>
      <c r="AR167" s="84"/>
      <c r="AS167" s="84"/>
      <c r="AT167" s="84"/>
      <c r="AU167" s="84"/>
      <c r="AV167" s="84"/>
      <c r="AW167" s="84"/>
      <c r="AX167" s="84"/>
      <c r="AY167" s="84"/>
      <c r="AZ167" s="84"/>
      <c r="BA167" s="84"/>
      <c r="BB167" s="84"/>
      <c r="BC167" s="84"/>
      <c r="BD167" s="84"/>
      <c r="BE167" s="84"/>
      <c r="BF167" s="84"/>
      <c r="BG167" s="84"/>
      <c r="BH167" s="84"/>
      <c r="BI167" s="84"/>
      <c r="BJ167" s="51" t="s">
        <v>3929</v>
      </c>
      <c r="BK167" s="51" t="s">
        <v>3930</v>
      </c>
      <c r="BL167" s="84"/>
      <c r="BM167" s="84"/>
      <c r="BN167" s="84"/>
      <c r="BO167" s="84"/>
      <c r="BP167" s="84"/>
      <c r="BQ167" s="84"/>
      <c r="BR167" s="84"/>
      <c r="BS167" s="84"/>
      <c r="BT167" s="51" t="s">
        <v>3931</v>
      </c>
      <c r="BU167" s="84"/>
      <c r="BV167" s="84"/>
      <c r="BW167" s="83"/>
      <c r="BX167" s="83"/>
      <c r="BY167" s="83"/>
      <c r="BZ167" s="247"/>
      <c r="CA167" s="247"/>
      <c r="CB167" s="247"/>
      <c r="CC167" s="247"/>
      <c r="CD167" s="247"/>
      <c r="CE167" s="247"/>
      <c r="CF167" s="247"/>
      <c r="CG167" s="247"/>
      <c r="CH167" s="247"/>
      <c r="CI167" s="247"/>
      <c r="CJ167" s="247"/>
      <c r="CK167" s="247"/>
      <c r="CL167" s="247"/>
      <c r="CM167" s="247"/>
      <c r="CN167" s="247"/>
      <c r="CO167" s="247"/>
      <c r="CP167" s="247"/>
      <c r="CQ167" s="247"/>
      <c r="CR167" s="247"/>
      <c r="CS167" s="248" t="s">
        <v>3932</v>
      </c>
      <c r="CT167" s="248" t="s">
        <v>3933</v>
      </c>
      <c r="CU167" s="247"/>
      <c r="CV167" s="247"/>
      <c r="CW167" s="247"/>
      <c r="CX167" s="247"/>
      <c r="CY167" s="247"/>
      <c r="CZ167" s="247"/>
      <c r="DA167" s="247"/>
      <c r="DB167" s="247"/>
      <c r="DC167" s="248" t="s">
        <v>3934</v>
      </c>
      <c r="DD167" s="247"/>
      <c r="DE167" s="247"/>
    </row>
    <row r="168" spans="34:109" ht="57" hidden="1">
      <c r="AH168" s="83"/>
      <c r="AI168" s="83"/>
      <c r="AJ168" s="83"/>
      <c r="AK168" s="83"/>
      <c r="AL168" s="47" t="str">
        <f t="shared" si="4"/>
        <v>Tepatlaxco</v>
      </c>
      <c r="AM168" s="47" t="str">
        <f t="shared" si="5"/>
        <v>30165</v>
      </c>
      <c r="AO168" s="83"/>
      <c r="AP168" s="43">
        <v>166</v>
      </c>
      <c r="AQ168" s="84"/>
      <c r="AR168" s="84"/>
      <c r="AS168" s="84"/>
      <c r="AT168" s="84"/>
      <c r="AU168" s="84"/>
      <c r="AV168" s="84"/>
      <c r="AW168" s="84"/>
      <c r="AX168" s="84"/>
      <c r="AY168" s="84"/>
      <c r="AZ168" s="84"/>
      <c r="BA168" s="84"/>
      <c r="BB168" s="84"/>
      <c r="BC168" s="84"/>
      <c r="BD168" s="84"/>
      <c r="BE168" s="84"/>
      <c r="BF168" s="84"/>
      <c r="BG168" s="84"/>
      <c r="BH168" s="84"/>
      <c r="BI168" s="84"/>
      <c r="BJ168" s="51" t="s">
        <v>3935</v>
      </c>
      <c r="BK168" s="51" t="s">
        <v>3936</v>
      </c>
      <c r="BL168" s="84"/>
      <c r="BM168" s="84"/>
      <c r="BN168" s="84"/>
      <c r="BO168" s="84"/>
      <c r="BP168" s="84"/>
      <c r="BQ168" s="84"/>
      <c r="BR168" s="84"/>
      <c r="BS168" s="84"/>
      <c r="BT168" s="51" t="s">
        <v>3937</v>
      </c>
      <c r="BU168" s="84"/>
      <c r="BV168" s="84"/>
      <c r="BW168" s="83"/>
      <c r="BX168" s="83"/>
      <c r="BY168" s="83"/>
      <c r="BZ168" s="247"/>
      <c r="CA168" s="247"/>
      <c r="CB168" s="247"/>
      <c r="CC168" s="247"/>
      <c r="CD168" s="247"/>
      <c r="CE168" s="247"/>
      <c r="CF168" s="247"/>
      <c r="CG168" s="247"/>
      <c r="CH168" s="247"/>
      <c r="CI168" s="247"/>
      <c r="CJ168" s="247"/>
      <c r="CK168" s="247"/>
      <c r="CL168" s="247"/>
      <c r="CM168" s="247"/>
      <c r="CN168" s="247"/>
      <c r="CO168" s="247"/>
      <c r="CP168" s="247"/>
      <c r="CQ168" s="247"/>
      <c r="CR168" s="247"/>
      <c r="CS168" s="248" t="s">
        <v>3938</v>
      </c>
      <c r="CT168" s="248" t="s">
        <v>3939</v>
      </c>
      <c r="CU168" s="247"/>
      <c r="CV168" s="247"/>
      <c r="CW168" s="247"/>
      <c r="CX168" s="247"/>
      <c r="CY168" s="247"/>
      <c r="CZ168" s="247"/>
      <c r="DA168" s="247"/>
      <c r="DB168" s="247"/>
      <c r="DC168" s="248" t="s">
        <v>3940</v>
      </c>
      <c r="DD168" s="247"/>
      <c r="DE168" s="247"/>
    </row>
    <row r="169" spans="34:109" ht="57" hidden="1">
      <c r="AH169" s="83"/>
      <c r="AI169" s="83"/>
      <c r="AJ169" s="83"/>
      <c r="AK169" s="83"/>
      <c r="AL169" s="47" t="str">
        <f t="shared" si="4"/>
        <v>Tepetlán</v>
      </c>
      <c r="AM169" s="47" t="str">
        <f t="shared" si="5"/>
        <v>30166</v>
      </c>
      <c r="AO169" s="83"/>
      <c r="AP169" s="43">
        <v>167</v>
      </c>
      <c r="AQ169" s="84"/>
      <c r="AR169" s="84"/>
      <c r="AS169" s="84"/>
      <c r="AT169" s="84"/>
      <c r="AU169" s="84"/>
      <c r="AV169" s="84"/>
      <c r="AW169" s="84"/>
      <c r="AX169" s="84"/>
      <c r="AY169" s="84"/>
      <c r="AZ169" s="84"/>
      <c r="BA169" s="84"/>
      <c r="BB169" s="84"/>
      <c r="BC169" s="84"/>
      <c r="BD169" s="84"/>
      <c r="BE169" s="84"/>
      <c r="BF169" s="84"/>
      <c r="BG169" s="84"/>
      <c r="BH169" s="84"/>
      <c r="BI169" s="84"/>
      <c r="BJ169" s="51" t="s">
        <v>3941</v>
      </c>
      <c r="BK169" s="51" t="s">
        <v>3942</v>
      </c>
      <c r="BL169" s="84"/>
      <c r="BM169" s="84"/>
      <c r="BN169" s="84"/>
      <c r="BO169" s="84"/>
      <c r="BP169" s="84"/>
      <c r="BQ169" s="84"/>
      <c r="BR169" s="84"/>
      <c r="BS169" s="84"/>
      <c r="BT169" s="51" t="s">
        <v>3943</v>
      </c>
      <c r="BU169" s="84"/>
      <c r="BV169" s="84"/>
      <c r="BW169" s="83"/>
      <c r="BX169" s="83"/>
      <c r="BY169" s="83"/>
      <c r="BZ169" s="247"/>
      <c r="CA169" s="247"/>
      <c r="CB169" s="247"/>
      <c r="CC169" s="247"/>
      <c r="CD169" s="247"/>
      <c r="CE169" s="247"/>
      <c r="CF169" s="247"/>
      <c r="CG169" s="247"/>
      <c r="CH169" s="247"/>
      <c r="CI169" s="247"/>
      <c r="CJ169" s="247"/>
      <c r="CK169" s="247"/>
      <c r="CL169" s="247"/>
      <c r="CM169" s="247"/>
      <c r="CN169" s="247"/>
      <c r="CO169" s="247"/>
      <c r="CP169" s="247"/>
      <c r="CQ169" s="247"/>
      <c r="CR169" s="247"/>
      <c r="CS169" s="248" t="s">
        <v>3944</v>
      </c>
      <c r="CT169" s="248" t="s">
        <v>3945</v>
      </c>
      <c r="CU169" s="247"/>
      <c r="CV169" s="247"/>
      <c r="CW169" s="247"/>
      <c r="CX169" s="247"/>
      <c r="CY169" s="247"/>
      <c r="CZ169" s="247"/>
      <c r="DA169" s="247"/>
      <c r="DB169" s="247"/>
      <c r="DC169" s="248" t="s">
        <v>3946</v>
      </c>
      <c r="DD169" s="247"/>
      <c r="DE169" s="247"/>
    </row>
    <row r="170" spans="34:109" ht="71.25" hidden="1">
      <c r="AH170" s="83"/>
      <c r="AI170" s="83"/>
      <c r="AJ170" s="83"/>
      <c r="AK170" s="83"/>
      <c r="AL170" s="47" t="str">
        <f t="shared" si="4"/>
        <v>Tepetzintla</v>
      </c>
      <c r="AM170" s="47" t="str">
        <f t="shared" si="5"/>
        <v>30167</v>
      </c>
      <c r="AO170" s="83"/>
      <c r="AP170" s="43">
        <v>168</v>
      </c>
      <c r="AQ170" s="84"/>
      <c r="AR170" s="84"/>
      <c r="AS170" s="84"/>
      <c r="AT170" s="84"/>
      <c r="AU170" s="84"/>
      <c r="AV170" s="84"/>
      <c r="AW170" s="84"/>
      <c r="AX170" s="84"/>
      <c r="AY170" s="84"/>
      <c r="AZ170" s="84"/>
      <c r="BA170" s="84"/>
      <c r="BB170" s="84"/>
      <c r="BC170" s="84"/>
      <c r="BD170" s="84"/>
      <c r="BE170" s="84"/>
      <c r="BF170" s="84"/>
      <c r="BG170" s="84"/>
      <c r="BH170" s="84"/>
      <c r="BI170" s="84"/>
      <c r="BJ170" s="51" t="s">
        <v>3947</v>
      </c>
      <c r="BK170" s="51" t="s">
        <v>3948</v>
      </c>
      <c r="BL170" s="84"/>
      <c r="BM170" s="84"/>
      <c r="BN170" s="84"/>
      <c r="BO170" s="84"/>
      <c r="BP170" s="84"/>
      <c r="BQ170" s="84"/>
      <c r="BR170" s="84"/>
      <c r="BS170" s="84"/>
      <c r="BT170" s="51" t="s">
        <v>3949</v>
      </c>
      <c r="BU170" s="84"/>
      <c r="BV170" s="84"/>
      <c r="BW170" s="83"/>
      <c r="BX170" s="83"/>
      <c r="BY170" s="83"/>
      <c r="BZ170" s="247"/>
      <c r="CA170" s="247"/>
      <c r="CB170" s="247"/>
      <c r="CC170" s="247"/>
      <c r="CD170" s="247"/>
      <c r="CE170" s="247"/>
      <c r="CF170" s="247"/>
      <c r="CG170" s="247"/>
      <c r="CH170" s="247"/>
      <c r="CI170" s="247"/>
      <c r="CJ170" s="247"/>
      <c r="CK170" s="247"/>
      <c r="CL170" s="247"/>
      <c r="CM170" s="247"/>
      <c r="CN170" s="247"/>
      <c r="CO170" s="247"/>
      <c r="CP170" s="247"/>
      <c r="CQ170" s="247"/>
      <c r="CR170" s="247"/>
      <c r="CS170" s="248" t="s">
        <v>3950</v>
      </c>
      <c r="CT170" s="248" t="s">
        <v>3951</v>
      </c>
      <c r="CU170" s="247"/>
      <c r="CV170" s="247"/>
      <c r="CW170" s="247"/>
      <c r="CX170" s="247"/>
      <c r="CY170" s="247"/>
      <c r="CZ170" s="247"/>
      <c r="DA170" s="247"/>
      <c r="DB170" s="247"/>
      <c r="DC170" s="248" t="s">
        <v>3951</v>
      </c>
      <c r="DD170" s="247"/>
      <c r="DE170" s="247"/>
    </row>
    <row r="171" spans="34:109" ht="85.5" hidden="1">
      <c r="AH171" s="83"/>
      <c r="AI171" s="83"/>
      <c r="AJ171" s="83"/>
      <c r="AK171" s="83"/>
      <c r="AL171" s="47" t="str">
        <f t="shared" si="4"/>
        <v>Tequila</v>
      </c>
      <c r="AM171" s="47" t="str">
        <f t="shared" si="5"/>
        <v>30168</v>
      </c>
      <c r="AO171" s="83"/>
      <c r="AP171" s="43">
        <v>169</v>
      </c>
      <c r="AQ171" s="84"/>
      <c r="AR171" s="84"/>
      <c r="AS171" s="84"/>
      <c r="AT171" s="84"/>
      <c r="AU171" s="84"/>
      <c r="AV171" s="84"/>
      <c r="AW171" s="84"/>
      <c r="AX171" s="84"/>
      <c r="AY171" s="84"/>
      <c r="AZ171" s="84"/>
      <c r="BA171" s="84"/>
      <c r="BB171" s="84"/>
      <c r="BC171" s="84"/>
      <c r="BD171" s="84"/>
      <c r="BE171" s="84"/>
      <c r="BF171" s="84"/>
      <c r="BG171" s="84"/>
      <c r="BH171" s="84"/>
      <c r="BI171" s="84"/>
      <c r="BJ171" s="51" t="s">
        <v>3952</v>
      </c>
      <c r="BK171" s="51" t="s">
        <v>3953</v>
      </c>
      <c r="BL171" s="84"/>
      <c r="BM171" s="84"/>
      <c r="BN171" s="84"/>
      <c r="BO171" s="84"/>
      <c r="BP171" s="84"/>
      <c r="BQ171" s="84"/>
      <c r="BR171" s="84"/>
      <c r="BS171" s="84"/>
      <c r="BT171" s="51" t="s">
        <v>3954</v>
      </c>
      <c r="BU171" s="84"/>
      <c r="BV171" s="84"/>
      <c r="BW171" s="83"/>
      <c r="BX171" s="83"/>
      <c r="BY171" s="83"/>
      <c r="BZ171" s="247"/>
      <c r="CA171" s="247"/>
      <c r="CB171" s="247"/>
      <c r="CC171" s="247"/>
      <c r="CD171" s="247"/>
      <c r="CE171" s="247"/>
      <c r="CF171" s="247"/>
      <c r="CG171" s="247"/>
      <c r="CH171" s="247"/>
      <c r="CI171" s="247"/>
      <c r="CJ171" s="247"/>
      <c r="CK171" s="247"/>
      <c r="CL171" s="247"/>
      <c r="CM171" s="247"/>
      <c r="CN171" s="247"/>
      <c r="CO171" s="247"/>
      <c r="CP171" s="247"/>
      <c r="CQ171" s="247"/>
      <c r="CR171" s="247"/>
      <c r="CS171" s="248" t="s">
        <v>3955</v>
      </c>
      <c r="CT171" s="248" t="s">
        <v>3956</v>
      </c>
      <c r="CU171" s="247"/>
      <c r="CV171" s="247"/>
      <c r="CW171" s="247"/>
      <c r="CX171" s="247"/>
      <c r="CY171" s="247"/>
      <c r="CZ171" s="247"/>
      <c r="DA171" s="247"/>
      <c r="DB171" s="247"/>
      <c r="DC171" s="248" t="s">
        <v>3262</v>
      </c>
      <c r="DD171" s="247"/>
      <c r="DE171" s="247"/>
    </row>
    <row r="172" spans="34:109" ht="71.25" hidden="1">
      <c r="AH172" s="83"/>
      <c r="AI172" s="83"/>
      <c r="AJ172" s="83"/>
      <c r="AK172" s="83"/>
      <c r="AL172" s="47" t="str">
        <f t="shared" si="4"/>
        <v>José Azueta</v>
      </c>
      <c r="AM172" s="47" t="str">
        <f t="shared" si="5"/>
        <v>30169</v>
      </c>
      <c r="AO172" s="83"/>
      <c r="AP172" s="43">
        <v>170</v>
      </c>
      <c r="AQ172" s="84"/>
      <c r="AR172" s="84"/>
      <c r="AS172" s="84"/>
      <c r="AT172" s="84"/>
      <c r="AU172" s="84"/>
      <c r="AV172" s="84"/>
      <c r="AW172" s="84"/>
      <c r="AX172" s="84"/>
      <c r="AY172" s="84"/>
      <c r="AZ172" s="84"/>
      <c r="BA172" s="84"/>
      <c r="BB172" s="84"/>
      <c r="BC172" s="84"/>
      <c r="BD172" s="84"/>
      <c r="BE172" s="84"/>
      <c r="BF172" s="84"/>
      <c r="BG172" s="84"/>
      <c r="BH172" s="84"/>
      <c r="BI172" s="84"/>
      <c r="BJ172" s="51" t="s">
        <v>3957</v>
      </c>
      <c r="BK172" s="51" t="s">
        <v>3958</v>
      </c>
      <c r="BL172" s="84"/>
      <c r="BM172" s="84"/>
      <c r="BN172" s="84"/>
      <c r="BO172" s="84"/>
      <c r="BP172" s="84"/>
      <c r="BQ172" s="84"/>
      <c r="BR172" s="84"/>
      <c r="BS172" s="84"/>
      <c r="BT172" s="51" t="s">
        <v>3959</v>
      </c>
      <c r="BU172" s="84"/>
      <c r="BV172" s="84"/>
      <c r="BW172" s="83"/>
      <c r="BX172" s="83"/>
      <c r="BY172" s="83"/>
      <c r="BZ172" s="247"/>
      <c r="CA172" s="247"/>
      <c r="CB172" s="247"/>
      <c r="CC172" s="247"/>
      <c r="CD172" s="247"/>
      <c r="CE172" s="247"/>
      <c r="CF172" s="247"/>
      <c r="CG172" s="247"/>
      <c r="CH172" s="247"/>
      <c r="CI172" s="247"/>
      <c r="CJ172" s="247"/>
      <c r="CK172" s="247"/>
      <c r="CL172" s="247"/>
      <c r="CM172" s="247"/>
      <c r="CN172" s="247"/>
      <c r="CO172" s="247"/>
      <c r="CP172" s="247"/>
      <c r="CQ172" s="247"/>
      <c r="CR172" s="247"/>
      <c r="CS172" s="248" t="s">
        <v>3960</v>
      </c>
      <c r="CT172" s="248" t="s">
        <v>3961</v>
      </c>
      <c r="CU172" s="247"/>
      <c r="CV172" s="247"/>
      <c r="CW172" s="247"/>
      <c r="CX172" s="247"/>
      <c r="CY172" s="247"/>
      <c r="CZ172" s="247"/>
      <c r="DA172" s="247"/>
      <c r="DB172" s="247"/>
      <c r="DC172" s="248" t="s">
        <v>3962</v>
      </c>
      <c r="DD172" s="247"/>
      <c r="DE172" s="247"/>
    </row>
    <row r="173" spans="34:109" ht="57" hidden="1">
      <c r="AH173" s="83"/>
      <c r="AI173" s="83"/>
      <c r="AJ173" s="83"/>
      <c r="AK173" s="83"/>
      <c r="AL173" s="47" t="str">
        <f t="shared" si="4"/>
        <v>Texcatepec</v>
      </c>
      <c r="AM173" s="47" t="str">
        <f t="shared" si="5"/>
        <v>30170</v>
      </c>
      <c r="AO173" s="83"/>
      <c r="AP173" s="43">
        <v>171</v>
      </c>
      <c r="AQ173" s="84"/>
      <c r="AR173" s="84"/>
      <c r="AS173" s="84"/>
      <c r="AT173" s="84"/>
      <c r="AU173" s="84"/>
      <c r="AV173" s="84"/>
      <c r="AW173" s="84"/>
      <c r="AX173" s="84"/>
      <c r="AY173" s="84"/>
      <c r="AZ173" s="84"/>
      <c r="BA173" s="84"/>
      <c r="BB173" s="84"/>
      <c r="BC173" s="84"/>
      <c r="BD173" s="84"/>
      <c r="BE173" s="84"/>
      <c r="BF173" s="84"/>
      <c r="BG173" s="84"/>
      <c r="BH173" s="84"/>
      <c r="BI173" s="84"/>
      <c r="BJ173" s="51" t="s">
        <v>3963</v>
      </c>
      <c r="BK173" s="51" t="s">
        <v>3964</v>
      </c>
      <c r="BL173" s="84"/>
      <c r="BM173" s="84"/>
      <c r="BN173" s="84"/>
      <c r="BO173" s="84"/>
      <c r="BP173" s="84"/>
      <c r="BQ173" s="84"/>
      <c r="BR173" s="84"/>
      <c r="BS173" s="84"/>
      <c r="BT173" s="51" t="s">
        <v>3965</v>
      </c>
      <c r="BU173" s="84"/>
      <c r="BV173" s="84"/>
      <c r="BW173" s="83"/>
      <c r="BX173" s="83"/>
      <c r="BY173" s="83"/>
      <c r="BZ173" s="247"/>
      <c r="CA173" s="247"/>
      <c r="CB173" s="247"/>
      <c r="CC173" s="247"/>
      <c r="CD173" s="247"/>
      <c r="CE173" s="247"/>
      <c r="CF173" s="247"/>
      <c r="CG173" s="247"/>
      <c r="CH173" s="247"/>
      <c r="CI173" s="247"/>
      <c r="CJ173" s="247"/>
      <c r="CK173" s="247"/>
      <c r="CL173" s="247"/>
      <c r="CM173" s="247"/>
      <c r="CN173" s="247"/>
      <c r="CO173" s="247"/>
      <c r="CP173" s="247"/>
      <c r="CQ173" s="247"/>
      <c r="CR173" s="247"/>
      <c r="CS173" s="248" t="s">
        <v>3966</v>
      </c>
      <c r="CT173" s="248" t="s">
        <v>3967</v>
      </c>
      <c r="CU173" s="247"/>
      <c r="CV173" s="247"/>
      <c r="CW173" s="247"/>
      <c r="CX173" s="247"/>
      <c r="CY173" s="247"/>
      <c r="CZ173" s="247"/>
      <c r="DA173" s="247"/>
      <c r="DB173" s="247"/>
      <c r="DC173" s="248" t="s">
        <v>3968</v>
      </c>
      <c r="DD173" s="247"/>
      <c r="DE173" s="247"/>
    </row>
    <row r="174" spans="34:109" ht="99.75" hidden="1">
      <c r="AH174" s="83"/>
      <c r="AI174" s="83"/>
      <c r="AJ174" s="83"/>
      <c r="AK174" s="83"/>
      <c r="AL174" s="47" t="str">
        <f t="shared" si="4"/>
        <v>Texhuacán</v>
      </c>
      <c r="AM174" s="47" t="str">
        <f t="shared" si="5"/>
        <v>30171</v>
      </c>
      <c r="AO174" s="83"/>
      <c r="AP174" s="43">
        <v>172</v>
      </c>
      <c r="AQ174" s="84"/>
      <c r="AR174" s="84"/>
      <c r="AS174" s="84"/>
      <c r="AT174" s="84"/>
      <c r="AU174" s="84"/>
      <c r="AV174" s="84"/>
      <c r="AW174" s="84"/>
      <c r="AX174" s="84"/>
      <c r="AY174" s="84"/>
      <c r="AZ174" s="84"/>
      <c r="BA174" s="84"/>
      <c r="BB174" s="84"/>
      <c r="BC174" s="84"/>
      <c r="BD174" s="84"/>
      <c r="BE174" s="84"/>
      <c r="BF174" s="84"/>
      <c r="BG174" s="84"/>
      <c r="BH174" s="84"/>
      <c r="BI174" s="84"/>
      <c r="BJ174" s="51" t="s">
        <v>3969</v>
      </c>
      <c r="BK174" s="51" t="s">
        <v>3970</v>
      </c>
      <c r="BL174" s="84"/>
      <c r="BM174" s="84"/>
      <c r="BN174" s="84"/>
      <c r="BO174" s="84"/>
      <c r="BP174" s="84"/>
      <c r="BQ174" s="84"/>
      <c r="BR174" s="84"/>
      <c r="BS174" s="84"/>
      <c r="BT174" s="51" t="s">
        <v>3971</v>
      </c>
      <c r="BU174" s="84"/>
      <c r="BV174" s="84"/>
      <c r="BW174" s="83"/>
      <c r="BX174" s="83"/>
      <c r="BY174" s="83"/>
      <c r="BZ174" s="247"/>
      <c r="CA174" s="247"/>
      <c r="CB174" s="247"/>
      <c r="CC174" s="247"/>
      <c r="CD174" s="247"/>
      <c r="CE174" s="247"/>
      <c r="CF174" s="247"/>
      <c r="CG174" s="247"/>
      <c r="CH174" s="247"/>
      <c r="CI174" s="247"/>
      <c r="CJ174" s="247"/>
      <c r="CK174" s="247"/>
      <c r="CL174" s="247"/>
      <c r="CM174" s="247"/>
      <c r="CN174" s="247"/>
      <c r="CO174" s="247"/>
      <c r="CP174" s="247"/>
      <c r="CQ174" s="247"/>
      <c r="CR174" s="247"/>
      <c r="CS174" s="248" t="s">
        <v>3972</v>
      </c>
      <c r="CT174" s="248" t="s">
        <v>3973</v>
      </c>
      <c r="CU174" s="247"/>
      <c r="CV174" s="247"/>
      <c r="CW174" s="247"/>
      <c r="CX174" s="247"/>
      <c r="CY174" s="247"/>
      <c r="CZ174" s="247"/>
      <c r="DA174" s="247"/>
      <c r="DB174" s="247"/>
      <c r="DC174" s="248" t="s">
        <v>3974</v>
      </c>
      <c r="DD174" s="247"/>
      <c r="DE174" s="247"/>
    </row>
    <row r="175" spans="34:109" ht="57" hidden="1">
      <c r="AH175" s="83"/>
      <c r="AI175" s="83"/>
      <c r="AJ175" s="83"/>
      <c r="AK175" s="83"/>
      <c r="AL175" s="47" t="str">
        <f t="shared" si="4"/>
        <v>Texistepec</v>
      </c>
      <c r="AM175" s="47" t="str">
        <f t="shared" si="5"/>
        <v>30172</v>
      </c>
      <c r="AO175" s="83"/>
      <c r="AP175" s="43">
        <v>173</v>
      </c>
      <c r="AQ175" s="84"/>
      <c r="AR175" s="84"/>
      <c r="AS175" s="84"/>
      <c r="AT175" s="84"/>
      <c r="AU175" s="84"/>
      <c r="AV175" s="84"/>
      <c r="AW175" s="84"/>
      <c r="AX175" s="84"/>
      <c r="AY175" s="84"/>
      <c r="AZ175" s="84"/>
      <c r="BA175" s="84"/>
      <c r="BB175" s="84"/>
      <c r="BC175" s="84"/>
      <c r="BD175" s="84"/>
      <c r="BE175" s="84"/>
      <c r="BF175" s="84"/>
      <c r="BG175" s="84"/>
      <c r="BH175" s="84"/>
      <c r="BI175" s="84"/>
      <c r="BJ175" s="51" t="s">
        <v>3975</v>
      </c>
      <c r="BK175" s="51" t="s">
        <v>3976</v>
      </c>
      <c r="BL175" s="84"/>
      <c r="BM175" s="84"/>
      <c r="BN175" s="84"/>
      <c r="BO175" s="84"/>
      <c r="BP175" s="84"/>
      <c r="BQ175" s="84"/>
      <c r="BR175" s="84"/>
      <c r="BS175" s="84"/>
      <c r="BT175" s="51" t="s">
        <v>3977</v>
      </c>
      <c r="BU175" s="84"/>
      <c r="BV175" s="84"/>
      <c r="BW175" s="83"/>
      <c r="BX175" s="83"/>
      <c r="BY175" s="83"/>
      <c r="BZ175" s="247"/>
      <c r="CA175" s="247"/>
      <c r="CB175" s="247"/>
      <c r="CC175" s="247"/>
      <c r="CD175" s="247"/>
      <c r="CE175" s="247"/>
      <c r="CF175" s="247"/>
      <c r="CG175" s="247"/>
      <c r="CH175" s="247"/>
      <c r="CI175" s="247"/>
      <c r="CJ175" s="247"/>
      <c r="CK175" s="247"/>
      <c r="CL175" s="247"/>
      <c r="CM175" s="247"/>
      <c r="CN175" s="247"/>
      <c r="CO175" s="247"/>
      <c r="CP175" s="247"/>
      <c r="CQ175" s="247"/>
      <c r="CR175" s="247"/>
      <c r="CS175" s="248" t="s">
        <v>3978</v>
      </c>
      <c r="CT175" s="248" t="s">
        <v>3979</v>
      </c>
      <c r="CU175" s="247"/>
      <c r="CV175" s="247"/>
      <c r="CW175" s="247"/>
      <c r="CX175" s="247"/>
      <c r="CY175" s="247"/>
      <c r="CZ175" s="247"/>
      <c r="DA175" s="247"/>
      <c r="DB175" s="247"/>
      <c r="DC175" s="248" t="s">
        <v>3980</v>
      </c>
      <c r="DD175" s="247"/>
      <c r="DE175" s="247"/>
    </row>
    <row r="176" spans="34:109" ht="71.25" hidden="1">
      <c r="AH176" s="83"/>
      <c r="AI176" s="83"/>
      <c r="AJ176" s="83"/>
      <c r="AK176" s="83"/>
      <c r="AL176" s="47" t="str">
        <f t="shared" si="4"/>
        <v>Tezonapa</v>
      </c>
      <c r="AM176" s="47" t="str">
        <f t="shared" si="5"/>
        <v>30173</v>
      </c>
      <c r="AO176" s="83"/>
      <c r="AP176" s="43">
        <v>174</v>
      </c>
      <c r="AQ176" s="84"/>
      <c r="AR176" s="84"/>
      <c r="AS176" s="84"/>
      <c r="AT176" s="84"/>
      <c r="AU176" s="84"/>
      <c r="AV176" s="84"/>
      <c r="AW176" s="84"/>
      <c r="AX176" s="84"/>
      <c r="AY176" s="84"/>
      <c r="AZ176" s="84"/>
      <c r="BA176" s="84"/>
      <c r="BB176" s="84"/>
      <c r="BC176" s="84"/>
      <c r="BD176" s="84"/>
      <c r="BE176" s="84"/>
      <c r="BF176" s="84"/>
      <c r="BG176" s="84"/>
      <c r="BH176" s="84"/>
      <c r="BI176" s="84"/>
      <c r="BJ176" s="51" t="s">
        <v>3981</v>
      </c>
      <c r="BK176" s="51" t="s">
        <v>3982</v>
      </c>
      <c r="BL176" s="84"/>
      <c r="BM176" s="84"/>
      <c r="BN176" s="84"/>
      <c r="BO176" s="84"/>
      <c r="BP176" s="84"/>
      <c r="BQ176" s="84"/>
      <c r="BR176" s="84"/>
      <c r="BS176" s="84"/>
      <c r="BT176" s="51" t="s">
        <v>3983</v>
      </c>
      <c r="BU176" s="84"/>
      <c r="BV176" s="84"/>
      <c r="BW176" s="83"/>
      <c r="BX176" s="83"/>
      <c r="BY176" s="83"/>
      <c r="BZ176" s="247"/>
      <c r="CA176" s="247"/>
      <c r="CB176" s="247"/>
      <c r="CC176" s="247"/>
      <c r="CD176" s="247"/>
      <c r="CE176" s="247"/>
      <c r="CF176" s="247"/>
      <c r="CG176" s="247"/>
      <c r="CH176" s="247"/>
      <c r="CI176" s="247"/>
      <c r="CJ176" s="247"/>
      <c r="CK176" s="247"/>
      <c r="CL176" s="247"/>
      <c r="CM176" s="247"/>
      <c r="CN176" s="247"/>
      <c r="CO176" s="247"/>
      <c r="CP176" s="247"/>
      <c r="CQ176" s="247"/>
      <c r="CR176" s="247"/>
      <c r="CS176" s="248" t="s">
        <v>3984</v>
      </c>
      <c r="CT176" s="248" t="s">
        <v>3985</v>
      </c>
      <c r="CU176" s="247"/>
      <c r="CV176" s="247"/>
      <c r="CW176" s="247"/>
      <c r="CX176" s="247"/>
      <c r="CY176" s="247"/>
      <c r="CZ176" s="247"/>
      <c r="DA176" s="247"/>
      <c r="DB176" s="247"/>
      <c r="DC176" s="248" t="s">
        <v>3986</v>
      </c>
      <c r="DD176" s="247"/>
      <c r="DE176" s="247"/>
    </row>
    <row r="177" spans="34:109" ht="57" hidden="1">
      <c r="AH177" s="83"/>
      <c r="AI177" s="83"/>
      <c r="AJ177" s="83"/>
      <c r="AK177" s="83"/>
      <c r="AL177" s="47" t="str">
        <f t="shared" si="4"/>
        <v>Tierra Blanca</v>
      </c>
      <c r="AM177" s="47" t="str">
        <f t="shared" si="5"/>
        <v>30174</v>
      </c>
      <c r="AO177" s="83"/>
      <c r="AP177" s="43">
        <v>175</v>
      </c>
      <c r="AQ177" s="84"/>
      <c r="AR177" s="84"/>
      <c r="AS177" s="84"/>
      <c r="AT177" s="84"/>
      <c r="AU177" s="84"/>
      <c r="AV177" s="84"/>
      <c r="AW177" s="84"/>
      <c r="AX177" s="84"/>
      <c r="AY177" s="84"/>
      <c r="AZ177" s="84"/>
      <c r="BA177" s="84"/>
      <c r="BB177" s="84"/>
      <c r="BC177" s="84"/>
      <c r="BD177" s="84"/>
      <c r="BE177" s="84"/>
      <c r="BF177" s="84"/>
      <c r="BG177" s="84"/>
      <c r="BH177" s="84"/>
      <c r="BI177" s="84"/>
      <c r="BJ177" s="51" t="s">
        <v>3987</v>
      </c>
      <c r="BK177" s="51" t="s">
        <v>3988</v>
      </c>
      <c r="BL177" s="84"/>
      <c r="BM177" s="84"/>
      <c r="BN177" s="84"/>
      <c r="BO177" s="84"/>
      <c r="BP177" s="84"/>
      <c r="BQ177" s="84"/>
      <c r="BR177" s="84"/>
      <c r="BS177" s="84"/>
      <c r="BT177" s="51" t="s">
        <v>3989</v>
      </c>
      <c r="BU177" s="84"/>
      <c r="BV177" s="84"/>
      <c r="BW177" s="83"/>
      <c r="BX177" s="83"/>
      <c r="BY177" s="83"/>
      <c r="BZ177" s="247"/>
      <c r="CA177" s="247"/>
      <c r="CB177" s="247"/>
      <c r="CC177" s="247"/>
      <c r="CD177" s="247"/>
      <c r="CE177" s="247"/>
      <c r="CF177" s="247"/>
      <c r="CG177" s="247"/>
      <c r="CH177" s="247"/>
      <c r="CI177" s="247"/>
      <c r="CJ177" s="247"/>
      <c r="CK177" s="247"/>
      <c r="CL177" s="247"/>
      <c r="CM177" s="247"/>
      <c r="CN177" s="247"/>
      <c r="CO177" s="247"/>
      <c r="CP177" s="247"/>
      <c r="CQ177" s="247"/>
      <c r="CR177" s="247"/>
      <c r="CS177" s="248" t="s">
        <v>3990</v>
      </c>
      <c r="CT177" s="248" t="s">
        <v>3991</v>
      </c>
      <c r="CU177" s="247"/>
      <c r="CV177" s="247"/>
      <c r="CW177" s="247"/>
      <c r="CX177" s="247"/>
      <c r="CY177" s="247"/>
      <c r="CZ177" s="247"/>
      <c r="DA177" s="247"/>
      <c r="DB177" s="247"/>
      <c r="DC177" s="248" t="s">
        <v>1980</v>
      </c>
      <c r="DD177" s="247"/>
      <c r="DE177" s="247"/>
    </row>
    <row r="178" spans="34:109" ht="85.5" hidden="1">
      <c r="AH178" s="83"/>
      <c r="AI178" s="83"/>
      <c r="AJ178" s="83"/>
      <c r="AK178" s="83"/>
      <c r="AL178" s="47" t="str">
        <f t="shared" si="4"/>
        <v>Tihuatlán</v>
      </c>
      <c r="AM178" s="47" t="str">
        <f t="shared" si="5"/>
        <v>30175</v>
      </c>
      <c r="AO178" s="83"/>
      <c r="AP178" s="43">
        <v>176</v>
      </c>
      <c r="AQ178" s="84"/>
      <c r="AR178" s="84"/>
      <c r="AS178" s="84"/>
      <c r="AT178" s="84"/>
      <c r="AU178" s="84"/>
      <c r="AV178" s="84"/>
      <c r="AW178" s="84"/>
      <c r="AX178" s="84"/>
      <c r="AY178" s="84"/>
      <c r="AZ178" s="84"/>
      <c r="BA178" s="84"/>
      <c r="BB178" s="84"/>
      <c r="BC178" s="84"/>
      <c r="BD178" s="84"/>
      <c r="BE178" s="84"/>
      <c r="BF178" s="84"/>
      <c r="BG178" s="84"/>
      <c r="BH178" s="84"/>
      <c r="BI178" s="84"/>
      <c r="BJ178" s="51" t="s">
        <v>3992</v>
      </c>
      <c r="BK178" s="51" t="s">
        <v>3993</v>
      </c>
      <c r="BL178" s="84"/>
      <c r="BM178" s="84"/>
      <c r="BN178" s="84"/>
      <c r="BO178" s="84"/>
      <c r="BP178" s="84"/>
      <c r="BQ178" s="84"/>
      <c r="BR178" s="84"/>
      <c r="BS178" s="84"/>
      <c r="BT178" s="51" t="s">
        <v>3994</v>
      </c>
      <c r="BU178" s="84"/>
      <c r="BV178" s="84"/>
      <c r="BW178" s="83"/>
      <c r="BX178" s="83"/>
      <c r="BY178" s="83"/>
      <c r="BZ178" s="247"/>
      <c r="CA178" s="247"/>
      <c r="CB178" s="247"/>
      <c r="CC178" s="247"/>
      <c r="CD178" s="247"/>
      <c r="CE178" s="247"/>
      <c r="CF178" s="247"/>
      <c r="CG178" s="247"/>
      <c r="CH178" s="247"/>
      <c r="CI178" s="247"/>
      <c r="CJ178" s="247"/>
      <c r="CK178" s="247"/>
      <c r="CL178" s="247"/>
      <c r="CM178" s="247"/>
      <c r="CN178" s="247"/>
      <c r="CO178" s="247"/>
      <c r="CP178" s="247"/>
      <c r="CQ178" s="247"/>
      <c r="CR178" s="247"/>
      <c r="CS178" s="248" t="s">
        <v>3995</v>
      </c>
      <c r="CT178" s="248" t="s">
        <v>3996</v>
      </c>
      <c r="CU178" s="247"/>
      <c r="CV178" s="247"/>
      <c r="CW178" s="247"/>
      <c r="CX178" s="247"/>
      <c r="CY178" s="247"/>
      <c r="CZ178" s="247"/>
      <c r="DA178" s="247"/>
      <c r="DB178" s="247"/>
      <c r="DC178" s="248" t="s">
        <v>3997</v>
      </c>
      <c r="DD178" s="247"/>
      <c r="DE178" s="247"/>
    </row>
    <row r="179" spans="34:109" ht="99.75" hidden="1">
      <c r="AH179" s="83"/>
      <c r="AI179" s="83"/>
      <c r="AJ179" s="83"/>
      <c r="AK179" s="83"/>
      <c r="AL179" s="47" t="str">
        <f t="shared" si="4"/>
        <v>Tlacojalpan</v>
      </c>
      <c r="AM179" s="47" t="str">
        <f t="shared" si="5"/>
        <v>30176</v>
      </c>
      <c r="AO179" s="83"/>
      <c r="AP179" s="43">
        <v>177</v>
      </c>
      <c r="AQ179" s="84"/>
      <c r="AR179" s="84"/>
      <c r="AS179" s="84"/>
      <c r="AT179" s="84"/>
      <c r="AU179" s="84"/>
      <c r="AV179" s="84"/>
      <c r="AW179" s="84"/>
      <c r="AX179" s="84"/>
      <c r="AY179" s="84"/>
      <c r="AZ179" s="84"/>
      <c r="BA179" s="84"/>
      <c r="BB179" s="84"/>
      <c r="BC179" s="84"/>
      <c r="BD179" s="84"/>
      <c r="BE179" s="84"/>
      <c r="BF179" s="84"/>
      <c r="BG179" s="84"/>
      <c r="BH179" s="84"/>
      <c r="BI179" s="84"/>
      <c r="BJ179" s="51" t="s">
        <v>3998</v>
      </c>
      <c r="BK179" s="51" t="s">
        <v>3999</v>
      </c>
      <c r="BL179" s="84"/>
      <c r="BM179" s="84"/>
      <c r="BN179" s="84"/>
      <c r="BO179" s="84"/>
      <c r="BP179" s="84"/>
      <c r="BQ179" s="84"/>
      <c r="BR179" s="84"/>
      <c r="BS179" s="84"/>
      <c r="BT179" s="51" t="s">
        <v>4000</v>
      </c>
      <c r="BU179" s="84"/>
      <c r="BV179" s="84"/>
      <c r="BW179" s="83"/>
      <c r="BX179" s="83"/>
      <c r="BY179" s="83"/>
      <c r="BZ179" s="247"/>
      <c r="CA179" s="247"/>
      <c r="CB179" s="247"/>
      <c r="CC179" s="247"/>
      <c r="CD179" s="247"/>
      <c r="CE179" s="247"/>
      <c r="CF179" s="247"/>
      <c r="CG179" s="247"/>
      <c r="CH179" s="247"/>
      <c r="CI179" s="247"/>
      <c r="CJ179" s="247"/>
      <c r="CK179" s="247"/>
      <c r="CL179" s="247"/>
      <c r="CM179" s="247"/>
      <c r="CN179" s="247"/>
      <c r="CO179" s="247"/>
      <c r="CP179" s="247"/>
      <c r="CQ179" s="247"/>
      <c r="CR179" s="247"/>
      <c r="CS179" s="248" t="s">
        <v>4001</v>
      </c>
      <c r="CT179" s="248" t="s">
        <v>4002</v>
      </c>
      <c r="CU179" s="247"/>
      <c r="CV179" s="247"/>
      <c r="CW179" s="247"/>
      <c r="CX179" s="247"/>
      <c r="CY179" s="247"/>
      <c r="CZ179" s="247"/>
      <c r="DA179" s="247"/>
      <c r="DB179" s="247"/>
      <c r="DC179" s="248" t="s">
        <v>4003</v>
      </c>
      <c r="DD179" s="247"/>
      <c r="DE179" s="247"/>
    </row>
    <row r="180" spans="34:109" ht="99.75" hidden="1">
      <c r="AH180" s="83"/>
      <c r="AI180" s="83"/>
      <c r="AJ180" s="83"/>
      <c r="AK180" s="83"/>
      <c r="AL180" s="47" t="str">
        <f t="shared" si="4"/>
        <v>Tlacolulan</v>
      </c>
      <c r="AM180" s="47" t="str">
        <f t="shared" si="5"/>
        <v>30177</v>
      </c>
      <c r="AO180" s="83"/>
      <c r="AP180" s="43">
        <v>178</v>
      </c>
      <c r="AQ180" s="84"/>
      <c r="AR180" s="84"/>
      <c r="AS180" s="84"/>
      <c r="AT180" s="84"/>
      <c r="AU180" s="84"/>
      <c r="AV180" s="84"/>
      <c r="AW180" s="84"/>
      <c r="AX180" s="84"/>
      <c r="AY180" s="84"/>
      <c r="AZ180" s="84"/>
      <c r="BA180" s="84"/>
      <c r="BB180" s="84"/>
      <c r="BC180" s="84"/>
      <c r="BD180" s="84"/>
      <c r="BE180" s="84"/>
      <c r="BF180" s="84"/>
      <c r="BG180" s="84"/>
      <c r="BH180" s="84"/>
      <c r="BI180" s="84"/>
      <c r="BJ180" s="51" t="s">
        <v>4004</v>
      </c>
      <c r="BK180" s="51" t="s">
        <v>4005</v>
      </c>
      <c r="BL180" s="84"/>
      <c r="BM180" s="84"/>
      <c r="BN180" s="84"/>
      <c r="BO180" s="84"/>
      <c r="BP180" s="84"/>
      <c r="BQ180" s="84"/>
      <c r="BR180" s="84"/>
      <c r="BS180" s="84"/>
      <c r="BT180" s="51" t="s">
        <v>4006</v>
      </c>
      <c r="BU180" s="84"/>
      <c r="BV180" s="84"/>
      <c r="BW180" s="83"/>
      <c r="BX180" s="83"/>
      <c r="BY180" s="83"/>
      <c r="BZ180" s="247"/>
      <c r="CA180" s="247"/>
      <c r="CB180" s="247"/>
      <c r="CC180" s="247"/>
      <c r="CD180" s="247"/>
      <c r="CE180" s="247"/>
      <c r="CF180" s="247"/>
      <c r="CG180" s="247"/>
      <c r="CH180" s="247"/>
      <c r="CI180" s="247"/>
      <c r="CJ180" s="247"/>
      <c r="CK180" s="247"/>
      <c r="CL180" s="247"/>
      <c r="CM180" s="247"/>
      <c r="CN180" s="247"/>
      <c r="CO180" s="247"/>
      <c r="CP180" s="247"/>
      <c r="CQ180" s="247"/>
      <c r="CR180" s="247"/>
      <c r="CS180" s="248" t="s">
        <v>4007</v>
      </c>
      <c r="CT180" s="248" t="s">
        <v>4008</v>
      </c>
      <c r="CU180" s="247"/>
      <c r="CV180" s="247"/>
      <c r="CW180" s="247"/>
      <c r="CX180" s="247"/>
      <c r="CY180" s="247"/>
      <c r="CZ180" s="247"/>
      <c r="DA180" s="247"/>
      <c r="DB180" s="247"/>
      <c r="DC180" s="248" t="s">
        <v>4009</v>
      </c>
      <c r="DD180" s="247"/>
      <c r="DE180" s="247"/>
    </row>
    <row r="181" spans="34:109" ht="85.5" hidden="1">
      <c r="AH181" s="83"/>
      <c r="AI181" s="83"/>
      <c r="AJ181" s="83"/>
      <c r="AK181" s="83"/>
      <c r="AL181" s="47" t="str">
        <f t="shared" si="4"/>
        <v>Tlacotalpan</v>
      </c>
      <c r="AM181" s="47" t="str">
        <f t="shared" si="5"/>
        <v>30178</v>
      </c>
      <c r="AO181" s="83"/>
      <c r="AP181" s="43">
        <v>179</v>
      </c>
      <c r="AQ181" s="84"/>
      <c r="AR181" s="84"/>
      <c r="AS181" s="84"/>
      <c r="AT181" s="84"/>
      <c r="AU181" s="84"/>
      <c r="AV181" s="84"/>
      <c r="AW181" s="84"/>
      <c r="AX181" s="84"/>
      <c r="AY181" s="84"/>
      <c r="AZ181" s="84"/>
      <c r="BA181" s="84"/>
      <c r="BB181" s="84"/>
      <c r="BC181" s="84"/>
      <c r="BD181" s="84"/>
      <c r="BE181" s="84"/>
      <c r="BF181" s="84"/>
      <c r="BG181" s="84"/>
      <c r="BH181" s="84"/>
      <c r="BI181" s="84"/>
      <c r="BJ181" s="51" t="s">
        <v>4010</v>
      </c>
      <c r="BK181" s="51" t="s">
        <v>4011</v>
      </c>
      <c r="BL181" s="84"/>
      <c r="BM181" s="84"/>
      <c r="BN181" s="84"/>
      <c r="BO181" s="84"/>
      <c r="BP181" s="84"/>
      <c r="BQ181" s="84"/>
      <c r="BR181" s="84"/>
      <c r="BS181" s="84"/>
      <c r="BT181" s="51" t="s">
        <v>4012</v>
      </c>
      <c r="BU181" s="84"/>
      <c r="BV181" s="84"/>
      <c r="BW181" s="83"/>
      <c r="BX181" s="83"/>
      <c r="BY181" s="83"/>
      <c r="BZ181" s="247"/>
      <c r="CA181" s="247"/>
      <c r="CB181" s="247"/>
      <c r="CC181" s="247"/>
      <c r="CD181" s="247"/>
      <c r="CE181" s="247"/>
      <c r="CF181" s="247"/>
      <c r="CG181" s="247"/>
      <c r="CH181" s="247"/>
      <c r="CI181" s="247"/>
      <c r="CJ181" s="247"/>
      <c r="CK181" s="247"/>
      <c r="CL181" s="247"/>
      <c r="CM181" s="247"/>
      <c r="CN181" s="247"/>
      <c r="CO181" s="247"/>
      <c r="CP181" s="247"/>
      <c r="CQ181" s="247"/>
      <c r="CR181" s="247"/>
      <c r="CS181" s="248" t="s">
        <v>4013</v>
      </c>
      <c r="CT181" s="248" t="s">
        <v>4014</v>
      </c>
      <c r="CU181" s="247"/>
      <c r="CV181" s="247"/>
      <c r="CW181" s="247"/>
      <c r="CX181" s="247"/>
      <c r="CY181" s="247"/>
      <c r="CZ181" s="247"/>
      <c r="DA181" s="247"/>
      <c r="DB181" s="247"/>
      <c r="DC181" s="248" t="s">
        <v>4015</v>
      </c>
      <c r="DD181" s="247"/>
      <c r="DE181" s="247"/>
    </row>
    <row r="182" spans="34:109" ht="85.5" hidden="1">
      <c r="AH182" s="83"/>
      <c r="AI182" s="83"/>
      <c r="AJ182" s="83"/>
      <c r="AK182" s="83"/>
      <c r="AL182" s="47" t="str">
        <f t="shared" si="4"/>
        <v>Tlacotepec de Mejía</v>
      </c>
      <c r="AM182" s="47" t="str">
        <f t="shared" si="5"/>
        <v>30179</v>
      </c>
      <c r="AO182" s="83"/>
      <c r="AP182" s="43">
        <v>180</v>
      </c>
      <c r="AQ182" s="84"/>
      <c r="AR182" s="84"/>
      <c r="AS182" s="84"/>
      <c r="AT182" s="84"/>
      <c r="AU182" s="84"/>
      <c r="AV182" s="84"/>
      <c r="AW182" s="84"/>
      <c r="AX182" s="84"/>
      <c r="AY182" s="84"/>
      <c r="AZ182" s="84"/>
      <c r="BA182" s="84"/>
      <c r="BB182" s="84"/>
      <c r="BC182" s="84"/>
      <c r="BD182" s="84"/>
      <c r="BE182" s="84"/>
      <c r="BF182" s="84"/>
      <c r="BG182" s="84"/>
      <c r="BH182" s="84"/>
      <c r="BI182" s="84"/>
      <c r="BJ182" s="51" t="s">
        <v>4016</v>
      </c>
      <c r="BK182" s="51" t="s">
        <v>4017</v>
      </c>
      <c r="BL182" s="84"/>
      <c r="BM182" s="84"/>
      <c r="BN182" s="84"/>
      <c r="BO182" s="84"/>
      <c r="BP182" s="84"/>
      <c r="BQ182" s="84"/>
      <c r="BR182" s="84"/>
      <c r="BS182" s="84"/>
      <c r="BT182" s="51" t="s">
        <v>4018</v>
      </c>
      <c r="BU182" s="84"/>
      <c r="BV182" s="84"/>
      <c r="BW182" s="83"/>
      <c r="BX182" s="83"/>
      <c r="BY182" s="83"/>
      <c r="BZ182" s="247"/>
      <c r="CA182" s="247"/>
      <c r="CB182" s="247"/>
      <c r="CC182" s="247"/>
      <c r="CD182" s="247"/>
      <c r="CE182" s="247"/>
      <c r="CF182" s="247"/>
      <c r="CG182" s="247"/>
      <c r="CH182" s="247"/>
      <c r="CI182" s="247"/>
      <c r="CJ182" s="247"/>
      <c r="CK182" s="247"/>
      <c r="CL182" s="247"/>
      <c r="CM182" s="247"/>
      <c r="CN182" s="247"/>
      <c r="CO182" s="247"/>
      <c r="CP182" s="247"/>
      <c r="CQ182" s="247"/>
      <c r="CR182" s="247"/>
      <c r="CS182" s="248" t="s">
        <v>4019</v>
      </c>
      <c r="CT182" s="248" t="s">
        <v>4020</v>
      </c>
      <c r="CU182" s="247"/>
      <c r="CV182" s="247"/>
      <c r="CW182" s="247"/>
      <c r="CX182" s="247"/>
      <c r="CY182" s="247"/>
      <c r="CZ182" s="247"/>
      <c r="DA182" s="247"/>
      <c r="DB182" s="247"/>
      <c r="DC182" s="248" t="s">
        <v>4021</v>
      </c>
      <c r="DD182" s="247"/>
      <c r="DE182" s="247"/>
    </row>
    <row r="183" spans="34:109" ht="85.5" hidden="1">
      <c r="AH183" s="83"/>
      <c r="AI183" s="83"/>
      <c r="AJ183" s="83"/>
      <c r="AK183" s="83"/>
      <c r="AL183" s="47" t="str">
        <f t="shared" si="4"/>
        <v>Tlachichilco</v>
      </c>
      <c r="AM183" s="47" t="str">
        <f t="shared" si="5"/>
        <v>30180</v>
      </c>
      <c r="AO183" s="83"/>
      <c r="AP183" s="43">
        <v>181</v>
      </c>
      <c r="AQ183" s="84"/>
      <c r="AR183" s="84"/>
      <c r="AS183" s="84"/>
      <c r="AT183" s="84"/>
      <c r="AU183" s="84"/>
      <c r="AV183" s="84"/>
      <c r="AW183" s="84"/>
      <c r="AX183" s="84"/>
      <c r="AY183" s="84"/>
      <c r="AZ183" s="84"/>
      <c r="BA183" s="84"/>
      <c r="BB183" s="84"/>
      <c r="BC183" s="84"/>
      <c r="BD183" s="84"/>
      <c r="BE183" s="84"/>
      <c r="BF183" s="84"/>
      <c r="BG183" s="84"/>
      <c r="BH183" s="84"/>
      <c r="BI183" s="84"/>
      <c r="BJ183" s="51" t="s">
        <v>4022</v>
      </c>
      <c r="BK183" s="51" t="s">
        <v>4023</v>
      </c>
      <c r="BL183" s="84"/>
      <c r="BM183" s="84"/>
      <c r="BN183" s="84"/>
      <c r="BO183" s="84"/>
      <c r="BP183" s="84"/>
      <c r="BQ183" s="84"/>
      <c r="BR183" s="84"/>
      <c r="BS183" s="84"/>
      <c r="BT183" s="51" t="s">
        <v>4024</v>
      </c>
      <c r="BU183" s="84"/>
      <c r="BV183" s="84"/>
      <c r="BW183" s="83"/>
      <c r="BX183" s="83"/>
      <c r="BY183" s="83"/>
      <c r="BZ183" s="247"/>
      <c r="CA183" s="247"/>
      <c r="CB183" s="247"/>
      <c r="CC183" s="247"/>
      <c r="CD183" s="247"/>
      <c r="CE183" s="247"/>
      <c r="CF183" s="247"/>
      <c r="CG183" s="247"/>
      <c r="CH183" s="247"/>
      <c r="CI183" s="247"/>
      <c r="CJ183" s="247"/>
      <c r="CK183" s="247"/>
      <c r="CL183" s="247"/>
      <c r="CM183" s="247"/>
      <c r="CN183" s="247"/>
      <c r="CO183" s="247"/>
      <c r="CP183" s="247"/>
      <c r="CQ183" s="247"/>
      <c r="CR183" s="247"/>
      <c r="CS183" s="248" t="s">
        <v>4025</v>
      </c>
      <c r="CT183" s="248" t="s">
        <v>4026</v>
      </c>
      <c r="CU183" s="247"/>
      <c r="CV183" s="247"/>
      <c r="CW183" s="247"/>
      <c r="CX183" s="247"/>
      <c r="CY183" s="247"/>
      <c r="CZ183" s="247"/>
      <c r="DA183" s="247"/>
      <c r="DB183" s="247"/>
      <c r="DC183" s="248" t="s">
        <v>4027</v>
      </c>
      <c r="DD183" s="247"/>
      <c r="DE183" s="247"/>
    </row>
    <row r="184" spans="34:109" ht="85.5" hidden="1">
      <c r="AH184" s="83"/>
      <c r="AI184" s="83"/>
      <c r="AJ184" s="83"/>
      <c r="AK184" s="83"/>
      <c r="AL184" s="47" t="str">
        <f t="shared" si="4"/>
        <v>Tlalixcoyan</v>
      </c>
      <c r="AM184" s="47" t="str">
        <f t="shared" si="5"/>
        <v>30181</v>
      </c>
      <c r="AO184" s="83"/>
      <c r="AP184" s="43">
        <v>182</v>
      </c>
      <c r="AQ184" s="84"/>
      <c r="AR184" s="84"/>
      <c r="AS184" s="84"/>
      <c r="AT184" s="84"/>
      <c r="AU184" s="84"/>
      <c r="AV184" s="84"/>
      <c r="AW184" s="84"/>
      <c r="AX184" s="84"/>
      <c r="AY184" s="84"/>
      <c r="AZ184" s="84"/>
      <c r="BA184" s="84"/>
      <c r="BB184" s="84"/>
      <c r="BC184" s="84"/>
      <c r="BD184" s="84"/>
      <c r="BE184" s="84"/>
      <c r="BF184" s="84"/>
      <c r="BG184" s="84"/>
      <c r="BH184" s="84"/>
      <c r="BI184" s="84"/>
      <c r="BJ184" s="51" t="s">
        <v>4028</v>
      </c>
      <c r="BK184" s="51" t="s">
        <v>4029</v>
      </c>
      <c r="BL184" s="84"/>
      <c r="BM184" s="84"/>
      <c r="BN184" s="84"/>
      <c r="BO184" s="84"/>
      <c r="BP184" s="84"/>
      <c r="BQ184" s="84"/>
      <c r="BR184" s="84"/>
      <c r="BS184" s="84"/>
      <c r="BT184" s="51" t="s">
        <v>4030</v>
      </c>
      <c r="BU184" s="84"/>
      <c r="BV184" s="84"/>
      <c r="BW184" s="83"/>
      <c r="BX184" s="83"/>
      <c r="BY184" s="83"/>
      <c r="BZ184" s="247"/>
      <c r="CA184" s="247"/>
      <c r="CB184" s="247"/>
      <c r="CC184" s="247"/>
      <c r="CD184" s="247"/>
      <c r="CE184" s="247"/>
      <c r="CF184" s="247"/>
      <c r="CG184" s="247"/>
      <c r="CH184" s="247"/>
      <c r="CI184" s="247"/>
      <c r="CJ184" s="247"/>
      <c r="CK184" s="247"/>
      <c r="CL184" s="247"/>
      <c r="CM184" s="247"/>
      <c r="CN184" s="247"/>
      <c r="CO184" s="247"/>
      <c r="CP184" s="247"/>
      <c r="CQ184" s="247"/>
      <c r="CR184" s="247"/>
      <c r="CS184" s="248" t="s">
        <v>4031</v>
      </c>
      <c r="CT184" s="248" t="s">
        <v>4032</v>
      </c>
      <c r="CU184" s="247"/>
      <c r="CV184" s="247"/>
      <c r="CW184" s="247"/>
      <c r="CX184" s="247"/>
      <c r="CY184" s="247"/>
      <c r="CZ184" s="247"/>
      <c r="DA184" s="247"/>
      <c r="DB184" s="247"/>
      <c r="DC184" s="248" t="s">
        <v>4033</v>
      </c>
      <c r="DD184" s="247"/>
      <c r="DE184" s="247"/>
    </row>
    <row r="185" spans="34:109" ht="99.75" hidden="1">
      <c r="AH185" s="83"/>
      <c r="AI185" s="83"/>
      <c r="AJ185" s="83"/>
      <c r="AK185" s="83"/>
      <c r="AL185" s="47" t="str">
        <f t="shared" si="4"/>
        <v>Tlalnelhuayocan</v>
      </c>
      <c r="AM185" s="47" t="str">
        <f t="shared" si="5"/>
        <v>30182</v>
      </c>
      <c r="AO185" s="83"/>
      <c r="AP185" s="43">
        <v>183</v>
      </c>
      <c r="AQ185" s="84"/>
      <c r="AR185" s="84"/>
      <c r="AS185" s="84"/>
      <c r="AT185" s="84"/>
      <c r="AU185" s="84"/>
      <c r="AV185" s="84"/>
      <c r="AW185" s="84"/>
      <c r="AX185" s="84"/>
      <c r="AY185" s="84"/>
      <c r="AZ185" s="84"/>
      <c r="BA185" s="84"/>
      <c r="BB185" s="84"/>
      <c r="BC185" s="84"/>
      <c r="BD185" s="84"/>
      <c r="BE185" s="84"/>
      <c r="BF185" s="84"/>
      <c r="BG185" s="84"/>
      <c r="BH185" s="84"/>
      <c r="BI185" s="84"/>
      <c r="BJ185" s="51" t="s">
        <v>4034</v>
      </c>
      <c r="BK185" s="51" t="s">
        <v>4035</v>
      </c>
      <c r="BL185" s="84"/>
      <c r="BM185" s="84"/>
      <c r="BN185" s="84"/>
      <c r="BO185" s="84"/>
      <c r="BP185" s="84"/>
      <c r="BQ185" s="84"/>
      <c r="BR185" s="84"/>
      <c r="BS185" s="84"/>
      <c r="BT185" s="51" t="s">
        <v>4036</v>
      </c>
      <c r="BU185" s="84"/>
      <c r="BV185" s="84"/>
      <c r="BW185" s="83"/>
      <c r="BX185" s="83"/>
      <c r="BY185" s="83"/>
      <c r="BZ185" s="247"/>
      <c r="CA185" s="247"/>
      <c r="CB185" s="247"/>
      <c r="CC185" s="247"/>
      <c r="CD185" s="247"/>
      <c r="CE185" s="247"/>
      <c r="CF185" s="247"/>
      <c r="CG185" s="247"/>
      <c r="CH185" s="247"/>
      <c r="CI185" s="247"/>
      <c r="CJ185" s="247"/>
      <c r="CK185" s="247"/>
      <c r="CL185" s="247"/>
      <c r="CM185" s="247"/>
      <c r="CN185" s="247"/>
      <c r="CO185" s="247"/>
      <c r="CP185" s="247"/>
      <c r="CQ185" s="247"/>
      <c r="CR185" s="247"/>
      <c r="CS185" s="248" t="s">
        <v>4037</v>
      </c>
      <c r="CT185" s="248" t="s">
        <v>4038</v>
      </c>
      <c r="CU185" s="247"/>
      <c r="CV185" s="247"/>
      <c r="CW185" s="247"/>
      <c r="CX185" s="247"/>
      <c r="CY185" s="247"/>
      <c r="CZ185" s="247"/>
      <c r="DA185" s="247"/>
      <c r="DB185" s="247"/>
      <c r="DC185" s="248" t="s">
        <v>4039</v>
      </c>
      <c r="DD185" s="247"/>
      <c r="DE185" s="247"/>
    </row>
    <row r="186" spans="34:109" ht="99.75" hidden="1">
      <c r="AH186" s="83"/>
      <c r="AI186" s="83"/>
      <c r="AJ186" s="83"/>
      <c r="AK186" s="83"/>
      <c r="AL186" s="47" t="str">
        <f t="shared" si="4"/>
        <v>Tlapacoyan</v>
      </c>
      <c r="AM186" s="47" t="str">
        <f t="shared" si="5"/>
        <v>30183</v>
      </c>
      <c r="AO186" s="83"/>
      <c r="AP186" s="43">
        <v>184</v>
      </c>
      <c r="AQ186" s="84"/>
      <c r="AR186" s="84"/>
      <c r="AS186" s="84"/>
      <c r="AT186" s="84"/>
      <c r="AU186" s="84"/>
      <c r="AV186" s="84"/>
      <c r="AW186" s="84"/>
      <c r="AX186" s="84"/>
      <c r="AY186" s="84"/>
      <c r="AZ186" s="84"/>
      <c r="BA186" s="84"/>
      <c r="BB186" s="84"/>
      <c r="BC186" s="84"/>
      <c r="BD186" s="84"/>
      <c r="BE186" s="84"/>
      <c r="BF186" s="84"/>
      <c r="BG186" s="84"/>
      <c r="BH186" s="84"/>
      <c r="BI186" s="84"/>
      <c r="BJ186" s="51" t="s">
        <v>4040</v>
      </c>
      <c r="BK186" s="51" t="s">
        <v>4041</v>
      </c>
      <c r="BL186" s="84"/>
      <c r="BM186" s="84"/>
      <c r="BN186" s="84"/>
      <c r="BO186" s="84"/>
      <c r="BP186" s="84"/>
      <c r="BQ186" s="84"/>
      <c r="BR186" s="84"/>
      <c r="BS186" s="84"/>
      <c r="BT186" s="51" t="s">
        <v>4042</v>
      </c>
      <c r="BU186" s="84"/>
      <c r="BV186" s="84"/>
      <c r="BW186" s="83"/>
      <c r="BX186" s="83"/>
      <c r="BY186" s="83"/>
      <c r="BZ186" s="247"/>
      <c r="CA186" s="247"/>
      <c r="CB186" s="247"/>
      <c r="CC186" s="247"/>
      <c r="CD186" s="247"/>
      <c r="CE186" s="247"/>
      <c r="CF186" s="247"/>
      <c r="CG186" s="247"/>
      <c r="CH186" s="247"/>
      <c r="CI186" s="247"/>
      <c r="CJ186" s="247"/>
      <c r="CK186" s="247"/>
      <c r="CL186" s="247"/>
      <c r="CM186" s="247"/>
      <c r="CN186" s="247"/>
      <c r="CO186" s="247"/>
      <c r="CP186" s="247"/>
      <c r="CQ186" s="247"/>
      <c r="CR186" s="247"/>
      <c r="CS186" s="248" t="s">
        <v>4043</v>
      </c>
      <c r="CT186" s="248" t="s">
        <v>4044</v>
      </c>
      <c r="CU186" s="247"/>
      <c r="CV186" s="247"/>
      <c r="CW186" s="247"/>
      <c r="CX186" s="247"/>
      <c r="CY186" s="247"/>
      <c r="CZ186" s="247"/>
      <c r="DA186" s="247"/>
      <c r="DB186" s="247"/>
      <c r="DC186" s="248" t="s">
        <v>4045</v>
      </c>
      <c r="DD186" s="247"/>
      <c r="DE186" s="247"/>
    </row>
    <row r="187" spans="34:109" ht="85.5" hidden="1">
      <c r="AH187" s="83"/>
      <c r="AI187" s="83"/>
      <c r="AJ187" s="83"/>
      <c r="AK187" s="83"/>
      <c r="AL187" s="47" t="str">
        <f t="shared" si="4"/>
        <v>Tlaquilpa</v>
      </c>
      <c r="AM187" s="47" t="str">
        <f t="shared" si="5"/>
        <v>30184</v>
      </c>
      <c r="AO187" s="83"/>
      <c r="AP187" s="43">
        <v>185</v>
      </c>
      <c r="AQ187" s="84"/>
      <c r="AR187" s="84"/>
      <c r="AS187" s="84"/>
      <c r="AT187" s="84"/>
      <c r="AU187" s="84"/>
      <c r="AV187" s="84"/>
      <c r="AW187" s="84"/>
      <c r="AX187" s="84"/>
      <c r="AY187" s="84"/>
      <c r="AZ187" s="84"/>
      <c r="BA187" s="84"/>
      <c r="BB187" s="84"/>
      <c r="BC187" s="84"/>
      <c r="BD187" s="84"/>
      <c r="BE187" s="84"/>
      <c r="BF187" s="84"/>
      <c r="BG187" s="84"/>
      <c r="BH187" s="84"/>
      <c r="BI187" s="84"/>
      <c r="BJ187" s="51" t="s">
        <v>4046</v>
      </c>
      <c r="BK187" s="51" t="s">
        <v>4047</v>
      </c>
      <c r="BL187" s="84"/>
      <c r="BM187" s="84"/>
      <c r="BN187" s="84"/>
      <c r="BO187" s="84"/>
      <c r="BP187" s="84"/>
      <c r="BQ187" s="84"/>
      <c r="BR187" s="84"/>
      <c r="BS187" s="84"/>
      <c r="BT187" s="51" t="s">
        <v>4048</v>
      </c>
      <c r="BU187" s="84"/>
      <c r="BV187" s="84"/>
      <c r="BW187" s="83"/>
      <c r="BX187" s="83"/>
      <c r="BY187" s="83"/>
      <c r="BZ187" s="247"/>
      <c r="CA187" s="247"/>
      <c r="CB187" s="247"/>
      <c r="CC187" s="247"/>
      <c r="CD187" s="247"/>
      <c r="CE187" s="247"/>
      <c r="CF187" s="247"/>
      <c r="CG187" s="247"/>
      <c r="CH187" s="247"/>
      <c r="CI187" s="247"/>
      <c r="CJ187" s="247"/>
      <c r="CK187" s="247"/>
      <c r="CL187" s="247"/>
      <c r="CM187" s="247"/>
      <c r="CN187" s="247"/>
      <c r="CO187" s="247"/>
      <c r="CP187" s="247"/>
      <c r="CQ187" s="247"/>
      <c r="CR187" s="247"/>
      <c r="CS187" s="248" t="s">
        <v>4049</v>
      </c>
      <c r="CT187" s="248" t="s">
        <v>4050</v>
      </c>
      <c r="CU187" s="247"/>
      <c r="CV187" s="247"/>
      <c r="CW187" s="247"/>
      <c r="CX187" s="247"/>
      <c r="CY187" s="247"/>
      <c r="CZ187" s="247"/>
      <c r="DA187" s="247"/>
      <c r="DB187" s="247"/>
      <c r="DC187" s="248" t="s">
        <v>4051</v>
      </c>
      <c r="DD187" s="247"/>
      <c r="DE187" s="247"/>
    </row>
    <row r="188" spans="34:109" ht="71.25" hidden="1">
      <c r="AH188" s="83"/>
      <c r="AI188" s="83"/>
      <c r="AJ188" s="83"/>
      <c r="AK188" s="83"/>
      <c r="AL188" s="47" t="str">
        <f t="shared" si="4"/>
        <v>Tlilapan</v>
      </c>
      <c r="AM188" s="47" t="str">
        <f t="shared" si="5"/>
        <v>30185</v>
      </c>
      <c r="AO188" s="83"/>
      <c r="AP188" s="43">
        <v>186</v>
      </c>
      <c r="AQ188" s="84"/>
      <c r="AR188" s="84"/>
      <c r="AS188" s="84"/>
      <c r="AT188" s="84"/>
      <c r="AU188" s="84"/>
      <c r="AV188" s="84"/>
      <c r="AW188" s="84"/>
      <c r="AX188" s="84"/>
      <c r="AY188" s="84"/>
      <c r="AZ188" s="84"/>
      <c r="BA188" s="84"/>
      <c r="BB188" s="84"/>
      <c r="BC188" s="84"/>
      <c r="BD188" s="84"/>
      <c r="BE188" s="84"/>
      <c r="BF188" s="84"/>
      <c r="BG188" s="84"/>
      <c r="BH188" s="84"/>
      <c r="BI188" s="84"/>
      <c r="BJ188" s="51" t="s">
        <v>4052</v>
      </c>
      <c r="BK188" s="51" t="s">
        <v>4053</v>
      </c>
      <c r="BL188" s="84"/>
      <c r="BM188" s="84"/>
      <c r="BN188" s="84"/>
      <c r="BO188" s="84"/>
      <c r="BP188" s="84"/>
      <c r="BQ188" s="84"/>
      <c r="BR188" s="84"/>
      <c r="BS188" s="84"/>
      <c r="BT188" s="51" t="s">
        <v>4054</v>
      </c>
      <c r="BU188" s="84"/>
      <c r="BV188" s="84"/>
      <c r="BW188" s="83"/>
      <c r="BX188" s="83"/>
      <c r="BY188" s="83"/>
      <c r="BZ188" s="247"/>
      <c r="CA188" s="247"/>
      <c r="CB188" s="247"/>
      <c r="CC188" s="247"/>
      <c r="CD188" s="247"/>
      <c r="CE188" s="247"/>
      <c r="CF188" s="247"/>
      <c r="CG188" s="247"/>
      <c r="CH188" s="247"/>
      <c r="CI188" s="247"/>
      <c r="CJ188" s="247"/>
      <c r="CK188" s="247"/>
      <c r="CL188" s="247"/>
      <c r="CM188" s="247"/>
      <c r="CN188" s="247"/>
      <c r="CO188" s="247"/>
      <c r="CP188" s="247"/>
      <c r="CQ188" s="247"/>
      <c r="CR188" s="247"/>
      <c r="CS188" s="248" t="s">
        <v>4055</v>
      </c>
      <c r="CT188" s="248" t="s">
        <v>4056</v>
      </c>
      <c r="CU188" s="247"/>
      <c r="CV188" s="247"/>
      <c r="CW188" s="247"/>
      <c r="CX188" s="247"/>
      <c r="CY188" s="247"/>
      <c r="CZ188" s="247"/>
      <c r="DA188" s="247"/>
      <c r="DB188" s="247"/>
      <c r="DC188" s="248" t="s">
        <v>4057</v>
      </c>
      <c r="DD188" s="247"/>
      <c r="DE188" s="247"/>
    </row>
    <row r="189" spans="34:109" ht="57" hidden="1">
      <c r="AH189" s="83"/>
      <c r="AI189" s="83"/>
      <c r="AJ189" s="83"/>
      <c r="AK189" s="83"/>
      <c r="AL189" s="47" t="str">
        <f t="shared" si="4"/>
        <v>Tomatlán</v>
      </c>
      <c r="AM189" s="47" t="str">
        <f t="shared" si="5"/>
        <v>30186</v>
      </c>
      <c r="AO189" s="83"/>
      <c r="AP189" s="43">
        <v>187</v>
      </c>
      <c r="AQ189" s="84"/>
      <c r="AR189" s="84"/>
      <c r="AS189" s="84"/>
      <c r="AT189" s="84"/>
      <c r="AU189" s="84"/>
      <c r="AV189" s="84"/>
      <c r="AW189" s="84"/>
      <c r="AX189" s="84"/>
      <c r="AY189" s="84"/>
      <c r="AZ189" s="84"/>
      <c r="BA189" s="84"/>
      <c r="BB189" s="84"/>
      <c r="BC189" s="84"/>
      <c r="BD189" s="84"/>
      <c r="BE189" s="84"/>
      <c r="BF189" s="84"/>
      <c r="BG189" s="84"/>
      <c r="BH189" s="84"/>
      <c r="BI189" s="84"/>
      <c r="BJ189" s="51" t="s">
        <v>4058</v>
      </c>
      <c r="BK189" s="51" t="s">
        <v>4059</v>
      </c>
      <c r="BL189" s="84"/>
      <c r="BM189" s="84"/>
      <c r="BN189" s="84"/>
      <c r="BO189" s="84"/>
      <c r="BP189" s="84"/>
      <c r="BQ189" s="84"/>
      <c r="BR189" s="84"/>
      <c r="BS189" s="84"/>
      <c r="BT189" s="51" t="s">
        <v>4060</v>
      </c>
      <c r="BU189" s="84"/>
      <c r="BV189" s="84"/>
      <c r="BW189" s="83"/>
      <c r="BX189" s="83"/>
      <c r="BY189" s="83"/>
      <c r="BZ189" s="247"/>
      <c r="CA189" s="247"/>
      <c r="CB189" s="247"/>
      <c r="CC189" s="247"/>
      <c r="CD189" s="247"/>
      <c r="CE189" s="247"/>
      <c r="CF189" s="247"/>
      <c r="CG189" s="247"/>
      <c r="CH189" s="247"/>
      <c r="CI189" s="247"/>
      <c r="CJ189" s="247"/>
      <c r="CK189" s="247"/>
      <c r="CL189" s="247"/>
      <c r="CM189" s="247"/>
      <c r="CN189" s="247"/>
      <c r="CO189" s="247"/>
      <c r="CP189" s="247"/>
      <c r="CQ189" s="247"/>
      <c r="CR189" s="247"/>
      <c r="CS189" s="248" t="s">
        <v>4061</v>
      </c>
      <c r="CT189" s="248" t="s">
        <v>4062</v>
      </c>
      <c r="CU189" s="247"/>
      <c r="CV189" s="247"/>
      <c r="CW189" s="247"/>
      <c r="CX189" s="247"/>
      <c r="CY189" s="247"/>
      <c r="CZ189" s="247"/>
      <c r="DA189" s="247"/>
      <c r="DB189" s="247"/>
      <c r="DC189" s="248" t="s">
        <v>3361</v>
      </c>
      <c r="DD189" s="247"/>
      <c r="DE189" s="247"/>
    </row>
    <row r="190" spans="34:109" ht="71.25" hidden="1">
      <c r="AH190" s="83"/>
      <c r="AI190" s="83"/>
      <c r="AJ190" s="83"/>
      <c r="AK190" s="83"/>
      <c r="AL190" s="47" t="str">
        <f t="shared" si="4"/>
        <v>Tonayán</v>
      </c>
      <c r="AM190" s="47" t="str">
        <f t="shared" si="5"/>
        <v>30187</v>
      </c>
      <c r="AO190" s="83"/>
      <c r="AP190" s="43">
        <v>188</v>
      </c>
      <c r="AQ190" s="84"/>
      <c r="AR190" s="84"/>
      <c r="AS190" s="84"/>
      <c r="AT190" s="84"/>
      <c r="AU190" s="84"/>
      <c r="AV190" s="84"/>
      <c r="AW190" s="84"/>
      <c r="AX190" s="84"/>
      <c r="AY190" s="84"/>
      <c r="AZ190" s="84"/>
      <c r="BA190" s="84"/>
      <c r="BB190" s="84"/>
      <c r="BC190" s="84"/>
      <c r="BD190" s="84"/>
      <c r="BE190" s="84"/>
      <c r="BF190" s="84"/>
      <c r="BG190" s="84"/>
      <c r="BH190" s="84"/>
      <c r="BI190" s="84"/>
      <c r="BJ190" s="51" t="s">
        <v>4063</v>
      </c>
      <c r="BK190" s="51" t="s">
        <v>4064</v>
      </c>
      <c r="BL190" s="84"/>
      <c r="BM190" s="84"/>
      <c r="BN190" s="84"/>
      <c r="BO190" s="84"/>
      <c r="BP190" s="84"/>
      <c r="BQ190" s="84"/>
      <c r="BR190" s="84"/>
      <c r="BS190" s="84"/>
      <c r="BT190" s="51" t="s">
        <v>4065</v>
      </c>
      <c r="BU190" s="84"/>
      <c r="BV190" s="84"/>
      <c r="BW190" s="83"/>
      <c r="BX190" s="83"/>
      <c r="BY190" s="83"/>
      <c r="BZ190" s="247"/>
      <c r="CA190" s="247"/>
      <c r="CB190" s="247"/>
      <c r="CC190" s="247"/>
      <c r="CD190" s="247"/>
      <c r="CE190" s="247"/>
      <c r="CF190" s="247"/>
      <c r="CG190" s="247"/>
      <c r="CH190" s="247"/>
      <c r="CI190" s="247"/>
      <c r="CJ190" s="247"/>
      <c r="CK190" s="247"/>
      <c r="CL190" s="247"/>
      <c r="CM190" s="247"/>
      <c r="CN190" s="247"/>
      <c r="CO190" s="247"/>
      <c r="CP190" s="247"/>
      <c r="CQ190" s="247"/>
      <c r="CR190" s="247"/>
      <c r="CS190" s="248" t="s">
        <v>4066</v>
      </c>
      <c r="CT190" s="248" t="s">
        <v>1758</v>
      </c>
      <c r="CU190" s="247"/>
      <c r="CV190" s="247"/>
      <c r="CW190" s="247"/>
      <c r="CX190" s="247"/>
      <c r="CY190" s="247"/>
      <c r="CZ190" s="247"/>
      <c r="DA190" s="247"/>
      <c r="DB190" s="247"/>
      <c r="DC190" s="248" t="s">
        <v>4067</v>
      </c>
      <c r="DD190" s="247"/>
      <c r="DE190" s="247"/>
    </row>
    <row r="191" spans="34:109" ht="57" hidden="1">
      <c r="AH191" s="83"/>
      <c r="AI191" s="83"/>
      <c r="AJ191" s="83"/>
      <c r="AK191" s="83"/>
      <c r="AL191" s="47" t="str">
        <f t="shared" si="4"/>
        <v>Totutla</v>
      </c>
      <c r="AM191" s="47" t="str">
        <f t="shared" si="5"/>
        <v>30188</v>
      </c>
      <c r="AO191" s="83"/>
      <c r="AP191" s="43">
        <v>189</v>
      </c>
      <c r="AQ191" s="84"/>
      <c r="AR191" s="84"/>
      <c r="AS191" s="84"/>
      <c r="AT191" s="84"/>
      <c r="AU191" s="84"/>
      <c r="AV191" s="84"/>
      <c r="AW191" s="84"/>
      <c r="AX191" s="84"/>
      <c r="AY191" s="84"/>
      <c r="AZ191" s="84"/>
      <c r="BA191" s="84"/>
      <c r="BB191" s="84"/>
      <c r="BC191" s="84"/>
      <c r="BD191" s="84"/>
      <c r="BE191" s="84"/>
      <c r="BF191" s="84"/>
      <c r="BG191" s="84"/>
      <c r="BH191" s="84"/>
      <c r="BI191" s="84"/>
      <c r="BJ191" s="51" t="s">
        <v>4068</v>
      </c>
      <c r="BK191" s="51" t="s">
        <v>4069</v>
      </c>
      <c r="BL191" s="84"/>
      <c r="BM191" s="84"/>
      <c r="BN191" s="84"/>
      <c r="BO191" s="84"/>
      <c r="BP191" s="84"/>
      <c r="BQ191" s="84"/>
      <c r="BR191" s="84"/>
      <c r="BS191" s="84"/>
      <c r="BT191" s="51" t="s">
        <v>4070</v>
      </c>
      <c r="BU191" s="84"/>
      <c r="BV191" s="84"/>
      <c r="BW191" s="83"/>
      <c r="BX191" s="83"/>
      <c r="BY191" s="83"/>
      <c r="BZ191" s="247"/>
      <c r="CA191" s="247"/>
      <c r="CB191" s="247"/>
      <c r="CC191" s="247"/>
      <c r="CD191" s="247"/>
      <c r="CE191" s="247"/>
      <c r="CF191" s="247"/>
      <c r="CG191" s="247"/>
      <c r="CH191" s="247"/>
      <c r="CI191" s="247"/>
      <c r="CJ191" s="247"/>
      <c r="CK191" s="247"/>
      <c r="CL191" s="247"/>
      <c r="CM191" s="247"/>
      <c r="CN191" s="247"/>
      <c r="CO191" s="247"/>
      <c r="CP191" s="247"/>
      <c r="CQ191" s="247"/>
      <c r="CR191" s="247"/>
      <c r="CS191" s="248" t="s">
        <v>4071</v>
      </c>
      <c r="CT191" s="248" t="s">
        <v>4072</v>
      </c>
      <c r="CU191" s="247"/>
      <c r="CV191" s="247"/>
      <c r="CW191" s="247"/>
      <c r="CX191" s="247"/>
      <c r="CY191" s="247"/>
      <c r="CZ191" s="247"/>
      <c r="DA191" s="247"/>
      <c r="DB191" s="247"/>
      <c r="DC191" s="248" t="s">
        <v>4073</v>
      </c>
      <c r="DD191" s="247"/>
      <c r="DE191" s="247"/>
    </row>
    <row r="192" spans="34:109" ht="71.25" hidden="1">
      <c r="AH192" s="83"/>
      <c r="AI192" s="83"/>
      <c r="AJ192" s="83"/>
      <c r="AK192" s="83"/>
      <c r="AL192" s="47" t="str">
        <f t="shared" si="4"/>
        <v>Tuxpan</v>
      </c>
      <c r="AM192" s="47" t="str">
        <f t="shared" si="5"/>
        <v>30189</v>
      </c>
      <c r="AO192" s="83"/>
      <c r="AP192" s="43">
        <v>190</v>
      </c>
      <c r="AQ192" s="84"/>
      <c r="AR192" s="84"/>
      <c r="AS192" s="84"/>
      <c r="AT192" s="84"/>
      <c r="AU192" s="84"/>
      <c r="AV192" s="84"/>
      <c r="AW192" s="84"/>
      <c r="AX192" s="84"/>
      <c r="AY192" s="84"/>
      <c r="AZ192" s="84"/>
      <c r="BA192" s="84"/>
      <c r="BB192" s="84"/>
      <c r="BC192" s="84"/>
      <c r="BD192" s="84"/>
      <c r="BE192" s="84"/>
      <c r="BF192" s="84"/>
      <c r="BG192" s="84"/>
      <c r="BH192" s="84"/>
      <c r="BI192" s="84"/>
      <c r="BJ192" s="51" t="s">
        <v>4074</v>
      </c>
      <c r="BK192" s="51" t="s">
        <v>4075</v>
      </c>
      <c r="BL192" s="84"/>
      <c r="BM192" s="84"/>
      <c r="BN192" s="84"/>
      <c r="BO192" s="84"/>
      <c r="BP192" s="84"/>
      <c r="BQ192" s="84"/>
      <c r="BR192" s="84"/>
      <c r="BS192" s="84"/>
      <c r="BT192" s="51" t="s">
        <v>4076</v>
      </c>
      <c r="BU192" s="84"/>
      <c r="BV192" s="84"/>
      <c r="BW192" s="83"/>
      <c r="BX192" s="83"/>
      <c r="BY192" s="83"/>
      <c r="BZ192" s="247"/>
      <c r="CA192" s="247"/>
      <c r="CB192" s="247"/>
      <c r="CC192" s="247"/>
      <c r="CD192" s="247"/>
      <c r="CE192" s="247"/>
      <c r="CF192" s="247"/>
      <c r="CG192" s="247"/>
      <c r="CH192" s="247"/>
      <c r="CI192" s="247"/>
      <c r="CJ192" s="247"/>
      <c r="CK192" s="247"/>
      <c r="CL192" s="247"/>
      <c r="CM192" s="247"/>
      <c r="CN192" s="247"/>
      <c r="CO192" s="247"/>
      <c r="CP192" s="247"/>
      <c r="CQ192" s="247"/>
      <c r="CR192" s="247"/>
      <c r="CS192" s="248" t="s">
        <v>4077</v>
      </c>
      <c r="CT192" s="248" t="s">
        <v>4078</v>
      </c>
      <c r="CU192" s="247"/>
      <c r="CV192" s="247"/>
      <c r="CW192" s="247"/>
      <c r="CX192" s="247"/>
      <c r="CY192" s="247"/>
      <c r="CZ192" s="247"/>
      <c r="DA192" s="247"/>
      <c r="DB192" s="247"/>
      <c r="DC192" s="248" t="s">
        <v>1080</v>
      </c>
      <c r="DD192" s="247"/>
      <c r="DE192" s="247"/>
    </row>
    <row r="193" spans="34:109" ht="71.25" hidden="1">
      <c r="AH193" s="83"/>
      <c r="AI193" s="83"/>
      <c r="AJ193" s="83"/>
      <c r="AK193" s="83"/>
      <c r="AL193" s="47" t="str">
        <f t="shared" si="4"/>
        <v>Tuxtilla</v>
      </c>
      <c r="AM193" s="47" t="str">
        <f t="shared" si="5"/>
        <v>30190</v>
      </c>
      <c r="AO193" s="83"/>
      <c r="AP193" s="43">
        <v>191</v>
      </c>
      <c r="AQ193" s="84"/>
      <c r="AR193" s="84"/>
      <c r="AS193" s="84"/>
      <c r="AT193" s="84"/>
      <c r="AU193" s="84"/>
      <c r="AV193" s="84"/>
      <c r="AW193" s="84"/>
      <c r="AX193" s="84"/>
      <c r="AY193" s="84"/>
      <c r="AZ193" s="84"/>
      <c r="BA193" s="84"/>
      <c r="BB193" s="84"/>
      <c r="BC193" s="84"/>
      <c r="BD193" s="84"/>
      <c r="BE193" s="84"/>
      <c r="BF193" s="84"/>
      <c r="BG193" s="84"/>
      <c r="BH193" s="84"/>
      <c r="BI193" s="84"/>
      <c r="BJ193" s="51" t="s">
        <v>4079</v>
      </c>
      <c r="BK193" s="51" t="s">
        <v>4080</v>
      </c>
      <c r="BL193" s="84"/>
      <c r="BM193" s="84"/>
      <c r="BN193" s="84"/>
      <c r="BO193" s="84"/>
      <c r="BP193" s="84"/>
      <c r="BQ193" s="84"/>
      <c r="BR193" s="84"/>
      <c r="BS193" s="84"/>
      <c r="BT193" s="51" t="s">
        <v>4081</v>
      </c>
      <c r="BU193" s="84"/>
      <c r="BV193" s="84"/>
      <c r="BW193" s="83"/>
      <c r="BX193" s="83"/>
      <c r="BY193" s="83"/>
      <c r="BZ193" s="247"/>
      <c r="CA193" s="247"/>
      <c r="CB193" s="247"/>
      <c r="CC193" s="247"/>
      <c r="CD193" s="247"/>
      <c r="CE193" s="247"/>
      <c r="CF193" s="247"/>
      <c r="CG193" s="247"/>
      <c r="CH193" s="247"/>
      <c r="CI193" s="247"/>
      <c r="CJ193" s="247"/>
      <c r="CK193" s="247"/>
      <c r="CL193" s="247"/>
      <c r="CM193" s="247"/>
      <c r="CN193" s="247"/>
      <c r="CO193" s="247"/>
      <c r="CP193" s="247"/>
      <c r="CQ193" s="247"/>
      <c r="CR193" s="247"/>
      <c r="CS193" s="248" t="s">
        <v>4082</v>
      </c>
      <c r="CT193" s="248" t="s">
        <v>4083</v>
      </c>
      <c r="CU193" s="247"/>
      <c r="CV193" s="247"/>
      <c r="CW193" s="247"/>
      <c r="CX193" s="247"/>
      <c r="CY193" s="247"/>
      <c r="CZ193" s="247"/>
      <c r="DA193" s="247"/>
      <c r="DB193" s="247"/>
      <c r="DC193" s="248" t="s">
        <v>4084</v>
      </c>
      <c r="DD193" s="247"/>
      <c r="DE193" s="247"/>
    </row>
    <row r="194" spans="34:109" ht="71.25" hidden="1">
      <c r="AH194" s="83"/>
      <c r="AI194" s="83"/>
      <c r="AJ194" s="83"/>
      <c r="AK194" s="83"/>
      <c r="AL194" s="47" t="str">
        <f t="shared" si="4"/>
        <v>Ursulo Galván</v>
      </c>
      <c r="AM194" s="47" t="str">
        <f t="shared" si="5"/>
        <v>30191</v>
      </c>
      <c r="AO194" s="83"/>
      <c r="AP194" s="43">
        <v>192</v>
      </c>
      <c r="AQ194" s="84"/>
      <c r="AR194" s="84"/>
      <c r="AS194" s="84"/>
      <c r="AT194" s="84"/>
      <c r="AU194" s="84"/>
      <c r="AV194" s="84"/>
      <c r="AW194" s="84"/>
      <c r="AX194" s="84"/>
      <c r="AY194" s="84"/>
      <c r="AZ194" s="84"/>
      <c r="BA194" s="84"/>
      <c r="BB194" s="84"/>
      <c r="BC194" s="84"/>
      <c r="BD194" s="84"/>
      <c r="BE194" s="84"/>
      <c r="BF194" s="84"/>
      <c r="BG194" s="84"/>
      <c r="BH194" s="84"/>
      <c r="BI194" s="84"/>
      <c r="BJ194" s="51" t="s">
        <v>4085</v>
      </c>
      <c r="BK194" s="51" t="s">
        <v>4086</v>
      </c>
      <c r="BL194" s="84"/>
      <c r="BM194" s="84"/>
      <c r="BN194" s="84"/>
      <c r="BO194" s="84"/>
      <c r="BP194" s="84"/>
      <c r="BQ194" s="84"/>
      <c r="BR194" s="84"/>
      <c r="BS194" s="84"/>
      <c r="BT194" s="51" t="s">
        <v>4087</v>
      </c>
      <c r="BU194" s="84"/>
      <c r="BV194" s="84"/>
      <c r="BW194" s="83"/>
      <c r="BX194" s="83"/>
      <c r="BY194" s="83"/>
      <c r="BZ194" s="247"/>
      <c r="CA194" s="247"/>
      <c r="CB194" s="247"/>
      <c r="CC194" s="247"/>
      <c r="CD194" s="247"/>
      <c r="CE194" s="247"/>
      <c r="CF194" s="247"/>
      <c r="CG194" s="247"/>
      <c r="CH194" s="247"/>
      <c r="CI194" s="247"/>
      <c r="CJ194" s="247"/>
      <c r="CK194" s="247"/>
      <c r="CL194" s="247"/>
      <c r="CM194" s="247"/>
      <c r="CN194" s="247"/>
      <c r="CO194" s="247"/>
      <c r="CP194" s="247"/>
      <c r="CQ194" s="247"/>
      <c r="CR194" s="247"/>
      <c r="CS194" s="248" t="s">
        <v>4088</v>
      </c>
      <c r="CT194" s="248" t="s">
        <v>4089</v>
      </c>
      <c r="CU194" s="247"/>
      <c r="CV194" s="247"/>
      <c r="CW194" s="247"/>
      <c r="CX194" s="247"/>
      <c r="CY194" s="247"/>
      <c r="CZ194" s="247"/>
      <c r="DA194" s="247"/>
      <c r="DB194" s="247"/>
      <c r="DC194" s="248" t="s">
        <v>4090</v>
      </c>
      <c r="DD194" s="247"/>
      <c r="DE194" s="247"/>
    </row>
    <row r="195" spans="34:109" ht="71.25" hidden="1">
      <c r="AH195" s="83"/>
      <c r="AI195" s="83"/>
      <c r="AJ195" s="83"/>
      <c r="AK195" s="83"/>
      <c r="AL195" s="47" t="str">
        <f t="shared" si="4"/>
        <v>Vega de Alatorre</v>
      </c>
      <c r="AM195" s="47" t="str">
        <f t="shared" si="5"/>
        <v>30192</v>
      </c>
      <c r="AO195" s="83"/>
      <c r="AP195" s="43">
        <v>193</v>
      </c>
      <c r="AQ195" s="84"/>
      <c r="AR195" s="84"/>
      <c r="AS195" s="84"/>
      <c r="AT195" s="84"/>
      <c r="AU195" s="84"/>
      <c r="AV195" s="84"/>
      <c r="AW195" s="84"/>
      <c r="AX195" s="84"/>
      <c r="AY195" s="84"/>
      <c r="AZ195" s="84"/>
      <c r="BA195" s="84"/>
      <c r="BB195" s="84"/>
      <c r="BC195" s="84"/>
      <c r="BD195" s="84"/>
      <c r="BE195" s="84"/>
      <c r="BF195" s="84"/>
      <c r="BG195" s="84"/>
      <c r="BH195" s="84"/>
      <c r="BI195" s="84"/>
      <c r="BJ195" s="51" t="s">
        <v>4091</v>
      </c>
      <c r="BK195" s="51" t="s">
        <v>4092</v>
      </c>
      <c r="BL195" s="84"/>
      <c r="BM195" s="84"/>
      <c r="BN195" s="84"/>
      <c r="BO195" s="84"/>
      <c r="BP195" s="84"/>
      <c r="BQ195" s="84"/>
      <c r="BR195" s="84"/>
      <c r="BS195" s="84"/>
      <c r="BT195" s="51" t="s">
        <v>4093</v>
      </c>
      <c r="BU195" s="84"/>
      <c r="BV195" s="84"/>
      <c r="BW195" s="83"/>
      <c r="BX195" s="83"/>
      <c r="BY195" s="83"/>
      <c r="BZ195" s="247"/>
      <c r="CA195" s="247"/>
      <c r="CB195" s="247"/>
      <c r="CC195" s="247"/>
      <c r="CD195" s="247"/>
      <c r="CE195" s="247"/>
      <c r="CF195" s="247"/>
      <c r="CG195" s="247"/>
      <c r="CH195" s="247"/>
      <c r="CI195" s="247"/>
      <c r="CJ195" s="247"/>
      <c r="CK195" s="247"/>
      <c r="CL195" s="247"/>
      <c r="CM195" s="247"/>
      <c r="CN195" s="247"/>
      <c r="CO195" s="247"/>
      <c r="CP195" s="247"/>
      <c r="CQ195" s="247"/>
      <c r="CR195" s="247"/>
      <c r="CS195" s="248" t="s">
        <v>4094</v>
      </c>
      <c r="CT195" s="248" t="s">
        <v>4095</v>
      </c>
      <c r="CU195" s="247"/>
      <c r="CV195" s="247"/>
      <c r="CW195" s="247"/>
      <c r="CX195" s="247"/>
      <c r="CY195" s="247"/>
      <c r="CZ195" s="247"/>
      <c r="DA195" s="247"/>
      <c r="DB195" s="247"/>
      <c r="DC195" s="248" t="s">
        <v>4096</v>
      </c>
      <c r="DD195" s="247"/>
      <c r="DE195" s="247"/>
    </row>
    <row r="196" spans="34:109" ht="71.25" hidden="1">
      <c r="AH196" s="83"/>
      <c r="AI196" s="83"/>
      <c r="AJ196" s="83"/>
      <c r="AK196" s="83"/>
      <c r="AL196" s="47" t="str">
        <f t="shared" ref="AL196:AL259" si="6">IFERROR(IF(HLOOKUP($N$10, $BZ$3:$DE$574, $AP196, FALSE )="", "", HLOOKUP($N$10, $BZ$3:$DE$574, $AP196, FALSE)), "")</f>
        <v>Veracruz</v>
      </c>
      <c r="AM196" s="47" t="str">
        <f t="shared" ref="AM196:AM259" si="7">IFERROR(IF(AL196="", "", HLOOKUP($N$10, $AQ$3:$BV$574, AP196, FALSE)), "")</f>
        <v>30193</v>
      </c>
      <c r="AO196" s="83"/>
      <c r="AP196" s="43">
        <v>194</v>
      </c>
      <c r="AQ196" s="84"/>
      <c r="AR196" s="84"/>
      <c r="AS196" s="84"/>
      <c r="AT196" s="84"/>
      <c r="AU196" s="84"/>
      <c r="AV196" s="84"/>
      <c r="AW196" s="84"/>
      <c r="AX196" s="84"/>
      <c r="AY196" s="84"/>
      <c r="AZ196" s="84"/>
      <c r="BA196" s="84"/>
      <c r="BB196" s="84"/>
      <c r="BC196" s="84"/>
      <c r="BD196" s="84"/>
      <c r="BE196" s="84"/>
      <c r="BF196" s="84"/>
      <c r="BG196" s="84"/>
      <c r="BH196" s="84"/>
      <c r="BI196" s="84"/>
      <c r="BJ196" s="51" t="s">
        <v>4097</v>
      </c>
      <c r="BK196" s="51" t="s">
        <v>4098</v>
      </c>
      <c r="BL196" s="84"/>
      <c r="BM196" s="84"/>
      <c r="BN196" s="84"/>
      <c r="BO196" s="84"/>
      <c r="BP196" s="84"/>
      <c r="BQ196" s="84"/>
      <c r="BR196" s="84"/>
      <c r="BS196" s="84"/>
      <c r="BT196" s="51" t="s">
        <v>4099</v>
      </c>
      <c r="BU196" s="84"/>
      <c r="BV196" s="84"/>
      <c r="BW196" s="83"/>
      <c r="BX196" s="83"/>
      <c r="BY196" s="83"/>
      <c r="BZ196" s="247"/>
      <c r="CA196" s="247"/>
      <c r="CB196" s="247"/>
      <c r="CC196" s="247"/>
      <c r="CD196" s="247"/>
      <c r="CE196" s="247"/>
      <c r="CF196" s="247"/>
      <c r="CG196" s="247"/>
      <c r="CH196" s="247"/>
      <c r="CI196" s="247"/>
      <c r="CJ196" s="247"/>
      <c r="CK196" s="247"/>
      <c r="CL196" s="247"/>
      <c r="CM196" s="247"/>
      <c r="CN196" s="247"/>
      <c r="CO196" s="247"/>
      <c r="CP196" s="247"/>
      <c r="CQ196" s="247"/>
      <c r="CR196" s="247"/>
      <c r="CS196" s="248" t="s">
        <v>4100</v>
      </c>
      <c r="CT196" s="248" t="s">
        <v>4101</v>
      </c>
      <c r="CU196" s="247"/>
      <c r="CV196" s="247"/>
      <c r="CW196" s="247"/>
      <c r="CX196" s="247"/>
      <c r="CY196" s="247"/>
      <c r="CZ196" s="247"/>
      <c r="DA196" s="247"/>
      <c r="DB196" s="247"/>
      <c r="DC196" s="248" t="s">
        <v>4102</v>
      </c>
      <c r="DD196" s="247"/>
      <c r="DE196" s="247"/>
    </row>
    <row r="197" spans="34:109" ht="71.25" hidden="1">
      <c r="AH197" s="83"/>
      <c r="AI197" s="83"/>
      <c r="AJ197" s="83"/>
      <c r="AK197" s="83"/>
      <c r="AL197" s="47" t="str">
        <f t="shared" si="6"/>
        <v>Villa Aldama</v>
      </c>
      <c r="AM197" s="47" t="str">
        <f t="shared" si="7"/>
        <v>30194</v>
      </c>
      <c r="AO197" s="83"/>
      <c r="AP197" s="43">
        <v>195</v>
      </c>
      <c r="AQ197" s="84"/>
      <c r="AR197" s="84"/>
      <c r="AS197" s="84"/>
      <c r="AT197" s="84"/>
      <c r="AU197" s="84"/>
      <c r="AV197" s="84"/>
      <c r="AW197" s="84"/>
      <c r="AX197" s="84"/>
      <c r="AY197" s="84"/>
      <c r="AZ197" s="84"/>
      <c r="BA197" s="84"/>
      <c r="BB197" s="84"/>
      <c r="BC197" s="84"/>
      <c r="BD197" s="84"/>
      <c r="BE197" s="84"/>
      <c r="BF197" s="84"/>
      <c r="BG197" s="84"/>
      <c r="BH197" s="84"/>
      <c r="BI197" s="84"/>
      <c r="BJ197" s="51" t="s">
        <v>4103</v>
      </c>
      <c r="BK197" s="51" t="s">
        <v>4104</v>
      </c>
      <c r="BL197" s="84"/>
      <c r="BM197" s="84"/>
      <c r="BN197" s="84"/>
      <c r="BO197" s="84"/>
      <c r="BP197" s="84"/>
      <c r="BQ197" s="84"/>
      <c r="BR197" s="84"/>
      <c r="BS197" s="84"/>
      <c r="BT197" s="51" t="s">
        <v>4105</v>
      </c>
      <c r="BU197" s="84"/>
      <c r="BV197" s="84"/>
      <c r="BW197" s="83"/>
      <c r="BX197" s="83"/>
      <c r="BY197" s="83"/>
      <c r="BZ197" s="247"/>
      <c r="CA197" s="247"/>
      <c r="CB197" s="247"/>
      <c r="CC197" s="247"/>
      <c r="CD197" s="247"/>
      <c r="CE197" s="247"/>
      <c r="CF197" s="247"/>
      <c r="CG197" s="247"/>
      <c r="CH197" s="247"/>
      <c r="CI197" s="247"/>
      <c r="CJ197" s="247"/>
      <c r="CK197" s="247"/>
      <c r="CL197" s="247"/>
      <c r="CM197" s="247"/>
      <c r="CN197" s="247"/>
      <c r="CO197" s="247"/>
      <c r="CP197" s="247"/>
      <c r="CQ197" s="247"/>
      <c r="CR197" s="247"/>
      <c r="CS197" s="248" t="s">
        <v>984</v>
      </c>
      <c r="CT197" s="248" t="s">
        <v>971</v>
      </c>
      <c r="CU197" s="247"/>
      <c r="CV197" s="247"/>
      <c r="CW197" s="247"/>
      <c r="CX197" s="247"/>
      <c r="CY197" s="247"/>
      <c r="CZ197" s="247"/>
      <c r="DA197" s="247"/>
      <c r="DB197" s="247"/>
      <c r="DC197" s="248" t="s">
        <v>4106</v>
      </c>
      <c r="DD197" s="247"/>
      <c r="DE197" s="247"/>
    </row>
    <row r="198" spans="34:109" ht="57" hidden="1">
      <c r="AH198" s="83"/>
      <c r="AI198" s="83"/>
      <c r="AJ198" s="83"/>
      <c r="AK198" s="83"/>
      <c r="AL198" s="47" t="str">
        <f t="shared" si="6"/>
        <v>Xoxocotla</v>
      </c>
      <c r="AM198" s="47" t="str">
        <f t="shared" si="7"/>
        <v>30195</v>
      </c>
      <c r="AO198" s="83"/>
      <c r="AP198" s="43">
        <v>196</v>
      </c>
      <c r="AQ198" s="84"/>
      <c r="AR198" s="84"/>
      <c r="AS198" s="84"/>
      <c r="AT198" s="84"/>
      <c r="AU198" s="84"/>
      <c r="AV198" s="84"/>
      <c r="AW198" s="84"/>
      <c r="AX198" s="84"/>
      <c r="AY198" s="84"/>
      <c r="AZ198" s="84"/>
      <c r="BA198" s="84"/>
      <c r="BB198" s="84"/>
      <c r="BC198" s="84"/>
      <c r="BD198" s="84"/>
      <c r="BE198" s="84"/>
      <c r="BF198" s="84"/>
      <c r="BG198" s="84"/>
      <c r="BH198" s="84"/>
      <c r="BI198" s="84"/>
      <c r="BJ198" s="51" t="s">
        <v>4107</v>
      </c>
      <c r="BK198" s="51" t="s">
        <v>4108</v>
      </c>
      <c r="BL198" s="84"/>
      <c r="BM198" s="84"/>
      <c r="BN198" s="84"/>
      <c r="BO198" s="84"/>
      <c r="BP198" s="84"/>
      <c r="BQ198" s="84"/>
      <c r="BR198" s="84"/>
      <c r="BS198" s="84"/>
      <c r="BT198" s="51" t="s">
        <v>4109</v>
      </c>
      <c r="BU198" s="84"/>
      <c r="BV198" s="84"/>
      <c r="BW198" s="83"/>
      <c r="BX198" s="83"/>
      <c r="BY198" s="83"/>
      <c r="BZ198" s="247"/>
      <c r="CA198" s="247"/>
      <c r="CB198" s="247"/>
      <c r="CC198" s="247"/>
      <c r="CD198" s="247"/>
      <c r="CE198" s="247"/>
      <c r="CF198" s="247"/>
      <c r="CG198" s="247"/>
      <c r="CH198" s="247"/>
      <c r="CI198" s="247"/>
      <c r="CJ198" s="247"/>
      <c r="CK198" s="247"/>
      <c r="CL198" s="247"/>
      <c r="CM198" s="247"/>
      <c r="CN198" s="247"/>
      <c r="CO198" s="247"/>
      <c r="CP198" s="247"/>
      <c r="CQ198" s="247"/>
      <c r="CR198" s="247"/>
      <c r="CS198" s="248" t="s">
        <v>4110</v>
      </c>
      <c r="CT198" s="248" t="s">
        <v>1906</v>
      </c>
      <c r="CU198" s="247"/>
      <c r="CV198" s="247"/>
      <c r="CW198" s="247"/>
      <c r="CX198" s="247"/>
      <c r="CY198" s="247"/>
      <c r="CZ198" s="247"/>
      <c r="DA198" s="247"/>
      <c r="DB198" s="247"/>
      <c r="DC198" s="248" t="s">
        <v>1794</v>
      </c>
      <c r="DD198" s="247"/>
      <c r="DE198" s="247"/>
    </row>
    <row r="199" spans="34:109" ht="99.75" hidden="1">
      <c r="AH199" s="83"/>
      <c r="AI199" s="83"/>
      <c r="AJ199" s="83"/>
      <c r="AK199" s="83"/>
      <c r="AL199" s="47" t="str">
        <f t="shared" si="6"/>
        <v>Yanga</v>
      </c>
      <c r="AM199" s="47" t="str">
        <f t="shared" si="7"/>
        <v>30196</v>
      </c>
      <c r="AO199" s="83"/>
      <c r="AP199" s="43">
        <v>197</v>
      </c>
      <c r="AQ199" s="84"/>
      <c r="AR199" s="84"/>
      <c r="AS199" s="84"/>
      <c r="AT199" s="84"/>
      <c r="AU199" s="84"/>
      <c r="AV199" s="84"/>
      <c r="AW199" s="84"/>
      <c r="AX199" s="84"/>
      <c r="AY199" s="84"/>
      <c r="AZ199" s="84"/>
      <c r="BA199" s="84"/>
      <c r="BB199" s="84"/>
      <c r="BC199" s="84"/>
      <c r="BD199" s="84"/>
      <c r="BE199" s="84"/>
      <c r="BF199" s="84"/>
      <c r="BG199" s="84"/>
      <c r="BH199" s="84"/>
      <c r="BI199" s="84"/>
      <c r="BJ199" s="51" t="s">
        <v>4111</v>
      </c>
      <c r="BK199" s="51" t="s">
        <v>4112</v>
      </c>
      <c r="BL199" s="84"/>
      <c r="BM199" s="84"/>
      <c r="BN199" s="84"/>
      <c r="BO199" s="84"/>
      <c r="BP199" s="84"/>
      <c r="BQ199" s="84"/>
      <c r="BR199" s="84"/>
      <c r="BS199" s="84"/>
      <c r="BT199" s="51" t="s">
        <v>4113</v>
      </c>
      <c r="BU199" s="84"/>
      <c r="BV199" s="84"/>
      <c r="BW199" s="83"/>
      <c r="BX199" s="83"/>
      <c r="BY199" s="83"/>
      <c r="BZ199" s="247"/>
      <c r="CA199" s="247"/>
      <c r="CB199" s="247"/>
      <c r="CC199" s="247"/>
      <c r="CD199" s="247"/>
      <c r="CE199" s="247"/>
      <c r="CF199" s="247"/>
      <c r="CG199" s="247"/>
      <c r="CH199" s="247"/>
      <c r="CI199" s="247"/>
      <c r="CJ199" s="247"/>
      <c r="CK199" s="247"/>
      <c r="CL199" s="247"/>
      <c r="CM199" s="247"/>
      <c r="CN199" s="247"/>
      <c r="CO199" s="247"/>
      <c r="CP199" s="247"/>
      <c r="CQ199" s="247"/>
      <c r="CR199" s="247"/>
      <c r="CS199" s="248" t="s">
        <v>4114</v>
      </c>
      <c r="CT199" s="248" t="s">
        <v>4115</v>
      </c>
      <c r="CU199" s="247"/>
      <c r="CV199" s="247"/>
      <c r="CW199" s="247"/>
      <c r="CX199" s="247"/>
      <c r="CY199" s="247"/>
      <c r="CZ199" s="247"/>
      <c r="DA199" s="247"/>
      <c r="DB199" s="247"/>
      <c r="DC199" s="248" t="s">
        <v>4116</v>
      </c>
      <c r="DD199" s="247"/>
      <c r="DE199" s="247"/>
    </row>
    <row r="200" spans="34:109" ht="57" hidden="1">
      <c r="AH200" s="83"/>
      <c r="AI200" s="83"/>
      <c r="AJ200" s="83"/>
      <c r="AK200" s="83"/>
      <c r="AL200" s="47" t="str">
        <f t="shared" si="6"/>
        <v>Yecuatla</v>
      </c>
      <c r="AM200" s="47" t="str">
        <f t="shared" si="7"/>
        <v>30197</v>
      </c>
      <c r="AO200" s="83"/>
      <c r="AP200" s="43">
        <v>198</v>
      </c>
      <c r="AQ200" s="84"/>
      <c r="AR200" s="84"/>
      <c r="AS200" s="84"/>
      <c r="AT200" s="84"/>
      <c r="AU200" s="84"/>
      <c r="AV200" s="84"/>
      <c r="AW200" s="84"/>
      <c r="AX200" s="84"/>
      <c r="AY200" s="84"/>
      <c r="AZ200" s="84"/>
      <c r="BA200" s="84"/>
      <c r="BB200" s="84"/>
      <c r="BC200" s="84"/>
      <c r="BD200" s="84"/>
      <c r="BE200" s="84"/>
      <c r="BF200" s="84"/>
      <c r="BG200" s="84"/>
      <c r="BH200" s="84"/>
      <c r="BI200" s="84"/>
      <c r="BJ200" s="51" t="s">
        <v>4117</v>
      </c>
      <c r="BK200" s="51" t="s">
        <v>4118</v>
      </c>
      <c r="BL200" s="84"/>
      <c r="BM200" s="84"/>
      <c r="BN200" s="84"/>
      <c r="BO200" s="84"/>
      <c r="BP200" s="84"/>
      <c r="BQ200" s="84"/>
      <c r="BR200" s="84"/>
      <c r="BS200" s="84"/>
      <c r="BT200" s="51" t="s">
        <v>4119</v>
      </c>
      <c r="BU200" s="84"/>
      <c r="BV200" s="84"/>
      <c r="BW200" s="83"/>
      <c r="BX200" s="83"/>
      <c r="BY200" s="83"/>
      <c r="BZ200" s="247"/>
      <c r="CA200" s="247"/>
      <c r="CB200" s="247"/>
      <c r="CC200" s="247"/>
      <c r="CD200" s="247"/>
      <c r="CE200" s="247"/>
      <c r="CF200" s="247"/>
      <c r="CG200" s="247"/>
      <c r="CH200" s="247"/>
      <c r="CI200" s="247"/>
      <c r="CJ200" s="247"/>
      <c r="CK200" s="247"/>
      <c r="CL200" s="247"/>
      <c r="CM200" s="247"/>
      <c r="CN200" s="247"/>
      <c r="CO200" s="247"/>
      <c r="CP200" s="247"/>
      <c r="CQ200" s="247"/>
      <c r="CR200" s="247"/>
      <c r="CS200" s="248" t="s">
        <v>4120</v>
      </c>
      <c r="CT200" s="248" t="s">
        <v>4121</v>
      </c>
      <c r="CU200" s="247"/>
      <c r="CV200" s="247"/>
      <c r="CW200" s="247"/>
      <c r="CX200" s="247"/>
      <c r="CY200" s="247"/>
      <c r="CZ200" s="247"/>
      <c r="DA200" s="247"/>
      <c r="DB200" s="247"/>
      <c r="DC200" s="248" t="s">
        <v>4122</v>
      </c>
      <c r="DD200" s="247"/>
      <c r="DE200" s="247"/>
    </row>
    <row r="201" spans="34:109" ht="57" hidden="1">
      <c r="AH201" s="83"/>
      <c r="AI201" s="83"/>
      <c r="AJ201" s="83"/>
      <c r="AK201" s="83"/>
      <c r="AL201" s="47" t="str">
        <f t="shared" si="6"/>
        <v>Zacualpan</v>
      </c>
      <c r="AM201" s="47" t="str">
        <f t="shared" si="7"/>
        <v>30198</v>
      </c>
      <c r="AO201" s="83"/>
      <c r="AP201" s="43">
        <v>199</v>
      </c>
      <c r="AQ201" s="84"/>
      <c r="AR201" s="84"/>
      <c r="AS201" s="84"/>
      <c r="AT201" s="84"/>
      <c r="AU201" s="84"/>
      <c r="AV201" s="84"/>
      <c r="AW201" s="84"/>
      <c r="AX201" s="84"/>
      <c r="AY201" s="84"/>
      <c r="AZ201" s="84"/>
      <c r="BA201" s="84"/>
      <c r="BB201" s="84"/>
      <c r="BC201" s="84"/>
      <c r="BD201" s="84"/>
      <c r="BE201" s="84"/>
      <c r="BF201" s="84"/>
      <c r="BG201" s="84"/>
      <c r="BH201" s="84"/>
      <c r="BI201" s="84"/>
      <c r="BJ201" s="51" t="s">
        <v>4123</v>
      </c>
      <c r="BK201" s="51" t="s">
        <v>4124</v>
      </c>
      <c r="BL201" s="84"/>
      <c r="BM201" s="84"/>
      <c r="BN201" s="84"/>
      <c r="BO201" s="84"/>
      <c r="BP201" s="84"/>
      <c r="BQ201" s="84"/>
      <c r="BR201" s="84"/>
      <c r="BS201" s="84"/>
      <c r="BT201" s="51" t="s">
        <v>4125</v>
      </c>
      <c r="BU201" s="84"/>
      <c r="BV201" s="84"/>
      <c r="BW201" s="83"/>
      <c r="BX201" s="83"/>
      <c r="BY201" s="83"/>
      <c r="BZ201" s="247"/>
      <c r="CA201" s="247"/>
      <c r="CB201" s="247"/>
      <c r="CC201" s="247"/>
      <c r="CD201" s="247"/>
      <c r="CE201" s="247"/>
      <c r="CF201" s="247"/>
      <c r="CG201" s="247"/>
      <c r="CH201" s="247"/>
      <c r="CI201" s="247"/>
      <c r="CJ201" s="247"/>
      <c r="CK201" s="247"/>
      <c r="CL201" s="247"/>
      <c r="CM201" s="247"/>
      <c r="CN201" s="247"/>
      <c r="CO201" s="247"/>
      <c r="CP201" s="247"/>
      <c r="CQ201" s="247"/>
      <c r="CR201" s="247"/>
      <c r="CS201" s="248" t="s">
        <v>4126</v>
      </c>
      <c r="CT201" s="248" t="s">
        <v>4127</v>
      </c>
      <c r="CU201" s="247"/>
      <c r="CV201" s="247"/>
      <c r="CW201" s="247"/>
      <c r="CX201" s="247"/>
      <c r="CY201" s="247"/>
      <c r="CZ201" s="247"/>
      <c r="DA201" s="247"/>
      <c r="DB201" s="247"/>
      <c r="DC201" s="248" t="s">
        <v>3599</v>
      </c>
      <c r="DD201" s="247"/>
      <c r="DE201" s="247"/>
    </row>
    <row r="202" spans="34:109" ht="57" hidden="1">
      <c r="AH202" s="83"/>
      <c r="AI202" s="83"/>
      <c r="AJ202" s="83"/>
      <c r="AK202" s="83"/>
      <c r="AL202" s="47" t="str">
        <f t="shared" si="6"/>
        <v>Zaragoza</v>
      </c>
      <c r="AM202" s="47" t="str">
        <f t="shared" si="7"/>
        <v>30199</v>
      </c>
      <c r="AO202" s="83"/>
      <c r="AP202" s="43">
        <v>200</v>
      </c>
      <c r="AQ202" s="84"/>
      <c r="AR202" s="84"/>
      <c r="AS202" s="84"/>
      <c r="AT202" s="84"/>
      <c r="AU202" s="84"/>
      <c r="AV202" s="84"/>
      <c r="AW202" s="84"/>
      <c r="AX202" s="84"/>
      <c r="AY202" s="84"/>
      <c r="AZ202" s="84"/>
      <c r="BA202" s="84"/>
      <c r="BB202" s="84"/>
      <c r="BC202" s="84"/>
      <c r="BD202" s="84"/>
      <c r="BE202" s="84"/>
      <c r="BF202" s="84"/>
      <c r="BG202" s="84"/>
      <c r="BH202" s="84"/>
      <c r="BI202" s="84"/>
      <c r="BJ202" s="51" t="s">
        <v>4128</v>
      </c>
      <c r="BK202" s="51" t="s">
        <v>4129</v>
      </c>
      <c r="BL202" s="84"/>
      <c r="BM202" s="84"/>
      <c r="BN202" s="84"/>
      <c r="BO202" s="84"/>
      <c r="BP202" s="84"/>
      <c r="BQ202" s="84"/>
      <c r="BR202" s="84"/>
      <c r="BS202" s="84"/>
      <c r="BT202" s="51" t="s">
        <v>4130</v>
      </c>
      <c r="BU202" s="84"/>
      <c r="BV202" s="84"/>
      <c r="BW202" s="83"/>
      <c r="BX202" s="83"/>
      <c r="BY202" s="83"/>
      <c r="BZ202" s="247"/>
      <c r="CA202" s="247"/>
      <c r="CB202" s="247"/>
      <c r="CC202" s="247"/>
      <c r="CD202" s="247"/>
      <c r="CE202" s="247"/>
      <c r="CF202" s="247"/>
      <c r="CG202" s="247"/>
      <c r="CH202" s="247"/>
      <c r="CI202" s="247"/>
      <c r="CJ202" s="247"/>
      <c r="CK202" s="247"/>
      <c r="CL202" s="247"/>
      <c r="CM202" s="247"/>
      <c r="CN202" s="247"/>
      <c r="CO202" s="247"/>
      <c r="CP202" s="247"/>
      <c r="CQ202" s="247"/>
      <c r="CR202" s="247"/>
      <c r="CS202" s="248" t="s">
        <v>4131</v>
      </c>
      <c r="CT202" s="248" t="s">
        <v>4132</v>
      </c>
      <c r="CU202" s="247"/>
      <c r="CV202" s="247"/>
      <c r="CW202" s="247"/>
      <c r="CX202" s="247"/>
      <c r="CY202" s="247"/>
      <c r="CZ202" s="247"/>
      <c r="DA202" s="247"/>
      <c r="DB202" s="247"/>
      <c r="DC202" s="248" t="s">
        <v>1903</v>
      </c>
      <c r="DD202" s="247"/>
      <c r="DE202" s="247"/>
    </row>
    <row r="203" spans="34:109" ht="71.25" hidden="1">
      <c r="AH203" s="83"/>
      <c r="AI203" s="83"/>
      <c r="AJ203" s="83"/>
      <c r="AK203" s="83"/>
      <c r="AL203" s="47" t="str">
        <f t="shared" si="6"/>
        <v>Zentla</v>
      </c>
      <c r="AM203" s="47" t="str">
        <f t="shared" si="7"/>
        <v>30200</v>
      </c>
      <c r="AO203" s="83"/>
      <c r="AP203" s="43">
        <v>201</v>
      </c>
      <c r="AQ203" s="84"/>
      <c r="AR203" s="84"/>
      <c r="AS203" s="84"/>
      <c r="AT203" s="84"/>
      <c r="AU203" s="84"/>
      <c r="AV203" s="84"/>
      <c r="AW203" s="84"/>
      <c r="AX203" s="84"/>
      <c r="AY203" s="84"/>
      <c r="AZ203" s="84"/>
      <c r="BA203" s="84"/>
      <c r="BB203" s="84"/>
      <c r="BC203" s="84"/>
      <c r="BD203" s="84"/>
      <c r="BE203" s="84"/>
      <c r="BF203" s="84"/>
      <c r="BG203" s="84"/>
      <c r="BH203" s="84"/>
      <c r="BI203" s="84"/>
      <c r="BJ203" s="51" t="s">
        <v>4133</v>
      </c>
      <c r="BK203" s="51" t="s">
        <v>4134</v>
      </c>
      <c r="BL203" s="84"/>
      <c r="BM203" s="84"/>
      <c r="BN203" s="84"/>
      <c r="BO203" s="84"/>
      <c r="BP203" s="84"/>
      <c r="BQ203" s="84"/>
      <c r="BR203" s="84"/>
      <c r="BS203" s="84"/>
      <c r="BT203" s="51" t="s">
        <v>4135</v>
      </c>
      <c r="BU203" s="84"/>
      <c r="BV203" s="84"/>
      <c r="BW203" s="83"/>
      <c r="BX203" s="83"/>
      <c r="BY203" s="83"/>
      <c r="BZ203" s="247"/>
      <c r="CA203" s="247"/>
      <c r="CB203" s="247"/>
      <c r="CC203" s="247"/>
      <c r="CD203" s="247"/>
      <c r="CE203" s="247"/>
      <c r="CF203" s="247"/>
      <c r="CG203" s="247"/>
      <c r="CH203" s="247"/>
      <c r="CI203" s="247"/>
      <c r="CJ203" s="247"/>
      <c r="CK203" s="247"/>
      <c r="CL203" s="247"/>
      <c r="CM203" s="247"/>
      <c r="CN203" s="247"/>
      <c r="CO203" s="247"/>
      <c r="CP203" s="247"/>
      <c r="CQ203" s="247"/>
      <c r="CR203" s="247"/>
      <c r="CS203" s="248" t="s">
        <v>4136</v>
      </c>
      <c r="CT203" s="248" t="s">
        <v>4137</v>
      </c>
      <c r="CU203" s="247"/>
      <c r="CV203" s="247"/>
      <c r="CW203" s="247"/>
      <c r="CX203" s="247"/>
      <c r="CY203" s="247"/>
      <c r="CZ203" s="247"/>
      <c r="DA203" s="247"/>
      <c r="DB203" s="247"/>
      <c r="DC203" s="248" t="s">
        <v>4138</v>
      </c>
      <c r="DD203" s="247"/>
      <c r="DE203" s="247"/>
    </row>
    <row r="204" spans="34:109" ht="85.5" hidden="1">
      <c r="AH204" s="83"/>
      <c r="AI204" s="83"/>
      <c r="AJ204" s="83"/>
      <c r="AK204" s="83"/>
      <c r="AL204" s="47" t="str">
        <f t="shared" si="6"/>
        <v>Zongolica</v>
      </c>
      <c r="AM204" s="47" t="str">
        <f t="shared" si="7"/>
        <v>30201</v>
      </c>
      <c r="AO204" s="83"/>
      <c r="AP204" s="43">
        <v>202</v>
      </c>
      <c r="AQ204" s="84"/>
      <c r="AR204" s="84"/>
      <c r="AS204" s="84"/>
      <c r="AT204" s="84"/>
      <c r="AU204" s="84"/>
      <c r="AV204" s="84"/>
      <c r="AW204" s="84"/>
      <c r="AX204" s="84"/>
      <c r="AY204" s="84"/>
      <c r="AZ204" s="84"/>
      <c r="BA204" s="84"/>
      <c r="BB204" s="84"/>
      <c r="BC204" s="84"/>
      <c r="BD204" s="84"/>
      <c r="BE204" s="84"/>
      <c r="BF204" s="84"/>
      <c r="BG204" s="84"/>
      <c r="BH204" s="84"/>
      <c r="BI204" s="84"/>
      <c r="BJ204" s="51" t="s">
        <v>4139</v>
      </c>
      <c r="BK204" s="51" t="s">
        <v>4140</v>
      </c>
      <c r="BL204" s="84"/>
      <c r="BM204" s="84"/>
      <c r="BN204" s="84"/>
      <c r="BO204" s="84"/>
      <c r="BP204" s="84"/>
      <c r="BQ204" s="84"/>
      <c r="BR204" s="84"/>
      <c r="BS204" s="84"/>
      <c r="BT204" s="51" t="s">
        <v>4141</v>
      </c>
      <c r="BU204" s="84"/>
      <c r="BV204" s="84"/>
      <c r="BW204" s="83"/>
      <c r="BX204" s="83"/>
      <c r="BY204" s="83"/>
      <c r="BZ204" s="247"/>
      <c r="CA204" s="247"/>
      <c r="CB204" s="247"/>
      <c r="CC204" s="247"/>
      <c r="CD204" s="247"/>
      <c r="CE204" s="247"/>
      <c r="CF204" s="247"/>
      <c r="CG204" s="247"/>
      <c r="CH204" s="247"/>
      <c r="CI204" s="247"/>
      <c r="CJ204" s="247"/>
      <c r="CK204" s="247"/>
      <c r="CL204" s="247"/>
      <c r="CM204" s="247"/>
      <c r="CN204" s="247"/>
      <c r="CO204" s="247"/>
      <c r="CP204" s="247"/>
      <c r="CQ204" s="247"/>
      <c r="CR204" s="247"/>
      <c r="CS204" s="248" t="s">
        <v>4142</v>
      </c>
      <c r="CT204" s="248" t="s">
        <v>4143</v>
      </c>
      <c r="CU204" s="247"/>
      <c r="CV204" s="247"/>
      <c r="CW204" s="247"/>
      <c r="CX204" s="247"/>
      <c r="CY204" s="247"/>
      <c r="CZ204" s="247"/>
      <c r="DA204" s="247"/>
      <c r="DB204" s="247"/>
      <c r="DC204" s="248" t="s">
        <v>4144</v>
      </c>
      <c r="DD204" s="247"/>
      <c r="DE204" s="247"/>
    </row>
    <row r="205" spans="34:109" ht="114" hidden="1">
      <c r="AH205" s="83"/>
      <c r="AI205" s="83"/>
      <c r="AJ205" s="83"/>
      <c r="AK205" s="83"/>
      <c r="AL205" s="47" t="str">
        <f t="shared" si="6"/>
        <v>Zontecomatlán de López y Fuentes</v>
      </c>
      <c r="AM205" s="47" t="str">
        <f t="shared" si="7"/>
        <v>30202</v>
      </c>
      <c r="AO205" s="83"/>
      <c r="AP205" s="43">
        <v>203</v>
      </c>
      <c r="AQ205" s="84"/>
      <c r="AR205" s="84"/>
      <c r="AS205" s="84"/>
      <c r="AT205" s="84"/>
      <c r="AU205" s="84"/>
      <c r="AV205" s="84"/>
      <c r="AW205" s="84"/>
      <c r="AX205" s="84"/>
      <c r="AY205" s="84"/>
      <c r="AZ205" s="84"/>
      <c r="BA205" s="84"/>
      <c r="BB205" s="84"/>
      <c r="BC205" s="84"/>
      <c r="BD205" s="84"/>
      <c r="BE205" s="84"/>
      <c r="BF205" s="84"/>
      <c r="BG205" s="84"/>
      <c r="BH205" s="84"/>
      <c r="BI205" s="84"/>
      <c r="BJ205" s="51" t="s">
        <v>4145</v>
      </c>
      <c r="BK205" s="51" t="s">
        <v>4146</v>
      </c>
      <c r="BL205" s="84"/>
      <c r="BM205" s="84"/>
      <c r="BN205" s="84"/>
      <c r="BO205" s="84"/>
      <c r="BP205" s="84"/>
      <c r="BQ205" s="84"/>
      <c r="BR205" s="84"/>
      <c r="BS205" s="84"/>
      <c r="BT205" s="51" t="s">
        <v>4147</v>
      </c>
      <c r="BU205" s="84"/>
      <c r="BV205" s="84"/>
      <c r="BW205" s="83"/>
      <c r="BX205" s="83"/>
      <c r="BY205" s="83"/>
      <c r="BZ205" s="247"/>
      <c r="CA205" s="247"/>
      <c r="CB205" s="247"/>
      <c r="CC205" s="247"/>
      <c r="CD205" s="247"/>
      <c r="CE205" s="247"/>
      <c r="CF205" s="247"/>
      <c r="CG205" s="247"/>
      <c r="CH205" s="247"/>
      <c r="CI205" s="247"/>
      <c r="CJ205" s="247"/>
      <c r="CK205" s="247"/>
      <c r="CL205" s="247"/>
      <c r="CM205" s="247"/>
      <c r="CN205" s="247"/>
      <c r="CO205" s="247"/>
      <c r="CP205" s="247"/>
      <c r="CQ205" s="247"/>
      <c r="CR205" s="247"/>
      <c r="CS205" s="248" t="s">
        <v>4148</v>
      </c>
      <c r="CT205" s="248" t="s">
        <v>4149</v>
      </c>
      <c r="CU205" s="247"/>
      <c r="CV205" s="247"/>
      <c r="CW205" s="247"/>
      <c r="CX205" s="247"/>
      <c r="CY205" s="247"/>
      <c r="CZ205" s="247"/>
      <c r="DA205" s="247"/>
      <c r="DB205" s="247"/>
      <c r="DC205" s="248" t="s">
        <v>4150</v>
      </c>
      <c r="DD205" s="247"/>
      <c r="DE205" s="247"/>
    </row>
    <row r="206" spans="34:109" ht="85.5" hidden="1">
      <c r="AH206" s="83"/>
      <c r="AI206" s="83"/>
      <c r="AJ206" s="83"/>
      <c r="AK206" s="83"/>
      <c r="AL206" s="47" t="str">
        <f t="shared" si="6"/>
        <v>Zozocolco de Hidalgo</v>
      </c>
      <c r="AM206" s="47" t="str">
        <f t="shared" si="7"/>
        <v>30203</v>
      </c>
      <c r="AO206" s="83"/>
      <c r="AP206" s="43">
        <v>204</v>
      </c>
      <c r="AQ206" s="84"/>
      <c r="AR206" s="84"/>
      <c r="AS206" s="84"/>
      <c r="AT206" s="84"/>
      <c r="AU206" s="84"/>
      <c r="AV206" s="84"/>
      <c r="AW206" s="84"/>
      <c r="AX206" s="84"/>
      <c r="AY206" s="84"/>
      <c r="AZ206" s="84"/>
      <c r="BA206" s="84"/>
      <c r="BB206" s="84"/>
      <c r="BC206" s="84"/>
      <c r="BD206" s="84"/>
      <c r="BE206" s="84"/>
      <c r="BF206" s="84"/>
      <c r="BG206" s="84"/>
      <c r="BH206" s="84"/>
      <c r="BI206" s="84"/>
      <c r="BJ206" s="51" t="s">
        <v>4151</v>
      </c>
      <c r="BK206" s="51" t="s">
        <v>4152</v>
      </c>
      <c r="BL206" s="84"/>
      <c r="BM206" s="84"/>
      <c r="BN206" s="84"/>
      <c r="BO206" s="84"/>
      <c r="BP206" s="84"/>
      <c r="BQ206" s="84"/>
      <c r="BR206" s="84"/>
      <c r="BS206" s="84"/>
      <c r="BT206" s="51" t="s">
        <v>4153</v>
      </c>
      <c r="BU206" s="84"/>
      <c r="BV206" s="84"/>
      <c r="BW206" s="83"/>
      <c r="BX206" s="83"/>
      <c r="BY206" s="83"/>
      <c r="BZ206" s="247"/>
      <c r="CA206" s="247"/>
      <c r="CB206" s="247"/>
      <c r="CC206" s="247"/>
      <c r="CD206" s="247"/>
      <c r="CE206" s="247"/>
      <c r="CF206" s="247"/>
      <c r="CG206" s="247"/>
      <c r="CH206" s="247"/>
      <c r="CI206" s="247"/>
      <c r="CJ206" s="247"/>
      <c r="CK206" s="247"/>
      <c r="CL206" s="247"/>
      <c r="CM206" s="247"/>
      <c r="CN206" s="247"/>
      <c r="CO206" s="247"/>
      <c r="CP206" s="247"/>
      <c r="CQ206" s="247"/>
      <c r="CR206" s="247"/>
      <c r="CS206" s="248" t="s">
        <v>4154</v>
      </c>
      <c r="CT206" s="248" t="s">
        <v>4155</v>
      </c>
      <c r="CU206" s="247"/>
      <c r="CV206" s="247"/>
      <c r="CW206" s="247"/>
      <c r="CX206" s="247"/>
      <c r="CY206" s="247"/>
      <c r="CZ206" s="247"/>
      <c r="DA206" s="247"/>
      <c r="DB206" s="247"/>
      <c r="DC206" s="248" t="s">
        <v>4156</v>
      </c>
      <c r="DD206" s="247"/>
      <c r="DE206" s="247"/>
    </row>
    <row r="207" spans="34:109" ht="57" hidden="1">
      <c r="AH207" s="83"/>
      <c r="AI207" s="83"/>
      <c r="AJ207" s="83"/>
      <c r="AK207" s="83"/>
      <c r="AL207" s="47" t="str">
        <f t="shared" si="6"/>
        <v>Agua Dulce</v>
      </c>
      <c r="AM207" s="47" t="str">
        <f t="shared" si="7"/>
        <v>30204</v>
      </c>
      <c r="AO207" s="83"/>
      <c r="AP207" s="43">
        <v>205</v>
      </c>
      <c r="AQ207" s="84"/>
      <c r="AR207" s="84"/>
      <c r="AS207" s="84"/>
      <c r="AT207" s="84"/>
      <c r="AU207" s="84"/>
      <c r="AV207" s="84"/>
      <c r="AW207" s="84"/>
      <c r="AX207" s="84"/>
      <c r="AY207" s="84"/>
      <c r="AZ207" s="84"/>
      <c r="BA207" s="84"/>
      <c r="BB207" s="84"/>
      <c r="BC207" s="84"/>
      <c r="BD207" s="84"/>
      <c r="BE207" s="84"/>
      <c r="BF207" s="84"/>
      <c r="BG207" s="84"/>
      <c r="BH207" s="84"/>
      <c r="BI207" s="84"/>
      <c r="BJ207" s="51" t="s">
        <v>4157</v>
      </c>
      <c r="BK207" s="51" t="s">
        <v>4158</v>
      </c>
      <c r="BL207" s="84"/>
      <c r="BM207" s="84"/>
      <c r="BN207" s="84"/>
      <c r="BO207" s="84"/>
      <c r="BP207" s="84"/>
      <c r="BQ207" s="84"/>
      <c r="BR207" s="84"/>
      <c r="BS207" s="84"/>
      <c r="BT207" s="51" t="s">
        <v>4159</v>
      </c>
      <c r="BU207" s="84"/>
      <c r="BV207" s="84"/>
      <c r="BW207" s="83"/>
      <c r="BX207" s="83"/>
      <c r="BY207" s="83"/>
      <c r="BZ207" s="247"/>
      <c r="CA207" s="247"/>
      <c r="CB207" s="247"/>
      <c r="CC207" s="247"/>
      <c r="CD207" s="247"/>
      <c r="CE207" s="247"/>
      <c r="CF207" s="247"/>
      <c r="CG207" s="247"/>
      <c r="CH207" s="247"/>
      <c r="CI207" s="247"/>
      <c r="CJ207" s="247"/>
      <c r="CK207" s="247"/>
      <c r="CL207" s="247"/>
      <c r="CM207" s="247"/>
      <c r="CN207" s="247"/>
      <c r="CO207" s="247"/>
      <c r="CP207" s="247"/>
      <c r="CQ207" s="247"/>
      <c r="CR207" s="247"/>
      <c r="CS207" s="248" t="s">
        <v>4160</v>
      </c>
      <c r="CT207" s="248" t="s">
        <v>4161</v>
      </c>
      <c r="CU207" s="247"/>
      <c r="CV207" s="247"/>
      <c r="CW207" s="247"/>
      <c r="CX207" s="247"/>
      <c r="CY207" s="247"/>
      <c r="CZ207" s="247"/>
      <c r="DA207" s="247"/>
      <c r="DB207" s="247"/>
      <c r="DC207" s="248" t="s">
        <v>4162</v>
      </c>
      <c r="DD207" s="247"/>
      <c r="DE207" s="247"/>
    </row>
    <row r="208" spans="34:109" ht="57" hidden="1">
      <c r="AH208" s="83"/>
      <c r="AI208" s="83"/>
      <c r="AJ208" s="83"/>
      <c r="AK208" s="83"/>
      <c r="AL208" s="47" t="str">
        <f t="shared" si="6"/>
        <v>El Higo</v>
      </c>
      <c r="AM208" s="47" t="str">
        <f t="shared" si="7"/>
        <v>30205</v>
      </c>
      <c r="AO208" s="83"/>
      <c r="AP208" s="43">
        <v>206</v>
      </c>
      <c r="AQ208" s="84"/>
      <c r="AR208" s="84"/>
      <c r="AS208" s="84"/>
      <c r="AT208" s="84"/>
      <c r="AU208" s="84"/>
      <c r="AV208" s="84"/>
      <c r="AW208" s="84"/>
      <c r="AX208" s="84"/>
      <c r="AY208" s="84"/>
      <c r="AZ208" s="84"/>
      <c r="BA208" s="84"/>
      <c r="BB208" s="84"/>
      <c r="BC208" s="84"/>
      <c r="BD208" s="84"/>
      <c r="BE208" s="84"/>
      <c r="BF208" s="84"/>
      <c r="BG208" s="84"/>
      <c r="BH208" s="84"/>
      <c r="BI208" s="84"/>
      <c r="BJ208" s="51" t="s">
        <v>4163</v>
      </c>
      <c r="BK208" s="51" t="s">
        <v>4164</v>
      </c>
      <c r="BL208" s="84"/>
      <c r="BM208" s="84"/>
      <c r="BN208" s="84"/>
      <c r="BO208" s="84"/>
      <c r="BP208" s="84"/>
      <c r="BQ208" s="84"/>
      <c r="BR208" s="84"/>
      <c r="BS208" s="84"/>
      <c r="BT208" s="51" t="s">
        <v>4165</v>
      </c>
      <c r="BU208" s="84"/>
      <c r="BV208" s="84"/>
      <c r="BW208" s="83"/>
      <c r="BX208" s="83"/>
      <c r="BY208" s="83"/>
      <c r="BZ208" s="247"/>
      <c r="CA208" s="247"/>
      <c r="CB208" s="247"/>
      <c r="CC208" s="247"/>
      <c r="CD208" s="247"/>
      <c r="CE208" s="247"/>
      <c r="CF208" s="247"/>
      <c r="CG208" s="247"/>
      <c r="CH208" s="247"/>
      <c r="CI208" s="247"/>
      <c r="CJ208" s="247"/>
      <c r="CK208" s="247"/>
      <c r="CL208" s="247"/>
      <c r="CM208" s="247"/>
      <c r="CN208" s="247"/>
      <c r="CO208" s="247"/>
      <c r="CP208" s="247"/>
      <c r="CQ208" s="247"/>
      <c r="CR208" s="247"/>
      <c r="CS208" s="248" t="s">
        <v>4166</v>
      </c>
      <c r="CT208" s="248" t="s">
        <v>4167</v>
      </c>
      <c r="CU208" s="247"/>
      <c r="CV208" s="247"/>
      <c r="CW208" s="247"/>
      <c r="CX208" s="247"/>
      <c r="CY208" s="247"/>
      <c r="CZ208" s="247"/>
      <c r="DA208" s="247"/>
      <c r="DB208" s="247"/>
      <c r="DC208" s="248" t="s">
        <v>4168</v>
      </c>
      <c r="DD208" s="247"/>
      <c r="DE208" s="247"/>
    </row>
    <row r="209" spans="34:109" ht="128.25" hidden="1">
      <c r="AH209" s="83"/>
      <c r="AI209" s="83"/>
      <c r="AJ209" s="83"/>
      <c r="AK209" s="83"/>
      <c r="AL209" s="47" t="str">
        <f t="shared" si="6"/>
        <v>Nanchital de Lázaro Cárdenas del Río</v>
      </c>
      <c r="AM209" s="47" t="str">
        <f t="shared" si="7"/>
        <v>30206</v>
      </c>
      <c r="AO209" s="83"/>
      <c r="AP209" s="43">
        <v>207</v>
      </c>
      <c r="AQ209" s="84"/>
      <c r="AR209" s="84"/>
      <c r="AS209" s="84"/>
      <c r="AT209" s="84"/>
      <c r="AU209" s="84"/>
      <c r="AV209" s="84"/>
      <c r="AW209" s="84"/>
      <c r="AX209" s="84"/>
      <c r="AY209" s="84"/>
      <c r="AZ209" s="84"/>
      <c r="BA209" s="84"/>
      <c r="BB209" s="84"/>
      <c r="BC209" s="84"/>
      <c r="BD209" s="84"/>
      <c r="BE209" s="84"/>
      <c r="BF209" s="84"/>
      <c r="BG209" s="84"/>
      <c r="BH209" s="84"/>
      <c r="BI209" s="84"/>
      <c r="BJ209" s="51" t="s">
        <v>4169</v>
      </c>
      <c r="BK209" s="51" t="s">
        <v>4170</v>
      </c>
      <c r="BL209" s="84"/>
      <c r="BM209" s="84"/>
      <c r="BN209" s="84"/>
      <c r="BO209" s="84"/>
      <c r="BP209" s="84"/>
      <c r="BQ209" s="84"/>
      <c r="BR209" s="84"/>
      <c r="BS209" s="84"/>
      <c r="BT209" s="51" t="s">
        <v>4171</v>
      </c>
      <c r="BU209" s="84"/>
      <c r="BV209" s="84"/>
      <c r="BW209" s="83"/>
      <c r="BX209" s="83"/>
      <c r="BY209" s="83"/>
      <c r="BZ209" s="247"/>
      <c r="CA209" s="247"/>
      <c r="CB209" s="247"/>
      <c r="CC209" s="247"/>
      <c r="CD209" s="247"/>
      <c r="CE209" s="247"/>
      <c r="CF209" s="247"/>
      <c r="CG209" s="247"/>
      <c r="CH209" s="247"/>
      <c r="CI209" s="247"/>
      <c r="CJ209" s="247"/>
      <c r="CK209" s="247"/>
      <c r="CL209" s="247"/>
      <c r="CM209" s="247"/>
      <c r="CN209" s="247"/>
      <c r="CO209" s="247"/>
      <c r="CP209" s="247"/>
      <c r="CQ209" s="247"/>
      <c r="CR209" s="247"/>
      <c r="CS209" s="248" t="s">
        <v>4172</v>
      </c>
      <c r="CT209" s="248" t="s">
        <v>4173</v>
      </c>
      <c r="CU209" s="247"/>
      <c r="CV209" s="247"/>
      <c r="CW209" s="247"/>
      <c r="CX209" s="247"/>
      <c r="CY209" s="247"/>
      <c r="CZ209" s="247"/>
      <c r="DA209" s="247"/>
      <c r="DB209" s="247"/>
      <c r="DC209" s="248" t="s">
        <v>4174</v>
      </c>
      <c r="DD209" s="247"/>
      <c r="DE209" s="247"/>
    </row>
    <row r="210" spans="34:109" ht="57" hidden="1">
      <c r="AH210" s="83"/>
      <c r="AI210" s="83"/>
      <c r="AJ210" s="83"/>
      <c r="AK210" s="83"/>
      <c r="AL210" s="47" t="str">
        <f t="shared" si="6"/>
        <v>Tres Valles</v>
      </c>
      <c r="AM210" s="47" t="str">
        <f t="shared" si="7"/>
        <v>30207</v>
      </c>
      <c r="AO210" s="83"/>
      <c r="AP210" s="43">
        <v>208</v>
      </c>
      <c r="AQ210" s="84"/>
      <c r="AR210" s="84"/>
      <c r="AS210" s="84"/>
      <c r="AT210" s="84"/>
      <c r="AU210" s="84"/>
      <c r="AV210" s="84"/>
      <c r="AW210" s="84"/>
      <c r="AX210" s="84"/>
      <c r="AY210" s="84"/>
      <c r="AZ210" s="84"/>
      <c r="BA210" s="84"/>
      <c r="BB210" s="84"/>
      <c r="BC210" s="84"/>
      <c r="BD210" s="84"/>
      <c r="BE210" s="84"/>
      <c r="BF210" s="84"/>
      <c r="BG210" s="84"/>
      <c r="BH210" s="84"/>
      <c r="BI210" s="84"/>
      <c r="BJ210" s="51" t="s">
        <v>4175</v>
      </c>
      <c r="BK210" s="51" t="s">
        <v>4176</v>
      </c>
      <c r="BL210" s="84"/>
      <c r="BM210" s="84"/>
      <c r="BN210" s="84"/>
      <c r="BO210" s="84"/>
      <c r="BP210" s="84"/>
      <c r="BQ210" s="84"/>
      <c r="BR210" s="84"/>
      <c r="BS210" s="84"/>
      <c r="BT210" s="51" t="s">
        <v>4177</v>
      </c>
      <c r="BU210" s="84"/>
      <c r="BV210" s="84"/>
      <c r="BW210" s="83"/>
      <c r="BX210" s="83"/>
      <c r="BY210" s="83"/>
      <c r="BZ210" s="247"/>
      <c r="CA210" s="247"/>
      <c r="CB210" s="247"/>
      <c r="CC210" s="247"/>
      <c r="CD210" s="247"/>
      <c r="CE210" s="247"/>
      <c r="CF210" s="247"/>
      <c r="CG210" s="247"/>
      <c r="CH210" s="247"/>
      <c r="CI210" s="247"/>
      <c r="CJ210" s="247"/>
      <c r="CK210" s="247"/>
      <c r="CL210" s="247"/>
      <c r="CM210" s="247"/>
      <c r="CN210" s="247"/>
      <c r="CO210" s="247"/>
      <c r="CP210" s="247"/>
      <c r="CQ210" s="247"/>
      <c r="CR210" s="247"/>
      <c r="CS210" s="248" t="s">
        <v>4178</v>
      </c>
      <c r="CT210" s="248" t="s">
        <v>4179</v>
      </c>
      <c r="CU210" s="247"/>
      <c r="CV210" s="247"/>
      <c r="CW210" s="247"/>
      <c r="CX210" s="247"/>
      <c r="CY210" s="247"/>
      <c r="CZ210" s="247"/>
      <c r="DA210" s="247"/>
      <c r="DB210" s="247"/>
      <c r="DC210" s="248" t="s">
        <v>4180</v>
      </c>
      <c r="DD210" s="247"/>
      <c r="DE210" s="247"/>
    </row>
    <row r="211" spans="34:109" ht="99.75" hidden="1">
      <c r="AH211" s="83"/>
      <c r="AI211" s="83"/>
      <c r="AJ211" s="83"/>
      <c r="AK211" s="83"/>
      <c r="AL211" s="47" t="str">
        <f t="shared" si="6"/>
        <v>Carlos A. Carrillo</v>
      </c>
      <c r="AM211" s="47" t="str">
        <f t="shared" si="7"/>
        <v>30208</v>
      </c>
      <c r="AO211" s="83"/>
      <c r="AP211" s="43">
        <v>209</v>
      </c>
      <c r="AQ211" s="84"/>
      <c r="AR211" s="84"/>
      <c r="AS211" s="84"/>
      <c r="AT211" s="84"/>
      <c r="AU211" s="84"/>
      <c r="AV211" s="84"/>
      <c r="AW211" s="84"/>
      <c r="AX211" s="84"/>
      <c r="AY211" s="84"/>
      <c r="AZ211" s="84"/>
      <c r="BA211" s="84"/>
      <c r="BB211" s="84"/>
      <c r="BC211" s="84"/>
      <c r="BD211" s="84"/>
      <c r="BE211" s="84"/>
      <c r="BF211" s="84"/>
      <c r="BG211" s="84"/>
      <c r="BH211" s="84"/>
      <c r="BI211" s="84"/>
      <c r="BJ211" s="51" t="s">
        <v>4181</v>
      </c>
      <c r="BK211" s="51" t="s">
        <v>4182</v>
      </c>
      <c r="BL211" s="84"/>
      <c r="BM211" s="84"/>
      <c r="BN211" s="84"/>
      <c r="BO211" s="84"/>
      <c r="BP211" s="84"/>
      <c r="BQ211" s="84"/>
      <c r="BR211" s="84"/>
      <c r="BS211" s="84"/>
      <c r="BT211" s="51" t="s">
        <v>4183</v>
      </c>
      <c r="BU211" s="84"/>
      <c r="BV211" s="84"/>
      <c r="BW211" s="83"/>
      <c r="BX211" s="83"/>
      <c r="BY211" s="83"/>
      <c r="BZ211" s="247"/>
      <c r="CA211" s="247"/>
      <c r="CB211" s="247"/>
      <c r="CC211" s="247"/>
      <c r="CD211" s="247"/>
      <c r="CE211" s="247"/>
      <c r="CF211" s="247"/>
      <c r="CG211" s="247"/>
      <c r="CH211" s="247"/>
      <c r="CI211" s="247"/>
      <c r="CJ211" s="247"/>
      <c r="CK211" s="247"/>
      <c r="CL211" s="247"/>
      <c r="CM211" s="247"/>
      <c r="CN211" s="247"/>
      <c r="CO211" s="247"/>
      <c r="CP211" s="247"/>
      <c r="CQ211" s="247"/>
      <c r="CR211" s="247"/>
      <c r="CS211" s="292" t="s">
        <v>6063</v>
      </c>
      <c r="CT211" s="248" t="s">
        <v>4184</v>
      </c>
      <c r="CU211" s="247"/>
      <c r="CV211" s="247"/>
      <c r="CW211" s="247"/>
      <c r="CX211" s="247"/>
      <c r="CY211" s="247"/>
      <c r="CZ211" s="247"/>
      <c r="DA211" s="247"/>
      <c r="DB211" s="247"/>
      <c r="DC211" s="248" t="s">
        <v>4185</v>
      </c>
      <c r="DD211" s="247"/>
      <c r="DE211" s="247"/>
    </row>
    <row r="212" spans="34:109" ht="99.75" hidden="1">
      <c r="AH212" s="83"/>
      <c r="AI212" s="83"/>
      <c r="AJ212" s="83"/>
      <c r="AK212" s="83"/>
      <c r="AL212" s="47" t="str">
        <f t="shared" si="6"/>
        <v>Tatahuicapan de Juárez</v>
      </c>
      <c r="AM212" s="47" t="str">
        <f t="shared" si="7"/>
        <v>30209</v>
      </c>
      <c r="AO212" s="83"/>
      <c r="AP212" s="43">
        <v>210</v>
      </c>
      <c r="AQ212" s="84"/>
      <c r="AR212" s="84"/>
      <c r="AS212" s="84"/>
      <c r="AT212" s="84"/>
      <c r="AU212" s="84"/>
      <c r="AV212" s="84"/>
      <c r="AW212" s="84"/>
      <c r="AX212" s="84"/>
      <c r="AY212" s="84"/>
      <c r="AZ212" s="84"/>
      <c r="BA212" s="84"/>
      <c r="BB212" s="84"/>
      <c r="BC212" s="84"/>
      <c r="BD212" s="84"/>
      <c r="BE212" s="84"/>
      <c r="BF212" s="84"/>
      <c r="BG212" s="84"/>
      <c r="BH212" s="84"/>
      <c r="BI212" s="84"/>
      <c r="BJ212" s="51" t="s">
        <v>4186</v>
      </c>
      <c r="BK212" s="51" t="s">
        <v>4187</v>
      </c>
      <c r="BL212" s="84"/>
      <c r="BM212" s="84"/>
      <c r="BN212" s="84"/>
      <c r="BO212" s="84"/>
      <c r="BP212" s="84"/>
      <c r="BQ212" s="84"/>
      <c r="BR212" s="84"/>
      <c r="BS212" s="84"/>
      <c r="BT212" s="51" t="s">
        <v>4188</v>
      </c>
      <c r="BU212" s="84"/>
      <c r="BV212" s="84"/>
      <c r="BW212" s="83"/>
      <c r="BX212" s="83"/>
      <c r="BY212" s="83"/>
      <c r="BZ212" s="247"/>
      <c r="CA212" s="247"/>
      <c r="CB212" s="247"/>
      <c r="CC212" s="247"/>
      <c r="CD212" s="247"/>
      <c r="CE212" s="247"/>
      <c r="CF212" s="247"/>
      <c r="CG212" s="247"/>
      <c r="CH212" s="247"/>
      <c r="CI212" s="247"/>
      <c r="CJ212" s="247"/>
      <c r="CK212" s="247"/>
      <c r="CL212" s="247"/>
      <c r="CM212" s="247"/>
      <c r="CN212" s="247"/>
      <c r="CO212" s="247"/>
      <c r="CP212" s="247"/>
      <c r="CQ212" s="247"/>
      <c r="CR212" s="247"/>
      <c r="CS212" s="292" t="s">
        <v>6064</v>
      </c>
      <c r="CT212" s="248" t="s">
        <v>4189</v>
      </c>
      <c r="CU212" s="247"/>
      <c r="CV212" s="247"/>
      <c r="CW212" s="247"/>
      <c r="CX212" s="247"/>
      <c r="CY212" s="247"/>
      <c r="CZ212" s="247"/>
      <c r="DA212" s="247"/>
      <c r="DB212" s="247"/>
      <c r="DC212" s="248" t="s">
        <v>4190</v>
      </c>
      <c r="DD212" s="247"/>
      <c r="DE212" s="247"/>
    </row>
    <row r="213" spans="34:109" ht="71.25" hidden="1">
      <c r="AH213" s="83"/>
      <c r="AI213" s="83"/>
      <c r="AJ213" s="83"/>
      <c r="AK213" s="83"/>
      <c r="AL213" s="47" t="str">
        <f t="shared" si="6"/>
        <v>Uxpanapa</v>
      </c>
      <c r="AM213" s="47" t="str">
        <f t="shared" si="7"/>
        <v>30210</v>
      </c>
      <c r="AO213" s="83"/>
      <c r="AP213" s="43">
        <v>211</v>
      </c>
      <c r="AQ213" s="84"/>
      <c r="AR213" s="84"/>
      <c r="AS213" s="84"/>
      <c r="AT213" s="84"/>
      <c r="AU213" s="84"/>
      <c r="AV213" s="84"/>
      <c r="AW213" s="84"/>
      <c r="AX213" s="84"/>
      <c r="AY213" s="84"/>
      <c r="AZ213" s="84"/>
      <c r="BA213" s="84"/>
      <c r="BB213" s="84"/>
      <c r="BC213" s="84"/>
      <c r="BD213" s="84"/>
      <c r="BE213" s="84"/>
      <c r="BF213" s="84"/>
      <c r="BG213" s="84"/>
      <c r="BH213" s="84"/>
      <c r="BI213" s="84"/>
      <c r="BJ213" s="51" t="s">
        <v>4191</v>
      </c>
      <c r="BK213" s="51" t="s">
        <v>4192</v>
      </c>
      <c r="BL213" s="84"/>
      <c r="BM213" s="84"/>
      <c r="BN213" s="84"/>
      <c r="BO213" s="84"/>
      <c r="BP213" s="84"/>
      <c r="BQ213" s="84"/>
      <c r="BR213" s="84"/>
      <c r="BS213" s="84"/>
      <c r="BT213" s="51" t="s">
        <v>4193</v>
      </c>
      <c r="BU213" s="84"/>
      <c r="BV213" s="84"/>
      <c r="BW213" s="83"/>
      <c r="BX213" s="83"/>
      <c r="BY213" s="83"/>
      <c r="BZ213" s="247"/>
      <c r="CA213" s="247"/>
      <c r="CB213" s="247"/>
      <c r="CC213" s="247"/>
      <c r="CD213" s="247"/>
      <c r="CE213" s="247"/>
      <c r="CF213" s="247"/>
      <c r="CG213" s="247"/>
      <c r="CH213" s="247"/>
      <c r="CI213" s="247"/>
      <c r="CJ213" s="247"/>
      <c r="CK213" s="247"/>
      <c r="CL213" s="247"/>
      <c r="CM213" s="247"/>
      <c r="CN213" s="247"/>
      <c r="CO213" s="247"/>
      <c r="CP213" s="247"/>
      <c r="CQ213" s="247"/>
      <c r="CR213" s="247"/>
      <c r="CS213" s="248" t="s">
        <v>4194</v>
      </c>
      <c r="CT213" s="248" t="s">
        <v>4195</v>
      </c>
      <c r="CU213" s="247"/>
      <c r="CV213" s="247"/>
      <c r="CW213" s="247"/>
      <c r="CX213" s="247"/>
      <c r="CY213" s="247"/>
      <c r="CZ213" s="247"/>
      <c r="DA213" s="247"/>
      <c r="DB213" s="247"/>
      <c r="DC213" s="248" t="s">
        <v>4196</v>
      </c>
      <c r="DD213" s="247"/>
      <c r="DE213" s="247"/>
    </row>
    <row r="214" spans="34:109" ht="71.25" hidden="1">
      <c r="AH214" s="83"/>
      <c r="AI214" s="83"/>
      <c r="AJ214" s="83"/>
      <c r="AK214" s="83"/>
      <c r="AL214" s="47" t="str">
        <f t="shared" si="6"/>
        <v>San Rafael</v>
      </c>
      <c r="AM214" s="47" t="str">
        <f t="shared" si="7"/>
        <v>30211</v>
      </c>
      <c r="AO214" s="83"/>
      <c r="AP214" s="43">
        <v>212</v>
      </c>
      <c r="AQ214" s="84"/>
      <c r="AR214" s="84"/>
      <c r="AS214" s="84"/>
      <c r="AT214" s="84"/>
      <c r="AU214" s="84"/>
      <c r="AV214" s="84"/>
      <c r="AW214" s="84"/>
      <c r="AX214" s="84"/>
      <c r="AY214" s="84"/>
      <c r="AZ214" s="84"/>
      <c r="BA214" s="84"/>
      <c r="BB214" s="84"/>
      <c r="BC214" s="84"/>
      <c r="BD214" s="84"/>
      <c r="BE214" s="84"/>
      <c r="BF214" s="84"/>
      <c r="BG214" s="84"/>
      <c r="BH214" s="84"/>
      <c r="BI214" s="84"/>
      <c r="BJ214" s="51" t="s">
        <v>4197</v>
      </c>
      <c r="BK214" s="51" t="s">
        <v>4198</v>
      </c>
      <c r="BL214" s="84"/>
      <c r="BM214" s="84"/>
      <c r="BN214" s="84"/>
      <c r="BO214" s="84"/>
      <c r="BP214" s="84"/>
      <c r="BQ214" s="84"/>
      <c r="BR214" s="84"/>
      <c r="BS214" s="84"/>
      <c r="BT214" s="51" t="s">
        <v>4199</v>
      </c>
      <c r="BU214" s="84"/>
      <c r="BV214" s="84"/>
      <c r="BW214" s="83"/>
      <c r="BX214" s="83"/>
      <c r="BY214" s="83"/>
      <c r="BZ214" s="247"/>
      <c r="CA214" s="247"/>
      <c r="CB214" s="247"/>
      <c r="CC214" s="247"/>
      <c r="CD214" s="247"/>
      <c r="CE214" s="247"/>
      <c r="CF214" s="247"/>
      <c r="CG214" s="247"/>
      <c r="CH214" s="247"/>
      <c r="CI214" s="247"/>
      <c r="CJ214" s="247"/>
      <c r="CK214" s="247"/>
      <c r="CL214" s="247"/>
      <c r="CM214" s="247"/>
      <c r="CN214" s="247"/>
      <c r="CO214" s="247"/>
      <c r="CP214" s="247"/>
      <c r="CQ214" s="247"/>
      <c r="CR214" s="247"/>
      <c r="CS214" s="248" t="s">
        <v>4200</v>
      </c>
      <c r="CT214" s="248" t="s">
        <v>1903</v>
      </c>
      <c r="CU214" s="247"/>
      <c r="CV214" s="247"/>
      <c r="CW214" s="247"/>
      <c r="CX214" s="247"/>
      <c r="CY214" s="247"/>
      <c r="CZ214" s="247"/>
      <c r="DA214" s="247"/>
      <c r="DB214" s="247"/>
      <c r="DC214" s="248" t="s">
        <v>4201</v>
      </c>
      <c r="DD214" s="247"/>
      <c r="DE214" s="247"/>
    </row>
    <row r="215" spans="34:109" ht="57" hidden="1">
      <c r="AH215" s="83"/>
      <c r="AI215" s="83"/>
      <c r="AJ215" s="83"/>
      <c r="AK215" s="83"/>
      <c r="AL215" s="47" t="str">
        <f t="shared" si="6"/>
        <v>Santiago Sochiapan</v>
      </c>
      <c r="AM215" s="47" t="str">
        <f t="shared" si="7"/>
        <v>30212</v>
      </c>
      <c r="AO215" s="83"/>
      <c r="AP215" s="43">
        <v>213</v>
      </c>
      <c r="AQ215" s="84"/>
      <c r="AR215" s="84"/>
      <c r="AS215" s="84"/>
      <c r="AT215" s="84"/>
      <c r="AU215" s="84"/>
      <c r="AV215" s="84"/>
      <c r="AW215" s="84"/>
      <c r="AX215" s="84"/>
      <c r="AY215" s="84"/>
      <c r="AZ215" s="84"/>
      <c r="BA215" s="84"/>
      <c r="BB215" s="84"/>
      <c r="BC215" s="84"/>
      <c r="BD215" s="84"/>
      <c r="BE215" s="84"/>
      <c r="BF215" s="84"/>
      <c r="BG215" s="84"/>
      <c r="BH215" s="84"/>
      <c r="BI215" s="84"/>
      <c r="BJ215" s="51" t="s">
        <v>4202</v>
      </c>
      <c r="BK215" s="51" t="s">
        <v>4203</v>
      </c>
      <c r="BL215" s="84"/>
      <c r="BM215" s="84"/>
      <c r="BN215" s="84"/>
      <c r="BO215" s="84"/>
      <c r="BP215" s="84"/>
      <c r="BQ215" s="84"/>
      <c r="BR215" s="84"/>
      <c r="BS215" s="84"/>
      <c r="BT215" s="51" t="s">
        <v>4204</v>
      </c>
      <c r="BU215" s="84"/>
      <c r="BV215" s="84"/>
      <c r="BW215" s="83"/>
      <c r="BX215" s="83"/>
      <c r="BY215" s="83"/>
      <c r="BZ215" s="247"/>
      <c r="CA215" s="247"/>
      <c r="CB215" s="247"/>
      <c r="CC215" s="247"/>
      <c r="CD215" s="247"/>
      <c r="CE215" s="247"/>
      <c r="CF215" s="247"/>
      <c r="CG215" s="247"/>
      <c r="CH215" s="247"/>
      <c r="CI215" s="247"/>
      <c r="CJ215" s="247"/>
      <c r="CK215" s="247"/>
      <c r="CL215" s="247"/>
      <c r="CM215" s="247"/>
      <c r="CN215" s="247"/>
      <c r="CO215" s="247"/>
      <c r="CP215" s="247"/>
      <c r="CQ215" s="247"/>
      <c r="CR215" s="247"/>
      <c r="CS215" s="248" t="s">
        <v>4205</v>
      </c>
      <c r="CT215" s="248" t="s">
        <v>4206</v>
      </c>
      <c r="CU215" s="247"/>
      <c r="CV215" s="247"/>
      <c r="CW215" s="247"/>
      <c r="CX215" s="247"/>
      <c r="CY215" s="247"/>
      <c r="CZ215" s="247"/>
      <c r="DA215" s="247"/>
      <c r="DB215" s="247"/>
      <c r="DC215" s="248" t="s">
        <v>4207</v>
      </c>
      <c r="DD215" s="247"/>
      <c r="DE215" s="247"/>
    </row>
    <row r="216" spans="34:109" ht="57" hidden="1">
      <c r="AH216" s="83"/>
      <c r="AI216" s="83"/>
      <c r="AJ216" s="83"/>
      <c r="AK216" s="83"/>
      <c r="AL216" s="47" t="str">
        <f t="shared" si="6"/>
        <v>No identificado</v>
      </c>
      <c r="AM216" s="47">
        <f t="shared" si="7"/>
        <v>30999</v>
      </c>
      <c r="AO216" s="83"/>
      <c r="AP216" s="43">
        <v>214</v>
      </c>
      <c r="AQ216" s="84"/>
      <c r="AR216" s="84"/>
      <c r="AS216" s="84"/>
      <c r="AT216" s="84"/>
      <c r="AU216" s="84"/>
      <c r="AV216" s="84"/>
      <c r="AW216" s="84"/>
      <c r="AX216" s="84"/>
      <c r="AY216" s="84"/>
      <c r="AZ216" s="84"/>
      <c r="BA216" s="84"/>
      <c r="BB216" s="84"/>
      <c r="BC216" s="84"/>
      <c r="BD216" s="84"/>
      <c r="BE216" s="84"/>
      <c r="BF216" s="84"/>
      <c r="BG216" s="84"/>
      <c r="BH216" s="84"/>
      <c r="BI216" s="84"/>
      <c r="BJ216" s="51" t="s">
        <v>4208</v>
      </c>
      <c r="BK216" s="51" t="s">
        <v>4209</v>
      </c>
      <c r="BL216" s="84"/>
      <c r="BM216" s="84"/>
      <c r="BN216" s="84"/>
      <c r="BO216" s="84"/>
      <c r="BP216" s="84"/>
      <c r="BQ216" s="84"/>
      <c r="BR216" s="84"/>
      <c r="BS216" s="84"/>
      <c r="BT216" s="84">
        <v>30999</v>
      </c>
      <c r="BU216" s="84"/>
      <c r="BV216" s="84"/>
      <c r="BW216" s="83"/>
      <c r="BX216" s="83"/>
      <c r="BY216" s="83"/>
      <c r="BZ216" s="247"/>
      <c r="CA216" s="247"/>
      <c r="CB216" s="247"/>
      <c r="CC216" s="247"/>
      <c r="CD216" s="247"/>
      <c r="CE216" s="247"/>
      <c r="CF216" s="247"/>
      <c r="CG216" s="247"/>
      <c r="CH216" s="247"/>
      <c r="CI216" s="247"/>
      <c r="CJ216" s="247"/>
      <c r="CK216" s="247"/>
      <c r="CL216" s="247"/>
      <c r="CM216" s="247"/>
      <c r="CN216" s="247"/>
      <c r="CO216" s="247"/>
      <c r="CP216" s="247"/>
      <c r="CQ216" s="247"/>
      <c r="CR216" s="247"/>
      <c r="CS216" s="248" t="s">
        <v>4210</v>
      </c>
      <c r="CT216" s="248" t="s">
        <v>4211</v>
      </c>
      <c r="CU216" s="247"/>
      <c r="CV216" s="247"/>
      <c r="CW216" s="247"/>
      <c r="CX216" s="247"/>
      <c r="CY216" s="247"/>
      <c r="CZ216" s="247"/>
      <c r="DA216" s="247"/>
      <c r="DB216" s="247"/>
      <c r="DC216" s="248" t="s">
        <v>400</v>
      </c>
      <c r="DD216" s="247"/>
      <c r="DE216" s="247"/>
    </row>
    <row r="217" spans="34:109" ht="57" hidden="1">
      <c r="AH217" s="83"/>
      <c r="AI217" s="83"/>
      <c r="AJ217" s="83"/>
      <c r="AK217" s="83"/>
      <c r="AL217" s="47" t="str">
        <f t="shared" si="6"/>
        <v/>
      </c>
      <c r="AM217" s="47" t="str">
        <f t="shared" si="7"/>
        <v/>
      </c>
      <c r="AO217" s="83"/>
      <c r="AP217" s="43">
        <v>215</v>
      </c>
      <c r="AQ217" s="84"/>
      <c r="AR217" s="84"/>
      <c r="AS217" s="84"/>
      <c r="AT217" s="84"/>
      <c r="AU217" s="84"/>
      <c r="AV217" s="84"/>
      <c r="AW217" s="84"/>
      <c r="AX217" s="84"/>
      <c r="AY217" s="84"/>
      <c r="AZ217" s="84"/>
      <c r="BA217" s="84"/>
      <c r="BB217" s="84"/>
      <c r="BC217" s="84"/>
      <c r="BD217" s="84"/>
      <c r="BE217" s="84"/>
      <c r="BF217" s="84"/>
      <c r="BG217" s="84"/>
      <c r="BH217" s="84"/>
      <c r="BI217" s="84"/>
      <c r="BJ217" s="51" t="s">
        <v>4212</v>
      </c>
      <c r="BK217" s="51" t="s">
        <v>4213</v>
      </c>
      <c r="BL217" s="84"/>
      <c r="BM217" s="84"/>
      <c r="BN217" s="84"/>
      <c r="BO217" s="84"/>
      <c r="BP217" s="84"/>
      <c r="BQ217" s="84"/>
      <c r="BR217" s="84"/>
      <c r="BS217" s="84"/>
      <c r="BT217" s="84"/>
      <c r="BU217" s="84"/>
      <c r="BV217" s="84"/>
      <c r="BW217" s="83"/>
      <c r="BX217" s="83"/>
      <c r="BY217" s="83"/>
      <c r="BZ217" s="247"/>
      <c r="CA217" s="247"/>
      <c r="CB217" s="247"/>
      <c r="CC217" s="247"/>
      <c r="CD217" s="247"/>
      <c r="CE217" s="247"/>
      <c r="CF217" s="247"/>
      <c r="CG217" s="247"/>
      <c r="CH217" s="247"/>
      <c r="CI217" s="247"/>
      <c r="CJ217" s="247"/>
      <c r="CK217" s="247"/>
      <c r="CL217" s="247"/>
      <c r="CM217" s="247"/>
      <c r="CN217" s="247"/>
      <c r="CO217" s="247"/>
      <c r="CP217" s="247"/>
      <c r="CQ217" s="247"/>
      <c r="CR217" s="247"/>
      <c r="CS217" s="248" t="s">
        <v>4214</v>
      </c>
      <c r="CT217" s="248" t="s">
        <v>4215</v>
      </c>
      <c r="CU217" s="247"/>
      <c r="CV217" s="247"/>
      <c r="CW217" s="247"/>
      <c r="CX217" s="247"/>
      <c r="CY217" s="247"/>
      <c r="CZ217" s="247"/>
      <c r="DA217" s="247"/>
      <c r="DB217" s="247"/>
      <c r="DC217" s="247"/>
      <c r="DD217" s="247"/>
      <c r="DE217" s="247"/>
    </row>
    <row r="218" spans="34:109" ht="57" hidden="1">
      <c r="AH218" s="83"/>
      <c r="AI218" s="83"/>
      <c r="AJ218" s="83"/>
      <c r="AK218" s="83"/>
      <c r="AL218" s="47" t="str">
        <f t="shared" si="6"/>
        <v/>
      </c>
      <c r="AM218" s="47" t="str">
        <f t="shared" si="7"/>
        <v/>
      </c>
      <c r="AO218" s="83"/>
      <c r="AP218" s="43">
        <v>216</v>
      </c>
      <c r="AQ218" s="84"/>
      <c r="AR218" s="84"/>
      <c r="AS218" s="84"/>
      <c r="AT218" s="84"/>
      <c r="AU218" s="84"/>
      <c r="AV218" s="84"/>
      <c r="AW218" s="84"/>
      <c r="AX218" s="84"/>
      <c r="AY218" s="84"/>
      <c r="AZ218" s="84"/>
      <c r="BA218" s="84"/>
      <c r="BB218" s="84"/>
      <c r="BC218" s="84"/>
      <c r="BD218" s="84"/>
      <c r="BE218" s="84"/>
      <c r="BF218" s="84"/>
      <c r="BG218" s="84"/>
      <c r="BH218" s="84"/>
      <c r="BI218" s="84"/>
      <c r="BJ218" s="51" t="s">
        <v>4216</v>
      </c>
      <c r="BK218" s="51" t="s">
        <v>4217</v>
      </c>
      <c r="BL218" s="84"/>
      <c r="BM218" s="84"/>
      <c r="BN218" s="84"/>
      <c r="BO218" s="84"/>
      <c r="BP218" s="84"/>
      <c r="BQ218" s="84"/>
      <c r="BR218" s="84"/>
      <c r="BS218" s="84"/>
      <c r="BT218" s="84"/>
      <c r="BU218" s="84"/>
      <c r="BV218" s="84"/>
      <c r="BW218" s="83"/>
      <c r="BX218" s="83"/>
      <c r="BY218" s="83"/>
      <c r="BZ218" s="247"/>
      <c r="CA218" s="247"/>
      <c r="CB218" s="247"/>
      <c r="CC218" s="247"/>
      <c r="CD218" s="247"/>
      <c r="CE218" s="247"/>
      <c r="CF218" s="247"/>
      <c r="CG218" s="247"/>
      <c r="CH218" s="247"/>
      <c r="CI218" s="247"/>
      <c r="CJ218" s="247"/>
      <c r="CK218" s="247"/>
      <c r="CL218" s="247"/>
      <c r="CM218" s="247"/>
      <c r="CN218" s="247"/>
      <c r="CO218" s="247"/>
      <c r="CP218" s="247"/>
      <c r="CQ218" s="247"/>
      <c r="CR218" s="247"/>
      <c r="CS218" s="248" t="s">
        <v>4218</v>
      </c>
      <c r="CT218" s="248" t="s">
        <v>4219</v>
      </c>
      <c r="CU218" s="247"/>
      <c r="CV218" s="247"/>
      <c r="CW218" s="247"/>
      <c r="CX218" s="247"/>
      <c r="CY218" s="247"/>
      <c r="CZ218" s="247"/>
      <c r="DA218" s="247"/>
      <c r="DB218" s="247"/>
      <c r="DC218" s="247"/>
      <c r="DD218" s="247"/>
      <c r="DE218" s="247"/>
    </row>
    <row r="219" spans="34:109" ht="57" hidden="1">
      <c r="AH219" s="83"/>
      <c r="AI219" s="83"/>
      <c r="AJ219" s="83"/>
      <c r="AK219" s="83"/>
      <c r="AL219" s="47" t="str">
        <f t="shared" si="6"/>
        <v/>
      </c>
      <c r="AM219" s="47" t="str">
        <f t="shared" si="7"/>
        <v/>
      </c>
      <c r="AO219" s="83"/>
      <c r="AP219" s="43">
        <v>217</v>
      </c>
      <c r="AQ219" s="84"/>
      <c r="AR219" s="84"/>
      <c r="AS219" s="84"/>
      <c r="AT219" s="84"/>
      <c r="AU219" s="84"/>
      <c r="AV219" s="84"/>
      <c r="AW219" s="84"/>
      <c r="AX219" s="84"/>
      <c r="AY219" s="84"/>
      <c r="AZ219" s="84"/>
      <c r="BA219" s="84"/>
      <c r="BB219" s="84"/>
      <c r="BC219" s="84"/>
      <c r="BD219" s="84"/>
      <c r="BE219" s="84"/>
      <c r="BF219" s="84"/>
      <c r="BG219" s="84"/>
      <c r="BH219" s="84"/>
      <c r="BI219" s="84"/>
      <c r="BJ219" s="51" t="s">
        <v>4220</v>
      </c>
      <c r="BK219" s="51" t="s">
        <v>4221</v>
      </c>
      <c r="BL219" s="84"/>
      <c r="BM219" s="84"/>
      <c r="BN219" s="84"/>
      <c r="BO219" s="84"/>
      <c r="BP219" s="84"/>
      <c r="BQ219" s="84"/>
      <c r="BR219" s="84"/>
      <c r="BS219" s="84"/>
      <c r="BT219" s="84"/>
      <c r="BU219" s="84"/>
      <c r="BV219" s="84"/>
      <c r="BW219" s="83"/>
      <c r="BX219" s="83"/>
      <c r="BY219" s="83"/>
      <c r="BZ219" s="247"/>
      <c r="CA219" s="247"/>
      <c r="CB219" s="247"/>
      <c r="CC219" s="247"/>
      <c r="CD219" s="247"/>
      <c r="CE219" s="247"/>
      <c r="CF219" s="247"/>
      <c r="CG219" s="247"/>
      <c r="CH219" s="247"/>
      <c r="CI219" s="247"/>
      <c r="CJ219" s="247"/>
      <c r="CK219" s="247"/>
      <c r="CL219" s="247"/>
      <c r="CM219" s="247"/>
      <c r="CN219" s="247"/>
      <c r="CO219" s="247"/>
      <c r="CP219" s="247"/>
      <c r="CQ219" s="247"/>
      <c r="CR219" s="247"/>
      <c r="CS219" s="248" t="s">
        <v>4222</v>
      </c>
      <c r="CT219" s="248" t="s">
        <v>4223</v>
      </c>
      <c r="CU219" s="247"/>
      <c r="CV219" s="247"/>
      <c r="CW219" s="247"/>
      <c r="CX219" s="247"/>
      <c r="CY219" s="247"/>
      <c r="CZ219" s="247"/>
      <c r="DA219" s="247"/>
      <c r="DB219" s="247"/>
      <c r="DC219" s="247"/>
      <c r="DD219" s="247"/>
      <c r="DE219" s="247"/>
    </row>
    <row r="220" spans="34:109" ht="57" hidden="1">
      <c r="AH220" s="83"/>
      <c r="AI220" s="83"/>
      <c r="AJ220" s="83"/>
      <c r="AK220" s="83"/>
      <c r="AL220" s="47" t="str">
        <f t="shared" si="6"/>
        <v/>
      </c>
      <c r="AM220" s="47" t="str">
        <f t="shared" si="7"/>
        <v/>
      </c>
      <c r="AO220" s="83"/>
      <c r="AP220" s="43">
        <v>218</v>
      </c>
      <c r="AQ220" s="84"/>
      <c r="AR220" s="84"/>
      <c r="AS220" s="84"/>
      <c r="AT220" s="84"/>
      <c r="AU220" s="84"/>
      <c r="AV220" s="84"/>
      <c r="AW220" s="84"/>
      <c r="AX220" s="84"/>
      <c r="AY220" s="84"/>
      <c r="AZ220" s="84"/>
      <c r="BA220" s="84"/>
      <c r="BB220" s="84"/>
      <c r="BC220" s="84"/>
      <c r="BD220" s="84"/>
      <c r="BE220" s="84"/>
      <c r="BF220" s="84"/>
      <c r="BG220" s="84"/>
      <c r="BH220" s="84"/>
      <c r="BI220" s="84"/>
      <c r="BJ220" s="51" t="s">
        <v>4224</v>
      </c>
      <c r="BK220" s="51" t="s">
        <v>4225</v>
      </c>
      <c r="BL220" s="84"/>
      <c r="BM220" s="84"/>
      <c r="BN220" s="84"/>
      <c r="BO220" s="84"/>
      <c r="BP220" s="84"/>
      <c r="BQ220" s="84"/>
      <c r="BR220" s="84"/>
      <c r="BS220" s="84"/>
      <c r="BT220" s="84"/>
      <c r="BU220" s="84"/>
      <c r="BV220" s="84"/>
      <c r="BW220" s="83"/>
      <c r="BX220" s="83"/>
      <c r="BY220" s="83"/>
      <c r="BZ220" s="247"/>
      <c r="CA220" s="247"/>
      <c r="CB220" s="247"/>
      <c r="CC220" s="247"/>
      <c r="CD220" s="247"/>
      <c r="CE220" s="247"/>
      <c r="CF220" s="247"/>
      <c r="CG220" s="247"/>
      <c r="CH220" s="247"/>
      <c r="CI220" s="247"/>
      <c r="CJ220" s="247"/>
      <c r="CK220" s="247"/>
      <c r="CL220" s="247"/>
      <c r="CM220" s="247"/>
      <c r="CN220" s="247"/>
      <c r="CO220" s="247"/>
      <c r="CP220" s="247"/>
      <c r="CQ220" s="247"/>
      <c r="CR220" s="247"/>
      <c r="CS220" s="248" t="s">
        <v>4226</v>
      </c>
      <c r="CT220" s="248" t="s">
        <v>4227</v>
      </c>
      <c r="CU220" s="247"/>
      <c r="CV220" s="247"/>
      <c r="CW220" s="247"/>
      <c r="CX220" s="247"/>
      <c r="CY220" s="247"/>
      <c r="CZ220" s="247"/>
      <c r="DA220" s="247"/>
      <c r="DB220" s="247"/>
      <c r="DC220" s="247"/>
      <c r="DD220" s="247"/>
      <c r="DE220" s="247"/>
    </row>
    <row r="221" spans="34:109" ht="42.75" hidden="1">
      <c r="AH221" s="83"/>
      <c r="AI221" s="83"/>
      <c r="AJ221" s="83"/>
      <c r="AK221" s="83"/>
      <c r="AL221" s="47" t="str">
        <f t="shared" si="6"/>
        <v/>
      </c>
      <c r="AM221" s="47" t="str">
        <f t="shared" si="7"/>
        <v/>
      </c>
      <c r="AO221" s="83"/>
      <c r="AP221" s="43">
        <v>219</v>
      </c>
      <c r="AQ221" s="84"/>
      <c r="AR221" s="84"/>
      <c r="AS221" s="84"/>
      <c r="AT221" s="84"/>
      <c r="AU221" s="84"/>
      <c r="AV221" s="84"/>
      <c r="AW221" s="84"/>
      <c r="AX221" s="84"/>
      <c r="AY221" s="84"/>
      <c r="AZ221" s="84"/>
      <c r="BA221" s="84"/>
      <c r="BB221" s="84"/>
      <c r="BC221" s="84"/>
      <c r="BD221" s="84"/>
      <c r="BE221" s="84"/>
      <c r="BF221" s="84"/>
      <c r="BG221" s="84"/>
      <c r="BH221" s="84"/>
      <c r="BI221" s="84"/>
      <c r="BJ221" s="51" t="s">
        <v>4228</v>
      </c>
      <c r="BK221" s="84">
        <v>21999</v>
      </c>
      <c r="BL221" s="84"/>
      <c r="BM221" s="84"/>
      <c r="BN221" s="84"/>
      <c r="BO221" s="84"/>
      <c r="BP221" s="84"/>
      <c r="BQ221" s="84"/>
      <c r="BR221" s="84"/>
      <c r="BS221" s="84"/>
      <c r="BT221" s="84"/>
      <c r="BU221" s="84"/>
      <c r="BV221" s="84"/>
      <c r="BW221" s="83"/>
      <c r="BX221" s="83"/>
      <c r="BY221" s="83"/>
      <c r="BZ221" s="247"/>
      <c r="CA221" s="247"/>
      <c r="CB221" s="247"/>
      <c r="CC221" s="247"/>
      <c r="CD221" s="247"/>
      <c r="CE221" s="247"/>
      <c r="CF221" s="247"/>
      <c r="CG221" s="247"/>
      <c r="CH221" s="247"/>
      <c r="CI221" s="247"/>
      <c r="CJ221" s="247"/>
      <c r="CK221" s="247"/>
      <c r="CL221" s="247"/>
      <c r="CM221" s="247"/>
      <c r="CN221" s="247"/>
      <c r="CO221" s="247"/>
      <c r="CP221" s="247"/>
      <c r="CQ221" s="247"/>
      <c r="CR221" s="247"/>
      <c r="CS221" s="248" t="s">
        <v>4229</v>
      </c>
      <c r="CT221" s="248" t="s">
        <v>400</v>
      </c>
      <c r="CU221" s="247"/>
      <c r="CV221" s="247"/>
      <c r="CW221" s="247"/>
      <c r="CX221" s="247"/>
      <c r="CY221" s="247"/>
      <c r="CZ221" s="247"/>
      <c r="DA221" s="247"/>
      <c r="DB221" s="247"/>
      <c r="DC221" s="247"/>
      <c r="DD221" s="247"/>
      <c r="DE221" s="247"/>
    </row>
    <row r="222" spans="34:109" ht="57" hidden="1">
      <c r="AH222" s="83"/>
      <c r="AI222" s="83"/>
      <c r="AJ222" s="83"/>
      <c r="AK222" s="83"/>
      <c r="AL222" s="47" t="str">
        <f t="shared" si="6"/>
        <v/>
      </c>
      <c r="AM222" s="47" t="str">
        <f t="shared" si="7"/>
        <v/>
      </c>
      <c r="AO222" s="83"/>
      <c r="AP222" s="43">
        <v>220</v>
      </c>
      <c r="AQ222" s="84"/>
      <c r="AR222" s="84"/>
      <c r="AS222" s="84"/>
      <c r="AT222" s="84"/>
      <c r="AU222" s="84"/>
      <c r="AV222" s="84"/>
      <c r="AW222" s="84"/>
      <c r="AX222" s="84"/>
      <c r="AY222" s="84"/>
      <c r="AZ222" s="84"/>
      <c r="BA222" s="84"/>
      <c r="BB222" s="84"/>
      <c r="BC222" s="84"/>
      <c r="BD222" s="84"/>
      <c r="BE222" s="84"/>
      <c r="BF222" s="84"/>
      <c r="BG222" s="84"/>
      <c r="BH222" s="84"/>
      <c r="BI222" s="84"/>
      <c r="BJ222" s="51" t="s">
        <v>4230</v>
      </c>
      <c r="BK222" s="84"/>
      <c r="BL222" s="84"/>
      <c r="BM222" s="84"/>
      <c r="BN222" s="84"/>
      <c r="BO222" s="84"/>
      <c r="BP222" s="84"/>
      <c r="BQ222" s="84"/>
      <c r="BR222" s="84"/>
      <c r="BS222" s="84"/>
      <c r="BT222" s="84"/>
      <c r="BU222" s="84"/>
      <c r="BV222" s="84"/>
      <c r="BW222" s="83"/>
      <c r="BX222" s="83"/>
      <c r="BY222" s="83"/>
      <c r="BZ222" s="247"/>
      <c r="CA222" s="247"/>
      <c r="CB222" s="247"/>
      <c r="CC222" s="247"/>
      <c r="CD222" s="247"/>
      <c r="CE222" s="247"/>
      <c r="CF222" s="247"/>
      <c r="CG222" s="247"/>
      <c r="CH222" s="247"/>
      <c r="CI222" s="247"/>
      <c r="CJ222" s="247"/>
      <c r="CK222" s="247"/>
      <c r="CL222" s="247"/>
      <c r="CM222" s="247"/>
      <c r="CN222" s="247"/>
      <c r="CO222" s="247"/>
      <c r="CP222" s="247"/>
      <c r="CQ222" s="247"/>
      <c r="CR222" s="247"/>
      <c r="CS222" s="248" t="s">
        <v>4231</v>
      </c>
      <c r="CT222" s="247"/>
      <c r="CU222" s="247"/>
      <c r="CV222" s="247"/>
      <c r="CW222" s="247"/>
      <c r="CX222" s="247"/>
      <c r="CY222" s="247"/>
      <c r="CZ222" s="247"/>
      <c r="DA222" s="247"/>
      <c r="DB222" s="247"/>
      <c r="DC222" s="247"/>
      <c r="DD222" s="247"/>
      <c r="DE222" s="247"/>
    </row>
    <row r="223" spans="34:109" ht="57" hidden="1">
      <c r="AH223" s="83"/>
      <c r="AI223" s="83"/>
      <c r="AJ223" s="83"/>
      <c r="AK223" s="83"/>
      <c r="AL223" s="47" t="str">
        <f t="shared" si="6"/>
        <v/>
      </c>
      <c r="AM223" s="47" t="str">
        <f t="shared" si="7"/>
        <v/>
      </c>
      <c r="AO223" s="83"/>
      <c r="AP223" s="43">
        <v>221</v>
      </c>
      <c r="AQ223" s="84"/>
      <c r="AR223" s="84"/>
      <c r="AS223" s="84"/>
      <c r="AT223" s="84"/>
      <c r="AU223" s="84"/>
      <c r="AV223" s="84"/>
      <c r="AW223" s="84"/>
      <c r="AX223" s="84"/>
      <c r="AY223" s="84"/>
      <c r="AZ223" s="84"/>
      <c r="BA223" s="84"/>
      <c r="BB223" s="84"/>
      <c r="BC223" s="84"/>
      <c r="BD223" s="84"/>
      <c r="BE223" s="84"/>
      <c r="BF223" s="84"/>
      <c r="BG223" s="84"/>
      <c r="BH223" s="84"/>
      <c r="BI223" s="84"/>
      <c r="BJ223" s="51" t="s">
        <v>4232</v>
      </c>
      <c r="BK223" s="84"/>
      <c r="BL223" s="84"/>
      <c r="BM223" s="84"/>
      <c r="BN223" s="84"/>
      <c r="BO223" s="84"/>
      <c r="BP223" s="84"/>
      <c r="BQ223" s="84"/>
      <c r="BR223" s="84"/>
      <c r="BS223" s="84"/>
      <c r="BT223" s="84"/>
      <c r="BU223" s="84"/>
      <c r="BV223" s="84"/>
      <c r="BW223" s="83"/>
      <c r="BX223" s="83"/>
      <c r="BY223" s="83"/>
      <c r="BZ223" s="247"/>
      <c r="CA223" s="247"/>
      <c r="CB223" s="247"/>
      <c r="CC223" s="247"/>
      <c r="CD223" s="247"/>
      <c r="CE223" s="247"/>
      <c r="CF223" s="247"/>
      <c r="CG223" s="247"/>
      <c r="CH223" s="247"/>
      <c r="CI223" s="247"/>
      <c r="CJ223" s="247"/>
      <c r="CK223" s="247"/>
      <c r="CL223" s="247"/>
      <c r="CM223" s="247"/>
      <c r="CN223" s="247"/>
      <c r="CO223" s="247"/>
      <c r="CP223" s="247"/>
      <c r="CQ223" s="247"/>
      <c r="CR223" s="247"/>
      <c r="CS223" s="248" t="s">
        <v>4233</v>
      </c>
      <c r="CT223" s="247"/>
      <c r="CU223" s="247"/>
      <c r="CV223" s="247"/>
      <c r="CW223" s="247"/>
      <c r="CX223" s="247"/>
      <c r="CY223" s="247"/>
      <c r="CZ223" s="247"/>
      <c r="DA223" s="247"/>
      <c r="DB223" s="247"/>
      <c r="DC223" s="247"/>
      <c r="DD223" s="247"/>
      <c r="DE223" s="247"/>
    </row>
    <row r="224" spans="34:109" ht="71.25" hidden="1">
      <c r="AH224" s="83"/>
      <c r="AI224" s="83"/>
      <c r="AJ224" s="83"/>
      <c r="AK224" s="83"/>
      <c r="AL224" s="47" t="str">
        <f t="shared" si="6"/>
        <v/>
      </c>
      <c r="AM224" s="47" t="str">
        <f t="shared" si="7"/>
        <v/>
      </c>
      <c r="AO224" s="83"/>
      <c r="AP224" s="43">
        <v>222</v>
      </c>
      <c r="AQ224" s="84"/>
      <c r="AR224" s="84"/>
      <c r="AS224" s="84"/>
      <c r="AT224" s="84"/>
      <c r="AU224" s="84"/>
      <c r="AV224" s="84"/>
      <c r="AW224" s="84"/>
      <c r="AX224" s="84"/>
      <c r="AY224" s="84"/>
      <c r="AZ224" s="84"/>
      <c r="BA224" s="84"/>
      <c r="BB224" s="84"/>
      <c r="BC224" s="84"/>
      <c r="BD224" s="84"/>
      <c r="BE224" s="84"/>
      <c r="BF224" s="84"/>
      <c r="BG224" s="84"/>
      <c r="BH224" s="84"/>
      <c r="BI224" s="84"/>
      <c r="BJ224" s="51" t="s">
        <v>4234</v>
      </c>
      <c r="BK224" s="84"/>
      <c r="BL224" s="84"/>
      <c r="BM224" s="84"/>
      <c r="BN224" s="84"/>
      <c r="BO224" s="84"/>
      <c r="BP224" s="84"/>
      <c r="BQ224" s="84"/>
      <c r="BR224" s="84"/>
      <c r="BS224" s="84"/>
      <c r="BT224" s="84"/>
      <c r="BU224" s="84"/>
      <c r="BV224" s="84"/>
      <c r="BW224" s="83"/>
      <c r="BX224" s="83"/>
      <c r="BY224" s="83"/>
      <c r="BZ224" s="247"/>
      <c r="CA224" s="247"/>
      <c r="CB224" s="247"/>
      <c r="CC224" s="247"/>
      <c r="CD224" s="247"/>
      <c r="CE224" s="247"/>
      <c r="CF224" s="247"/>
      <c r="CG224" s="247"/>
      <c r="CH224" s="247"/>
      <c r="CI224" s="247"/>
      <c r="CJ224" s="247"/>
      <c r="CK224" s="247"/>
      <c r="CL224" s="247"/>
      <c r="CM224" s="247"/>
      <c r="CN224" s="247"/>
      <c r="CO224" s="247"/>
      <c r="CP224" s="247"/>
      <c r="CQ224" s="247"/>
      <c r="CR224" s="247"/>
      <c r="CS224" s="248" t="s">
        <v>4235</v>
      </c>
      <c r="CT224" s="247"/>
      <c r="CU224" s="247"/>
      <c r="CV224" s="247"/>
      <c r="CW224" s="247"/>
      <c r="CX224" s="247"/>
      <c r="CY224" s="247"/>
      <c r="CZ224" s="247"/>
      <c r="DA224" s="247"/>
      <c r="DB224" s="247"/>
      <c r="DC224" s="247"/>
      <c r="DD224" s="247"/>
      <c r="DE224" s="247"/>
    </row>
    <row r="225" spans="34:109" ht="42.75" hidden="1">
      <c r="AH225" s="83"/>
      <c r="AI225" s="83"/>
      <c r="AJ225" s="83"/>
      <c r="AK225" s="83"/>
      <c r="AL225" s="47" t="str">
        <f t="shared" si="6"/>
        <v/>
      </c>
      <c r="AM225" s="47" t="str">
        <f t="shared" si="7"/>
        <v/>
      </c>
      <c r="AO225" s="83"/>
      <c r="AP225" s="43">
        <v>223</v>
      </c>
      <c r="AQ225" s="84"/>
      <c r="AR225" s="84"/>
      <c r="AS225" s="84"/>
      <c r="AT225" s="84"/>
      <c r="AU225" s="84"/>
      <c r="AV225" s="84"/>
      <c r="AW225" s="84"/>
      <c r="AX225" s="84"/>
      <c r="AY225" s="84"/>
      <c r="AZ225" s="84"/>
      <c r="BA225" s="84"/>
      <c r="BB225" s="84"/>
      <c r="BC225" s="84"/>
      <c r="BD225" s="84"/>
      <c r="BE225" s="84"/>
      <c r="BF225" s="84"/>
      <c r="BG225" s="84"/>
      <c r="BH225" s="84"/>
      <c r="BI225" s="84"/>
      <c r="BJ225" s="51" t="s">
        <v>4236</v>
      </c>
      <c r="BK225" s="84"/>
      <c r="BL225" s="84"/>
      <c r="BM225" s="84"/>
      <c r="BN225" s="84"/>
      <c r="BO225" s="84"/>
      <c r="BP225" s="84"/>
      <c r="BQ225" s="84"/>
      <c r="BR225" s="84"/>
      <c r="BS225" s="84"/>
      <c r="BT225" s="84"/>
      <c r="BU225" s="84"/>
      <c r="BV225" s="84"/>
      <c r="BW225" s="83"/>
      <c r="BX225" s="83"/>
      <c r="BY225" s="83"/>
      <c r="BZ225" s="247"/>
      <c r="CA225" s="247"/>
      <c r="CB225" s="247"/>
      <c r="CC225" s="247"/>
      <c r="CD225" s="247"/>
      <c r="CE225" s="247"/>
      <c r="CF225" s="247"/>
      <c r="CG225" s="247"/>
      <c r="CH225" s="247"/>
      <c r="CI225" s="247"/>
      <c r="CJ225" s="247"/>
      <c r="CK225" s="247"/>
      <c r="CL225" s="247"/>
      <c r="CM225" s="247"/>
      <c r="CN225" s="247"/>
      <c r="CO225" s="247"/>
      <c r="CP225" s="247"/>
      <c r="CQ225" s="247"/>
      <c r="CR225" s="247"/>
      <c r="CS225" s="248" t="s">
        <v>4237</v>
      </c>
      <c r="CT225" s="247"/>
      <c r="CU225" s="247"/>
      <c r="CV225" s="247"/>
      <c r="CW225" s="247"/>
      <c r="CX225" s="247"/>
      <c r="CY225" s="247"/>
      <c r="CZ225" s="247"/>
      <c r="DA225" s="247"/>
      <c r="DB225" s="247"/>
      <c r="DC225" s="247"/>
      <c r="DD225" s="247"/>
      <c r="DE225" s="247"/>
    </row>
    <row r="226" spans="34:109" ht="57" hidden="1">
      <c r="AH226" s="83"/>
      <c r="AI226" s="83"/>
      <c r="AJ226" s="83"/>
      <c r="AK226" s="83"/>
      <c r="AL226" s="47" t="str">
        <f t="shared" si="6"/>
        <v/>
      </c>
      <c r="AM226" s="47" t="str">
        <f t="shared" si="7"/>
        <v/>
      </c>
      <c r="AO226" s="83"/>
      <c r="AP226" s="43">
        <v>224</v>
      </c>
      <c r="AQ226" s="84"/>
      <c r="AR226" s="84"/>
      <c r="AS226" s="84"/>
      <c r="AT226" s="84"/>
      <c r="AU226" s="84"/>
      <c r="AV226" s="84"/>
      <c r="AW226" s="84"/>
      <c r="AX226" s="84"/>
      <c r="AY226" s="84"/>
      <c r="AZ226" s="84"/>
      <c r="BA226" s="84"/>
      <c r="BB226" s="84"/>
      <c r="BC226" s="84"/>
      <c r="BD226" s="84"/>
      <c r="BE226" s="84"/>
      <c r="BF226" s="84"/>
      <c r="BG226" s="84"/>
      <c r="BH226" s="84"/>
      <c r="BI226" s="84"/>
      <c r="BJ226" s="51" t="s">
        <v>4238</v>
      </c>
      <c r="BK226" s="84"/>
      <c r="BL226" s="84"/>
      <c r="BM226" s="84"/>
      <c r="BN226" s="84"/>
      <c r="BO226" s="84"/>
      <c r="BP226" s="84"/>
      <c r="BQ226" s="84"/>
      <c r="BR226" s="84"/>
      <c r="BS226" s="84"/>
      <c r="BT226" s="84"/>
      <c r="BU226" s="84"/>
      <c r="BV226" s="84"/>
      <c r="BW226" s="83"/>
      <c r="BX226" s="83"/>
      <c r="BY226" s="83"/>
      <c r="BZ226" s="247"/>
      <c r="CA226" s="247"/>
      <c r="CB226" s="247"/>
      <c r="CC226" s="247"/>
      <c r="CD226" s="247"/>
      <c r="CE226" s="247"/>
      <c r="CF226" s="247"/>
      <c r="CG226" s="247"/>
      <c r="CH226" s="247"/>
      <c r="CI226" s="247"/>
      <c r="CJ226" s="247"/>
      <c r="CK226" s="247"/>
      <c r="CL226" s="247"/>
      <c r="CM226" s="247"/>
      <c r="CN226" s="247"/>
      <c r="CO226" s="247"/>
      <c r="CP226" s="247"/>
      <c r="CQ226" s="247"/>
      <c r="CR226" s="247"/>
      <c r="CS226" s="248" t="s">
        <v>4239</v>
      </c>
      <c r="CT226" s="247"/>
      <c r="CU226" s="247"/>
      <c r="CV226" s="247"/>
      <c r="CW226" s="247"/>
      <c r="CX226" s="247"/>
      <c r="CY226" s="247"/>
      <c r="CZ226" s="247"/>
      <c r="DA226" s="247"/>
      <c r="DB226" s="247"/>
      <c r="DC226" s="247"/>
      <c r="DD226" s="247"/>
      <c r="DE226" s="247"/>
    </row>
    <row r="227" spans="34:109" ht="57" hidden="1">
      <c r="AH227" s="83"/>
      <c r="AI227" s="83"/>
      <c r="AJ227" s="83"/>
      <c r="AK227" s="83"/>
      <c r="AL227" s="47" t="str">
        <f t="shared" si="6"/>
        <v/>
      </c>
      <c r="AM227" s="47" t="str">
        <f t="shared" si="7"/>
        <v/>
      </c>
      <c r="AO227" s="83"/>
      <c r="AP227" s="43">
        <v>225</v>
      </c>
      <c r="AQ227" s="84"/>
      <c r="AR227" s="84"/>
      <c r="AS227" s="84"/>
      <c r="AT227" s="84"/>
      <c r="AU227" s="84"/>
      <c r="AV227" s="84"/>
      <c r="AW227" s="84"/>
      <c r="AX227" s="84"/>
      <c r="AY227" s="84"/>
      <c r="AZ227" s="84"/>
      <c r="BA227" s="84"/>
      <c r="BB227" s="84"/>
      <c r="BC227" s="84"/>
      <c r="BD227" s="84"/>
      <c r="BE227" s="84"/>
      <c r="BF227" s="84"/>
      <c r="BG227" s="84"/>
      <c r="BH227" s="84"/>
      <c r="BI227" s="84"/>
      <c r="BJ227" s="51" t="s">
        <v>4240</v>
      </c>
      <c r="BK227" s="84"/>
      <c r="BL227" s="84"/>
      <c r="BM227" s="84"/>
      <c r="BN227" s="84"/>
      <c r="BO227" s="84"/>
      <c r="BP227" s="84"/>
      <c r="BQ227" s="84"/>
      <c r="BR227" s="84"/>
      <c r="BS227" s="84"/>
      <c r="BT227" s="84"/>
      <c r="BU227" s="84"/>
      <c r="BV227" s="84"/>
      <c r="BW227" s="83"/>
      <c r="BX227" s="83"/>
      <c r="BY227" s="83"/>
      <c r="BZ227" s="247"/>
      <c r="CA227" s="247"/>
      <c r="CB227" s="247"/>
      <c r="CC227" s="247"/>
      <c r="CD227" s="247"/>
      <c r="CE227" s="247"/>
      <c r="CF227" s="247"/>
      <c r="CG227" s="247"/>
      <c r="CH227" s="247"/>
      <c r="CI227" s="247"/>
      <c r="CJ227" s="247"/>
      <c r="CK227" s="247"/>
      <c r="CL227" s="247"/>
      <c r="CM227" s="247"/>
      <c r="CN227" s="247"/>
      <c r="CO227" s="247"/>
      <c r="CP227" s="247"/>
      <c r="CQ227" s="247"/>
      <c r="CR227" s="247"/>
      <c r="CS227" s="248" t="s">
        <v>4241</v>
      </c>
      <c r="CT227" s="247"/>
      <c r="CU227" s="247"/>
      <c r="CV227" s="247"/>
      <c r="CW227" s="247"/>
      <c r="CX227" s="247"/>
      <c r="CY227" s="247"/>
      <c r="CZ227" s="247"/>
      <c r="DA227" s="247"/>
      <c r="DB227" s="247"/>
      <c r="DC227" s="247"/>
      <c r="DD227" s="247"/>
      <c r="DE227" s="247"/>
    </row>
    <row r="228" spans="34:109" ht="42.75" hidden="1">
      <c r="AH228" s="83"/>
      <c r="AI228" s="83"/>
      <c r="AJ228" s="83"/>
      <c r="AK228" s="83"/>
      <c r="AL228" s="47" t="str">
        <f t="shared" si="6"/>
        <v/>
      </c>
      <c r="AM228" s="47" t="str">
        <f t="shared" si="7"/>
        <v/>
      </c>
      <c r="AO228" s="83"/>
      <c r="AP228" s="43">
        <v>226</v>
      </c>
      <c r="AQ228" s="84"/>
      <c r="AR228" s="84"/>
      <c r="AS228" s="84"/>
      <c r="AT228" s="84"/>
      <c r="AU228" s="84"/>
      <c r="AV228" s="84"/>
      <c r="AW228" s="84"/>
      <c r="AX228" s="84"/>
      <c r="AY228" s="84"/>
      <c r="AZ228" s="84"/>
      <c r="BA228" s="84"/>
      <c r="BB228" s="84"/>
      <c r="BC228" s="84"/>
      <c r="BD228" s="84"/>
      <c r="BE228" s="84"/>
      <c r="BF228" s="84"/>
      <c r="BG228" s="84"/>
      <c r="BH228" s="84"/>
      <c r="BI228" s="84"/>
      <c r="BJ228" s="51" t="s">
        <v>4242</v>
      </c>
      <c r="BK228" s="84"/>
      <c r="BL228" s="84"/>
      <c r="BM228" s="84"/>
      <c r="BN228" s="84"/>
      <c r="BO228" s="84"/>
      <c r="BP228" s="84"/>
      <c r="BQ228" s="84"/>
      <c r="BR228" s="84"/>
      <c r="BS228" s="84"/>
      <c r="BT228" s="84"/>
      <c r="BU228" s="84"/>
      <c r="BV228" s="84"/>
      <c r="BW228" s="83"/>
      <c r="BX228" s="83"/>
      <c r="BY228" s="83"/>
      <c r="BZ228" s="247"/>
      <c r="CA228" s="247"/>
      <c r="CB228" s="247"/>
      <c r="CC228" s="247"/>
      <c r="CD228" s="247"/>
      <c r="CE228" s="247"/>
      <c r="CF228" s="247"/>
      <c r="CG228" s="247"/>
      <c r="CH228" s="247"/>
      <c r="CI228" s="247"/>
      <c r="CJ228" s="247"/>
      <c r="CK228" s="247"/>
      <c r="CL228" s="247"/>
      <c r="CM228" s="247"/>
      <c r="CN228" s="247"/>
      <c r="CO228" s="247"/>
      <c r="CP228" s="247"/>
      <c r="CQ228" s="247"/>
      <c r="CR228" s="247"/>
      <c r="CS228" s="248" t="s">
        <v>4243</v>
      </c>
      <c r="CT228" s="247"/>
      <c r="CU228" s="247"/>
      <c r="CV228" s="247"/>
      <c r="CW228" s="247"/>
      <c r="CX228" s="247"/>
      <c r="CY228" s="247"/>
      <c r="CZ228" s="247"/>
      <c r="DA228" s="247"/>
      <c r="DB228" s="247"/>
      <c r="DC228" s="247"/>
      <c r="DD228" s="247"/>
      <c r="DE228" s="247"/>
    </row>
    <row r="229" spans="34:109" ht="71.25" hidden="1">
      <c r="AH229" s="83"/>
      <c r="AI229" s="83"/>
      <c r="AJ229" s="83"/>
      <c r="AK229" s="83"/>
      <c r="AL229" s="47" t="str">
        <f t="shared" si="6"/>
        <v/>
      </c>
      <c r="AM229" s="47" t="str">
        <f t="shared" si="7"/>
        <v/>
      </c>
      <c r="AO229" s="83"/>
      <c r="AP229" s="43">
        <v>227</v>
      </c>
      <c r="AQ229" s="84"/>
      <c r="AR229" s="84"/>
      <c r="AS229" s="84"/>
      <c r="AT229" s="84"/>
      <c r="AU229" s="84"/>
      <c r="AV229" s="84"/>
      <c r="AW229" s="84"/>
      <c r="AX229" s="84"/>
      <c r="AY229" s="84"/>
      <c r="AZ229" s="84"/>
      <c r="BA229" s="84"/>
      <c r="BB229" s="84"/>
      <c r="BC229" s="84"/>
      <c r="BD229" s="84"/>
      <c r="BE229" s="84"/>
      <c r="BF229" s="84"/>
      <c r="BG229" s="84"/>
      <c r="BH229" s="84"/>
      <c r="BI229" s="84"/>
      <c r="BJ229" s="51" t="s">
        <v>4244</v>
      </c>
      <c r="BK229" s="84"/>
      <c r="BL229" s="84"/>
      <c r="BM229" s="84"/>
      <c r="BN229" s="84"/>
      <c r="BO229" s="84"/>
      <c r="BP229" s="84"/>
      <c r="BQ229" s="84"/>
      <c r="BR229" s="84"/>
      <c r="BS229" s="84"/>
      <c r="BT229" s="84"/>
      <c r="BU229" s="84"/>
      <c r="BV229" s="84"/>
      <c r="BW229" s="83"/>
      <c r="BX229" s="83"/>
      <c r="BY229" s="83"/>
      <c r="BZ229" s="247"/>
      <c r="CA229" s="247"/>
      <c r="CB229" s="247"/>
      <c r="CC229" s="247"/>
      <c r="CD229" s="247"/>
      <c r="CE229" s="247"/>
      <c r="CF229" s="247"/>
      <c r="CG229" s="247"/>
      <c r="CH229" s="247"/>
      <c r="CI229" s="247"/>
      <c r="CJ229" s="247"/>
      <c r="CK229" s="247"/>
      <c r="CL229" s="247"/>
      <c r="CM229" s="247"/>
      <c r="CN229" s="247"/>
      <c r="CO229" s="247"/>
      <c r="CP229" s="247"/>
      <c r="CQ229" s="247"/>
      <c r="CR229" s="247"/>
      <c r="CS229" s="248" t="s">
        <v>4245</v>
      </c>
      <c r="CT229" s="247"/>
      <c r="CU229" s="247"/>
      <c r="CV229" s="247"/>
      <c r="CW229" s="247"/>
      <c r="CX229" s="247"/>
      <c r="CY229" s="247"/>
      <c r="CZ229" s="247"/>
      <c r="DA229" s="247"/>
      <c r="DB229" s="247"/>
      <c r="DC229" s="247"/>
      <c r="DD229" s="247"/>
      <c r="DE229" s="247"/>
    </row>
    <row r="230" spans="34:109" ht="85.5" hidden="1">
      <c r="AH230" s="83"/>
      <c r="AI230" s="83"/>
      <c r="AJ230" s="83"/>
      <c r="AK230" s="83"/>
      <c r="AL230" s="47" t="str">
        <f t="shared" si="6"/>
        <v/>
      </c>
      <c r="AM230" s="47" t="str">
        <f t="shared" si="7"/>
        <v/>
      </c>
      <c r="AO230" s="83"/>
      <c r="AP230" s="43">
        <v>228</v>
      </c>
      <c r="AQ230" s="84"/>
      <c r="AR230" s="84"/>
      <c r="AS230" s="84"/>
      <c r="AT230" s="84"/>
      <c r="AU230" s="84"/>
      <c r="AV230" s="84"/>
      <c r="AW230" s="84"/>
      <c r="AX230" s="84"/>
      <c r="AY230" s="84"/>
      <c r="AZ230" s="84"/>
      <c r="BA230" s="84"/>
      <c r="BB230" s="84"/>
      <c r="BC230" s="84"/>
      <c r="BD230" s="84"/>
      <c r="BE230" s="84"/>
      <c r="BF230" s="84"/>
      <c r="BG230" s="84"/>
      <c r="BH230" s="84"/>
      <c r="BI230" s="84"/>
      <c r="BJ230" s="51" t="s">
        <v>4246</v>
      </c>
      <c r="BK230" s="84"/>
      <c r="BL230" s="84"/>
      <c r="BM230" s="84"/>
      <c r="BN230" s="84"/>
      <c r="BO230" s="84"/>
      <c r="BP230" s="84"/>
      <c r="BQ230" s="84"/>
      <c r="BR230" s="84"/>
      <c r="BS230" s="84"/>
      <c r="BT230" s="84"/>
      <c r="BU230" s="84"/>
      <c r="BV230" s="84"/>
      <c r="BW230" s="83"/>
      <c r="BX230" s="83"/>
      <c r="BY230" s="83"/>
      <c r="BZ230" s="247"/>
      <c r="CA230" s="247"/>
      <c r="CB230" s="247"/>
      <c r="CC230" s="247"/>
      <c r="CD230" s="247"/>
      <c r="CE230" s="247"/>
      <c r="CF230" s="247"/>
      <c r="CG230" s="247"/>
      <c r="CH230" s="247"/>
      <c r="CI230" s="247"/>
      <c r="CJ230" s="247"/>
      <c r="CK230" s="247"/>
      <c r="CL230" s="247"/>
      <c r="CM230" s="247"/>
      <c r="CN230" s="247"/>
      <c r="CO230" s="247"/>
      <c r="CP230" s="247"/>
      <c r="CQ230" s="247"/>
      <c r="CR230" s="247"/>
      <c r="CS230" s="248" t="s">
        <v>4247</v>
      </c>
      <c r="CT230" s="247"/>
      <c r="CU230" s="247"/>
      <c r="CV230" s="247"/>
      <c r="CW230" s="247"/>
      <c r="CX230" s="247"/>
      <c r="CY230" s="247"/>
      <c r="CZ230" s="247"/>
      <c r="DA230" s="247"/>
      <c r="DB230" s="247"/>
      <c r="DC230" s="247"/>
      <c r="DD230" s="247"/>
      <c r="DE230" s="247"/>
    </row>
    <row r="231" spans="34:109" ht="85.5" hidden="1">
      <c r="AH231" s="83"/>
      <c r="AI231" s="83"/>
      <c r="AJ231" s="83"/>
      <c r="AK231" s="83"/>
      <c r="AL231" s="47" t="str">
        <f t="shared" si="6"/>
        <v/>
      </c>
      <c r="AM231" s="47" t="str">
        <f t="shared" si="7"/>
        <v/>
      </c>
      <c r="AO231" s="83"/>
      <c r="AP231" s="43">
        <v>229</v>
      </c>
      <c r="AQ231" s="84"/>
      <c r="AR231" s="84"/>
      <c r="AS231" s="84"/>
      <c r="AT231" s="84"/>
      <c r="AU231" s="84"/>
      <c r="AV231" s="84"/>
      <c r="AW231" s="84"/>
      <c r="AX231" s="84"/>
      <c r="AY231" s="84"/>
      <c r="AZ231" s="84"/>
      <c r="BA231" s="84"/>
      <c r="BB231" s="84"/>
      <c r="BC231" s="84"/>
      <c r="BD231" s="84"/>
      <c r="BE231" s="84"/>
      <c r="BF231" s="84"/>
      <c r="BG231" s="84"/>
      <c r="BH231" s="84"/>
      <c r="BI231" s="84"/>
      <c r="BJ231" s="51" t="s">
        <v>4248</v>
      </c>
      <c r="BK231" s="84"/>
      <c r="BL231" s="84"/>
      <c r="BM231" s="84"/>
      <c r="BN231" s="84"/>
      <c r="BO231" s="84"/>
      <c r="BP231" s="84"/>
      <c r="BQ231" s="84"/>
      <c r="BR231" s="84"/>
      <c r="BS231" s="84"/>
      <c r="BT231" s="84"/>
      <c r="BU231" s="84"/>
      <c r="BV231" s="84"/>
      <c r="BW231" s="83"/>
      <c r="BX231" s="83"/>
      <c r="BY231" s="83"/>
      <c r="BZ231" s="247"/>
      <c r="CA231" s="247"/>
      <c r="CB231" s="247"/>
      <c r="CC231" s="247"/>
      <c r="CD231" s="247"/>
      <c r="CE231" s="247"/>
      <c r="CF231" s="247"/>
      <c r="CG231" s="247"/>
      <c r="CH231" s="247"/>
      <c r="CI231" s="247"/>
      <c r="CJ231" s="247"/>
      <c r="CK231" s="247"/>
      <c r="CL231" s="247"/>
      <c r="CM231" s="247"/>
      <c r="CN231" s="247"/>
      <c r="CO231" s="247"/>
      <c r="CP231" s="247"/>
      <c r="CQ231" s="247"/>
      <c r="CR231" s="247"/>
      <c r="CS231" s="248" t="s">
        <v>4249</v>
      </c>
      <c r="CT231" s="247"/>
      <c r="CU231" s="247"/>
      <c r="CV231" s="247"/>
      <c r="CW231" s="247"/>
      <c r="CX231" s="247"/>
      <c r="CY231" s="247"/>
      <c r="CZ231" s="247"/>
      <c r="DA231" s="247"/>
      <c r="DB231" s="247"/>
      <c r="DC231" s="247"/>
      <c r="DD231" s="247"/>
      <c r="DE231" s="247"/>
    </row>
    <row r="232" spans="34:109" ht="85.5" hidden="1">
      <c r="AH232" s="83"/>
      <c r="AI232" s="83"/>
      <c r="AJ232" s="83"/>
      <c r="AK232" s="83"/>
      <c r="AL232" s="47" t="str">
        <f t="shared" si="6"/>
        <v/>
      </c>
      <c r="AM232" s="47" t="str">
        <f t="shared" si="7"/>
        <v/>
      </c>
      <c r="AO232" s="83"/>
      <c r="AP232" s="43">
        <v>230</v>
      </c>
      <c r="AQ232" s="84"/>
      <c r="AR232" s="84"/>
      <c r="AS232" s="84"/>
      <c r="AT232" s="84"/>
      <c r="AU232" s="84"/>
      <c r="AV232" s="84"/>
      <c r="AW232" s="84"/>
      <c r="AX232" s="84"/>
      <c r="AY232" s="84"/>
      <c r="AZ232" s="84"/>
      <c r="BA232" s="84"/>
      <c r="BB232" s="84"/>
      <c r="BC232" s="84"/>
      <c r="BD232" s="84"/>
      <c r="BE232" s="84"/>
      <c r="BF232" s="84"/>
      <c r="BG232" s="84"/>
      <c r="BH232" s="84"/>
      <c r="BI232" s="84"/>
      <c r="BJ232" s="51" t="s">
        <v>4250</v>
      </c>
      <c r="BK232" s="84"/>
      <c r="BL232" s="84"/>
      <c r="BM232" s="84"/>
      <c r="BN232" s="84"/>
      <c r="BO232" s="84"/>
      <c r="BP232" s="84"/>
      <c r="BQ232" s="84"/>
      <c r="BR232" s="84"/>
      <c r="BS232" s="84"/>
      <c r="BT232" s="84"/>
      <c r="BU232" s="84"/>
      <c r="BV232" s="84"/>
      <c r="BW232" s="83"/>
      <c r="BX232" s="83"/>
      <c r="BY232" s="83"/>
      <c r="BZ232" s="247"/>
      <c r="CA232" s="247"/>
      <c r="CB232" s="247"/>
      <c r="CC232" s="247"/>
      <c r="CD232" s="247"/>
      <c r="CE232" s="247"/>
      <c r="CF232" s="247"/>
      <c r="CG232" s="247"/>
      <c r="CH232" s="247"/>
      <c r="CI232" s="247"/>
      <c r="CJ232" s="247"/>
      <c r="CK232" s="247"/>
      <c r="CL232" s="247"/>
      <c r="CM232" s="247"/>
      <c r="CN232" s="247"/>
      <c r="CO232" s="247"/>
      <c r="CP232" s="247"/>
      <c r="CQ232" s="247"/>
      <c r="CR232" s="247"/>
      <c r="CS232" s="248" t="s">
        <v>4251</v>
      </c>
      <c r="CT232" s="247"/>
      <c r="CU232" s="247"/>
      <c r="CV232" s="247"/>
      <c r="CW232" s="247"/>
      <c r="CX232" s="247"/>
      <c r="CY232" s="247"/>
      <c r="CZ232" s="247"/>
      <c r="DA232" s="247"/>
      <c r="DB232" s="247"/>
      <c r="DC232" s="247"/>
      <c r="DD232" s="247"/>
      <c r="DE232" s="247"/>
    </row>
    <row r="233" spans="34:109" ht="71.25" hidden="1">
      <c r="AH233" s="83"/>
      <c r="AI233" s="83"/>
      <c r="AJ233" s="83"/>
      <c r="AK233" s="83"/>
      <c r="AL233" s="47" t="str">
        <f t="shared" si="6"/>
        <v/>
      </c>
      <c r="AM233" s="47" t="str">
        <f t="shared" si="7"/>
        <v/>
      </c>
      <c r="AO233" s="83"/>
      <c r="AP233" s="43">
        <v>231</v>
      </c>
      <c r="AQ233" s="84"/>
      <c r="AR233" s="84"/>
      <c r="AS233" s="84"/>
      <c r="AT233" s="84"/>
      <c r="AU233" s="84"/>
      <c r="AV233" s="84"/>
      <c r="AW233" s="84"/>
      <c r="AX233" s="84"/>
      <c r="AY233" s="84"/>
      <c r="AZ233" s="84"/>
      <c r="BA233" s="84"/>
      <c r="BB233" s="84"/>
      <c r="BC233" s="84"/>
      <c r="BD233" s="84"/>
      <c r="BE233" s="84"/>
      <c r="BF233" s="84"/>
      <c r="BG233" s="84"/>
      <c r="BH233" s="84"/>
      <c r="BI233" s="84"/>
      <c r="BJ233" s="51" t="s">
        <v>4252</v>
      </c>
      <c r="BK233" s="84"/>
      <c r="BL233" s="84"/>
      <c r="BM233" s="84"/>
      <c r="BN233" s="84"/>
      <c r="BO233" s="84"/>
      <c r="BP233" s="84"/>
      <c r="BQ233" s="84"/>
      <c r="BR233" s="84"/>
      <c r="BS233" s="84"/>
      <c r="BT233" s="84"/>
      <c r="BU233" s="84"/>
      <c r="BV233" s="84"/>
      <c r="BW233" s="83"/>
      <c r="BX233" s="83"/>
      <c r="BY233" s="83"/>
      <c r="BZ233" s="247"/>
      <c r="CA233" s="247"/>
      <c r="CB233" s="247"/>
      <c r="CC233" s="247"/>
      <c r="CD233" s="247"/>
      <c r="CE233" s="247"/>
      <c r="CF233" s="247"/>
      <c r="CG233" s="247"/>
      <c r="CH233" s="247"/>
      <c r="CI233" s="247"/>
      <c r="CJ233" s="247"/>
      <c r="CK233" s="247"/>
      <c r="CL233" s="247"/>
      <c r="CM233" s="247"/>
      <c r="CN233" s="247"/>
      <c r="CO233" s="247"/>
      <c r="CP233" s="247"/>
      <c r="CQ233" s="247"/>
      <c r="CR233" s="247"/>
      <c r="CS233" s="248" t="s">
        <v>4253</v>
      </c>
      <c r="CT233" s="247"/>
      <c r="CU233" s="247"/>
      <c r="CV233" s="247"/>
      <c r="CW233" s="247"/>
      <c r="CX233" s="247"/>
      <c r="CY233" s="247"/>
      <c r="CZ233" s="247"/>
      <c r="DA233" s="247"/>
      <c r="DB233" s="247"/>
      <c r="DC233" s="247"/>
      <c r="DD233" s="247"/>
      <c r="DE233" s="247"/>
    </row>
    <row r="234" spans="34:109" ht="71.25" hidden="1">
      <c r="AH234" s="83"/>
      <c r="AI234" s="83"/>
      <c r="AJ234" s="83"/>
      <c r="AK234" s="83"/>
      <c r="AL234" s="47" t="str">
        <f t="shared" si="6"/>
        <v/>
      </c>
      <c r="AM234" s="47" t="str">
        <f t="shared" si="7"/>
        <v/>
      </c>
      <c r="AO234" s="83"/>
      <c r="AP234" s="43">
        <v>232</v>
      </c>
      <c r="AQ234" s="84"/>
      <c r="AR234" s="84"/>
      <c r="AS234" s="84"/>
      <c r="AT234" s="84"/>
      <c r="AU234" s="84"/>
      <c r="AV234" s="84"/>
      <c r="AW234" s="84"/>
      <c r="AX234" s="84"/>
      <c r="AY234" s="84"/>
      <c r="AZ234" s="84"/>
      <c r="BA234" s="84"/>
      <c r="BB234" s="84"/>
      <c r="BC234" s="84"/>
      <c r="BD234" s="84"/>
      <c r="BE234" s="84"/>
      <c r="BF234" s="84"/>
      <c r="BG234" s="84"/>
      <c r="BH234" s="84"/>
      <c r="BI234" s="84"/>
      <c r="BJ234" s="51" t="s">
        <v>4254</v>
      </c>
      <c r="BK234" s="84"/>
      <c r="BL234" s="84"/>
      <c r="BM234" s="84"/>
      <c r="BN234" s="84"/>
      <c r="BO234" s="84"/>
      <c r="BP234" s="84"/>
      <c r="BQ234" s="84"/>
      <c r="BR234" s="84"/>
      <c r="BS234" s="84"/>
      <c r="BT234" s="84"/>
      <c r="BU234" s="84"/>
      <c r="BV234" s="84"/>
      <c r="BW234" s="83"/>
      <c r="BX234" s="83"/>
      <c r="BY234" s="83"/>
      <c r="BZ234" s="247"/>
      <c r="CA234" s="247"/>
      <c r="CB234" s="247"/>
      <c r="CC234" s="247"/>
      <c r="CD234" s="247"/>
      <c r="CE234" s="247"/>
      <c r="CF234" s="247"/>
      <c r="CG234" s="247"/>
      <c r="CH234" s="247"/>
      <c r="CI234" s="247"/>
      <c r="CJ234" s="247"/>
      <c r="CK234" s="247"/>
      <c r="CL234" s="247"/>
      <c r="CM234" s="247"/>
      <c r="CN234" s="247"/>
      <c r="CO234" s="247"/>
      <c r="CP234" s="247"/>
      <c r="CQ234" s="247"/>
      <c r="CR234" s="247"/>
      <c r="CS234" s="248" t="s">
        <v>4255</v>
      </c>
      <c r="CT234" s="247"/>
      <c r="CU234" s="247"/>
      <c r="CV234" s="247"/>
      <c r="CW234" s="247"/>
      <c r="CX234" s="247"/>
      <c r="CY234" s="247"/>
      <c r="CZ234" s="247"/>
      <c r="DA234" s="247"/>
      <c r="DB234" s="247"/>
      <c r="DC234" s="247"/>
      <c r="DD234" s="247"/>
      <c r="DE234" s="247"/>
    </row>
    <row r="235" spans="34:109" ht="71.25" hidden="1">
      <c r="AH235" s="83"/>
      <c r="AI235" s="83"/>
      <c r="AJ235" s="83"/>
      <c r="AK235" s="83"/>
      <c r="AL235" s="47" t="str">
        <f t="shared" si="6"/>
        <v/>
      </c>
      <c r="AM235" s="47" t="str">
        <f t="shared" si="7"/>
        <v/>
      </c>
      <c r="AO235" s="83"/>
      <c r="AP235" s="43">
        <v>233</v>
      </c>
      <c r="AQ235" s="84"/>
      <c r="AR235" s="84"/>
      <c r="AS235" s="84"/>
      <c r="AT235" s="84"/>
      <c r="AU235" s="84"/>
      <c r="AV235" s="84"/>
      <c r="AW235" s="84"/>
      <c r="AX235" s="84"/>
      <c r="AY235" s="84"/>
      <c r="AZ235" s="84"/>
      <c r="BA235" s="84"/>
      <c r="BB235" s="84"/>
      <c r="BC235" s="84"/>
      <c r="BD235" s="84"/>
      <c r="BE235" s="84"/>
      <c r="BF235" s="84"/>
      <c r="BG235" s="84"/>
      <c r="BH235" s="84"/>
      <c r="BI235" s="84"/>
      <c r="BJ235" s="51" t="s">
        <v>4256</v>
      </c>
      <c r="BK235" s="84"/>
      <c r="BL235" s="84"/>
      <c r="BM235" s="84"/>
      <c r="BN235" s="84"/>
      <c r="BO235" s="84"/>
      <c r="BP235" s="84"/>
      <c r="BQ235" s="84"/>
      <c r="BR235" s="84"/>
      <c r="BS235" s="84"/>
      <c r="BT235" s="84"/>
      <c r="BU235" s="84"/>
      <c r="BV235" s="84"/>
      <c r="BW235" s="83"/>
      <c r="BX235" s="83"/>
      <c r="BY235" s="83"/>
      <c r="BZ235" s="247"/>
      <c r="CA235" s="247"/>
      <c r="CB235" s="247"/>
      <c r="CC235" s="247"/>
      <c r="CD235" s="247"/>
      <c r="CE235" s="247"/>
      <c r="CF235" s="247"/>
      <c r="CG235" s="247"/>
      <c r="CH235" s="247"/>
      <c r="CI235" s="247"/>
      <c r="CJ235" s="247"/>
      <c r="CK235" s="247"/>
      <c r="CL235" s="247"/>
      <c r="CM235" s="247"/>
      <c r="CN235" s="247"/>
      <c r="CO235" s="247"/>
      <c r="CP235" s="247"/>
      <c r="CQ235" s="247"/>
      <c r="CR235" s="247"/>
      <c r="CS235" s="248" t="s">
        <v>4257</v>
      </c>
      <c r="CT235" s="247"/>
      <c r="CU235" s="247"/>
      <c r="CV235" s="247"/>
      <c r="CW235" s="247"/>
      <c r="CX235" s="247"/>
      <c r="CY235" s="247"/>
      <c r="CZ235" s="247"/>
      <c r="DA235" s="247"/>
      <c r="DB235" s="247"/>
      <c r="DC235" s="247"/>
      <c r="DD235" s="247"/>
      <c r="DE235" s="247"/>
    </row>
    <row r="236" spans="34:109" ht="71.25" hidden="1">
      <c r="AH236" s="83"/>
      <c r="AI236" s="83"/>
      <c r="AJ236" s="83"/>
      <c r="AK236" s="83"/>
      <c r="AL236" s="47" t="str">
        <f t="shared" si="6"/>
        <v/>
      </c>
      <c r="AM236" s="47" t="str">
        <f t="shared" si="7"/>
        <v/>
      </c>
      <c r="AO236" s="83"/>
      <c r="AP236" s="43">
        <v>234</v>
      </c>
      <c r="AQ236" s="84"/>
      <c r="AR236" s="84"/>
      <c r="AS236" s="84"/>
      <c r="AT236" s="84"/>
      <c r="AU236" s="84"/>
      <c r="AV236" s="84"/>
      <c r="AW236" s="84"/>
      <c r="AX236" s="84"/>
      <c r="AY236" s="84"/>
      <c r="AZ236" s="84"/>
      <c r="BA236" s="84"/>
      <c r="BB236" s="84"/>
      <c r="BC236" s="84"/>
      <c r="BD236" s="84"/>
      <c r="BE236" s="84"/>
      <c r="BF236" s="84"/>
      <c r="BG236" s="84"/>
      <c r="BH236" s="84"/>
      <c r="BI236" s="84"/>
      <c r="BJ236" s="51" t="s">
        <v>4258</v>
      </c>
      <c r="BK236" s="84"/>
      <c r="BL236" s="84"/>
      <c r="BM236" s="84"/>
      <c r="BN236" s="84"/>
      <c r="BO236" s="84"/>
      <c r="BP236" s="84"/>
      <c r="BQ236" s="84"/>
      <c r="BR236" s="84"/>
      <c r="BS236" s="84"/>
      <c r="BT236" s="84"/>
      <c r="BU236" s="84"/>
      <c r="BV236" s="84"/>
      <c r="BW236" s="83"/>
      <c r="BX236" s="83"/>
      <c r="BY236" s="83"/>
      <c r="BZ236" s="247"/>
      <c r="CA236" s="247"/>
      <c r="CB236" s="247"/>
      <c r="CC236" s="247"/>
      <c r="CD236" s="247"/>
      <c r="CE236" s="247"/>
      <c r="CF236" s="247"/>
      <c r="CG236" s="247"/>
      <c r="CH236" s="247"/>
      <c r="CI236" s="247"/>
      <c r="CJ236" s="247"/>
      <c r="CK236" s="247"/>
      <c r="CL236" s="247"/>
      <c r="CM236" s="247"/>
      <c r="CN236" s="247"/>
      <c r="CO236" s="247"/>
      <c r="CP236" s="247"/>
      <c r="CQ236" s="247"/>
      <c r="CR236" s="247"/>
      <c r="CS236" s="248" t="s">
        <v>4259</v>
      </c>
      <c r="CT236" s="247"/>
      <c r="CU236" s="247"/>
      <c r="CV236" s="247"/>
      <c r="CW236" s="247"/>
      <c r="CX236" s="247"/>
      <c r="CY236" s="247"/>
      <c r="CZ236" s="247"/>
      <c r="DA236" s="247"/>
      <c r="DB236" s="247"/>
      <c r="DC236" s="247"/>
      <c r="DD236" s="247"/>
      <c r="DE236" s="247"/>
    </row>
    <row r="237" spans="34:109" ht="71.25" hidden="1">
      <c r="AH237" s="83"/>
      <c r="AI237" s="83"/>
      <c r="AJ237" s="83"/>
      <c r="AK237" s="83"/>
      <c r="AL237" s="47" t="str">
        <f t="shared" si="6"/>
        <v/>
      </c>
      <c r="AM237" s="47" t="str">
        <f t="shared" si="7"/>
        <v/>
      </c>
      <c r="AO237" s="83"/>
      <c r="AP237" s="43">
        <v>235</v>
      </c>
      <c r="AQ237" s="84"/>
      <c r="AR237" s="84"/>
      <c r="AS237" s="84"/>
      <c r="AT237" s="84"/>
      <c r="AU237" s="84"/>
      <c r="AV237" s="84"/>
      <c r="AW237" s="84"/>
      <c r="AX237" s="84"/>
      <c r="AY237" s="84"/>
      <c r="AZ237" s="84"/>
      <c r="BA237" s="84"/>
      <c r="BB237" s="84"/>
      <c r="BC237" s="84"/>
      <c r="BD237" s="84"/>
      <c r="BE237" s="84"/>
      <c r="BF237" s="84"/>
      <c r="BG237" s="84"/>
      <c r="BH237" s="84"/>
      <c r="BI237" s="84"/>
      <c r="BJ237" s="51" t="s">
        <v>4260</v>
      </c>
      <c r="BK237" s="84"/>
      <c r="BL237" s="84"/>
      <c r="BM237" s="84"/>
      <c r="BN237" s="84"/>
      <c r="BO237" s="84"/>
      <c r="BP237" s="84"/>
      <c r="BQ237" s="84"/>
      <c r="BR237" s="84"/>
      <c r="BS237" s="84"/>
      <c r="BT237" s="84"/>
      <c r="BU237" s="84"/>
      <c r="BV237" s="84"/>
      <c r="BW237" s="83"/>
      <c r="BX237" s="83"/>
      <c r="BY237" s="83"/>
      <c r="BZ237" s="247"/>
      <c r="CA237" s="247"/>
      <c r="CB237" s="247"/>
      <c r="CC237" s="247"/>
      <c r="CD237" s="247"/>
      <c r="CE237" s="247"/>
      <c r="CF237" s="247"/>
      <c r="CG237" s="247"/>
      <c r="CH237" s="247"/>
      <c r="CI237" s="247"/>
      <c r="CJ237" s="247"/>
      <c r="CK237" s="247"/>
      <c r="CL237" s="247"/>
      <c r="CM237" s="247"/>
      <c r="CN237" s="247"/>
      <c r="CO237" s="247"/>
      <c r="CP237" s="247"/>
      <c r="CQ237" s="247"/>
      <c r="CR237" s="247"/>
      <c r="CS237" s="248" t="s">
        <v>4261</v>
      </c>
      <c r="CT237" s="247"/>
      <c r="CU237" s="247"/>
      <c r="CV237" s="247"/>
      <c r="CW237" s="247"/>
      <c r="CX237" s="247"/>
      <c r="CY237" s="247"/>
      <c r="CZ237" s="247"/>
      <c r="DA237" s="247"/>
      <c r="DB237" s="247"/>
      <c r="DC237" s="247"/>
      <c r="DD237" s="247"/>
      <c r="DE237" s="247"/>
    </row>
    <row r="238" spans="34:109" ht="57" hidden="1">
      <c r="AH238" s="83"/>
      <c r="AI238" s="83"/>
      <c r="AJ238" s="83"/>
      <c r="AK238" s="83"/>
      <c r="AL238" s="47" t="str">
        <f t="shared" si="6"/>
        <v/>
      </c>
      <c r="AM238" s="47" t="str">
        <f t="shared" si="7"/>
        <v/>
      </c>
      <c r="AO238" s="83"/>
      <c r="AP238" s="43">
        <v>236</v>
      </c>
      <c r="AQ238" s="84"/>
      <c r="AR238" s="84"/>
      <c r="AS238" s="84"/>
      <c r="AT238" s="84"/>
      <c r="AU238" s="84"/>
      <c r="AV238" s="84"/>
      <c r="AW238" s="84"/>
      <c r="AX238" s="84"/>
      <c r="AY238" s="84"/>
      <c r="AZ238" s="84"/>
      <c r="BA238" s="84"/>
      <c r="BB238" s="84"/>
      <c r="BC238" s="84"/>
      <c r="BD238" s="84"/>
      <c r="BE238" s="84"/>
      <c r="BF238" s="84"/>
      <c r="BG238" s="84"/>
      <c r="BH238" s="84"/>
      <c r="BI238" s="84"/>
      <c r="BJ238" s="51" t="s">
        <v>4262</v>
      </c>
      <c r="BK238" s="84"/>
      <c r="BL238" s="84"/>
      <c r="BM238" s="84"/>
      <c r="BN238" s="84"/>
      <c r="BO238" s="84"/>
      <c r="BP238" s="84"/>
      <c r="BQ238" s="84"/>
      <c r="BR238" s="84"/>
      <c r="BS238" s="84"/>
      <c r="BT238" s="84"/>
      <c r="BU238" s="84"/>
      <c r="BV238" s="84"/>
      <c r="BW238" s="83"/>
      <c r="BX238" s="83"/>
      <c r="BY238" s="83"/>
      <c r="BZ238" s="247"/>
      <c r="CA238" s="247"/>
      <c r="CB238" s="247"/>
      <c r="CC238" s="247"/>
      <c r="CD238" s="247"/>
      <c r="CE238" s="247"/>
      <c r="CF238" s="247"/>
      <c r="CG238" s="247"/>
      <c r="CH238" s="247"/>
      <c r="CI238" s="247"/>
      <c r="CJ238" s="247"/>
      <c r="CK238" s="247"/>
      <c r="CL238" s="247"/>
      <c r="CM238" s="247"/>
      <c r="CN238" s="247"/>
      <c r="CO238" s="247"/>
      <c r="CP238" s="247"/>
      <c r="CQ238" s="247"/>
      <c r="CR238" s="247"/>
      <c r="CS238" s="248" t="s">
        <v>4263</v>
      </c>
      <c r="CT238" s="247"/>
      <c r="CU238" s="247"/>
      <c r="CV238" s="247"/>
      <c r="CW238" s="247"/>
      <c r="CX238" s="247"/>
      <c r="CY238" s="247"/>
      <c r="CZ238" s="247"/>
      <c r="DA238" s="247"/>
      <c r="DB238" s="247"/>
      <c r="DC238" s="247"/>
      <c r="DD238" s="247"/>
      <c r="DE238" s="247"/>
    </row>
    <row r="239" spans="34:109" ht="85.5" hidden="1">
      <c r="AH239" s="83"/>
      <c r="AI239" s="83"/>
      <c r="AJ239" s="83"/>
      <c r="AK239" s="83"/>
      <c r="AL239" s="47" t="str">
        <f t="shared" si="6"/>
        <v/>
      </c>
      <c r="AM239" s="47" t="str">
        <f t="shared" si="7"/>
        <v/>
      </c>
      <c r="AO239" s="83"/>
      <c r="AP239" s="43">
        <v>237</v>
      </c>
      <c r="AQ239" s="84"/>
      <c r="AR239" s="84"/>
      <c r="AS239" s="84"/>
      <c r="AT239" s="84"/>
      <c r="AU239" s="84"/>
      <c r="AV239" s="84"/>
      <c r="AW239" s="84"/>
      <c r="AX239" s="84"/>
      <c r="AY239" s="84"/>
      <c r="AZ239" s="84"/>
      <c r="BA239" s="84"/>
      <c r="BB239" s="84"/>
      <c r="BC239" s="84"/>
      <c r="BD239" s="84"/>
      <c r="BE239" s="84"/>
      <c r="BF239" s="84"/>
      <c r="BG239" s="84"/>
      <c r="BH239" s="84"/>
      <c r="BI239" s="84"/>
      <c r="BJ239" s="51" t="s">
        <v>4264</v>
      </c>
      <c r="BK239" s="84"/>
      <c r="BL239" s="84"/>
      <c r="BM239" s="84"/>
      <c r="BN239" s="84"/>
      <c r="BO239" s="84"/>
      <c r="BP239" s="84"/>
      <c r="BQ239" s="84"/>
      <c r="BR239" s="84"/>
      <c r="BS239" s="84"/>
      <c r="BT239" s="84"/>
      <c r="BU239" s="84"/>
      <c r="BV239" s="84"/>
      <c r="BW239" s="83"/>
      <c r="BX239" s="83"/>
      <c r="BY239" s="83"/>
      <c r="BZ239" s="247"/>
      <c r="CA239" s="247"/>
      <c r="CB239" s="247"/>
      <c r="CC239" s="247"/>
      <c r="CD239" s="247"/>
      <c r="CE239" s="247"/>
      <c r="CF239" s="247"/>
      <c r="CG239" s="247"/>
      <c r="CH239" s="247"/>
      <c r="CI239" s="247"/>
      <c r="CJ239" s="247"/>
      <c r="CK239" s="247"/>
      <c r="CL239" s="247"/>
      <c r="CM239" s="247"/>
      <c r="CN239" s="247"/>
      <c r="CO239" s="247"/>
      <c r="CP239" s="247"/>
      <c r="CQ239" s="247"/>
      <c r="CR239" s="247"/>
      <c r="CS239" s="248" t="s">
        <v>4265</v>
      </c>
      <c r="CT239" s="247"/>
      <c r="CU239" s="247"/>
      <c r="CV239" s="247"/>
      <c r="CW239" s="247"/>
      <c r="CX239" s="247"/>
      <c r="CY239" s="247"/>
      <c r="CZ239" s="247"/>
      <c r="DA239" s="247"/>
      <c r="DB239" s="247"/>
      <c r="DC239" s="247"/>
      <c r="DD239" s="247"/>
      <c r="DE239" s="247"/>
    </row>
    <row r="240" spans="34:109" ht="71.25" hidden="1">
      <c r="AH240" s="83"/>
      <c r="AI240" s="83"/>
      <c r="AJ240" s="83"/>
      <c r="AK240" s="83"/>
      <c r="AL240" s="47" t="str">
        <f t="shared" si="6"/>
        <v/>
      </c>
      <c r="AM240" s="47" t="str">
        <f t="shared" si="7"/>
        <v/>
      </c>
      <c r="AO240" s="83"/>
      <c r="AP240" s="43">
        <v>238</v>
      </c>
      <c r="AQ240" s="84"/>
      <c r="AR240" s="84"/>
      <c r="AS240" s="84"/>
      <c r="AT240" s="84"/>
      <c r="AU240" s="84"/>
      <c r="AV240" s="84"/>
      <c r="AW240" s="84"/>
      <c r="AX240" s="84"/>
      <c r="AY240" s="84"/>
      <c r="AZ240" s="84"/>
      <c r="BA240" s="84"/>
      <c r="BB240" s="84"/>
      <c r="BC240" s="84"/>
      <c r="BD240" s="84"/>
      <c r="BE240" s="84"/>
      <c r="BF240" s="84"/>
      <c r="BG240" s="84"/>
      <c r="BH240" s="84"/>
      <c r="BI240" s="84"/>
      <c r="BJ240" s="51" t="s">
        <v>4266</v>
      </c>
      <c r="BK240" s="84"/>
      <c r="BL240" s="84"/>
      <c r="BM240" s="84"/>
      <c r="BN240" s="84"/>
      <c r="BO240" s="84"/>
      <c r="BP240" s="84"/>
      <c r="BQ240" s="84"/>
      <c r="BR240" s="84"/>
      <c r="BS240" s="84"/>
      <c r="BT240" s="84"/>
      <c r="BU240" s="84"/>
      <c r="BV240" s="84"/>
      <c r="BW240" s="83"/>
      <c r="BX240" s="83"/>
      <c r="BY240" s="83"/>
      <c r="BZ240" s="247"/>
      <c r="CA240" s="247"/>
      <c r="CB240" s="247"/>
      <c r="CC240" s="247"/>
      <c r="CD240" s="247"/>
      <c r="CE240" s="247"/>
      <c r="CF240" s="247"/>
      <c r="CG240" s="247"/>
      <c r="CH240" s="247"/>
      <c r="CI240" s="247"/>
      <c r="CJ240" s="247"/>
      <c r="CK240" s="247"/>
      <c r="CL240" s="247"/>
      <c r="CM240" s="247"/>
      <c r="CN240" s="247"/>
      <c r="CO240" s="247"/>
      <c r="CP240" s="247"/>
      <c r="CQ240" s="247"/>
      <c r="CR240" s="247"/>
      <c r="CS240" s="248" t="s">
        <v>4267</v>
      </c>
      <c r="CT240" s="247"/>
      <c r="CU240" s="247"/>
      <c r="CV240" s="247"/>
      <c r="CW240" s="247"/>
      <c r="CX240" s="247"/>
      <c r="CY240" s="247"/>
      <c r="CZ240" s="247"/>
      <c r="DA240" s="247"/>
      <c r="DB240" s="247"/>
      <c r="DC240" s="247"/>
      <c r="DD240" s="247"/>
      <c r="DE240" s="247"/>
    </row>
    <row r="241" spans="34:109" ht="114" hidden="1">
      <c r="AH241" s="83"/>
      <c r="AI241" s="83"/>
      <c r="AJ241" s="83"/>
      <c r="AK241" s="83"/>
      <c r="AL241" s="47" t="str">
        <f t="shared" si="6"/>
        <v/>
      </c>
      <c r="AM241" s="47" t="str">
        <f t="shared" si="7"/>
        <v/>
      </c>
      <c r="AO241" s="83"/>
      <c r="AP241" s="43">
        <v>239</v>
      </c>
      <c r="AQ241" s="84"/>
      <c r="AR241" s="84"/>
      <c r="AS241" s="84"/>
      <c r="AT241" s="84"/>
      <c r="AU241" s="84"/>
      <c r="AV241" s="84"/>
      <c r="AW241" s="84"/>
      <c r="AX241" s="84"/>
      <c r="AY241" s="84"/>
      <c r="AZ241" s="84"/>
      <c r="BA241" s="84"/>
      <c r="BB241" s="84"/>
      <c r="BC241" s="84"/>
      <c r="BD241" s="84"/>
      <c r="BE241" s="84"/>
      <c r="BF241" s="84"/>
      <c r="BG241" s="84"/>
      <c r="BH241" s="84"/>
      <c r="BI241" s="84"/>
      <c r="BJ241" s="51" t="s">
        <v>4268</v>
      </c>
      <c r="BK241" s="84"/>
      <c r="BL241" s="84"/>
      <c r="BM241" s="84"/>
      <c r="BN241" s="84"/>
      <c r="BO241" s="84"/>
      <c r="BP241" s="84"/>
      <c r="BQ241" s="84"/>
      <c r="BR241" s="84"/>
      <c r="BS241" s="84"/>
      <c r="BT241" s="84"/>
      <c r="BU241" s="84"/>
      <c r="BV241" s="84"/>
      <c r="BW241" s="83"/>
      <c r="BX241" s="83"/>
      <c r="BY241" s="83"/>
      <c r="BZ241" s="247"/>
      <c r="CA241" s="247"/>
      <c r="CB241" s="247"/>
      <c r="CC241" s="247"/>
      <c r="CD241" s="247"/>
      <c r="CE241" s="247"/>
      <c r="CF241" s="247"/>
      <c r="CG241" s="247"/>
      <c r="CH241" s="247"/>
      <c r="CI241" s="247"/>
      <c r="CJ241" s="247"/>
      <c r="CK241" s="247"/>
      <c r="CL241" s="247"/>
      <c r="CM241" s="247"/>
      <c r="CN241" s="247"/>
      <c r="CO241" s="247"/>
      <c r="CP241" s="247"/>
      <c r="CQ241" s="247"/>
      <c r="CR241" s="247"/>
      <c r="CS241" s="292" t="s">
        <v>4269</v>
      </c>
      <c r="CT241" s="247"/>
      <c r="CU241" s="247"/>
      <c r="CV241" s="247"/>
      <c r="CW241" s="247"/>
      <c r="CX241" s="247"/>
      <c r="CY241" s="247"/>
      <c r="CZ241" s="247"/>
      <c r="DA241" s="247"/>
      <c r="DB241" s="247"/>
      <c r="DC241" s="247"/>
      <c r="DD241" s="247"/>
      <c r="DE241" s="247"/>
    </row>
    <row r="242" spans="34:109" ht="85.5" hidden="1">
      <c r="AH242" s="83"/>
      <c r="AI242" s="83"/>
      <c r="AJ242" s="83"/>
      <c r="AK242" s="83"/>
      <c r="AL242" s="47" t="str">
        <f t="shared" si="6"/>
        <v/>
      </c>
      <c r="AM242" s="47" t="str">
        <f t="shared" si="7"/>
        <v/>
      </c>
      <c r="AO242" s="83"/>
      <c r="AP242" s="43">
        <v>240</v>
      </c>
      <c r="AQ242" s="84"/>
      <c r="AR242" s="84"/>
      <c r="AS242" s="84"/>
      <c r="AT242" s="84"/>
      <c r="AU242" s="84"/>
      <c r="AV242" s="84"/>
      <c r="AW242" s="84"/>
      <c r="AX242" s="84"/>
      <c r="AY242" s="84"/>
      <c r="AZ242" s="84"/>
      <c r="BA242" s="84"/>
      <c r="BB242" s="84"/>
      <c r="BC242" s="84"/>
      <c r="BD242" s="84"/>
      <c r="BE242" s="84"/>
      <c r="BF242" s="84"/>
      <c r="BG242" s="84"/>
      <c r="BH242" s="84"/>
      <c r="BI242" s="84"/>
      <c r="BJ242" s="51" t="s">
        <v>4270</v>
      </c>
      <c r="BK242" s="84"/>
      <c r="BL242" s="84"/>
      <c r="BM242" s="84"/>
      <c r="BN242" s="84"/>
      <c r="BO242" s="84"/>
      <c r="BP242" s="84"/>
      <c r="BQ242" s="84"/>
      <c r="BR242" s="84"/>
      <c r="BS242" s="84"/>
      <c r="BT242" s="84"/>
      <c r="BU242" s="84"/>
      <c r="BV242" s="84"/>
      <c r="BW242" s="83"/>
      <c r="BX242" s="83"/>
      <c r="BY242" s="83"/>
      <c r="BZ242" s="247"/>
      <c r="CA242" s="247"/>
      <c r="CB242" s="247"/>
      <c r="CC242" s="247"/>
      <c r="CD242" s="247"/>
      <c r="CE242" s="247"/>
      <c r="CF242" s="247"/>
      <c r="CG242" s="247"/>
      <c r="CH242" s="247"/>
      <c r="CI242" s="247"/>
      <c r="CJ242" s="247"/>
      <c r="CK242" s="247"/>
      <c r="CL242" s="247"/>
      <c r="CM242" s="247"/>
      <c r="CN242" s="247"/>
      <c r="CO242" s="247"/>
      <c r="CP242" s="247"/>
      <c r="CQ242" s="247"/>
      <c r="CR242" s="247"/>
      <c r="CS242" s="248" t="s">
        <v>4271</v>
      </c>
      <c r="CT242" s="247"/>
      <c r="CU242" s="247"/>
      <c r="CV242" s="247"/>
      <c r="CW242" s="247"/>
      <c r="CX242" s="247"/>
      <c r="CY242" s="247"/>
      <c r="CZ242" s="247"/>
      <c r="DA242" s="247"/>
      <c r="DB242" s="247"/>
      <c r="DC242" s="247"/>
      <c r="DD242" s="247"/>
      <c r="DE242" s="247"/>
    </row>
    <row r="243" spans="34:109" ht="71.25" hidden="1">
      <c r="AH243" s="83"/>
      <c r="AI243" s="83"/>
      <c r="AJ243" s="83"/>
      <c r="AK243" s="83"/>
      <c r="AL243" s="47" t="str">
        <f t="shared" si="6"/>
        <v/>
      </c>
      <c r="AM243" s="47" t="str">
        <f t="shared" si="7"/>
        <v/>
      </c>
      <c r="AO243" s="83"/>
      <c r="AP243" s="43">
        <v>241</v>
      </c>
      <c r="AQ243" s="84"/>
      <c r="AR243" s="84"/>
      <c r="AS243" s="84"/>
      <c r="AT243" s="84"/>
      <c r="AU243" s="84"/>
      <c r="AV243" s="84"/>
      <c r="AW243" s="84"/>
      <c r="AX243" s="84"/>
      <c r="AY243" s="84"/>
      <c r="AZ243" s="84"/>
      <c r="BA243" s="84"/>
      <c r="BB243" s="84"/>
      <c r="BC243" s="84"/>
      <c r="BD243" s="84"/>
      <c r="BE243" s="84"/>
      <c r="BF243" s="84"/>
      <c r="BG243" s="84"/>
      <c r="BH243" s="84"/>
      <c r="BI243" s="84"/>
      <c r="BJ243" s="51" t="s">
        <v>4272</v>
      </c>
      <c r="BK243" s="84"/>
      <c r="BL243" s="84"/>
      <c r="BM243" s="84"/>
      <c r="BN243" s="84"/>
      <c r="BO243" s="84"/>
      <c r="BP243" s="84"/>
      <c r="BQ243" s="84"/>
      <c r="BR243" s="84"/>
      <c r="BS243" s="84"/>
      <c r="BT243" s="84"/>
      <c r="BU243" s="84"/>
      <c r="BV243" s="84"/>
      <c r="BW243" s="83"/>
      <c r="BX243" s="83"/>
      <c r="BY243" s="83"/>
      <c r="BZ243" s="247"/>
      <c r="CA243" s="247"/>
      <c r="CB243" s="247"/>
      <c r="CC243" s="247"/>
      <c r="CD243" s="247"/>
      <c r="CE243" s="247"/>
      <c r="CF243" s="247"/>
      <c r="CG243" s="247"/>
      <c r="CH243" s="247"/>
      <c r="CI243" s="247"/>
      <c r="CJ243" s="247"/>
      <c r="CK243" s="247"/>
      <c r="CL243" s="247"/>
      <c r="CM243" s="247"/>
      <c r="CN243" s="247"/>
      <c r="CO243" s="247"/>
      <c r="CP243" s="247"/>
      <c r="CQ243" s="247"/>
      <c r="CR243" s="247"/>
      <c r="CS243" s="248" t="s">
        <v>4273</v>
      </c>
      <c r="CT243" s="247"/>
      <c r="CU243" s="247"/>
      <c r="CV243" s="247"/>
      <c r="CW243" s="247"/>
      <c r="CX243" s="247"/>
      <c r="CY243" s="247"/>
      <c r="CZ243" s="247"/>
      <c r="DA243" s="247"/>
      <c r="DB243" s="247"/>
      <c r="DC243" s="247"/>
      <c r="DD243" s="247"/>
      <c r="DE243" s="247"/>
    </row>
    <row r="244" spans="34:109" ht="71.25" hidden="1">
      <c r="AH244" s="83"/>
      <c r="AI244" s="83"/>
      <c r="AJ244" s="83"/>
      <c r="AK244" s="83"/>
      <c r="AL244" s="47" t="str">
        <f t="shared" si="6"/>
        <v/>
      </c>
      <c r="AM244" s="47" t="str">
        <f t="shared" si="7"/>
        <v/>
      </c>
      <c r="AO244" s="83"/>
      <c r="AP244" s="43">
        <v>242</v>
      </c>
      <c r="AQ244" s="84"/>
      <c r="AR244" s="84"/>
      <c r="AS244" s="84"/>
      <c r="AT244" s="84"/>
      <c r="AU244" s="84"/>
      <c r="AV244" s="84"/>
      <c r="AW244" s="84"/>
      <c r="AX244" s="84"/>
      <c r="AY244" s="84"/>
      <c r="AZ244" s="84"/>
      <c r="BA244" s="84"/>
      <c r="BB244" s="84"/>
      <c r="BC244" s="84"/>
      <c r="BD244" s="84"/>
      <c r="BE244" s="84"/>
      <c r="BF244" s="84"/>
      <c r="BG244" s="84"/>
      <c r="BH244" s="84"/>
      <c r="BI244" s="84"/>
      <c r="BJ244" s="51" t="s">
        <v>4274</v>
      </c>
      <c r="BK244" s="84"/>
      <c r="BL244" s="84"/>
      <c r="BM244" s="84"/>
      <c r="BN244" s="84"/>
      <c r="BO244" s="84"/>
      <c r="BP244" s="84"/>
      <c r="BQ244" s="84"/>
      <c r="BR244" s="84"/>
      <c r="BS244" s="84"/>
      <c r="BT244" s="84"/>
      <c r="BU244" s="84"/>
      <c r="BV244" s="84"/>
      <c r="BW244" s="83"/>
      <c r="BX244" s="83"/>
      <c r="BY244" s="83"/>
      <c r="BZ244" s="247"/>
      <c r="CA244" s="247"/>
      <c r="CB244" s="247"/>
      <c r="CC244" s="247"/>
      <c r="CD244" s="247"/>
      <c r="CE244" s="247"/>
      <c r="CF244" s="247"/>
      <c r="CG244" s="247"/>
      <c r="CH244" s="247"/>
      <c r="CI244" s="247"/>
      <c r="CJ244" s="247"/>
      <c r="CK244" s="247"/>
      <c r="CL244" s="247"/>
      <c r="CM244" s="247"/>
      <c r="CN244" s="247"/>
      <c r="CO244" s="247"/>
      <c r="CP244" s="247"/>
      <c r="CQ244" s="247"/>
      <c r="CR244" s="247"/>
      <c r="CS244" s="248" t="s">
        <v>4275</v>
      </c>
      <c r="CT244" s="247"/>
      <c r="CU244" s="247"/>
      <c r="CV244" s="247"/>
      <c r="CW244" s="247"/>
      <c r="CX244" s="247"/>
      <c r="CY244" s="247"/>
      <c r="CZ244" s="247"/>
      <c r="DA244" s="247"/>
      <c r="DB244" s="247"/>
      <c r="DC244" s="247"/>
      <c r="DD244" s="247"/>
      <c r="DE244" s="247"/>
    </row>
    <row r="245" spans="34:109" ht="71.25" hidden="1">
      <c r="AH245" s="83"/>
      <c r="AI245" s="83"/>
      <c r="AJ245" s="83"/>
      <c r="AK245" s="83"/>
      <c r="AL245" s="47" t="str">
        <f t="shared" si="6"/>
        <v/>
      </c>
      <c r="AM245" s="47" t="str">
        <f t="shared" si="7"/>
        <v/>
      </c>
      <c r="AO245" s="83"/>
      <c r="AP245" s="43">
        <v>243</v>
      </c>
      <c r="AQ245" s="84"/>
      <c r="AR245" s="84"/>
      <c r="AS245" s="84"/>
      <c r="AT245" s="84"/>
      <c r="AU245" s="84"/>
      <c r="AV245" s="84"/>
      <c r="AW245" s="84"/>
      <c r="AX245" s="84"/>
      <c r="AY245" s="84"/>
      <c r="AZ245" s="84"/>
      <c r="BA245" s="84"/>
      <c r="BB245" s="84"/>
      <c r="BC245" s="84"/>
      <c r="BD245" s="84"/>
      <c r="BE245" s="84"/>
      <c r="BF245" s="84"/>
      <c r="BG245" s="84"/>
      <c r="BH245" s="84"/>
      <c r="BI245" s="84"/>
      <c r="BJ245" s="51" t="s">
        <v>4276</v>
      </c>
      <c r="BK245" s="84"/>
      <c r="BL245" s="84"/>
      <c r="BM245" s="84"/>
      <c r="BN245" s="84"/>
      <c r="BO245" s="84"/>
      <c r="BP245" s="84"/>
      <c r="BQ245" s="84"/>
      <c r="BR245" s="84"/>
      <c r="BS245" s="84"/>
      <c r="BT245" s="84"/>
      <c r="BU245" s="84"/>
      <c r="BV245" s="84"/>
      <c r="BW245" s="83"/>
      <c r="BX245" s="83"/>
      <c r="BY245" s="83"/>
      <c r="BZ245" s="247"/>
      <c r="CA245" s="247"/>
      <c r="CB245" s="247"/>
      <c r="CC245" s="247"/>
      <c r="CD245" s="247"/>
      <c r="CE245" s="247"/>
      <c r="CF245" s="247"/>
      <c r="CG245" s="247"/>
      <c r="CH245" s="247"/>
      <c r="CI245" s="247"/>
      <c r="CJ245" s="247"/>
      <c r="CK245" s="247"/>
      <c r="CL245" s="247"/>
      <c r="CM245" s="247"/>
      <c r="CN245" s="247"/>
      <c r="CO245" s="247"/>
      <c r="CP245" s="247"/>
      <c r="CQ245" s="247"/>
      <c r="CR245" s="247"/>
      <c r="CS245" s="248" t="s">
        <v>4277</v>
      </c>
      <c r="CT245" s="247"/>
      <c r="CU245" s="247"/>
      <c r="CV245" s="247"/>
      <c r="CW245" s="247"/>
      <c r="CX245" s="247"/>
      <c r="CY245" s="247"/>
      <c r="CZ245" s="247"/>
      <c r="DA245" s="247"/>
      <c r="DB245" s="247"/>
      <c r="DC245" s="247"/>
      <c r="DD245" s="247"/>
      <c r="DE245" s="247"/>
    </row>
    <row r="246" spans="34:109" ht="71.25" hidden="1">
      <c r="AH246" s="83"/>
      <c r="AI246" s="83"/>
      <c r="AJ246" s="83"/>
      <c r="AK246" s="83"/>
      <c r="AL246" s="47" t="str">
        <f t="shared" si="6"/>
        <v/>
      </c>
      <c r="AM246" s="47" t="str">
        <f t="shared" si="7"/>
        <v/>
      </c>
      <c r="AO246" s="83"/>
      <c r="AP246" s="43">
        <v>244</v>
      </c>
      <c r="AQ246" s="84"/>
      <c r="AR246" s="84"/>
      <c r="AS246" s="84"/>
      <c r="AT246" s="84"/>
      <c r="AU246" s="84"/>
      <c r="AV246" s="84"/>
      <c r="AW246" s="84"/>
      <c r="AX246" s="84"/>
      <c r="AY246" s="84"/>
      <c r="AZ246" s="84"/>
      <c r="BA246" s="84"/>
      <c r="BB246" s="84"/>
      <c r="BC246" s="84"/>
      <c r="BD246" s="84"/>
      <c r="BE246" s="84"/>
      <c r="BF246" s="84"/>
      <c r="BG246" s="84"/>
      <c r="BH246" s="84"/>
      <c r="BI246" s="84"/>
      <c r="BJ246" s="51" t="s">
        <v>4278</v>
      </c>
      <c r="BK246" s="84"/>
      <c r="BL246" s="84"/>
      <c r="BM246" s="84"/>
      <c r="BN246" s="84"/>
      <c r="BO246" s="84"/>
      <c r="BP246" s="84"/>
      <c r="BQ246" s="84"/>
      <c r="BR246" s="84"/>
      <c r="BS246" s="84"/>
      <c r="BT246" s="84"/>
      <c r="BU246" s="84"/>
      <c r="BV246" s="84"/>
      <c r="BW246" s="83"/>
      <c r="BX246" s="83"/>
      <c r="BY246" s="83"/>
      <c r="BZ246" s="247"/>
      <c r="CA246" s="247"/>
      <c r="CB246" s="247"/>
      <c r="CC246" s="247"/>
      <c r="CD246" s="247"/>
      <c r="CE246" s="247"/>
      <c r="CF246" s="247"/>
      <c r="CG246" s="247"/>
      <c r="CH246" s="247"/>
      <c r="CI246" s="247"/>
      <c r="CJ246" s="247"/>
      <c r="CK246" s="247"/>
      <c r="CL246" s="247"/>
      <c r="CM246" s="247"/>
      <c r="CN246" s="247"/>
      <c r="CO246" s="247"/>
      <c r="CP246" s="247"/>
      <c r="CQ246" s="247"/>
      <c r="CR246" s="247"/>
      <c r="CS246" s="248" t="s">
        <v>4279</v>
      </c>
      <c r="CT246" s="247"/>
      <c r="CU246" s="247"/>
      <c r="CV246" s="247"/>
      <c r="CW246" s="247"/>
      <c r="CX246" s="247"/>
      <c r="CY246" s="247"/>
      <c r="CZ246" s="247"/>
      <c r="DA246" s="247"/>
      <c r="DB246" s="247"/>
      <c r="DC246" s="247"/>
      <c r="DD246" s="247"/>
      <c r="DE246" s="247"/>
    </row>
    <row r="247" spans="34:109" ht="71.25" hidden="1">
      <c r="AH247" s="83"/>
      <c r="AI247" s="83"/>
      <c r="AJ247" s="83"/>
      <c r="AK247" s="83"/>
      <c r="AL247" s="47" t="str">
        <f t="shared" si="6"/>
        <v/>
      </c>
      <c r="AM247" s="47" t="str">
        <f t="shared" si="7"/>
        <v/>
      </c>
      <c r="AO247" s="83"/>
      <c r="AP247" s="43">
        <v>245</v>
      </c>
      <c r="AQ247" s="84"/>
      <c r="AR247" s="84"/>
      <c r="AS247" s="84"/>
      <c r="AT247" s="84"/>
      <c r="AU247" s="84"/>
      <c r="AV247" s="84"/>
      <c r="AW247" s="84"/>
      <c r="AX247" s="84"/>
      <c r="AY247" s="84"/>
      <c r="AZ247" s="84"/>
      <c r="BA247" s="84"/>
      <c r="BB247" s="84"/>
      <c r="BC247" s="84"/>
      <c r="BD247" s="84"/>
      <c r="BE247" s="84"/>
      <c r="BF247" s="84"/>
      <c r="BG247" s="84"/>
      <c r="BH247" s="84"/>
      <c r="BI247" s="84"/>
      <c r="BJ247" s="51" t="s">
        <v>4280</v>
      </c>
      <c r="BK247" s="84"/>
      <c r="BL247" s="84"/>
      <c r="BM247" s="84"/>
      <c r="BN247" s="84"/>
      <c r="BO247" s="84"/>
      <c r="BP247" s="84"/>
      <c r="BQ247" s="84"/>
      <c r="BR247" s="84"/>
      <c r="BS247" s="84"/>
      <c r="BT247" s="84"/>
      <c r="BU247" s="84"/>
      <c r="BV247" s="84"/>
      <c r="BW247" s="83"/>
      <c r="BX247" s="83"/>
      <c r="BY247" s="83"/>
      <c r="BZ247" s="247"/>
      <c r="CA247" s="247"/>
      <c r="CB247" s="247"/>
      <c r="CC247" s="247"/>
      <c r="CD247" s="247"/>
      <c r="CE247" s="247"/>
      <c r="CF247" s="247"/>
      <c r="CG247" s="247"/>
      <c r="CH247" s="247"/>
      <c r="CI247" s="247"/>
      <c r="CJ247" s="247"/>
      <c r="CK247" s="247"/>
      <c r="CL247" s="247"/>
      <c r="CM247" s="247"/>
      <c r="CN247" s="247"/>
      <c r="CO247" s="247"/>
      <c r="CP247" s="247"/>
      <c r="CQ247" s="247"/>
      <c r="CR247" s="247"/>
      <c r="CS247" s="248" t="s">
        <v>4281</v>
      </c>
      <c r="CT247" s="247"/>
      <c r="CU247" s="247"/>
      <c r="CV247" s="247"/>
      <c r="CW247" s="247"/>
      <c r="CX247" s="247"/>
      <c r="CY247" s="247"/>
      <c r="CZ247" s="247"/>
      <c r="DA247" s="247"/>
      <c r="DB247" s="247"/>
      <c r="DC247" s="247"/>
      <c r="DD247" s="247"/>
      <c r="DE247" s="247"/>
    </row>
    <row r="248" spans="34:109" ht="71.25" hidden="1">
      <c r="AH248" s="83"/>
      <c r="AI248" s="83"/>
      <c r="AJ248" s="83"/>
      <c r="AK248" s="83"/>
      <c r="AL248" s="47" t="str">
        <f t="shared" si="6"/>
        <v/>
      </c>
      <c r="AM248" s="47" t="str">
        <f t="shared" si="7"/>
        <v/>
      </c>
      <c r="AO248" s="83"/>
      <c r="AP248" s="43">
        <v>246</v>
      </c>
      <c r="AQ248" s="84"/>
      <c r="AR248" s="84"/>
      <c r="AS248" s="84"/>
      <c r="AT248" s="84"/>
      <c r="AU248" s="84"/>
      <c r="AV248" s="84"/>
      <c r="AW248" s="84"/>
      <c r="AX248" s="84"/>
      <c r="AY248" s="84"/>
      <c r="AZ248" s="84"/>
      <c r="BA248" s="84"/>
      <c r="BB248" s="84"/>
      <c r="BC248" s="84"/>
      <c r="BD248" s="84"/>
      <c r="BE248" s="84"/>
      <c r="BF248" s="84"/>
      <c r="BG248" s="84"/>
      <c r="BH248" s="84"/>
      <c r="BI248" s="84"/>
      <c r="BJ248" s="51" t="s">
        <v>4282</v>
      </c>
      <c r="BK248" s="84"/>
      <c r="BL248" s="84"/>
      <c r="BM248" s="84"/>
      <c r="BN248" s="84"/>
      <c r="BO248" s="84"/>
      <c r="BP248" s="84"/>
      <c r="BQ248" s="84"/>
      <c r="BR248" s="84"/>
      <c r="BS248" s="84"/>
      <c r="BT248" s="84"/>
      <c r="BU248" s="84"/>
      <c r="BV248" s="84"/>
      <c r="BW248" s="83"/>
      <c r="BX248" s="83"/>
      <c r="BY248" s="83"/>
      <c r="BZ248" s="247"/>
      <c r="CA248" s="247"/>
      <c r="CB248" s="247"/>
      <c r="CC248" s="247"/>
      <c r="CD248" s="247"/>
      <c r="CE248" s="247"/>
      <c r="CF248" s="247"/>
      <c r="CG248" s="247"/>
      <c r="CH248" s="247"/>
      <c r="CI248" s="247"/>
      <c r="CJ248" s="247"/>
      <c r="CK248" s="247"/>
      <c r="CL248" s="247"/>
      <c r="CM248" s="247"/>
      <c r="CN248" s="247"/>
      <c r="CO248" s="247"/>
      <c r="CP248" s="247"/>
      <c r="CQ248" s="247"/>
      <c r="CR248" s="247"/>
      <c r="CS248" s="248" t="s">
        <v>4283</v>
      </c>
      <c r="CT248" s="247"/>
      <c r="CU248" s="247"/>
      <c r="CV248" s="247"/>
      <c r="CW248" s="247"/>
      <c r="CX248" s="247"/>
      <c r="CY248" s="247"/>
      <c r="CZ248" s="247"/>
      <c r="DA248" s="247"/>
      <c r="DB248" s="247"/>
      <c r="DC248" s="247"/>
      <c r="DD248" s="247"/>
      <c r="DE248" s="247"/>
    </row>
    <row r="249" spans="34:109" ht="71.25" hidden="1">
      <c r="AH249" s="83"/>
      <c r="AI249" s="83"/>
      <c r="AJ249" s="83"/>
      <c r="AK249" s="83"/>
      <c r="AL249" s="47" t="str">
        <f t="shared" si="6"/>
        <v/>
      </c>
      <c r="AM249" s="47" t="str">
        <f t="shared" si="7"/>
        <v/>
      </c>
      <c r="AO249" s="83"/>
      <c r="AP249" s="43">
        <v>247</v>
      </c>
      <c r="AQ249" s="84"/>
      <c r="AR249" s="84"/>
      <c r="AS249" s="84"/>
      <c r="AT249" s="84"/>
      <c r="AU249" s="84"/>
      <c r="AV249" s="84"/>
      <c r="AW249" s="84"/>
      <c r="AX249" s="84"/>
      <c r="AY249" s="84"/>
      <c r="AZ249" s="84"/>
      <c r="BA249" s="84"/>
      <c r="BB249" s="84"/>
      <c r="BC249" s="84"/>
      <c r="BD249" s="84"/>
      <c r="BE249" s="84"/>
      <c r="BF249" s="84"/>
      <c r="BG249" s="84"/>
      <c r="BH249" s="84"/>
      <c r="BI249" s="84"/>
      <c r="BJ249" s="51" t="s">
        <v>4284</v>
      </c>
      <c r="BK249" s="84"/>
      <c r="BL249" s="84"/>
      <c r="BM249" s="84"/>
      <c r="BN249" s="84"/>
      <c r="BO249" s="84"/>
      <c r="BP249" s="84"/>
      <c r="BQ249" s="84"/>
      <c r="BR249" s="84"/>
      <c r="BS249" s="84"/>
      <c r="BT249" s="84"/>
      <c r="BU249" s="84"/>
      <c r="BV249" s="84"/>
      <c r="BW249" s="83"/>
      <c r="BX249" s="83"/>
      <c r="BY249" s="83"/>
      <c r="BZ249" s="247"/>
      <c r="CA249" s="247"/>
      <c r="CB249" s="247"/>
      <c r="CC249" s="247"/>
      <c r="CD249" s="247"/>
      <c r="CE249" s="247"/>
      <c r="CF249" s="247"/>
      <c r="CG249" s="247"/>
      <c r="CH249" s="247"/>
      <c r="CI249" s="247"/>
      <c r="CJ249" s="247"/>
      <c r="CK249" s="247"/>
      <c r="CL249" s="247"/>
      <c r="CM249" s="247"/>
      <c r="CN249" s="247"/>
      <c r="CO249" s="247"/>
      <c r="CP249" s="247"/>
      <c r="CQ249" s="247"/>
      <c r="CR249" s="247"/>
      <c r="CS249" s="248" t="s">
        <v>4285</v>
      </c>
      <c r="CT249" s="247"/>
      <c r="CU249" s="247"/>
      <c r="CV249" s="247"/>
      <c r="CW249" s="247"/>
      <c r="CX249" s="247"/>
      <c r="CY249" s="247"/>
      <c r="CZ249" s="247"/>
      <c r="DA249" s="247"/>
      <c r="DB249" s="247"/>
      <c r="DC249" s="247"/>
      <c r="DD249" s="247"/>
      <c r="DE249" s="247"/>
    </row>
    <row r="250" spans="34:109" ht="71.25" hidden="1">
      <c r="AH250" s="83"/>
      <c r="AI250" s="83"/>
      <c r="AJ250" s="83"/>
      <c r="AK250" s="83"/>
      <c r="AL250" s="47" t="str">
        <f t="shared" si="6"/>
        <v/>
      </c>
      <c r="AM250" s="47" t="str">
        <f t="shared" si="7"/>
        <v/>
      </c>
      <c r="AO250" s="83"/>
      <c r="AP250" s="43">
        <v>248</v>
      </c>
      <c r="AQ250" s="84"/>
      <c r="AR250" s="84"/>
      <c r="AS250" s="84"/>
      <c r="AT250" s="84"/>
      <c r="AU250" s="84"/>
      <c r="AV250" s="84"/>
      <c r="AW250" s="84"/>
      <c r="AX250" s="84"/>
      <c r="AY250" s="84"/>
      <c r="AZ250" s="84"/>
      <c r="BA250" s="84"/>
      <c r="BB250" s="84"/>
      <c r="BC250" s="84"/>
      <c r="BD250" s="84"/>
      <c r="BE250" s="84"/>
      <c r="BF250" s="84"/>
      <c r="BG250" s="84"/>
      <c r="BH250" s="84"/>
      <c r="BI250" s="84"/>
      <c r="BJ250" s="51" t="s">
        <v>4286</v>
      </c>
      <c r="BK250" s="84"/>
      <c r="BL250" s="84"/>
      <c r="BM250" s="84"/>
      <c r="BN250" s="84"/>
      <c r="BO250" s="84"/>
      <c r="BP250" s="84"/>
      <c r="BQ250" s="84"/>
      <c r="BR250" s="84"/>
      <c r="BS250" s="84"/>
      <c r="BT250" s="84"/>
      <c r="BU250" s="84"/>
      <c r="BV250" s="84"/>
      <c r="BW250" s="83"/>
      <c r="BX250" s="83"/>
      <c r="BY250" s="83"/>
      <c r="BZ250" s="247"/>
      <c r="CA250" s="247"/>
      <c r="CB250" s="247"/>
      <c r="CC250" s="247"/>
      <c r="CD250" s="247"/>
      <c r="CE250" s="247"/>
      <c r="CF250" s="247"/>
      <c r="CG250" s="247"/>
      <c r="CH250" s="247"/>
      <c r="CI250" s="247"/>
      <c r="CJ250" s="247"/>
      <c r="CK250" s="247"/>
      <c r="CL250" s="247"/>
      <c r="CM250" s="247"/>
      <c r="CN250" s="247"/>
      <c r="CO250" s="247"/>
      <c r="CP250" s="247"/>
      <c r="CQ250" s="247"/>
      <c r="CR250" s="247"/>
      <c r="CS250" s="248" t="s">
        <v>4287</v>
      </c>
      <c r="CT250" s="247"/>
      <c r="CU250" s="247"/>
      <c r="CV250" s="247"/>
      <c r="CW250" s="247"/>
      <c r="CX250" s="247"/>
      <c r="CY250" s="247"/>
      <c r="CZ250" s="247"/>
      <c r="DA250" s="247"/>
      <c r="DB250" s="247"/>
      <c r="DC250" s="247"/>
      <c r="DD250" s="247"/>
      <c r="DE250" s="247"/>
    </row>
    <row r="251" spans="34:109" ht="57" hidden="1">
      <c r="AH251" s="83"/>
      <c r="AI251" s="83"/>
      <c r="AJ251" s="83"/>
      <c r="AK251" s="83"/>
      <c r="AL251" s="47" t="str">
        <f t="shared" si="6"/>
        <v/>
      </c>
      <c r="AM251" s="47" t="str">
        <f t="shared" si="7"/>
        <v/>
      </c>
      <c r="AO251" s="83"/>
      <c r="AP251" s="43">
        <v>249</v>
      </c>
      <c r="AQ251" s="84"/>
      <c r="AR251" s="84"/>
      <c r="AS251" s="84"/>
      <c r="AT251" s="84"/>
      <c r="AU251" s="84"/>
      <c r="AV251" s="84"/>
      <c r="AW251" s="84"/>
      <c r="AX251" s="84"/>
      <c r="AY251" s="84"/>
      <c r="AZ251" s="84"/>
      <c r="BA251" s="84"/>
      <c r="BB251" s="84"/>
      <c r="BC251" s="84"/>
      <c r="BD251" s="84"/>
      <c r="BE251" s="84"/>
      <c r="BF251" s="84"/>
      <c r="BG251" s="84"/>
      <c r="BH251" s="84"/>
      <c r="BI251" s="84"/>
      <c r="BJ251" s="51" t="s">
        <v>4288</v>
      </c>
      <c r="BK251" s="84"/>
      <c r="BL251" s="84"/>
      <c r="BM251" s="84"/>
      <c r="BN251" s="84"/>
      <c r="BO251" s="84"/>
      <c r="BP251" s="84"/>
      <c r="BQ251" s="84"/>
      <c r="BR251" s="84"/>
      <c r="BS251" s="84"/>
      <c r="BT251" s="84"/>
      <c r="BU251" s="84"/>
      <c r="BV251" s="84"/>
      <c r="BW251" s="83"/>
      <c r="BX251" s="83"/>
      <c r="BY251" s="83"/>
      <c r="BZ251" s="247"/>
      <c r="CA251" s="247"/>
      <c r="CB251" s="247"/>
      <c r="CC251" s="247"/>
      <c r="CD251" s="247"/>
      <c r="CE251" s="247"/>
      <c r="CF251" s="247"/>
      <c r="CG251" s="247"/>
      <c r="CH251" s="247"/>
      <c r="CI251" s="247"/>
      <c r="CJ251" s="247"/>
      <c r="CK251" s="247"/>
      <c r="CL251" s="247"/>
      <c r="CM251" s="247"/>
      <c r="CN251" s="247"/>
      <c r="CO251" s="247"/>
      <c r="CP251" s="247"/>
      <c r="CQ251" s="247"/>
      <c r="CR251" s="247"/>
      <c r="CS251" s="248" t="s">
        <v>4289</v>
      </c>
      <c r="CT251" s="247"/>
      <c r="CU251" s="247"/>
      <c r="CV251" s="247"/>
      <c r="CW251" s="247"/>
      <c r="CX251" s="247"/>
      <c r="CY251" s="247"/>
      <c r="CZ251" s="247"/>
      <c r="DA251" s="247"/>
      <c r="DB251" s="247"/>
      <c r="DC251" s="247"/>
      <c r="DD251" s="247"/>
      <c r="DE251" s="247"/>
    </row>
    <row r="252" spans="34:109" ht="85.5" hidden="1">
      <c r="AH252" s="83"/>
      <c r="AI252" s="83"/>
      <c r="AJ252" s="83"/>
      <c r="AK252" s="83"/>
      <c r="AL252" s="47" t="str">
        <f t="shared" si="6"/>
        <v/>
      </c>
      <c r="AM252" s="47" t="str">
        <f t="shared" si="7"/>
        <v/>
      </c>
      <c r="AO252" s="83"/>
      <c r="AP252" s="43">
        <v>250</v>
      </c>
      <c r="AQ252" s="84"/>
      <c r="AR252" s="84"/>
      <c r="AS252" s="84"/>
      <c r="AT252" s="84"/>
      <c r="AU252" s="84"/>
      <c r="AV252" s="84"/>
      <c r="AW252" s="84"/>
      <c r="AX252" s="84"/>
      <c r="AY252" s="84"/>
      <c r="AZ252" s="84"/>
      <c r="BA252" s="84"/>
      <c r="BB252" s="84"/>
      <c r="BC252" s="84"/>
      <c r="BD252" s="84"/>
      <c r="BE252" s="84"/>
      <c r="BF252" s="84"/>
      <c r="BG252" s="84"/>
      <c r="BH252" s="84"/>
      <c r="BI252" s="84"/>
      <c r="BJ252" s="51" t="s">
        <v>4290</v>
      </c>
      <c r="BK252" s="84"/>
      <c r="BL252" s="84"/>
      <c r="BM252" s="84"/>
      <c r="BN252" s="84"/>
      <c r="BO252" s="84"/>
      <c r="BP252" s="84"/>
      <c r="BQ252" s="84"/>
      <c r="BR252" s="84"/>
      <c r="BS252" s="84"/>
      <c r="BT252" s="84"/>
      <c r="BU252" s="84"/>
      <c r="BV252" s="84"/>
      <c r="BW252" s="83"/>
      <c r="BX252" s="83"/>
      <c r="BY252" s="83"/>
      <c r="BZ252" s="247"/>
      <c r="CA252" s="247"/>
      <c r="CB252" s="247"/>
      <c r="CC252" s="247"/>
      <c r="CD252" s="247"/>
      <c r="CE252" s="247"/>
      <c r="CF252" s="247"/>
      <c r="CG252" s="247"/>
      <c r="CH252" s="247"/>
      <c r="CI252" s="247"/>
      <c r="CJ252" s="247"/>
      <c r="CK252" s="247"/>
      <c r="CL252" s="247"/>
      <c r="CM252" s="247"/>
      <c r="CN252" s="247"/>
      <c r="CO252" s="247"/>
      <c r="CP252" s="247"/>
      <c r="CQ252" s="247"/>
      <c r="CR252" s="247"/>
      <c r="CS252" s="248" t="s">
        <v>4291</v>
      </c>
      <c r="CT252" s="247"/>
      <c r="CU252" s="247"/>
      <c r="CV252" s="247"/>
      <c r="CW252" s="247"/>
      <c r="CX252" s="247"/>
      <c r="CY252" s="247"/>
      <c r="CZ252" s="247"/>
      <c r="DA252" s="247"/>
      <c r="DB252" s="247"/>
      <c r="DC252" s="247"/>
      <c r="DD252" s="247"/>
      <c r="DE252" s="247"/>
    </row>
    <row r="253" spans="34:109" ht="71.25" hidden="1">
      <c r="AH253" s="83"/>
      <c r="AI253" s="83"/>
      <c r="AJ253" s="83"/>
      <c r="AK253" s="83"/>
      <c r="AL253" s="47" t="str">
        <f t="shared" si="6"/>
        <v/>
      </c>
      <c r="AM253" s="47" t="str">
        <f t="shared" si="7"/>
        <v/>
      </c>
      <c r="AO253" s="83"/>
      <c r="AP253" s="43">
        <v>251</v>
      </c>
      <c r="AQ253" s="84"/>
      <c r="AR253" s="84"/>
      <c r="AS253" s="84"/>
      <c r="AT253" s="84"/>
      <c r="AU253" s="84"/>
      <c r="AV253" s="84"/>
      <c r="AW253" s="84"/>
      <c r="AX253" s="84"/>
      <c r="AY253" s="84"/>
      <c r="AZ253" s="84"/>
      <c r="BA253" s="84"/>
      <c r="BB253" s="84"/>
      <c r="BC253" s="84"/>
      <c r="BD253" s="84"/>
      <c r="BE253" s="84"/>
      <c r="BF253" s="84"/>
      <c r="BG253" s="84"/>
      <c r="BH253" s="84"/>
      <c r="BI253" s="84"/>
      <c r="BJ253" s="51" t="s">
        <v>4292</v>
      </c>
      <c r="BK253" s="84"/>
      <c r="BL253" s="84"/>
      <c r="BM253" s="84"/>
      <c r="BN253" s="84"/>
      <c r="BO253" s="84"/>
      <c r="BP253" s="84"/>
      <c r="BQ253" s="84"/>
      <c r="BR253" s="84"/>
      <c r="BS253" s="84"/>
      <c r="BT253" s="84"/>
      <c r="BU253" s="84"/>
      <c r="BV253" s="84"/>
      <c r="BW253" s="83"/>
      <c r="BX253" s="83"/>
      <c r="BY253" s="83"/>
      <c r="BZ253" s="247"/>
      <c r="CA253" s="247"/>
      <c r="CB253" s="247"/>
      <c r="CC253" s="247"/>
      <c r="CD253" s="247"/>
      <c r="CE253" s="247"/>
      <c r="CF253" s="247"/>
      <c r="CG253" s="247"/>
      <c r="CH253" s="247"/>
      <c r="CI253" s="247"/>
      <c r="CJ253" s="247"/>
      <c r="CK253" s="247"/>
      <c r="CL253" s="247"/>
      <c r="CM253" s="247"/>
      <c r="CN253" s="247"/>
      <c r="CO253" s="247"/>
      <c r="CP253" s="247"/>
      <c r="CQ253" s="247"/>
      <c r="CR253" s="247"/>
      <c r="CS253" s="248" t="s">
        <v>4293</v>
      </c>
      <c r="CT253" s="247"/>
      <c r="CU253" s="247"/>
      <c r="CV253" s="247"/>
      <c r="CW253" s="247"/>
      <c r="CX253" s="247"/>
      <c r="CY253" s="247"/>
      <c r="CZ253" s="247"/>
      <c r="DA253" s="247"/>
      <c r="DB253" s="247"/>
      <c r="DC253" s="247"/>
      <c r="DD253" s="247"/>
      <c r="DE253" s="247"/>
    </row>
    <row r="254" spans="34:109" ht="71.25" hidden="1">
      <c r="AH254" s="83"/>
      <c r="AI254" s="83"/>
      <c r="AJ254" s="83"/>
      <c r="AK254" s="83"/>
      <c r="AL254" s="47" t="str">
        <f t="shared" si="6"/>
        <v/>
      </c>
      <c r="AM254" s="47" t="str">
        <f t="shared" si="7"/>
        <v/>
      </c>
      <c r="AO254" s="83"/>
      <c r="AP254" s="43">
        <v>252</v>
      </c>
      <c r="AQ254" s="84"/>
      <c r="AR254" s="84"/>
      <c r="AS254" s="84"/>
      <c r="AT254" s="84"/>
      <c r="AU254" s="84"/>
      <c r="AV254" s="84"/>
      <c r="AW254" s="84"/>
      <c r="AX254" s="84"/>
      <c r="AY254" s="84"/>
      <c r="AZ254" s="84"/>
      <c r="BA254" s="84"/>
      <c r="BB254" s="84"/>
      <c r="BC254" s="84"/>
      <c r="BD254" s="84"/>
      <c r="BE254" s="84"/>
      <c r="BF254" s="84"/>
      <c r="BG254" s="84"/>
      <c r="BH254" s="84"/>
      <c r="BI254" s="84"/>
      <c r="BJ254" s="51" t="s">
        <v>4294</v>
      </c>
      <c r="BK254" s="84"/>
      <c r="BL254" s="84"/>
      <c r="BM254" s="84"/>
      <c r="BN254" s="84"/>
      <c r="BO254" s="84"/>
      <c r="BP254" s="84"/>
      <c r="BQ254" s="84"/>
      <c r="BR254" s="84"/>
      <c r="BS254" s="84"/>
      <c r="BT254" s="84"/>
      <c r="BU254" s="84"/>
      <c r="BV254" s="84"/>
      <c r="BW254" s="83"/>
      <c r="BX254" s="83"/>
      <c r="BY254" s="83"/>
      <c r="BZ254" s="247"/>
      <c r="CA254" s="247"/>
      <c r="CB254" s="247"/>
      <c r="CC254" s="247"/>
      <c r="CD254" s="247"/>
      <c r="CE254" s="247"/>
      <c r="CF254" s="247"/>
      <c r="CG254" s="247"/>
      <c r="CH254" s="247"/>
      <c r="CI254" s="247"/>
      <c r="CJ254" s="247"/>
      <c r="CK254" s="247"/>
      <c r="CL254" s="247"/>
      <c r="CM254" s="247"/>
      <c r="CN254" s="247"/>
      <c r="CO254" s="247"/>
      <c r="CP254" s="247"/>
      <c r="CQ254" s="247"/>
      <c r="CR254" s="247"/>
      <c r="CS254" s="248" t="s">
        <v>4295</v>
      </c>
      <c r="CT254" s="247"/>
      <c r="CU254" s="247"/>
      <c r="CV254" s="247"/>
      <c r="CW254" s="247"/>
      <c r="CX254" s="247"/>
      <c r="CY254" s="247"/>
      <c r="CZ254" s="247"/>
      <c r="DA254" s="247"/>
      <c r="DB254" s="247"/>
      <c r="DC254" s="247"/>
      <c r="DD254" s="247"/>
      <c r="DE254" s="247"/>
    </row>
    <row r="255" spans="34:109" ht="71.25" hidden="1">
      <c r="AH255" s="83"/>
      <c r="AI255" s="83"/>
      <c r="AJ255" s="83"/>
      <c r="AK255" s="83"/>
      <c r="AL255" s="47" t="str">
        <f t="shared" si="6"/>
        <v/>
      </c>
      <c r="AM255" s="47" t="str">
        <f t="shared" si="7"/>
        <v/>
      </c>
      <c r="AO255" s="83"/>
      <c r="AP255" s="43">
        <v>253</v>
      </c>
      <c r="AQ255" s="84"/>
      <c r="AR255" s="84"/>
      <c r="AS255" s="84"/>
      <c r="AT255" s="84"/>
      <c r="AU255" s="84"/>
      <c r="AV255" s="84"/>
      <c r="AW255" s="84"/>
      <c r="AX255" s="84"/>
      <c r="AY255" s="84"/>
      <c r="AZ255" s="84"/>
      <c r="BA255" s="84"/>
      <c r="BB255" s="84"/>
      <c r="BC255" s="84"/>
      <c r="BD255" s="84"/>
      <c r="BE255" s="84"/>
      <c r="BF255" s="84"/>
      <c r="BG255" s="84"/>
      <c r="BH255" s="84"/>
      <c r="BI255" s="84"/>
      <c r="BJ255" s="51" t="s">
        <v>4296</v>
      </c>
      <c r="BK255" s="84"/>
      <c r="BL255" s="84"/>
      <c r="BM255" s="84"/>
      <c r="BN255" s="84"/>
      <c r="BO255" s="84"/>
      <c r="BP255" s="84"/>
      <c r="BQ255" s="84"/>
      <c r="BR255" s="84"/>
      <c r="BS255" s="84"/>
      <c r="BT255" s="84"/>
      <c r="BU255" s="84"/>
      <c r="BV255" s="84"/>
      <c r="BW255" s="83"/>
      <c r="BX255" s="83"/>
      <c r="BY255" s="83"/>
      <c r="BZ255" s="247"/>
      <c r="CA255" s="247"/>
      <c r="CB255" s="247"/>
      <c r="CC255" s="247"/>
      <c r="CD255" s="247"/>
      <c r="CE255" s="247"/>
      <c r="CF255" s="247"/>
      <c r="CG255" s="247"/>
      <c r="CH255" s="247"/>
      <c r="CI255" s="247"/>
      <c r="CJ255" s="247"/>
      <c r="CK255" s="247"/>
      <c r="CL255" s="247"/>
      <c r="CM255" s="247"/>
      <c r="CN255" s="247"/>
      <c r="CO255" s="247"/>
      <c r="CP255" s="247"/>
      <c r="CQ255" s="247"/>
      <c r="CR255" s="247"/>
      <c r="CS255" s="248" t="s">
        <v>4297</v>
      </c>
      <c r="CT255" s="247"/>
      <c r="CU255" s="247"/>
      <c r="CV255" s="247"/>
      <c r="CW255" s="247"/>
      <c r="CX255" s="247"/>
      <c r="CY255" s="247"/>
      <c r="CZ255" s="247"/>
      <c r="DA255" s="247"/>
      <c r="DB255" s="247"/>
      <c r="DC255" s="247"/>
      <c r="DD255" s="247"/>
      <c r="DE255" s="247"/>
    </row>
    <row r="256" spans="34:109" ht="57" hidden="1">
      <c r="AH256" s="83"/>
      <c r="AI256" s="83"/>
      <c r="AJ256" s="83"/>
      <c r="AK256" s="83"/>
      <c r="AL256" s="47" t="str">
        <f t="shared" si="6"/>
        <v/>
      </c>
      <c r="AM256" s="47" t="str">
        <f t="shared" si="7"/>
        <v/>
      </c>
      <c r="AO256" s="83"/>
      <c r="AP256" s="43">
        <v>254</v>
      </c>
      <c r="AQ256" s="84"/>
      <c r="AR256" s="84"/>
      <c r="AS256" s="84"/>
      <c r="AT256" s="84"/>
      <c r="AU256" s="84"/>
      <c r="AV256" s="84"/>
      <c r="AW256" s="84"/>
      <c r="AX256" s="84"/>
      <c r="AY256" s="84"/>
      <c r="AZ256" s="84"/>
      <c r="BA256" s="84"/>
      <c r="BB256" s="84"/>
      <c r="BC256" s="84"/>
      <c r="BD256" s="84"/>
      <c r="BE256" s="84"/>
      <c r="BF256" s="84"/>
      <c r="BG256" s="84"/>
      <c r="BH256" s="84"/>
      <c r="BI256" s="84"/>
      <c r="BJ256" s="51" t="s">
        <v>4298</v>
      </c>
      <c r="BK256" s="84"/>
      <c r="BL256" s="84"/>
      <c r="BM256" s="84"/>
      <c r="BN256" s="84"/>
      <c r="BO256" s="84"/>
      <c r="BP256" s="84"/>
      <c r="BQ256" s="84"/>
      <c r="BR256" s="84"/>
      <c r="BS256" s="84"/>
      <c r="BT256" s="84"/>
      <c r="BU256" s="84"/>
      <c r="BV256" s="84"/>
      <c r="BW256" s="83"/>
      <c r="BX256" s="83"/>
      <c r="BY256" s="83"/>
      <c r="BZ256" s="247"/>
      <c r="CA256" s="247"/>
      <c r="CB256" s="247"/>
      <c r="CC256" s="247"/>
      <c r="CD256" s="247"/>
      <c r="CE256" s="247"/>
      <c r="CF256" s="247"/>
      <c r="CG256" s="247"/>
      <c r="CH256" s="247"/>
      <c r="CI256" s="247"/>
      <c r="CJ256" s="247"/>
      <c r="CK256" s="247"/>
      <c r="CL256" s="247"/>
      <c r="CM256" s="247"/>
      <c r="CN256" s="247"/>
      <c r="CO256" s="247"/>
      <c r="CP256" s="247"/>
      <c r="CQ256" s="247"/>
      <c r="CR256" s="247"/>
      <c r="CS256" s="248" t="s">
        <v>4299</v>
      </c>
      <c r="CT256" s="247"/>
      <c r="CU256" s="247"/>
      <c r="CV256" s="247"/>
      <c r="CW256" s="247"/>
      <c r="CX256" s="247"/>
      <c r="CY256" s="247"/>
      <c r="CZ256" s="247"/>
      <c r="DA256" s="247"/>
      <c r="DB256" s="247"/>
      <c r="DC256" s="247"/>
      <c r="DD256" s="247"/>
      <c r="DE256" s="247"/>
    </row>
    <row r="257" spans="34:109" ht="71.25" hidden="1">
      <c r="AH257" s="83"/>
      <c r="AI257" s="83"/>
      <c r="AJ257" s="83"/>
      <c r="AK257" s="83"/>
      <c r="AL257" s="47" t="str">
        <f t="shared" si="6"/>
        <v/>
      </c>
      <c r="AM257" s="47" t="str">
        <f t="shared" si="7"/>
        <v/>
      </c>
      <c r="AO257" s="83"/>
      <c r="AP257" s="43">
        <v>255</v>
      </c>
      <c r="AQ257" s="84"/>
      <c r="AR257" s="84"/>
      <c r="AS257" s="84"/>
      <c r="AT257" s="84"/>
      <c r="AU257" s="84"/>
      <c r="AV257" s="84"/>
      <c r="AW257" s="84"/>
      <c r="AX257" s="84"/>
      <c r="AY257" s="84"/>
      <c r="AZ257" s="84"/>
      <c r="BA257" s="84"/>
      <c r="BB257" s="84"/>
      <c r="BC257" s="84"/>
      <c r="BD257" s="84"/>
      <c r="BE257" s="84"/>
      <c r="BF257" s="84"/>
      <c r="BG257" s="84"/>
      <c r="BH257" s="84"/>
      <c r="BI257" s="84"/>
      <c r="BJ257" s="51" t="s">
        <v>4300</v>
      </c>
      <c r="BK257" s="84"/>
      <c r="BL257" s="84"/>
      <c r="BM257" s="84"/>
      <c r="BN257" s="84"/>
      <c r="BO257" s="84"/>
      <c r="BP257" s="84"/>
      <c r="BQ257" s="84"/>
      <c r="BR257" s="84"/>
      <c r="BS257" s="84"/>
      <c r="BT257" s="84"/>
      <c r="BU257" s="84"/>
      <c r="BV257" s="84"/>
      <c r="BW257" s="83"/>
      <c r="BX257" s="83"/>
      <c r="BY257" s="83"/>
      <c r="BZ257" s="247"/>
      <c r="CA257" s="247"/>
      <c r="CB257" s="247"/>
      <c r="CC257" s="247"/>
      <c r="CD257" s="247"/>
      <c r="CE257" s="247"/>
      <c r="CF257" s="247"/>
      <c r="CG257" s="247"/>
      <c r="CH257" s="247"/>
      <c r="CI257" s="247"/>
      <c r="CJ257" s="247"/>
      <c r="CK257" s="247"/>
      <c r="CL257" s="247"/>
      <c r="CM257" s="247"/>
      <c r="CN257" s="247"/>
      <c r="CO257" s="247"/>
      <c r="CP257" s="247"/>
      <c r="CQ257" s="247"/>
      <c r="CR257" s="247"/>
      <c r="CS257" s="248" t="s">
        <v>4301</v>
      </c>
      <c r="CT257" s="247"/>
      <c r="CU257" s="247"/>
      <c r="CV257" s="247"/>
      <c r="CW257" s="247"/>
      <c r="CX257" s="247"/>
      <c r="CY257" s="247"/>
      <c r="CZ257" s="247"/>
      <c r="DA257" s="247"/>
      <c r="DB257" s="247"/>
      <c r="DC257" s="247"/>
      <c r="DD257" s="247"/>
      <c r="DE257" s="247"/>
    </row>
    <row r="258" spans="34:109" ht="71.25" hidden="1">
      <c r="AH258" s="83"/>
      <c r="AI258" s="83"/>
      <c r="AJ258" s="83"/>
      <c r="AK258" s="83"/>
      <c r="AL258" s="47" t="str">
        <f t="shared" si="6"/>
        <v/>
      </c>
      <c r="AM258" s="47" t="str">
        <f t="shared" si="7"/>
        <v/>
      </c>
      <c r="AO258" s="83"/>
      <c r="AP258" s="43">
        <v>256</v>
      </c>
      <c r="AQ258" s="84"/>
      <c r="AR258" s="84"/>
      <c r="AS258" s="84"/>
      <c r="AT258" s="84"/>
      <c r="AU258" s="84"/>
      <c r="AV258" s="84"/>
      <c r="AW258" s="84"/>
      <c r="AX258" s="84"/>
      <c r="AY258" s="84"/>
      <c r="AZ258" s="84"/>
      <c r="BA258" s="84"/>
      <c r="BB258" s="84"/>
      <c r="BC258" s="84"/>
      <c r="BD258" s="84"/>
      <c r="BE258" s="84"/>
      <c r="BF258" s="84"/>
      <c r="BG258" s="84"/>
      <c r="BH258" s="84"/>
      <c r="BI258" s="84"/>
      <c r="BJ258" s="51" t="s">
        <v>4302</v>
      </c>
      <c r="BK258" s="84"/>
      <c r="BL258" s="84"/>
      <c r="BM258" s="84"/>
      <c r="BN258" s="84"/>
      <c r="BO258" s="84"/>
      <c r="BP258" s="84"/>
      <c r="BQ258" s="84"/>
      <c r="BR258" s="84"/>
      <c r="BS258" s="84"/>
      <c r="BT258" s="84"/>
      <c r="BU258" s="84"/>
      <c r="BV258" s="84"/>
      <c r="BW258" s="83"/>
      <c r="BX258" s="83"/>
      <c r="BY258" s="83"/>
      <c r="BZ258" s="247"/>
      <c r="CA258" s="247"/>
      <c r="CB258" s="247"/>
      <c r="CC258" s="247"/>
      <c r="CD258" s="247"/>
      <c r="CE258" s="247"/>
      <c r="CF258" s="247"/>
      <c r="CG258" s="247"/>
      <c r="CH258" s="247"/>
      <c r="CI258" s="247"/>
      <c r="CJ258" s="247"/>
      <c r="CK258" s="247"/>
      <c r="CL258" s="247"/>
      <c r="CM258" s="247"/>
      <c r="CN258" s="247"/>
      <c r="CO258" s="247"/>
      <c r="CP258" s="247"/>
      <c r="CQ258" s="247"/>
      <c r="CR258" s="247"/>
      <c r="CS258" s="248" t="s">
        <v>4303</v>
      </c>
      <c r="CT258" s="247"/>
      <c r="CU258" s="247"/>
      <c r="CV258" s="247"/>
      <c r="CW258" s="247"/>
      <c r="CX258" s="247"/>
      <c r="CY258" s="247"/>
      <c r="CZ258" s="247"/>
      <c r="DA258" s="247"/>
      <c r="DB258" s="247"/>
      <c r="DC258" s="247"/>
      <c r="DD258" s="247"/>
      <c r="DE258" s="247"/>
    </row>
    <row r="259" spans="34:109" ht="71.25" hidden="1">
      <c r="AH259" s="83"/>
      <c r="AI259" s="83"/>
      <c r="AJ259" s="83"/>
      <c r="AK259" s="83"/>
      <c r="AL259" s="47" t="str">
        <f t="shared" si="6"/>
        <v/>
      </c>
      <c r="AM259" s="47" t="str">
        <f t="shared" si="7"/>
        <v/>
      </c>
      <c r="AO259" s="83"/>
      <c r="AP259" s="43">
        <v>257</v>
      </c>
      <c r="AQ259" s="84"/>
      <c r="AR259" s="84"/>
      <c r="AS259" s="84"/>
      <c r="AT259" s="84"/>
      <c r="AU259" s="84"/>
      <c r="AV259" s="84"/>
      <c r="AW259" s="84"/>
      <c r="AX259" s="84"/>
      <c r="AY259" s="84"/>
      <c r="AZ259" s="84"/>
      <c r="BA259" s="84"/>
      <c r="BB259" s="84"/>
      <c r="BC259" s="84"/>
      <c r="BD259" s="84"/>
      <c r="BE259" s="84"/>
      <c r="BF259" s="84"/>
      <c r="BG259" s="84"/>
      <c r="BH259" s="84"/>
      <c r="BI259" s="84"/>
      <c r="BJ259" s="51" t="s">
        <v>4304</v>
      </c>
      <c r="BK259" s="84"/>
      <c r="BL259" s="84"/>
      <c r="BM259" s="84"/>
      <c r="BN259" s="84"/>
      <c r="BO259" s="84"/>
      <c r="BP259" s="84"/>
      <c r="BQ259" s="84"/>
      <c r="BR259" s="84"/>
      <c r="BS259" s="84"/>
      <c r="BT259" s="84"/>
      <c r="BU259" s="84"/>
      <c r="BV259" s="84"/>
      <c r="BW259" s="83"/>
      <c r="BX259" s="83"/>
      <c r="BY259" s="83"/>
      <c r="BZ259" s="247"/>
      <c r="CA259" s="247"/>
      <c r="CB259" s="247"/>
      <c r="CC259" s="247"/>
      <c r="CD259" s="247"/>
      <c r="CE259" s="247"/>
      <c r="CF259" s="247"/>
      <c r="CG259" s="247"/>
      <c r="CH259" s="247"/>
      <c r="CI259" s="247"/>
      <c r="CJ259" s="247"/>
      <c r="CK259" s="247"/>
      <c r="CL259" s="247"/>
      <c r="CM259" s="247"/>
      <c r="CN259" s="247"/>
      <c r="CO259" s="247"/>
      <c r="CP259" s="247"/>
      <c r="CQ259" s="247"/>
      <c r="CR259" s="247"/>
      <c r="CS259" s="248" t="s">
        <v>4305</v>
      </c>
      <c r="CT259" s="247"/>
      <c r="CU259" s="247"/>
      <c r="CV259" s="247"/>
      <c r="CW259" s="247"/>
      <c r="CX259" s="247"/>
      <c r="CY259" s="247"/>
      <c r="CZ259" s="247"/>
      <c r="DA259" s="247"/>
      <c r="DB259" s="247"/>
      <c r="DC259" s="247"/>
      <c r="DD259" s="247"/>
      <c r="DE259" s="247"/>
    </row>
    <row r="260" spans="34:109" ht="71.25" hidden="1">
      <c r="AH260" s="83"/>
      <c r="AI260" s="83"/>
      <c r="AJ260" s="83"/>
      <c r="AK260" s="83"/>
      <c r="AL260" s="47" t="str">
        <f t="shared" ref="AL260:AL323" si="8">IFERROR(IF(HLOOKUP($N$10, $BZ$3:$DE$574, $AP260, FALSE )="", "", HLOOKUP($N$10, $BZ$3:$DE$574, $AP260, FALSE)), "")</f>
        <v/>
      </c>
      <c r="AM260" s="47" t="str">
        <f t="shared" ref="AM260:AM323" si="9">IFERROR(IF(AL260="", "", HLOOKUP($N$10, $AQ$3:$BV$574, AP260, FALSE)), "")</f>
        <v/>
      </c>
      <c r="AO260" s="83"/>
      <c r="AP260" s="43">
        <v>258</v>
      </c>
      <c r="AQ260" s="84"/>
      <c r="AR260" s="84"/>
      <c r="AS260" s="84"/>
      <c r="AT260" s="84"/>
      <c r="AU260" s="84"/>
      <c r="AV260" s="84"/>
      <c r="AW260" s="84"/>
      <c r="AX260" s="84"/>
      <c r="AY260" s="84"/>
      <c r="AZ260" s="84"/>
      <c r="BA260" s="84"/>
      <c r="BB260" s="84"/>
      <c r="BC260" s="84"/>
      <c r="BD260" s="84"/>
      <c r="BE260" s="84"/>
      <c r="BF260" s="84"/>
      <c r="BG260" s="84"/>
      <c r="BH260" s="84"/>
      <c r="BI260" s="84"/>
      <c r="BJ260" s="51" t="s">
        <v>4306</v>
      </c>
      <c r="BK260" s="84"/>
      <c r="BL260" s="84"/>
      <c r="BM260" s="84"/>
      <c r="BN260" s="84"/>
      <c r="BO260" s="84"/>
      <c r="BP260" s="84"/>
      <c r="BQ260" s="84"/>
      <c r="BR260" s="84"/>
      <c r="BS260" s="84"/>
      <c r="BT260" s="84"/>
      <c r="BU260" s="84"/>
      <c r="BV260" s="84"/>
      <c r="BW260" s="83"/>
      <c r="BX260" s="83"/>
      <c r="BY260" s="83"/>
      <c r="BZ260" s="247"/>
      <c r="CA260" s="247"/>
      <c r="CB260" s="247"/>
      <c r="CC260" s="247"/>
      <c r="CD260" s="247"/>
      <c r="CE260" s="247"/>
      <c r="CF260" s="247"/>
      <c r="CG260" s="247"/>
      <c r="CH260" s="247"/>
      <c r="CI260" s="247"/>
      <c r="CJ260" s="247"/>
      <c r="CK260" s="247"/>
      <c r="CL260" s="247"/>
      <c r="CM260" s="247"/>
      <c r="CN260" s="247"/>
      <c r="CO260" s="247"/>
      <c r="CP260" s="247"/>
      <c r="CQ260" s="247"/>
      <c r="CR260" s="247"/>
      <c r="CS260" s="248" t="s">
        <v>4307</v>
      </c>
      <c r="CT260" s="247"/>
      <c r="CU260" s="247"/>
      <c r="CV260" s="247"/>
      <c r="CW260" s="247"/>
      <c r="CX260" s="247"/>
      <c r="CY260" s="247"/>
      <c r="CZ260" s="247"/>
      <c r="DA260" s="247"/>
      <c r="DB260" s="247"/>
      <c r="DC260" s="247"/>
      <c r="DD260" s="247"/>
      <c r="DE260" s="247"/>
    </row>
    <row r="261" spans="34:109" ht="71.25" hidden="1">
      <c r="AH261" s="83"/>
      <c r="AI261" s="83"/>
      <c r="AJ261" s="83"/>
      <c r="AK261" s="83"/>
      <c r="AL261" s="47" t="str">
        <f t="shared" si="8"/>
        <v/>
      </c>
      <c r="AM261" s="47" t="str">
        <f t="shared" si="9"/>
        <v/>
      </c>
      <c r="AO261" s="83"/>
      <c r="AP261" s="43">
        <v>259</v>
      </c>
      <c r="AQ261" s="84"/>
      <c r="AR261" s="84"/>
      <c r="AS261" s="84"/>
      <c r="AT261" s="84"/>
      <c r="AU261" s="84"/>
      <c r="AV261" s="84"/>
      <c r="AW261" s="84"/>
      <c r="AX261" s="84"/>
      <c r="AY261" s="84"/>
      <c r="AZ261" s="84"/>
      <c r="BA261" s="84"/>
      <c r="BB261" s="84"/>
      <c r="BC261" s="84"/>
      <c r="BD261" s="84"/>
      <c r="BE261" s="84"/>
      <c r="BF261" s="84"/>
      <c r="BG261" s="84"/>
      <c r="BH261" s="84"/>
      <c r="BI261" s="84"/>
      <c r="BJ261" s="51" t="s">
        <v>4308</v>
      </c>
      <c r="BK261" s="84"/>
      <c r="BL261" s="84"/>
      <c r="BM261" s="84"/>
      <c r="BN261" s="84"/>
      <c r="BO261" s="84"/>
      <c r="BP261" s="84"/>
      <c r="BQ261" s="84"/>
      <c r="BR261" s="84"/>
      <c r="BS261" s="84"/>
      <c r="BT261" s="84"/>
      <c r="BU261" s="84"/>
      <c r="BV261" s="84"/>
      <c r="BW261" s="83"/>
      <c r="BX261" s="83"/>
      <c r="BY261" s="83"/>
      <c r="BZ261" s="247"/>
      <c r="CA261" s="247"/>
      <c r="CB261" s="247"/>
      <c r="CC261" s="247"/>
      <c r="CD261" s="247"/>
      <c r="CE261" s="247"/>
      <c r="CF261" s="247"/>
      <c r="CG261" s="247"/>
      <c r="CH261" s="247"/>
      <c r="CI261" s="247"/>
      <c r="CJ261" s="247"/>
      <c r="CK261" s="247"/>
      <c r="CL261" s="247"/>
      <c r="CM261" s="247"/>
      <c r="CN261" s="247"/>
      <c r="CO261" s="247"/>
      <c r="CP261" s="247"/>
      <c r="CQ261" s="247"/>
      <c r="CR261" s="247"/>
      <c r="CS261" s="248" t="s">
        <v>4309</v>
      </c>
      <c r="CT261" s="247"/>
      <c r="CU261" s="247"/>
      <c r="CV261" s="247"/>
      <c r="CW261" s="247"/>
      <c r="CX261" s="247"/>
      <c r="CY261" s="247"/>
      <c r="CZ261" s="247"/>
      <c r="DA261" s="247"/>
      <c r="DB261" s="247"/>
      <c r="DC261" s="247"/>
      <c r="DD261" s="247"/>
      <c r="DE261" s="247"/>
    </row>
    <row r="262" spans="34:109" ht="85.5" hidden="1">
      <c r="AH262" s="83"/>
      <c r="AI262" s="83"/>
      <c r="AJ262" s="83"/>
      <c r="AK262" s="83"/>
      <c r="AL262" s="47" t="str">
        <f t="shared" si="8"/>
        <v/>
      </c>
      <c r="AM262" s="47" t="str">
        <f t="shared" si="9"/>
        <v/>
      </c>
      <c r="AO262" s="83"/>
      <c r="AP262" s="43">
        <v>260</v>
      </c>
      <c r="AQ262" s="84"/>
      <c r="AR262" s="84"/>
      <c r="AS262" s="84"/>
      <c r="AT262" s="84"/>
      <c r="AU262" s="84"/>
      <c r="AV262" s="84"/>
      <c r="AW262" s="84"/>
      <c r="AX262" s="84"/>
      <c r="AY262" s="84"/>
      <c r="AZ262" s="84"/>
      <c r="BA262" s="84"/>
      <c r="BB262" s="84"/>
      <c r="BC262" s="84"/>
      <c r="BD262" s="84"/>
      <c r="BE262" s="84"/>
      <c r="BF262" s="84"/>
      <c r="BG262" s="84"/>
      <c r="BH262" s="84"/>
      <c r="BI262" s="84"/>
      <c r="BJ262" s="51" t="s">
        <v>4310</v>
      </c>
      <c r="BK262" s="84"/>
      <c r="BL262" s="84"/>
      <c r="BM262" s="84"/>
      <c r="BN262" s="84"/>
      <c r="BO262" s="84"/>
      <c r="BP262" s="84"/>
      <c r="BQ262" s="84"/>
      <c r="BR262" s="84"/>
      <c r="BS262" s="84"/>
      <c r="BT262" s="84"/>
      <c r="BU262" s="84"/>
      <c r="BV262" s="84"/>
      <c r="BW262" s="83"/>
      <c r="BX262" s="83"/>
      <c r="BY262" s="83"/>
      <c r="BZ262" s="247"/>
      <c r="CA262" s="247"/>
      <c r="CB262" s="247"/>
      <c r="CC262" s="247"/>
      <c r="CD262" s="247"/>
      <c r="CE262" s="247"/>
      <c r="CF262" s="247"/>
      <c r="CG262" s="247"/>
      <c r="CH262" s="247"/>
      <c r="CI262" s="247"/>
      <c r="CJ262" s="247"/>
      <c r="CK262" s="247"/>
      <c r="CL262" s="247"/>
      <c r="CM262" s="247"/>
      <c r="CN262" s="247"/>
      <c r="CO262" s="247"/>
      <c r="CP262" s="247"/>
      <c r="CQ262" s="247"/>
      <c r="CR262" s="247"/>
      <c r="CS262" s="248" t="s">
        <v>4311</v>
      </c>
      <c r="CT262" s="247"/>
      <c r="CU262" s="247"/>
      <c r="CV262" s="247"/>
      <c r="CW262" s="247"/>
      <c r="CX262" s="247"/>
      <c r="CY262" s="247"/>
      <c r="CZ262" s="247"/>
      <c r="DA262" s="247"/>
      <c r="DB262" s="247"/>
      <c r="DC262" s="247"/>
      <c r="DD262" s="247"/>
      <c r="DE262" s="247"/>
    </row>
    <row r="263" spans="34:109" ht="71.25" hidden="1">
      <c r="AH263" s="83"/>
      <c r="AI263" s="83"/>
      <c r="AJ263" s="83"/>
      <c r="AK263" s="83"/>
      <c r="AL263" s="47" t="str">
        <f t="shared" si="8"/>
        <v/>
      </c>
      <c r="AM263" s="47" t="str">
        <f t="shared" si="9"/>
        <v/>
      </c>
      <c r="AO263" s="83"/>
      <c r="AP263" s="43">
        <v>261</v>
      </c>
      <c r="AQ263" s="84"/>
      <c r="AR263" s="84"/>
      <c r="AS263" s="84"/>
      <c r="AT263" s="84"/>
      <c r="AU263" s="84"/>
      <c r="AV263" s="84"/>
      <c r="AW263" s="84"/>
      <c r="AX263" s="84"/>
      <c r="AY263" s="84"/>
      <c r="AZ263" s="84"/>
      <c r="BA263" s="84"/>
      <c r="BB263" s="84"/>
      <c r="BC263" s="84"/>
      <c r="BD263" s="84"/>
      <c r="BE263" s="84"/>
      <c r="BF263" s="84"/>
      <c r="BG263" s="84"/>
      <c r="BH263" s="84"/>
      <c r="BI263" s="84"/>
      <c r="BJ263" s="51" t="s">
        <v>4312</v>
      </c>
      <c r="BK263" s="84"/>
      <c r="BL263" s="84"/>
      <c r="BM263" s="84"/>
      <c r="BN263" s="84"/>
      <c r="BO263" s="84"/>
      <c r="BP263" s="84"/>
      <c r="BQ263" s="84"/>
      <c r="BR263" s="84"/>
      <c r="BS263" s="84"/>
      <c r="BT263" s="84"/>
      <c r="BU263" s="84"/>
      <c r="BV263" s="84"/>
      <c r="BW263" s="83"/>
      <c r="BX263" s="83"/>
      <c r="BY263" s="83"/>
      <c r="BZ263" s="247"/>
      <c r="CA263" s="247"/>
      <c r="CB263" s="247"/>
      <c r="CC263" s="247"/>
      <c r="CD263" s="247"/>
      <c r="CE263" s="247"/>
      <c r="CF263" s="247"/>
      <c r="CG263" s="247"/>
      <c r="CH263" s="247"/>
      <c r="CI263" s="247"/>
      <c r="CJ263" s="247"/>
      <c r="CK263" s="247"/>
      <c r="CL263" s="247"/>
      <c r="CM263" s="247"/>
      <c r="CN263" s="247"/>
      <c r="CO263" s="247"/>
      <c r="CP263" s="247"/>
      <c r="CQ263" s="247"/>
      <c r="CR263" s="247"/>
      <c r="CS263" s="248" t="s">
        <v>4313</v>
      </c>
      <c r="CT263" s="247"/>
      <c r="CU263" s="247"/>
      <c r="CV263" s="247"/>
      <c r="CW263" s="247"/>
      <c r="CX263" s="247"/>
      <c r="CY263" s="247"/>
      <c r="CZ263" s="247"/>
      <c r="DA263" s="247"/>
      <c r="DB263" s="247"/>
      <c r="DC263" s="247"/>
      <c r="DD263" s="247"/>
      <c r="DE263" s="247"/>
    </row>
    <row r="264" spans="34:109" ht="71.25" hidden="1">
      <c r="AH264" s="83"/>
      <c r="AI264" s="83"/>
      <c r="AJ264" s="83"/>
      <c r="AK264" s="83"/>
      <c r="AL264" s="47" t="str">
        <f t="shared" si="8"/>
        <v/>
      </c>
      <c r="AM264" s="47" t="str">
        <f t="shared" si="9"/>
        <v/>
      </c>
      <c r="AO264" s="83"/>
      <c r="AP264" s="43">
        <v>262</v>
      </c>
      <c r="AQ264" s="84"/>
      <c r="AR264" s="84"/>
      <c r="AS264" s="84"/>
      <c r="AT264" s="84"/>
      <c r="AU264" s="84"/>
      <c r="AV264" s="84"/>
      <c r="AW264" s="84"/>
      <c r="AX264" s="84"/>
      <c r="AY264" s="84"/>
      <c r="AZ264" s="84"/>
      <c r="BA264" s="84"/>
      <c r="BB264" s="84"/>
      <c r="BC264" s="84"/>
      <c r="BD264" s="84"/>
      <c r="BE264" s="84"/>
      <c r="BF264" s="84"/>
      <c r="BG264" s="84"/>
      <c r="BH264" s="84"/>
      <c r="BI264" s="84"/>
      <c r="BJ264" s="51" t="s">
        <v>4314</v>
      </c>
      <c r="BK264" s="84"/>
      <c r="BL264" s="84"/>
      <c r="BM264" s="84"/>
      <c r="BN264" s="84"/>
      <c r="BO264" s="84"/>
      <c r="BP264" s="84"/>
      <c r="BQ264" s="84"/>
      <c r="BR264" s="84"/>
      <c r="BS264" s="84"/>
      <c r="BT264" s="84"/>
      <c r="BU264" s="84"/>
      <c r="BV264" s="84"/>
      <c r="BW264" s="83"/>
      <c r="BX264" s="83"/>
      <c r="BY264" s="83"/>
      <c r="BZ264" s="247"/>
      <c r="CA264" s="247"/>
      <c r="CB264" s="247"/>
      <c r="CC264" s="247"/>
      <c r="CD264" s="247"/>
      <c r="CE264" s="247"/>
      <c r="CF264" s="247"/>
      <c r="CG264" s="247"/>
      <c r="CH264" s="247"/>
      <c r="CI264" s="247"/>
      <c r="CJ264" s="247"/>
      <c r="CK264" s="247"/>
      <c r="CL264" s="247"/>
      <c r="CM264" s="247"/>
      <c r="CN264" s="247"/>
      <c r="CO264" s="247"/>
      <c r="CP264" s="247"/>
      <c r="CQ264" s="247"/>
      <c r="CR264" s="247"/>
      <c r="CS264" s="248" t="s">
        <v>4315</v>
      </c>
      <c r="CT264" s="247"/>
      <c r="CU264" s="247"/>
      <c r="CV264" s="247"/>
      <c r="CW264" s="247"/>
      <c r="CX264" s="247"/>
      <c r="CY264" s="247"/>
      <c r="CZ264" s="247"/>
      <c r="DA264" s="247"/>
      <c r="DB264" s="247"/>
      <c r="DC264" s="247"/>
      <c r="DD264" s="247"/>
      <c r="DE264" s="247"/>
    </row>
    <row r="265" spans="34:109" ht="71.25" hidden="1">
      <c r="AH265" s="83"/>
      <c r="AI265" s="83"/>
      <c r="AJ265" s="83"/>
      <c r="AK265" s="83"/>
      <c r="AL265" s="47" t="str">
        <f t="shared" si="8"/>
        <v/>
      </c>
      <c r="AM265" s="47" t="str">
        <f t="shared" si="9"/>
        <v/>
      </c>
      <c r="AO265" s="83"/>
      <c r="AP265" s="43">
        <v>263</v>
      </c>
      <c r="AQ265" s="84"/>
      <c r="AR265" s="84"/>
      <c r="AS265" s="84"/>
      <c r="AT265" s="84"/>
      <c r="AU265" s="84"/>
      <c r="AV265" s="84"/>
      <c r="AW265" s="84"/>
      <c r="AX265" s="84"/>
      <c r="AY265" s="84"/>
      <c r="AZ265" s="84"/>
      <c r="BA265" s="84"/>
      <c r="BB265" s="84"/>
      <c r="BC265" s="84"/>
      <c r="BD265" s="84"/>
      <c r="BE265" s="84"/>
      <c r="BF265" s="84"/>
      <c r="BG265" s="84"/>
      <c r="BH265" s="84"/>
      <c r="BI265" s="84"/>
      <c r="BJ265" s="51" t="s">
        <v>4316</v>
      </c>
      <c r="BK265" s="84"/>
      <c r="BL265" s="84"/>
      <c r="BM265" s="84"/>
      <c r="BN265" s="84"/>
      <c r="BO265" s="84"/>
      <c r="BP265" s="84"/>
      <c r="BQ265" s="84"/>
      <c r="BR265" s="84"/>
      <c r="BS265" s="84"/>
      <c r="BT265" s="84"/>
      <c r="BU265" s="84"/>
      <c r="BV265" s="84"/>
      <c r="BW265" s="83"/>
      <c r="BX265" s="83"/>
      <c r="BY265" s="83"/>
      <c r="BZ265" s="247"/>
      <c r="CA265" s="247"/>
      <c r="CB265" s="247"/>
      <c r="CC265" s="247"/>
      <c r="CD265" s="247"/>
      <c r="CE265" s="247"/>
      <c r="CF265" s="247"/>
      <c r="CG265" s="247"/>
      <c r="CH265" s="247"/>
      <c r="CI265" s="247"/>
      <c r="CJ265" s="247"/>
      <c r="CK265" s="247"/>
      <c r="CL265" s="247"/>
      <c r="CM265" s="247"/>
      <c r="CN265" s="247"/>
      <c r="CO265" s="247"/>
      <c r="CP265" s="247"/>
      <c r="CQ265" s="247"/>
      <c r="CR265" s="247"/>
      <c r="CS265" s="248" t="s">
        <v>4317</v>
      </c>
      <c r="CT265" s="247"/>
      <c r="CU265" s="247"/>
      <c r="CV265" s="247"/>
      <c r="CW265" s="247"/>
      <c r="CX265" s="247"/>
      <c r="CY265" s="247"/>
      <c r="CZ265" s="247"/>
      <c r="DA265" s="247"/>
      <c r="DB265" s="247"/>
      <c r="DC265" s="247"/>
      <c r="DD265" s="247"/>
      <c r="DE265" s="247"/>
    </row>
    <row r="266" spans="34:109" ht="71.25" hidden="1">
      <c r="AH266" s="83"/>
      <c r="AI266" s="83"/>
      <c r="AJ266" s="83"/>
      <c r="AK266" s="83"/>
      <c r="AL266" s="47" t="str">
        <f t="shared" si="8"/>
        <v/>
      </c>
      <c r="AM266" s="47" t="str">
        <f t="shared" si="9"/>
        <v/>
      </c>
      <c r="AO266" s="83"/>
      <c r="AP266" s="43">
        <v>264</v>
      </c>
      <c r="AQ266" s="84"/>
      <c r="AR266" s="84"/>
      <c r="AS266" s="84"/>
      <c r="AT266" s="84"/>
      <c r="AU266" s="84"/>
      <c r="AV266" s="84"/>
      <c r="AW266" s="84"/>
      <c r="AX266" s="84"/>
      <c r="AY266" s="84"/>
      <c r="AZ266" s="84"/>
      <c r="BA266" s="84"/>
      <c r="BB266" s="84"/>
      <c r="BC266" s="84"/>
      <c r="BD266" s="84"/>
      <c r="BE266" s="84"/>
      <c r="BF266" s="84"/>
      <c r="BG266" s="84"/>
      <c r="BH266" s="84"/>
      <c r="BI266" s="84"/>
      <c r="BJ266" s="51" t="s">
        <v>4318</v>
      </c>
      <c r="BK266" s="84"/>
      <c r="BL266" s="84"/>
      <c r="BM266" s="84"/>
      <c r="BN266" s="84"/>
      <c r="BO266" s="84"/>
      <c r="BP266" s="84"/>
      <c r="BQ266" s="84"/>
      <c r="BR266" s="84"/>
      <c r="BS266" s="84"/>
      <c r="BT266" s="84"/>
      <c r="BU266" s="84"/>
      <c r="BV266" s="84"/>
      <c r="BW266" s="83"/>
      <c r="BX266" s="83"/>
      <c r="BY266" s="83"/>
      <c r="BZ266" s="247"/>
      <c r="CA266" s="247"/>
      <c r="CB266" s="247"/>
      <c r="CC266" s="247"/>
      <c r="CD266" s="247"/>
      <c r="CE266" s="247"/>
      <c r="CF266" s="247"/>
      <c r="CG266" s="247"/>
      <c r="CH266" s="247"/>
      <c r="CI266" s="247"/>
      <c r="CJ266" s="247"/>
      <c r="CK266" s="247"/>
      <c r="CL266" s="247"/>
      <c r="CM266" s="247"/>
      <c r="CN266" s="247"/>
      <c r="CO266" s="247"/>
      <c r="CP266" s="247"/>
      <c r="CQ266" s="247"/>
      <c r="CR266" s="247"/>
      <c r="CS266" s="248" t="s">
        <v>4319</v>
      </c>
      <c r="CT266" s="247"/>
      <c r="CU266" s="247"/>
      <c r="CV266" s="247"/>
      <c r="CW266" s="247"/>
      <c r="CX266" s="247"/>
      <c r="CY266" s="247"/>
      <c r="CZ266" s="247"/>
      <c r="DA266" s="247"/>
      <c r="DB266" s="247"/>
      <c r="DC266" s="247"/>
      <c r="DD266" s="247"/>
      <c r="DE266" s="247"/>
    </row>
    <row r="267" spans="34:109" ht="71.25" hidden="1">
      <c r="AH267" s="83"/>
      <c r="AI267" s="83"/>
      <c r="AJ267" s="83"/>
      <c r="AK267" s="83"/>
      <c r="AL267" s="47" t="str">
        <f t="shared" si="8"/>
        <v/>
      </c>
      <c r="AM267" s="47" t="str">
        <f t="shared" si="9"/>
        <v/>
      </c>
      <c r="AO267" s="83"/>
      <c r="AP267" s="43">
        <v>265</v>
      </c>
      <c r="AQ267" s="84"/>
      <c r="AR267" s="84"/>
      <c r="AS267" s="84"/>
      <c r="AT267" s="84"/>
      <c r="AU267" s="84"/>
      <c r="AV267" s="84"/>
      <c r="AW267" s="84"/>
      <c r="AX267" s="84"/>
      <c r="AY267" s="84"/>
      <c r="AZ267" s="84"/>
      <c r="BA267" s="84"/>
      <c r="BB267" s="84"/>
      <c r="BC267" s="84"/>
      <c r="BD267" s="84"/>
      <c r="BE267" s="84"/>
      <c r="BF267" s="84"/>
      <c r="BG267" s="84"/>
      <c r="BH267" s="84"/>
      <c r="BI267" s="84"/>
      <c r="BJ267" s="51" t="s">
        <v>4320</v>
      </c>
      <c r="BK267" s="84"/>
      <c r="BL267" s="84"/>
      <c r="BM267" s="84"/>
      <c r="BN267" s="84"/>
      <c r="BO267" s="84"/>
      <c r="BP267" s="84"/>
      <c r="BQ267" s="84"/>
      <c r="BR267" s="84"/>
      <c r="BS267" s="84"/>
      <c r="BT267" s="84"/>
      <c r="BU267" s="84"/>
      <c r="BV267" s="84"/>
      <c r="BW267" s="83"/>
      <c r="BX267" s="83"/>
      <c r="BY267" s="83"/>
      <c r="BZ267" s="247"/>
      <c r="CA267" s="247"/>
      <c r="CB267" s="247"/>
      <c r="CC267" s="247"/>
      <c r="CD267" s="247"/>
      <c r="CE267" s="247"/>
      <c r="CF267" s="247"/>
      <c r="CG267" s="247"/>
      <c r="CH267" s="247"/>
      <c r="CI267" s="247"/>
      <c r="CJ267" s="247"/>
      <c r="CK267" s="247"/>
      <c r="CL267" s="247"/>
      <c r="CM267" s="247"/>
      <c r="CN267" s="247"/>
      <c r="CO267" s="247"/>
      <c r="CP267" s="247"/>
      <c r="CQ267" s="247"/>
      <c r="CR267" s="247"/>
      <c r="CS267" s="248" t="s">
        <v>4321</v>
      </c>
      <c r="CT267" s="247"/>
      <c r="CU267" s="247"/>
      <c r="CV267" s="247"/>
      <c r="CW267" s="247"/>
      <c r="CX267" s="247"/>
      <c r="CY267" s="247"/>
      <c r="CZ267" s="247"/>
      <c r="DA267" s="247"/>
      <c r="DB267" s="247"/>
      <c r="DC267" s="247"/>
      <c r="DD267" s="247"/>
      <c r="DE267" s="247"/>
    </row>
    <row r="268" spans="34:109" ht="71.25" hidden="1">
      <c r="AH268" s="83"/>
      <c r="AI268" s="83"/>
      <c r="AJ268" s="83"/>
      <c r="AK268" s="83"/>
      <c r="AL268" s="47" t="str">
        <f t="shared" si="8"/>
        <v/>
      </c>
      <c r="AM268" s="47" t="str">
        <f t="shared" si="9"/>
        <v/>
      </c>
      <c r="AO268" s="83"/>
      <c r="AP268" s="43">
        <v>266</v>
      </c>
      <c r="AQ268" s="84"/>
      <c r="AR268" s="84"/>
      <c r="AS268" s="84"/>
      <c r="AT268" s="84"/>
      <c r="AU268" s="84"/>
      <c r="AV268" s="84"/>
      <c r="AW268" s="84"/>
      <c r="AX268" s="84"/>
      <c r="AY268" s="84"/>
      <c r="AZ268" s="84"/>
      <c r="BA268" s="84"/>
      <c r="BB268" s="84"/>
      <c r="BC268" s="84"/>
      <c r="BD268" s="84"/>
      <c r="BE268" s="84"/>
      <c r="BF268" s="84"/>
      <c r="BG268" s="84"/>
      <c r="BH268" s="84"/>
      <c r="BI268" s="84"/>
      <c r="BJ268" s="51" t="s">
        <v>4322</v>
      </c>
      <c r="BK268" s="84"/>
      <c r="BL268" s="84"/>
      <c r="BM268" s="84"/>
      <c r="BN268" s="84"/>
      <c r="BO268" s="84"/>
      <c r="BP268" s="84"/>
      <c r="BQ268" s="84"/>
      <c r="BR268" s="84"/>
      <c r="BS268" s="84"/>
      <c r="BT268" s="84"/>
      <c r="BU268" s="84"/>
      <c r="BV268" s="84"/>
      <c r="BW268" s="83"/>
      <c r="BX268" s="83"/>
      <c r="BY268" s="83"/>
      <c r="BZ268" s="247"/>
      <c r="CA268" s="247"/>
      <c r="CB268" s="247"/>
      <c r="CC268" s="247"/>
      <c r="CD268" s="247"/>
      <c r="CE268" s="247"/>
      <c r="CF268" s="247"/>
      <c r="CG268" s="247"/>
      <c r="CH268" s="247"/>
      <c r="CI268" s="247"/>
      <c r="CJ268" s="247"/>
      <c r="CK268" s="247"/>
      <c r="CL268" s="247"/>
      <c r="CM268" s="247"/>
      <c r="CN268" s="247"/>
      <c r="CO268" s="247"/>
      <c r="CP268" s="247"/>
      <c r="CQ268" s="247"/>
      <c r="CR268" s="247"/>
      <c r="CS268" s="248" t="s">
        <v>4323</v>
      </c>
      <c r="CT268" s="247"/>
      <c r="CU268" s="247"/>
      <c r="CV268" s="247"/>
      <c r="CW268" s="247"/>
      <c r="CX268" s="247"/>
      <c r="CY268" s="247"/>
      <c r="CZ268" s="247"/>
      <c r="DA268" s="247"/>
      <c r="DB268" s="247"/>
      <c r="DC268" s="247"/>
      <c r="DD268" s="247"/>
      <c r="DE268" s="247"/>
    </row>
    <row r="269" spans="34:109" ht="71.25" hidden="1">
      <c r="AH269" s="83"/>
      <c r="AI269" s="83"/>
      <c r="AJ269" s="83"/>
      <c r="AK269" s="83"/>
      <c r="AL269" s="47" t="str">
        <f t="shared" si="8"/>
        <v/>
      </c>
      <c r="AM269" s="47" t="str">
        <f t="shared" si="9"/>
        <v/>
      </c>
      <c r="AO269" s="83"/>
      <c r="AP269" s="43">
        <v>267</v>
      </c>
      <c r="AQ269" s="84"/>
      <c r="AR269" s="84"/>
      <c r="AS269" s="84"/>
      <c r="AT269" s="84"/>
      <c r="AU269" s="84"/>
      <c r="AV269" s="84"/>
      <c r="AW269" s="84"/>
      <c r="AX269" s="84"/>
      <c r="AY269" s="84"/>
      <c r="AZ269" s="84"/>
      <c r="BA269" s="84"/>
      <c r="BB269" s="84"/>
      <c r="BC269" s="84"/>
      <c r="BD269" s="84"/>
      <c r="BE269" s="84"/>
      <c r="BF269" s="84"/>
      <c r="BG269" s="84"/>
      <c r="BH269" s="84"/>
      <c r="BI269" s="84"/>
      <c r="BJ269" s="51" t="s">
        <v>4324</v>
      </c>
      <c r="BK269" s="84"/>
      <c r="BL269" s="84"/>
      <c r="BM269" s="84"/>
      <c r="BN269" s="84"/>
      <c r="BO269" s="84"/>
      <c r="BP269" s="84"/>
      <c r="BQ269" s="84"/>
      <c r="BR269" s="84"/>
      <c r="BS269" s="84"/>
      <c r="BT269" s="84"/>
      <c r="BU269" s="84"/>
      <c r="BV269" s="84"/>
      <c r="BW269" s="83"/>
      <c r="BX269" s="83"/>
      <c r="BY269" s="83"/>
      <c r="BZ269" s="247"/>
      <c r="CA269" s="247"/>
      <c r="CB269" s="247"/>
      <c r="CC269" s="247"/>
      <c r="CD269" s="247"/>
      <c r="CE269" s="247"/>
      <c r="CF269" s="247"/>
      <c r="CG269" s="247"/>
      <c r="CH269" s="247"/>
      <c r="CI269" s="247"/>
      <c r="CJ269" s="247"/>
      <c r="CK269" s="247"/>
      <c r="CL269" s="247"/>
      <c r="CM269" s="247"/>
      <c r="CN269" s="247"/>
      <c r="CO269" s="247"/>
      <c r="CP269" s="247"/>
      <c r="CQ269" s="247"/>
      <c r="CR269" s="247"/>
      <c r="CS269" s="248" t="s">
        <v>4325</v>
      </c>
      <c r="CT269" s="247"/>
      <c r="CU269" s="247"/>
      <c r="CV269" s="247"/>
      <c r="CW269" s="247"/>
      <c r="CX269" s="247"/>
      <c r="CY269" s="247"/>
      <c r="CZ269" s="247"/>
      <c r="DA269" s="247"/>
      <c r="DB269" s="247"/>
      <c r="DC269" s="247"/>
      <c r="DD269" s="247"/>
      <c r="DE269" s="247"/>
    </row>
    <row r="270" spans="34:109" ht="57" hidden="1">
      <c r="AH270" s="83"/>
      <c r="AI270" s="83"/>
      <c r="AJ270" s="83"/>
      <c r="AK270" s="83"/>
      <c r="AL270" s="47" t="str">
        <f t="shared" si="8"/>
        <v/>
      </c>
      <c r="AM270" s="47" t="str">
        <f t="shared" si="9"/>
        <v/>
      </c>
      <c r="AO270" s="83"/>
      <c r="AP270" s="43">
        <v>268</v>
      </c>
      <c r="AQ270" s="84"/>
      <c r="AR270" s="84"/>
      <c r="AS270" s="84"/>
      <c r="AT270" s="84"/>
      <c r="AU270" s="84"/>
      <c r="AV270" s="84"/>
      <c r="AW270" s="84"/>
      <c r="AX270" s="84"/>
      <c r="AY270" s="84"/>
      <c r="AZ270" s="84"/>
      <c r="BA270" s="84"/>
      <c r="BB270" s="84"/>
      <c r="BC270" s="84"/>
      <c r="BD270" s="84"/>
      <c r="BE270" s="84"/>
      <c r="BF270" s="84"/>
      <c r="BG270" s="84"/>
      <c r="BH270" s="84"/>
      <c r="BI270" s="84"/>
      <c r="BJ270" s="51" t="s">
        <v>4326</v>
      </c>
      <c r="BK270" s="84"/>
      <c r="BL270" s="84"/>
      <c r="BM270" s="84"/>
      <c r="BN270" s="84"/>
      <c r="BO270" s="84"/>
      <c r="BP270" s="84"/>
      <c r="BQ270" s="84"/>
      <c r="BR270" s="84"/>
      <c r="BS270" s="84"/>
      <c r="BT270" s="84"/>
      <c r="BU270" s="84"/>
      <c r="BV270" s="84"/>
      <c r="BW270" s="83"/>
      <c r="BX270" s="83"/>
      <c r="BY270" s="83"/>
      <c r="BZ270" s="247"/>
      <c r="CA270" s="247"/>
      <c r="CB270" s="247"/>
      <c r="CC270" s="247"/>
      <c r="CD270" s="247"/>
      <c r="CE270" s="247"/>
      <c r="CF270" s="247"/>
      <c r="CG270" s="247"/>
      <c r="CH270" s="247"/>
      <c r="CI270" s="247"/>
      <c r="CJ270" s="247"/>
      <c r="CK270" s="247"/>
      <c r="CL270" s="247"/>
      <c r="CM270" s="247"/>
      <c r="CN270" s="247"/>
      <c r="CO270" s="247"/>
      <c r="CP270" s="247"/>
      <c r="CQ270" s="247"/>
      <c r="CR270" s="247"/>
      <c r="CS270" s="248" t="s">
        <v>4327</v>
      </c>
      <c r="CT270" s="247"/>
      <c r="CU270" s="247"/>
      <c r="CV270" s="247"/>
      <c r="CW270" s="247"/>
      <c r="CX270" s="247"/>
      <c r="CY270" s="247"/>
      <c r="CZ270" s="247"/>
      <c r="DA270" s="247"/>
      <c r="DB270" s="247"/>
      <c r="DC270" s="247"/>
      <c r="DD270" s="247"/>
      <c r="DE270" s="247"/>
    </row>
    <row r="271" spans="34:109" ht="57" hidden="1">
      <c r="AH271" s="83"/>
      <c r="AI271" s="83"/>
      <c r="AJ271" s="83"/>
      <c r="AK271" s="83"/>
      <c r="AL271" s="47" t="str">
        <f t="shared" si="8"/>
        <v/>
      </c>
      <c r="AM271" s="47" t="str">
        <f t="shared" si="9"/>
        <v/>
      </c>
      <c r="AO271" s="83"/>
      <c r="AP271" s="43">
        <v>269</v>
      </c>
      <c r="AQ271" s="84"/>
      <c r="AR271" s="84"/>
      <c r="AS271" s="84"/>
      <c r="AT271" s="84"/>
      <c r="AU271" s="84"/>
      <c r="AV271" s="84"/>
      <c r="AW271" s="84"/>
      <c r="AX271" s="84"/>
      <c r="AY271" s="84"/>
      <c r="AZ271" s="84"/>
      <c r="BA271" s="84"/>
      <c r="BB271" s="84"/>
      <c r="BC271" s="84"/>
      <c r="BD271" s="84"/>
      <c r="BE271" s="84"/>
      <c r="BF271" s="84"/>
      <c r="BG271" s="84"/>
      <c r="BH271" s="84"/>
      <c r="BI271" s="84"/>
      <c r="BJ271" s="51" t="s">
        <v>4328</v>
      </c>
      <c r="BK271" s="84"/>
      <c r="BL271" s="84"/>
      <c r="BM271" s="84"/>
      <c r="BN271" s="84"/>
      <c r="BO271" s="84"/>
      <c r="BP271" s="84"/>
      <c r="BQ271" s="84"/>
      <c r="BR271" s="84"/>
      <c r="BS271" s="84"/>
      <c r="BT271" s="84"/>
      <c r="BU271" s="84"/>
      <c r="BV271" s="84"/>
      <c r="BW271" s="83"/>
      <c r="BX271" s="83"/>
      <c r="BY271" s="83"/>
      <c r="BZ271" s="247"/>
      <c r="CA271" s="247"/>
      <c r="CB271" s="247"/>
      <c r="CC271" s="247"/>
      <c r="CD271" s="247"/>
      <c r="CE271" s="247"/>
      <c r="CF271" s="247"/>
      <c r="CG271" s="247"/>
      <c r="CH271" s="247"/>
      <c r="CI271" s="247"/>
      <c r="CJ271" s="247"/>
      <c r="CK271" s="247"/>
      <c r="CL271" s="247"/>
      <c r="CM271" s="247"/>
      <c r="CN271" s="247"/>
      <c r="CO271" s="247"/>
      <c r="CP271" s="247"/>
      <c r="CQ271" s="247"/>
      <c r="CR271" s="247"/>
      <c r="CS271" s="248" t="s">
        <v>4329</v>
      </c>
      <c r="CT271" s="247"/>
      <c r="CU271" s="247"/>
      <c r="CV271" s="247"/>
      <c r="CW271" s="247"/>
      <c r="CX271" s="247"/>
      <c r="CY271" s="247"/>
      <c r="CZ271" s="247"/>
      <c r="DA271" s="247"/>
      <c r="DB271" s="247"/>
      <c r="DC271" s="247"/>
      <c r="DD271" s="247"/>
      <c r="DE271" s="247"/>
    </row>
    <row r="272" spans="34:109" ht="71.25" hidden="1">
      <c r="AH272" s="83"/>
      <c r="AI272" s="83"/>
      <c r="AJ272" s="83"/>
      <c r="AK272" s="83"/>
      <c r="AL272" s="47" t="str">
        <f t="shared" si="8"/>
        <v/>
      </c>
      <c r="AM272" s="47" t="str">
        <f t="shared" si="9"/>
        <v/>
      </c>
      <c r="AO272" s="83"/>
      <c r="AP272" s="43">
        <v>270</v>
      </c>
      <c r="AQ272" s="84"/>
      <c r="AR272" s="84"/>
      <c r="AS272" s="84"/>
      <c r="AT272" s="84"/>
      <c r="AU272" s="84"/>
      <c r="AV272" s="84"/>
      <c r="AW272" s="84"/>
      <c r="AX272" s="84"/>
      <c r="AY272" s="84"/>
      <c r="AZ272" s="84"/>
      <c r="BA272" s="84"/>
      <c r="BB272" s="84"/>
      <c r="BC272" s="84"/>
      <c r="BD272" s="84"/>
      <c r="BE272" s="84"/>
      <c r="BF272" s="84"/>
      <c r="BG272" s="84"/>
      <c r="BH272" s="84"/>
      <c r="BI272" s="84"/>
      <c r="BJ272" s="51" t="s">
        <v>4330</v>
      </c>
      <c r="BK272" s="84"/>
      <c r="BL272" s="84"/>
      <c r="BM272" s="84"/>
      <c r="BN272" s="84"/>
      <c r="BO272" s="84"/>
      <c r="BP272" s="84"/>
      <c r="BQ272" s="84"/>
      <c r="BR272" s="84"/>
      <c r="BS272" s="84"/>
      <c r="BT272" s="84"/>
      <c r="BU272" s="84"/>
      <c r="BV272" s="84"/>
      <c r="BW272" s="83"/>
      <c r="BX272" s="83"/>
      <c r="BY272" s="83"/>
      <c r="BZ272" s="247"/>
      <c r="CA272" s="247"/>
      <c r="CB272" s="247"/>
      <c r="CC272" s="247"/>
      <c r="CD272" s="247"/>
      <c r="CE272" s="247"/>
      <c r="CF272" s="247"/>
      <c r="CG272" s="247"/>
      <c r="CH272" s="247"/>
      <c r="CI272" s="247"/>
      <c r="CJ272" s="247"/>
      <c r="CK272" s="247"/>
      <c r="CL272" s="247"/>
      <c r="CM272" s="247"/>
      <c r="CN272" s="247"/>
      <c r="CO272" s="247"/>
      <c r="CP272" s="247"/>
      <c r="CQ272" s="247"/>
      <c r="CR272" s="247"/>
      <c r="CS272" s="248" t="s">
        <v>4331</v>
      </c>
      <c r="CT272" s="247"/>
      <c r="CU272" s="247"/>
      <c r="CV272" s="247"/>
      <c r="CW272" s="247"/>
      <c r="CX272" s="247"/>
      <c r="CY272" s="247"/>
      <c r="CZ272" s="247"/>
      <c r="DA272" s="247"/>
      <c r="DB272" s="247"/>
      <c r="DC272" s="247"/>
      <c r="DD272" s="247"/>
      <c r="DE272" s="247"/>
    </row>
    <row r="273" spans="34:109" ht="71.25" hidden="1">
      <c r="AH273" s="83"/>
      <c r="AI273" s="83"/>
      <c r="AJ273" s="83"/>
      <c r="AK273" s="83"/>
      <c r="AL273" s="47" t="str">
        <f t="shared" si="8"/>
        <v/>
      </c>
      <c r="AM273" s="47" t="str">
        <f t="shared" si="9"/>
        <v/>
      </c>
      <c r="AO273" s="83"/>
      <c r="AP273" s="43">
        <v>271</v>
      </c>
      <c r="AQ273" s="84"/>
      <c r="AR273" s="84"/>
      <c r="AS273" s="84"/>
      <c r="AT273" s="84"/>
      <c r="AU273" s="84"/>
      <c r="AV273" s="84"/>
      <c r="AW273" s="84"/>
      <c r="AX273" s="84"/>
      <c r="AY273" s="84"/>
      <c r="AZ273" s="84"/>
      <c r="BA273" s="84"/>
      <c r="BB273" s="84"/>
      <c r="BC273" s="84"/>
      <c r="BD273" s="84"/>
      <c r="BE273" s="84"/>
      <c r="BF273" s="84"/>
      <c r="BG273" s="84"/>
      <c r="BH273" s="84"/>
      <c r="BI273" s="84"/>
      <c r="BJ273" s="51" t="s">
        <v>4332</v>
      </c>
      <c r="BK273" s="84"/>
      <c r="BL273" s="84"/>
      <c r="BM273" s="84"/>
      <c r="BN273" s="84"/>
      <c r="BO273" s="84"/>
      <c r="BP273" s="84"/>
      <c r="BQ273" s="84"/>
      <c r="BR273" s="84"/>
      <c r="BS273" s="84"/>
      <c r="BT273" s="84"/>
      <c r="BU273" s="84"/>
      <c r="BV273" s="84"/>
      <c r="BW273" s="83"/>
      <c r="BX273" s="83"/>
      <c r="BY273" s="83"/>
      <c r="BZ273" s="247"/>
      <c r="CA273" s="247"/>
      <c r="CB273" s="247"/>
      <c r="CC273" s="247"/>
      <c r="CD273" s="247"/>
      <c r="CE273" s="247"/>
      <c r="CF273" s="247"/>
      <c r="CG273" s="247"/>
      <c r="CH273" s="247"/>
      <c r="CI273" s="247"/>
      <c r="CJ273" s="247"/>
      <c r="CK273" s="247"/>
      <c r="CL273" s="247"/>
      <c r="CM273" s="247"/>
      <c r="CN273" s="247"/>
      <c r="CO273" s="247"/>
      <c r="CP273" s="247"/>
      <c r="CQ273" s="247"/>
      <c r="CR273" s="247"/>
      <c r="CS273" s="248" t="s">
        <v>4333</v>
      </c>
      <c r="CT273" s="247"/>
      <c r="CU273" s="247"/>
      <c r="CV273" s="247"/>
      <c r="CW273" s="247"/>
      <c r="CX273" s="247"/>
      <c r="CY273" s="247"/>
      <c r="CZ273" s="247"/>
      <c r="DA273" s="247"/>
      <c r="DB273" s="247"/>
      <c r="DC273" s="247"/>
      <c r="DD273" s="247"/>
      <c r="DE273" s="247"/>
    </row>
    <row r="274" spans="34:109" ht="71.25" hidden="1">
      <c r="AH274" s="83"/>
      <c r="AI274" s="83"/>
      <c r="AJ274" s="83"/>
      <c r="AK274" s="83"/>
      <c r="AL274" s="47" t="str">
        <f t="shared" si="8"/>
        <v/>
      </c>
      <c r="AM274" s="47" t="str">
        <f t="shared" si="9"/>
        <v/>
      </c>
      <c r="AO274" s="83"/>
      <c r="AP274" s="43">
        <v>272</v>
      </c>
      <c r="AQ274" s="84"/>
      <c r="AR274" s="84"/>
      <c r="AS274" s="84"/>
      <c r="AT274" s="84"/>
      <c r="AU274" s="84"/>
      <c r="AV274" s="84"/>
      <c r="AW274" s="84"/>
      <c r="AX274" s="84"/>
      <c r="AY274" s="84"/>
      <c r="AZ274" s="84"/>
      <c r="BA274" s="84"/>
      <c r="BB274" s="84"/>
      <c r="BC274" s="84"/>
      <c r="BD274" s="84"/>
      <c r="BE274" s="84"/>
      <c r="BF274" s="84"/>
      <c r="BG274" s="84"/>
      <c r="BH274" s="84"/>
      <c r="BI274" s="84"/>
      <c r="BJ274" s="51" t="s">
        <v>4334</v>
      </c>
      <c r="BK274" s="84"/>
      <c r="BL274" s="84"/>
      <c r="BM274" s="84"/>
      <c r="BN274" s="84"/>
      <c r="BO274" s="84"/>
      <c r="BP274" s="84"/>
      <c r="BQ274" s="84"/>
      <c r="BR274" s="84"/>
      <c r="BS274" s="84"/>
      <c r="BT274" s="84"/>
      <c r="BU274" s="84"/>
      <c r="BV274" s="84"/>
      <c r="BW274" s="83"/>
      <c r="BX274" s="83"/>
      <c r="BY274" s="83"/>
      <c r="BZ274" s="247"/>
      <c r="CA274" s="247"/>
      <c r="CB274" s="247"/>
      <c r="CC274" s="247"/>
      <c r="CD274" s="247"/>
      <c r="CE274" s="247"/>
      <c r="CF274" s="247"/>
      <c r="CG274" s="247"/>
      <c r="CH274" s="247"/>
      <c r="CI274" s="247"/>
      <c r="CJ274" s="247"/>
      <c r="CK274" s="247"/>
      <c r="CL274" s="247"/>
      <c r="CM274" s="247"/>
      <c r="CN274" s="247"/>
      <c r="CO274" s="247"/>
      <c r="CP274" s="247"/>
      <c r="CQ274" s="247"/>
      <c r="CR274" s="247"/>
      <c r="CS274" s="248" t="s">
        <v>4335</v>
      </c>
      <c r="CT274" s="247"/>
      <c r="CU274" s="247"/>
      <c r="CV274" s="247"/>
      <c r="CW274" s="247"/>
      <c r="CX274" s="247"/>
      <c r="CY274" s="247"/>
      <c r="CZ274" s="247"/>
      <c r="DA274" s="247"/>
      <c r="DB274" s="247"/>
      <c r="DC274" s="247"/>
      <c r="DD274" s="247"/>
      <c r="DE274" s="247"/>
    </row>
    <row r="275" spans="34:109" ht="85.5" hidden="1">
      <c r="AH275" s="83"/>
      <c r="AI275" s="83"/>
      <c r="AJ275" s="83"/>
      <c r="AK275" s="83"/>
      <c r="AL275" s="47" t="str">
        <f t="shared" si="8"/>
        <v/>
      </c>
      <c r="AM275" s="47" t="str">
        <f t="shared" si="9"/>
        <v/>
      </c>
      <c r="AO275" s="83"/>
      <c r="AP275" s="43">
        <v>273</v>
      </c>
      <c r="AQ275" s="84"/>
      <c r="AR275" s="84"/>
      <c r="AS275" s="84"/>
      <c r="AT275" s="84"/>
      <c r="AU275" s="84"/>
      <c r="AV275" s="84"/>
      <c r="AW275" s="84"/>
      <c r="AX275" s="84"/>
      <c r="AY275" s="84"/>
      <c r="AZ275" s="84"/>
      <c r="BA275" s="84"/>
      <c r="BB275" s="84"/>
      <c r="BC275" s="84"/>
      <c r="BD275" s="84"/>
      <c r="BE275" s="84"/>
      <c r="BF275" s="84"/>
      <c r="BG275" s="84"/>
      <c r="BH275" s="84"/>
      <c r="BI275" s="84"/>
      <c r="BJ275" s="51" t="s">
        <v>4336</v>
      </c>
      <c r="BK275" s="84"/>
      <c r="BL275" s="84"/>
      <c r="BM275" s="84"/>
      <c r="BN275" s="84"/>
      <c r="BO275" s="84"/>
      <c r="BP275" s="84"/>
      <c r="BQ275" s="84"/>
      <c r="BR275" s="84"/>
      <c r="BS275" s="84"/>
      <c r="BT275" s="84"/>
      <c r="BU275" s="84"/>
      <c r="BV275" s="84"/>
      <c r="BW275" s="83"/>
      <c r="BX275" s="83"/>
      <c r="BY275" s="83"/>
      <c r="BZ275" s="247"/>
      <c r="CA275" s="247"/>
      <c r="CB275" s="247"/>
      <c r="CC275" s="247"/>
      <c r="CD275" s="247"/>
      <c r="CE275" s="247"/>
      <c r="CF275" s="247"/>
      <c r="CG275" s="247"/>
      <c r="CH275" s="247"/>
      <c r="CI275" s="247"/>
      <c r="CJ275" s="247"/>
      <c r="CK275" s="247"/>
      <c r="CL275" s="247"/>
      <c r="CM275" s="247"/>
      <c r="CN275" s="247"/>
      <c r="CO275" s="247"/>
      <c r="CP275" s="247"/>
      <c r="CQ275" s="247"/>
      <c r="CR275" s="247"/>
      <c r="CS275" s="248" t="s">
        <v>4337</v>
      </c>
      <c r="CT275" s="247"/>
      <c r="CU275" s="247"/>
      <c r="CV275" s="247"/>
      <c r="CW275" s="247"/>
      <c r="CX275" s="247"/>
      <c r="CY275" s="247"/>
      <c r="CZ275" s="247"/>
      <c r="DA275" s="247"/>
      <c r="DB275" s="247"/>
      <c r="DC275" s="247"/>
      <c r="DD275" s="247"/>
      <c r="DE275" s="247"/>
    </row>
    <row r="276" spans="34:109" ht="71.25" hidden="1">
      <c r="AH276" s="83"/>
      <c r="AI276" s="83"/>
      <c r="AJ276" s="83"/>
      <c r="AK276" s="83"/>
      <c r="AL276" s="47" t="str">
        <f t="shared" si="8"/>
        <v/>
      </c>
      <c r="AM276" s="47" t="str">
        <f t="shared" si="9"/>
        <v/>
      </c>
      <c r="AO276" s="83"/>
      <c r="AP276" s="43">
        <v>274</v>
      </c>
      <c r="AQ276" s="84"/>
      <c r="AR276" s="84"/>
      <c r="AS276" s="84"/>
      <c r="AT276" s="84"/>
      <c r="AU276" s="84"/>
      <c r="AV276" s="84"/>
      <c r="AW276" s="84"/>
      <c r="AX276" s="84"/>
      <c r="AY276" s="84"/>
      <c r="AZ276" s="84"/>
      <c r="BA276" s="84"/>
      <c r="BB276" s="84"/>
      <c r="BC276" s="84"/>
      <c r="BD276" s="84"/>
      <c r="BE276" s="84"/>
      <c r="BF276" s="84"/>
      <c r="BG276" s="84"/>
      <c r="BH276" s="84"/>
      <c r="BI276" s="84"/>
      <c r="BJ276" s="51" t="s">
        <v>4338</v>
      </c>
      <c r="BK276" s="84"/>
      <c r="BL276" s="84"/>
      <c r="BM276" s="84"/>
      <c r="BN276" s="84"/>
      <c r="BO276" s="84"/>
      <c r="BP276" s="84"/>
      <c r="BQ276" s="84"/>
      <c r="BR276" s="84"/>
      <c r="BS276" s="84"/>
      <c r="BT276" s="84"/>
      <c r="BU276" s="84"/>
      <c r="BV276" s="84"/>
      <c r="BW276" s="83"/>
      <c r="BX276" s="83"/>
      <c r="BY276" s="83"/>
      <c r="BZ276" s="247"/>
      <c r="CA276" s="247"/>
      <c r="CB276" s="247"/>
      <c r="CC276" s="247"/>
      <c r="CD276" s="247"/>
      <c r="CE276" s="247"/>
      <c r="CF276" s="247"/>
      <c r="CG276" s="247"/>
      <c r="CH276" s="247"/>
      <c r="CI276" s="247"/>
      <c r="CJ276" s="247"/>
      <c r="CK276" s="247"/>
      <c r="CL276" s="247"/>
      <c r="CM276" s="247"/>
      <c r="CN276" s="247"/>
      <c r="CO276" s="247"/>
      <c r="CP276" s="247"/>
      <c r="CQ276" s="247"/>
      <c r="CR276" s="247"/>
      <c r="CS276" s="248" t="s">
        <v>4339</v>
      </c>
      <c r="CT276" s="247"/>
      <c r="CU276" s="247"/>
      <c r="CV276" s="247"/>
      <c r="CW276" s="247"/>
      <c r="CX276" s="247"/>
      <c r="CY276" s="247"/>
      <c r="CZ276" s="247"/>
      <c r="DA276" s="247"/>
      <c r="DB276" s="247"/>
      <c r="DC276" s="247"/>
      <c r="DD276" s="247"/>
      <c r="DE276" s="247"/>
    </row>
    <row r="277" spans="34:109" ht="71.25" hidden="1">
      <c r="AH277" s="83"/>
      <c r="AI277" s="83"/>
      <c r="AJ277" s="83"/>
      <c r="AK277" s="83"/>
      <c r="AL277" s="47" t="str">
        <f t="shared" si="8"/>
        <v/>
      </c>
      <c r="AM277" s="47" t="str">
        <f t="shared" si="9"/>
        <v/>
      </c>
      <c r="AO277" s="83"/>
      <c r="AP277" s="43">
        <v>275</v>
      </c>
      <c r="AQ277" s="84"/>
      <c r="AR277" s="84"/>
      <c r="AS277" s="84"/>
      <c r="AT277" s="84"/>
      <c r="AU277" s="84"/>
      <c r="AV277" s="84"/>
      <c r="AW277" s="84"/>
      <c r="AX277" s="84"/>
      <c r="AY277" s="84"/>
      <c r="AZ277" s="84"/>
      <c r="BA277" s="84"/>
      <c r="BB277" s="84"/>
      <c r="BC277" s="84"/>
      <c r="BD277" s="84"/>
      <c r="BE277" s="84"/>
      <c r="BF277" s="84"/>
      <c r="BG277" s="84"/>
      <c r="BH277" s="84"/>
      <c r="BI277" s="84"/>
      <c r="BJ277" s="51" t="s">
        <v>4340</v>
      </c>
      <c r="BK277" s="84"/>
      <c r="BL277" s="84"/>
      <c r="BM277" s="84"/>
      <c r="BN277" s="84"/>
      <c r="BO277" s="84"/>
      <c r="BP277" s="84"/>
      <c r="BQ277" s="84"/>
      <c r="BR277" s="84"/>
      <c r="BS277" s="84"/>
      <c r="BT277" s="84"/>
      <c r="BU277" s="84"/>
      <c r="BV277" s="84"/>
      <c r="BW277" s="83"/>
      <c r="BX277" s="83"/>
      <c r="BY277" s="83"/>
      <c r="BZ277" s="247"/>
      <c r="CA277" s="247"/>
      <c r="CB277" s="247"/>
      <c r="CC277" s="247"/>
      <c r="CD277" s="247"/>
      <c r="CE277" s="247"/>
      <c r="CF277" s="247"/>
      <c r="CG277" s="247"/>
      <c r="CH277" s="247"/>
      <c r="CI277" s="247"/>
      <c r="CJ277" s="247"/>
      <c r="CK277" s="247"/>
      <c r="CL277" s="247"/>
      <c r="CM277" s="247"/>
      <c r="CN277" s="247"/>
      <c r="CO277" s="247"/>
      <c r="CP277" s="247"/>
      <c r="CQ277" s="247"/>
      <c r="CR277" s="247"/>
      <c r="CS277" s="248" t="s">
        <v>4341</v>
      </c>
      <c r="CT277" s="247"/>
      <c r="CU277" s="247"/>
      <c r="CV277" s="247"/>
      <c r="CW277" s="247"/>
      <c r="CX277" s="247"/>
      <c r="CY277" s="247"/>
      <c r="CZ277" s="247"/>
      <c r="DA277" s="247"/>
      <c r="DB277" s="247"/>
      <c r="DC277" s="247"/>
      <c r="DD277" s="247"/>
      <c r="DE277" s="247"/>
    </row>
    <row r="278" spans="34:109" ht="85.5" hidden="1">
      <c r="AH278" s="83"/>
      <c r="AI278" s="83"/>
      <c r="AJ278" s="83"/>
      <c r="AK278" s="83"/>
      <c r="AL278" s="47" t="str">
        <f t="shared" si="8"/>
        <v/>
      </c>
      <c r="AM278" s="47" t="str">
        <f t="shared" si="9"/>
        <v/>
      </c>
      <c r="AO278" s="83"/>
      <c r="AP278" s="43">
        <v>276</v>
      </c>
      <c r="AQ278" s="84"/>
      <c r="AR278" s="84"/>
      <c r="AS278" s="84"/>
      <c r="AT278" s="84"/>
      <c r="AU278" s="84"/>
      <c r="AV278" s="84"/>
      <c r="AW278" s="84"/>
      <c r="AX278" s="84"/>
      <c r="AY278" s="84"/>
      <c r="AZ278" s="84"/>
      <c r="BA278" s="84"/>
      <c r="BB278" s="84"/>
      <c r="BC278" s="84"/>
      <c r="BD278" s="84"/>
      <c r="BE278" s="84"/>
      <c r="BF278" s="84"/>
      <c r="BG278" s="84"/>
      <c r="BH278" s="84"/>
      <c r="BI278" s="84"/>
      <c r="BJ278" s="51" t="s">
        <v>4342</v>
      </c>
      <c r="BK278" s="84"/>
      <c r="BL278" s="84"/>
      <c r="BM278" s="84"/>
      <c r="BN278" s="84"/>
      <c r="BO278" s="84"/>
      <c r="BP278" s="84"/>
      <c r="BQ278" s="84"/>
      <c r="BR278" s="84"/>
      <c r="BS278" s="84"/>
      <c r="BT278" s="84"/>
      <c r="BU278" s="84"/>
      <c r="BV278" s="84"/>
      <c r="BW278" s="83"/>
      <c r="BX278" s="83"/>
      <c r="BY278" s="83"/>
      <c r="BZ278" s="247"/>
      <c r="CA278" s="247"/>
      <c r="CB278" s="247"/>
      <c r="CC278" s="247"/>
      <c r="CD278" s="247"/>
      <c r="CE278" s="247"/>
      <c r="CF278" s="247"/>
      <c r="CG278" s="247"/>
      <c r="CH278" s="247"/>
      <c r="CI278" s="247"/>
      <c r="CJ278" s="247"/>
      <c r="CK278" s="247"/>
      <c r="CL278" s="247"/>
      <c r="CM278" s="247"/>
      <c r="CN278" s="247"/>
      <c r="CO278" s="247"/>
      <c r="CP278" s="247"/>
      <c r="CQ278" s="247"/>
      <c r="CR278" s="247"/>
      <c r="CS278" s="248" t="s">
        <v>4343</v>
      </c>
      <c r="CT278" s="247"/>
      <c r="CU278" s="247"/>
      <c r="CV278" s="247"/>
      <c r="CW278" s="247"/>
      <c r="CX278" s="247"/>
      <c r="CY278" s="247"/>
      <c r="CZ278" s="247"/>
      <c r="DA278" s="247"/>
      <c r="DB278" s="247"/>
      <c r="DC278" s="247"/>
      <c r="DD278" s="247"/>
      <c r="DE278" s="247"/>
    </row>
    <row r="279" spans="34:109" ht="71.25" hidden="1">
      <c r="AH279" s="83"/>
      <c r="AI279" s="83"/>
      <c r="AJ279" s="83"/>
      <c r="AK279" s="83"/>
      <c r="AL279" s="47" t="str">
        <f t="shared" si="8"/>
        <v/>
      </c>
      <c r="AM279" s="47" t="str">
        <f t="shared" si="9"/>
        <v/>
      </c>
      <c r="AO279" s="83"/>
      <c r="AP279" s="43">
        <v>277</v>
      </c>
      <c r="AQ279" s="84"/>
      <c r="AR279" s="84"/>
      <c r="AS279" s="84"/>
      <c r="AT279" s="84"/>
      <c r="AU279" s="84"/>
      <c r="AV279" s="84"/>
      <c r="AW279" s="84"/>
      <c r="AX279" s="84"/>
      <c r="AY279" s="84"/>
      <c r="AZ279" s="84"/>
      <c r="BA279" s="84"/>
      <c r="BB279" s="84"/>
      <c r="BC279" s="84"/>
      <c r="BD279" s="84"/>
      <c r="BE279" s="84"/>
      <c r="BF279" s="84"/>
      <c r="BG279" s="84"/>
      <c r="BH279" s="84"/>
      <c r="BI279" s="84"/>
      <c r="BJ279" s="51" t="s">
        <v>4344</v>
      </c>
      <c r="BK279" s="84"/>
      <c r="BL279" s="84"/>
      <c r="BM279" s="84"/>
      <c r="BN279" s="84"/>
      <c r="BO279" s="84"/>
      <c r="BP279" s="84"/>
      <c r="BQ279" s="84"/>
      <c r="BR279" s="84"/>
      <c r="BS279" s="84"/>
      <c r="BT279" s="84"/>
      <c r="BU279" s="84"/>
      <c r="BV279" s="84"/>
      <c r="BW279" s="83"/>
      <c r="BX279" s="83"/>
      <c r="BY279" s="83"/>
      <c r="BZ279" s="247"/>
      <c r="CA279" s="247"/>
      <c r="CB279" s="247"/>
      <c r="CC279" s="247"/>
      <c r="CD279" s="247"/>
      <c r="CE279" s="247"/>
      <c r="CF279" s="247"/>
      <c r="CG279" s="247"/>
      <c r="CH279" s="247"/>
      <c r="CI279" s="247"/>
      <c r="CJ279" s="247"/>
      <c r="CK279" s="247"/>
      <c r="CL279" s="247"/>
      <c r="CM279" s="247"/>
      <c r="CN279" s="247"/>
      <c r="CO279" s="247"/>
      <c r="CP279" s="247"/>
      <c r="CQ279" s="247"/>
      <c r="CR279" s="247"/>
      <c r="CS279" s="248" t="s">
        <v>4345</v>
      </c>
      <c r="CT279" s="247"/>
      <c r="CU279" s="247"/>
      <c r="CV279" s="247"/>
      <c r="CW279" s="247"/>
      <c r="CX279" s="247"/>
      <c r="CY279" s="247"/>
      <c r="CZ279" s="247"/>
      <c r="DA279" s="247"/>
      <c r="DB279" s="247"/>
      <c r="DC279" s="247"/>
      <c r="DD279" s="247"/>
      <c r="DE279" s="247"/>
    </row>
    <row r="280" spans="34:109" ht="57" hidden="1">
      <c r="AH280" s="83"/>
      <c r="AI280" s="83"/>
      <c r="AJ280" s="83"/>
      <c r="AK280" s="83"/>
      <c r="AL280" s="47" t="str">
        <f t="shared" si="8"/>
        <v/>
      </c>
      <c r="AM280" s="47" t="str">
        <f t="shared" si="9"/>
        <v/>
      </c>
      <c r="AO280" s="83"/>
      <c r="AP280" s="43">
        <v>278</v>
      </c>
      <c r="AQ280" s="84"/>
      <c r="AR280" s="84"/>
      <c r="AS280" s="84"/>
      <c r="AT280" s="84"/>
      <c r="AU280" s="84"/>
      <c r="AV280" s="84"/>
      <c r="AW280" s="84"/>
      <c r="AX280" s="84"/>
      <c r="AY280" s="84"/>
      <c r="AZ280" s="84"/>
      <c r="BA280" s="84"/>
      <c r="BB280" s="84"/>
      <c r="BC280" s="84"/>
      <c r="BD280" s="84"/>
      <c r="BE280" s="84"/>
      <c r="BF280" s="84"/>
      <c r="BG280" s="84"/>
      <c r="BH280" s="84"/>
      <c r="BI280" s="84"/>
      <c r="BJ280" s="51" t="s">
        <v>4346</v>
      </c>
      <c r="BK280" s="84"/>
      <c r="BL280" s="84"/>
      <c r="BM280" s="84"/>
      <c r="BN280" s="84"/>
      <c r="BO280" s="84"/>
      <c r="BP280" s="84"/>
      <c r="BQ280" s="84"/>
      <c r="BR280" s="84"/>
      <c r="BS280" s="84"/>
      <c r="BT280" s="84"/>
      <c r="BU280" s="84"/>
      <c r="BV280" s="84"/>
      <c r="BW280" s="83"/>
      <c r="BX280" s="83"/>
      <c r="BY280" s="83"/>
      <c r="BZ280" s="247"/>
      <c r="CA280" s="247"/>
      <c r="CB280" s="247"/>
      <c r="CC280" s="247"/>
      <c r="CD280" s="247"/>
      <c r="CE280" s="247"/>
      <c r="CF280" s="247"/>
      <c r="CG280" s="247"/>
      <c r="CH280" s="247"/>
      <c r="CI280" s="247"/>
      <c r="CJ280" s="247"/>
      <c r="CK280" s="247"/>
      <c r="CL280" s="247"/>
      <c r="CM280" s="247"/>
      <c r="CN280" s="247"/>
      <c r="CO280" s="247"/>
      <c r="CP280" s="247"/>
      <c r="CQ280" s="247"/>
      <c r="CR280" s="247"/>
      <c r="CS280" s="248" t="s">
        <v>4347</v>
      </c>
      <c r="CT280" s="247"/>
      <c r="CU280" s="247"/>
      <c r="CV280" s="247"/>
      <c r="CW280" s="247"/>
      <c r="CX280" s="247"/>
      <c r="CY280" s="247"/>
      <c r="CZ280" s="247"/>
      <c r="DA280" s="247"/>
      <c r="DB280" s="247"/>
      <c r="DC280" s="247"/>
      <c r="DD280" s="247"/>
      <c r="DE280" s="247"/>
    </row>
    <row r="281" spans="34:109" ht="71.25" hidden="1">
      <c r="AH281" s="83"/>
      <c r="AI281" s="83"/>
      <c r="AJ281" s="83"/>
      <c r="AK281" s="83"/>
      <c r="AL281" s="47" t="str">
        <f t="shared" si="8"/>
        <v/>
      </c>
      <c r="AM281" s="47" t="str">
        <f t="shared" si="9"/>
        <v/>
      </c>
      <c r="AO281" s="83"/>
      <c r="AP281" s="43">
        <v>279</v>
      </c>
      <c r="AQ281" s="84"/>
      <c r="AR281" s="84"/>
      <c r="AS281" s="84"/>
      <c r="AT281" s="84"/>
      <c r="AU281" s="84"/>
      <c r="AV281" s="84"/>
      <c r="AW281" s="84"/>
      <c r="AX281" s="84"/>
      <c r="AY281" s="84"/>
      <c r="AZ281" s="84"/>
      <c r="BA281" s="84"/>
      <c r="BB281" s="84"/>
      <c r="BC281" s="84"/>
      <c r="BD281" s="84"/>
      <c r="BE281" s="84"/>
      <c r="BF281" s="84"/>
      <c r="BG281" s="84"/>
      <c r="BH281" s="84"/>
      <c r="BI281" s="84"/>
      <c r="BJ281" s="51" t="s">
        <v>4348</v>
      </c>
      <c r="BK281" s="84"/>
      <c r="BL281" s="84"/>
      <c r="BM281" s="84"/>
      <c r="BN281" s="84"/>
      <c r="BO281" s="84"/>
      <c r="BP281" s="84"/>
      <c r="BQ281" s="84"/>
      <c r="BR281" s="84"/>
      <c r="BS281" s="84"/>
      <c r="BT281" s="84"/>
      <c r="BU281" s="84"/>
      <c r="BV281" s="84"/>
      <c r="BW281" s="83"/>
      <c r="BX281" s="83"/>
      <c r="BY281" s="83"/>
      <c r="BZ281" s="247"/>
      <c r="CA281" s="247"/>
      <c r="CB281" s="247"/>
      <c r="CC281" s="247"/>
      <c r="CD281" s="247"/>
      <c r="CE281" s="247"/>
      <c r="CF281" s="247"/>
      <c r="CG281" s="247"/>
      <c r="CH281" s="247"/>
      <c r="CI281" s="247"/>
      <c r="CJ281" s="247"/>
      <c r="CK281" s="247"/>
      <c r="CL281" s="247"/>
      <c r="CM281" s="247"/>
      <c r="CN281" s="247"/>
      <c r="CO281" s="247"/>
      <c r="CP281" s="247"/>
      <c r="CQ281" s="247"/>
      <c r="CR281" s="247"/>
      <c r="CS281" s="248" t="s">
        <v>4349</v>
      </c>
      <c r="CT281" s="247"/>
      <c r="CU281" s="247"/>
      <c r="CV281" s="247"/>
      <c r="CW281" s="247"/>
      <c r="CX281" s="247"/>
      <c r="CY281" s="247"/>
      <c r="CZ281" s="247"/>
      <c r="DA281" s="247"/>
      <c r="DB281" s="247"/>
      <c r="DC281" s="247"/>
      <c r="DD281" s="247"/>
      <c r="DE281" s="247"/>
    </row>
    <row r="282" spans="34:109" ht="85.5" hidden="1">
      <c r="AH282" s="83"/>
      <c r="AI282" s="83"/>
      <c r="AJ282" s="83"/>
      <c r="AK282" s="83"/>
      <c r="AL282" s="47" t="str">
        <f t="shared" si="8"/>
        <v/>
      </c>
      <c r="AM282" s="47" t="str">
        <f t="shared" si="9"/>
        <v/>
      </c>
      <c r="AO282" s="83"/>
      <c r="AP282" s="43">
        <v>280</v>
      </c>
      <c r="AQ282" s="84"/>
      <c r="AR282" s="84"/>
      <c r="AS282" s="84"/>
      <c r="AT282" s="84"/>
      <c r="AU282" s="84"/>
      <c r="AV282" s="84"/>
      <c r="AW282" s="84"/>
      <c r="AX282" s="84"/>
      <c r="AY282" s="84"/>
      <c r="AZ282" s="84"/>
      <c r="BA282" s="84"/>
      <c r="BB282" s="84"/>
      <c r="BC282" s="84"/>
      <c r="BD282" s="84"/>
      <c r="BE282" s="84"/>
      <c r="BF282" s="84"/>
      <c r="BG282" s="84"/>
      <c r="BH282" s="84"/>
      <c r="BI282" s="84"/>
      <c r="BJ282" s="51" t="s">
        <v>4350</v>
      </c>
      <c r="BK282" s="84"/>
      <c r="BL282" s="84"/>
      <c r="BM282" s="84"/>
      <c r="BN282" s="84"/>
      <c r="BO282" s="84"/>
      <c r="BP282" s="84"/>
      <c r="BQ282" s="84"/>
      <c r="BR282" s="84"/>
      <c r="BS282" s="84"/>
      <c r="BT282" s="84"/>
      <c r="BU282" s="84"/>
      <c r="BV282" s="84"/>
      <c r="BW282" s="83"/>
      <c r="BX282" s="83"/>
      <c r="BY282" s="83"/>
      <c r="BZ282" s="247"/>
      <c r="CA282" s="247"/>
      <c r="CB282" s="247"/>
      <c r="CC282" s="247"/>
      <c r="CD282" s="247"/>
      <c r="CE282" s="247"/>
      <c r="CF282" s="247"/>
      <c r="CG282" s="247"/>
      <c r="CH282" s="247"/>
      <c r="CI282" s="247"/>
      <c r="CJ282" s="247"/>
      <c r="CK282" s="247"/>
      <c r="CL282" s="247"/>
      <c r="CM282" s="247"/>
      <c r="CN282" s="247"/>
      <c r="CO282" s="247"/>
      <c r="CP282" s="247"/>
      <c r="CQ282" s="247"/>
      <c r="CR282" s="247"/>
      <c r="CS282" s="248" t="s">
        <v>4351</v>
      </c>
      <c r="CT282" s="247"/>
      <c r="CU282" s="247"/>
      <c r="CV282" s="247"/>
      <c r="CW282" s="247"/>
      <c r="CX282" s="247"/>
      <c r="CY282" s="247"/>
      <c r="CZ282" s="247"/>
      <c r="DA282" s="247"/>
      <c r="DB282" s="247"/>
      <c r="DC282" s="247"/>
      <c r="DD282" s="247"/>
      <c r="DE282" s="247"/>
    </row>
    <row r="283" spans="34:109" ht="71.25" hidden="1">
      <c r="AH283" s="83"/>
      <c r="AI283" s="83"/>
      <c r="AJ283" s="83"/>
      <c r="AK283" s="83"/>
      <c r="AL283" s="47" t="str">
        <f t="shared" si="8"/>
        <v/>
      </c>
      <c r="AM283" s="47" t="str">
        <f t="shared" si="9"/>
        <v/>
      </c>
      <c r="AO283" s="83"/>
      <c r="AP283" s="43">
        <v>281</v>
      </c>
      <c r="AQ283" s="84"/>
      <c r="AR283" s="84"/>
      <c r="AS283" s="84"/>
      <c r="AT283" s="84"/>
      <c r="AU283" s="84"/>
      <c r="AV283" s="84"/>
      <c r="AW283" s="84"/>
      <c r="AX283" s="84"/>
      <c r="AY283" s="84"/>
      <c r="AZ283" s="84"/>
      <c r="BA283" s="84"/>
      <c r="BB283" s="84"/>
      <c r="BC283" s="84"/>
      <c r="BD283" s="84"/>
      <c r="BE283" s="84"/>
      <c r="BF283" s="84"/>
      <c r="BG283" s="84"/>
      <c r="BH283" s="84"/>
      <c r="BI283" s="84"/>
      <c r="BJ283" s="51" t="s">
        <v>4352</v>
      </c>
      <c r="BK283" s="84"/>
      <c r="BL283" s="84"/>
      <c r="BM283" s="84"/>
      <c r="BN283" s="84"/>
      <c r="BO283" s="84"/>
      <c r="BP283" s="84"/>
      <c r="BQ283" s="84"/>
      <c r="BR283" s="84"/>
      <c r="BS283" s="84"/>
      <c r="BT283" s="84"/>
      <c r="BU283" s="84"/>
      <c r="BV283" s="84"/>
      <c r="BW283" s="83"/>
      <c r="BX283" s="83"/>
      <c r="BY283" s="83"/>
      <c r="BZ283" s="247"/>
      <c r="CA283" s="247"/>
      <c r="CB283" s="247"/>
      <c r="CC283" s="247"/>
      <c r="CD283" s="247"/>
      <c r="CE283" s="247"/>
      <c r="CF283" s="247"/>
      <c r="CG283" s="247"/>
      <c r="CH283" s="247"/>
      <c r="CI283" s="247"/>
      <c r="CJ283" s="247"/>
      <c r="CK283" s="247"/>
      <c r="CL283" s="247"/>
      <c r="CM283" s="247"/>
      <c r="CN283" s="247"/>
      <c r="CO283" s="247"/>
      <c r="CP283" s="247"/>
      <c r="CQ283" s="247"/>
      <c r="CR283" s="247"/>
      <c r="CS283" s="248" t="s">
        <v>4353</v>
      </c>
      <c r="CT283" s="247"/>
      <c r="CU283" s="247"/>
      <c r="CV283" s="247"/>
      <c r="CW283" s="247"/>
      <c r="CX283" s="247"/>
      <c r="CY283" s="247"/>
      <c r="CZ283" s="247"/>
      <c r="DA283" s="247"/>
      <c r="DB283" s="247"/>
      <c r="DC283" s="247"/>
      <c r="DD283" s="247"/>
      <c r="DE283" s="247"/>
    </row>
    <row r="284" spans="34:109" ht="85.5" hidden="1">
      <c r="AH284" s="83"/>
      <c r="AI284" s="83"/>
      <c r="AJ284" s="83"/>
      <c r="AK284" s="83"/>
      <c r="AL284" s="47" t="str">
        <f t="shared" si="8"/>
        <v/>
      </c>
      <c r="AM284" s="47" t="str">
        <f t="shared" si="9"/>
        <v/>
      </c>
      <c r="AO284" s="83"/>
      <c r="AP284" s="43">
        <v>282</v>
      </c>
      <c r="AQ284" s="84"/>
      <c r="AR284" s="84"/>
      <c r="AS284" s="84"/>
      <c r="AT284" s="84"/>
      <c r="AU284" s="84"/>
      <c r="AV284" s="84"/>
      <c r="AW284" s="84"/>
      <c r="AX284" s="84"/>
      <c r="AY284" s="84"/>
      <c r="AZ284" s="84"/>
      <c r="BA284" s="84"/>
      <c r="BB284" s="84"/>
      <c r="BC284" s="84"/>
      <c r="BD284" s="84"/>
      <c r="BE284" s="84"/>
      <c r="BF284" s="84"/>
      <c r="BG284" s="84"/>
      <c r="BH284" s="84"/>
      <c r="BI284" s="84"/>
      <c r="BJ284" s="51" t="s">
        <v>4354</v>
      </c>
      <c r="BK284" s="84"/>
      <c r="BL284" s="84"/>
      <c r="BM284" s="84"/>
      <c r="BN284" s="84"/>
      <c r="BO284" s="84"/>
      <c r="BP284" s="84"/>
      <c r="BQ284" s="84"/>
      <c r="BR284" s="84"/>
      <c r="BS284" s="84"/>
      <c r="BT284" s="84"/>
      <c r="BU284" s="84"/>
      <c r="BV284" s="84"/>
      <c r="BW284" s="83"/>
      <c r="BX284" s="83"/>
      <c r="BY284" s="83"/>
      <c r="BZ284" s="247"/>
      <c r="CA284" s="247"/>
      <c r="CB284" s="247"/>
      <c r="CC284" s="247"/>
      <c r="CD284" s="247"/>
      <c r="CE284" s="247"/>
      <c r="CF284" s="247"/>
      <c r="CG284" s="247"/>
      <c r="CH284" s="247"/>
      <c r="CI284" s="247"/>
      <c r="CJ284" s="247"/>
      <c r="CK284" s="247"/>
      <c r="CL284" s="247"/>
      <c r="CM284" s="247"/>
      <c r="CN284" s="247"/>
      <c r="CO284" s="247"/>
      <c r="CP284" s="247"/>
      <c r="CQ284" s="247"/>
      <c r="CR284" s="247"/>
      <c r="CS284" s="248" t="s">
        <v>4355</v>
      </c>
      <c r="CT284" s="247"/>
      <c r="CU284" s="247"/>
      <c r="CV284" s="247"/>
      <c r="CW284" s="247"/>
      <c r="CX284" s="247"/>
      <c r="CY284" s="247"/>
      <c r="CZ284" s="247"/>
      <c r="DA284" s="247"/>
      <c r="DB284" s="247"/>
      <c r="DC284" s="247"/>
      <c r="DD284" s="247"/>
      <c r="DE284" s="247"/>
    </row>
    <row r="285" spans="34:109" ht="71.25" hidden="1">
      <c r="AH285" s="83"/>
      <c r="AI285" s="83"/>
      <c r="AJ285" s="83"/>
      <c r="AK285" s="83"/>
      <c r="AL285" s="47" t="str">
        <f t="shared" si="8"/>
        <v/>
      </c>
      <c r="AM285" s="47" t="str">
        <f t="shared" si="9"/>
        <v/>
      </c>
      <c r="AO285" s="83"/>
      <c r="AP285" s="43">
        <v>283</v>
      </c>
      <c r="AQ285" s="84"/>
      <c r="AR285" s="84"/>
      <c r="AS285" s="84"/>
      <c r="AT285" s="84"/>
      <c r="AU285" s="84"/>
      <c r="AV285" s="84"/>
      <c r="AW285" s="84"/>
      <c r="AX285" s="84"/>
      <c r="AY285" s="84"/>
      <c r="AZ285" s="84"/>
      <c r="BA285" s="84"/>
      <c r="BB285" s="84"/>
      <c r="BC285" s="84"/>
      <c r="BD285" s="84"/>
      <c r="BE285" s="84"/>
      <c r="BF285" s="84"/>
      <c r="BG285" s="84"/>
      <c r="BH285" s="84"/>
      <c r="BI285" s="84"/>
      <c r="BJ285" s="51" t="s">
        <v>4356</v>
      </c>
      <c r="BK285" s="84"/>
      <c r="BL285" s="84"/>
      <c r="BM285" s="84"/>
      <c r="BN285" s="84"/>
      <c r="BO285" s="84"/>
      <c r="BP285" s="84"/>
      <c r="BQ285" s="84"/>
      <c r="BR285" s="84"/>
      <c r="BS285" s="84"/>
      <c r="BT285" s="84"/>
      <c r="BU285" s="84"/>
      <c r="BV285" s="84"/>
      <c r="BW285" s="83"/>
      <c r="BX285" s="83"/>
      <c r="BY285" s="83"/>
      <c r="BZ285" s="247"/>
      <c r="CA285" s="247"/>
      <c r="CB285" s="247"/>
      <c r="CC285" s="247"/>
      <c r="CD285" s="247"/>
      <c r="CE285" s="247"/>
      <c r="CF285" s="247"/>
      <c r="CG285" s="247"/>
      <c r="CH285" s="247"/>
      <c r="CI285" s="247"/>
      <c r="CJ285" s="247"/>
      <c r="CK285" s="247"/>
      <c r="CL285" s="247"/>
      <c r="CM285" s="247"/>
      <c r="CN285" s="247"/>
      <c r="CO285" s="247"/>
      <c r="CP285" s="247"/>
      <c r="CQ285" s="247"/>
      <c r="CR285" s="247"/>
      <c r="CS285" s="248" t="s">
        <v>4357</v>
      </c>
      <c r="CT285" s="247"/>
      <c r="CU285" s="247"/>
      <c r="CV285" s="247"/>
      <c r="CW285" s="247"/>
      <c r="CX285" s="247"/>
      <c r="CY285" s="247"/>
      <c r="CZ285" s="247"/>
      <c r="DA285" s="247"/>
      <c r="DB285" s="247"/>
      <c r="DC285" s="247"/>
      <c r="DD285" s="247"/>
      <c r="DE285" s="247"/>
    </row>
    <row r="286" spans="34:109" ht="85.5" hidden="1">
      <c r="AH286" s="83"/>
      <c r="AI286" s="83"/>
      <c r="AJ286" s="83"/>
      <c r="AK286" s="83"/>
      <c r="AL286" s="47" t="str">
        <f t="shared" si="8"/>
        <v/>
      </c>
      <c r="AM286" s="47" t="str">
        <f t="shared" si="9"/>
        <v/>
      </c>
      <c r="AO286" s="83"/>
      <c r="AP286" s="43">
        <v>284</v>
      </c>
      <c r="AQ286" s="84"/>
      <c r="AR286" s="84"/>
      <c r="AS286" s="84"/>
      <c r="AT286" s="84"/>
      <c r="AU286" s="84"/>
      <c r="AV286" s="84"/>
      <c r="AW286" s="84"/>
      <c r="AX286" s="84"/>
      <c r="AY286" s="84"/>
      <c r="AZ286" s="84"/>
      <c r="BA286" s="84"/>
      <c r="BB286" s="84"/>
      <c r="BC286" s="84"/>
      <c r="BD286" s="84"/>
      <c r="BE286" s="84"/>
      <c r="BF286" s="84"/>
      <c r="BG286" s="84"/>
      <c r="BH286" s="84"/>
      <c r="BI286" s="84"/>
      <c r="BJ286" s="51" t="s">
        <v>4358</v>
      </c>
      <c r="BK286" s="84"/>
      <c r="BL286" s="84"/>
      <c r="BM286" s="84"/>
      <c r="BN286" s="84"/>
      <c r="BO286" s="84"/>
      <c r="BP286" s="84"/>
      <c r="BQ286" s="84"/>
      <c r="BR286" s="84"/>
      <c r="BS286" s="84"/>
      <c r="BT286" s="84"/>
      <c r="BU286" s="84"/>
      <c r="BV286" s="84"/>
      <c r="BW286" s="83"/>
      <c r="BX286" s="83"/>
      <c r="BY286" s="83"/>
      <c r="BZ286" s="247"/>
      <c r="CA286" s="247"/>
      <c r="CB286" s="247"/>
      <c r="CC286" s="247"/>
      <c r="CD286" s="247"/>
      <c r="CE286" s="247"/>
      <c r="CF286" s="247"/>
      <c r="CG286" s="247"/>
      <c r="CH286" s="247"/>
      <c r="CI286" s="247"/>
      <c r="CJ286" s="247"/>
      <c r="CK286" s="247"/>
      <c r="CL286" s="247"/>
      <c r="CM286" s="247"/>
      <c r="CN286" s="247"/>
      <c r="CO286" s="247"/>
      <c r="CP286" s="247"/>
      <c r="CQ286" s="247"/>
      <c r="CR286" s="247"/>
      <c r="CS286" s="248" t="s">
        <v>4359</v>
      </c>
      <c r="CT286" s="247"/>
      <c r="CU286" s="247"/>
      <c r="CV286" s="247"/>
      <c r="CW286" s="247"/>
      <c r="CX286" s="247"/>
      <c r="CY286" s="247"/>
      <c r="CZ286" s="247"/>
      <c r="DA286" s="247"/>
      <c r="DB286" s="247"/>
      <c r="DC286" s="247"/>
      <c r="DD286" s="247"/>
      <c r="DE286" s="247"/>
    </row>
    <row r="287" spans="34:109" ht="71.25" hidden="1">
      <c r="AH287" s="83"/>
      <c r="AI287" s="83"/>
      <c r="AJ287" s="83"/>
      <c r="AK287" s="83"/>
      <c r="AL287" s="47" t="str">
        <f t="shared" si="8"/>
        <v/>
      </c>
      <c r="AM287" s="47" t="str">
        <f t="shared" si="9"/>
        <v/>
      </c>
      <c r="AO287" s="83"/>
      <c r="AP287" s="43">
        <v>285</v>
      </c>
      <c r="AQ287" s="84"/>
      <c r="AR287" s="84"/>
      <c r="AS287" s="84"/>
      <c r="AT287" s="84"/>
      <c r="AU287" s="84"/>
      <c r="AV287" s="84"/>
      <c r="AW287" s="84"/>
      <c r="AX287" s="84"/>
      <c r="AY287" s="84"/>
      <c r="AZ287" s="84"/>
      <c r="BA287" s="84"/>
      <c r="BB287" s="84"/>
      <c r="BC287" s="84"/>
      <c r="BD287" s="84"/>
      <c r="BE287" s="84"/>
      <c r="BF287" s="84"/>
      <c r="BG287" s="84"/>
      <c r="BH287" s="84"/>
      <c r="BI287" s="84"/>
      <c r="BJ287" s="51" t="s">
        <v>4360</v>
      </c>
      <c r="BK287" s="84"/>
      <c r="BL287" s="84"/>
      <c r="BM287" s="84"/>
      <c r="BN287" s="84"/>
      <c r="BO287" s="84"/>
      <c r="BP287" s="84"/>
      <c r="BQ287" s="84"/>
      <c r="BR287" s="84"/>
      <c r="BS287" s="84"/>
      <c r="BT287" s="84"/>
      <c r="BU287" s="84"/>
      <c r="BV287" s="84"/>
      <c r="BW287" s="83"/>
      <c r="BX287" s="83"/>
      <c r="BY287" s="83"/>
      <c r="BZ287" s="247"/>
      <c r="CA287" s="247"/>
      <c r="CB287" s="247"/>
      <c r="CC287" s="247"/>
      <c r="CD287" s="247"/>
      <c r="CE287" s="247"/>
      <c r="CF287" s="247"/>
      <c r="CG287" s="247"/>
      <c r="CH287" s="247"/>
      <c r="CI287" s="247"/>
      <c r="CJ287" s="247"/>
      <c r="CK287" s="247"/>
      <c r="CL287" s="247"/>
      <c r="CM287" s="247"/>
      <c r="CN287" s="247"/>
      <c r="CO287" s="247"/>
      <c r="CP287" s="247"/>
      <c r="CQ287" s="247"/>
      <c r="CR287" s="247"/>
      <c r="CS287" s="248" t="s">
        <v>4361</v>
      </c>
      <c r="CT287" s="247"/>
      <c r="CU287" s="247"/>
      <c r="CV287" s="247"/>
      <c r="CW287" s="247"/>
      <c r="CX287" s="247"/>
      <c r="CY287" s="247"/>
      <c r="CZ287" s="247"/>
      <c r="DA287" s="247"/>
      <c r="DB287" s="247"/>
      <c r="DC287" s="247"/>
      <c r="DD287" s="247"/>
      <c r="DE287" s="247"/>
    </row>
    <row r="288" spans="34:109" ht="85.5" hidden="1">
      <c r="AH288" s="83"/>
      <c r="AI288" s="83"/>
      <c r="AJ288" s="83"/>
      <c r="AK288" s="83"/>
      <c r="AL288" s="47" t="str">
        <f t="shared" si="8"/>
        <v/>
      </c>
      <c r="AM288" s="47" t="str">
        <f t="shared" si="9"/>
        <v/>
      </c>
      <c r="AO288" s="83"/>
      <c r="AP288" s="43">
        <v>286</v>
      </c>
      <c r="AQ288" s="84"/>
      <c r="AR288" s="84"/>
      <c r="AS288" s="84"/>
      <c r="AT288" s="84"/>
      <c r="AU288" s="84"/>
      <c r="AV288" s="84"/>
      <c r="AW288" s="84"/>
      <c r="AX288" s="84"/>
      <c r="AY288" s="84"/>
      <c r="AZ288" s="84"/>
      <c r="BA288" s="84"/>
      <c r="BB288" s="84"/>
      <c r="BC288" s="84"/>
      <c r="BD288" s="84"/>
      <c r="BE288" s="84"/>
      <c r="BF288" s="84"/>
      <c r="BG288" s="84"/>
      <c r="BH288" s="84"/>
      <c r="BI288" s="84"/>
      <c r="BJ288" s="51" t="s">
        <v>4362</v>
      </c>
      <c r="BK288" s="84"/>
      <c r="BL288" s="84"/>
      <c r="BM288" s="84"/>
      <c r="BN288" s="84"/>
      <c r="BO288" s="84"/>
      <c r="BP288" s="84"/>
      <c r="BQ288" s="84"/>
      <c r="BR288" s="84"/>
      <c r="BS288" s="84"/>
      <c r="BT288" s="84"/>
      <c r="BU288" s="84"/>
      <c r="BV288" s="84"/>
      <c r="BW288" s="83"/>
      <c r="BX288" s="83"/>
      <c r="BY288" s="83"/>
      <c r="BZ288" s="247"/>
      <c r="CA288" s="247"/>
      <c r="CB288" s="247"/>
      <c r="CC288" s="247"/>
      <c r="CD288" s="247"/>
      <c r="CE288" s="247"/>
      <c r="CF288" s="247"/>
      <c r="CG288" s="247"/>
      <c r="CH288" s="247"/>
      <c r="CI288" s="247"/>
      <c r="CJ288" s="247"/>
      <c r="CK288" s="247"/>
      <c r="CL288" s="247"/>
      <c r="CM288" s="247"/>
      <c r="CN288" s="247"/>
      <c r="CO288" s="247"/>
      <c r="CP288" s="247"/>
      <c r="CQ288" s="247"/>
      <c r="CR288" s="247"/>
      <c r="CS288" s="248" t="s">
        <v>4363</v>
      </c>
      <c r="CT288" s="247"/>
      <c r="CU288" s="247"/>
      <c r="CV288" s="247"/>
      <c r="CW288" s="247"/>
      <c r="CX288" s="247"/>
      <c r="CY288" s="247"/>
      <c r="CZ288" s="247"/>
      <c r="DA288" s="247"/>
      <c r="DB288" s="247"/>
      <c r="DC288" s="247"/>
      <c r="DD288" s="247"/>
      <c r="DE288" s="247"/>
    </row>
    <row r="289" spans="34:109" ht="71.25" hidden="1">
      <c r="AH289" s="83"/>
      <c r="AI289" s="83"/>
      <c r="AJ289" s="83"/>
      <c r="AK289" s="83"/>
      <c r="AL289" s="47" t="str">
        <f t="shared" si="8"/>
        <v/>
      </c>
      <c r="AM289" s="47" t="str">
        <f t="shared" si="9"/>
        <v/>
      </c>
      <c r="AO289" s="83"/>
      <c r="AP289" s="43">
        <v>287</v>
      </c>
      <c r="AQ289" s="84"/>
      <c r="AR289" s="84"/>
      <c r="AS289" s="84"/>
      <c r="AT289" s="84"/>
      <c r="AU289" s="84"/>
      <c r="AV289" s="84"/>
      <c r="AW289" s="84"/>
      <c r="AX289" s="84"/>
      <c r="AY289" s="84"/>
      <c r="AZ289" s="84"/>
      <c r="BA289" s="84"/>
      <c r="BB289" s="84"/>
      <c r="BC289" s="84"/>
      <c r="BD289" s="84"/>
      <c r="BE289" s="84"/>
      <c r="BF289" s="84"/>
      <c r="BG289" s="84"/>
      <c r="BH289" s="84"/>
      <c r="BI289" s="84"/>
      <c r="BJ289" s="51" t="s">
        <v>4364</v>
      </c>
      <c r="BK289" s="84"/>
      <c r="BL289" s="84"/>
      <c r="BM289" s="84"/>
      <c r="BN289" s="84"/>
      <c r="BO289" s="84"/>
      <c r="BP289" s="84"/>
      <c r="BQ289" s="84"/>
      <c r="BR289" s="84"/>
      <c r="BS289" s="84"/>
      <c r="BT289" s="84"/>
      <c r="BU289" s="84"/>
      <c r="BV289" s="84"/>
      <c r="BW289" s="83"/>
      <c r="BX289" s="83"/>
      <c r="BY289" s="83"/>
      <c r="BZ289" s="247"/>
      <c r="CA289" s="247"/>
      <c r="CB289" s="247"/>
      <c r="CC289" s="247"/>
      <c r="CD289" s="247"/>
      <c r="CE289" s="247"/>
      <c r="CF289" s="247"/>
      <c r="CG289" s="247"/>
      <c r="CH289" s="247"/>
      <c r="CI289" s="247"/>
      <c r="CJ289" s="247"/>
      <c r="CK289" s="247"/>
      <c r="CL289" s="247"/>
      <c r="CM289" s="247"/>
      <c r="CN289" s="247"/>
      <c r="CO289" s="247"/>
      <c r="CP289" s="247"/>
      <c r="CQ289" s="247"/>
      <c r="CR289" s="247"/>
      <c r="CS289" s="248" t="s">
        <v>4365</v>
      </c>
      <c r="CT289" s="247"/>
      <c r="CU289" s="247"/>
      <c r="CV289" s="247"/>
      <c r="CW289" s="247"/>
      <c r="CX289" s="247"/>
      <c r="CY289" s="247"/>
      <c r="CZ289" s="247"/>
      <c r="DA289" s="247"/>
      <c r="DB289" s="247"/>
      <c r="DC289" s="247"/>
      <c r="DD289" s="247"/>
      <c r="DE289" s="247"/>
    </row>
    <row r="290" spans="34:109" ht="71.25" hidden="1">
      <c r="AH290" s="83"/>
      <c r="AI290" s="83"/>
      <c r="AJ290" s="83"/>
      <c r="AK290" s="83"/>
      <c r="AL290" s="47" t="str">
        <f t="shared" si="8"/>
        <v/>
      </c>
      <c r="AM290" s="47" t="str">
        <f t="shared" si="9"/>
        <v/>
      </c>
      <c r="AO290" s="83"/>
      <c r="AP290" s="43">
        <v>288</v>
      </c>
      <c r="AQ290" s="84"/>
      <c r="AR290" s="84"/>
      <c r="AS290" s="84"/>
      <c r="AT290" s="84"/>
      <c r="AU290" s="84"/>
      <c r="AV290" s="84"/>
      <c r="AW290" s="84"/>
      <c r="AX290" s="84"/>
      <c r="AY290" s="84"/>
      <c r="AZ290" s="84"/>
      <c r="BA290" s="84"/>
      <c r="BB290" s="84"/>
      <c r="BC290" s="84"/>
      <c r="BD290" s="84"/>
      <c r="BE290" s="84"/>
      <c r="BF290" s="84"/>
      <c r="BG290" s="84"/>
      <c r="BH290" s="84"/>
      <c r="BI290" s="84"/>
      <c r="BJ290" s="51" t="s">
        <v>4366</v>
      </c>
      <c r="BK290" s="84"/>
      <c r="BL290" s="84"/>
      <c r="BM290" s="84"/>
      <c r="BN290" s="84"/>
      <c r="BO290" s="84"/>
      <c r="BP290" s="84"/>
      <c r="BQ290" s="84"/>
      <c r="BR290" s="84"/>
      <c r="BS290" s="84"/>
      <c r="BT290" s="84"/>
      <c r="BU290" s="84"/>
      <c r="BV290" s="84"/>
      <c r="BW290" s="83"/>
      <c r="BX290" s="83"/>
      <c r="BY290" s="83"/>
      <c r="BZ290" s="247"/>
      <c r="CA290" s="247"/>
      <c r="CB290" s="247"/>
      <c r="CC290" s="247"/>
      <c r="CD290" s="247"/>
      <c r="CE290" s="247"/>
      <c r="CF290" s="247"/>
      <c r="CG290" s="247"/>
      <c r="CH290" s="247"/>
      <c r="CI290" s="247"/>
      <c r="CJ290" s="247"/>
      <c r="CK290" s="247"/>
      <c r="CL290" s="247"/>
      <c r="CM290" s="247"/>
      <c r="CN290" s="247"/>
      <c r="CO290" s="247"/>
      <c r="CP290" s="247"/>
      <c r="CQ290" s="247"/>
      <c r="CR290" s="247"/>
      <c r="CS290" s="248" t="s">
        <v>4367</v>
      </c>
      <c r="CT290" s="247"/>
      <c r="CU290" s="247"/>
      <c r="CV290" s="247"/>
      <c r="CW290" s="247"/>
      <c r="CX290" s="247"/>
      <c r="CY290" s="247"/>
      <c r="CZ290" s="247"/>
      <c r="DA290" s="247"/>
      <c r="DB290" s="247"/>
      <c r="DC290" s="247"/>
      <c r="DD290" s="247"/>
      <c r="DE290" s="247"/>
    </row>
    <row r="291" spans="34:109" ht="57" hidden="1">
      <c r="AH291" s="83"/>
      <c r="AI291" s="83"/>
      <c r="AJ291" s="83"/>
      <c r="AK291" s="83"/>
      <c r="AL291" s="47" t="str">
        <f t="shared" si="8"/>
        <v/>
      </c>
      <c r="AM291" s="47" t="str">
        <f t="shared" si="9"/>
        <v/>
      </c>
      <c r="AO291" s="83"/>
      <c r="AP291" s="43">
        <v>289</v>
      </c>
      <c r="AQ291" s="84"/>
      <c r="AR291" s="84"/>
      <c r="AS291" s="84"/>
      <c r="AT291" s="84"/>
      <c r="AU291" s="84"/>
      <c r="AV291" s="84"/>
      <c r="AW291" s="84"/>
      <c r="AX291" s="84"/>
      <c r="AY291" s="84"/>
      <c r="AZ291" s="84"/>
      <c r="BA291" s="84"/>
      <c r="BB291" s="84"/>
      <c r="BC291" s="84"/>
      <c r="BD291" s="84"/>
      <c r="BE291" s="84"/>
      <c r="BF291" s="84"/>
      <c r="BG291" s="84"/>
      <c r="BH291" s="84"/>
      <c r="BI291" s="84"/>
      <c r="BJ291" s="51" t="s">
        <v>4368</v>
      </c>
      <c r="BK291" s="84"/>
      <c r="BL291" s="84"/>
      <c r="BM291" s="84"/>
      <c r="BN291" s="84"/>
      <c r="BO291" s="84"/>
      <c r="BP291" s="84"/>
      <c r="BQ291" s="84"/>
      <c r="BR291" s="84"/>
      <c r="BS291" s="84"/>
      <c r="BT291" s="84"/>
      <c r="BU291" s="84"/>
      <c r="BV291" s="84"/>
      <c r="BW291" s="83"/>
      <c r="BX291" s="83"/>
      <c r="BY291" s="83"/>
      <c r="BZ291" s="247"/>
      <c r="CA291" s="247"/>
      <c r="CB291" s="247"/>
      <c r="CC291" s="247"/>
      <c r="CD291" s="247"/>
      <c r="CE291" s="247"/>
      <c r="CF291" s="247"/>
      <c r="CG291" s="247"/>
      <c r="CH291" s="247"/>
      <c r="CI291" s="247"/>
      <c r="CJ291" s="247"/>
      <c r="CK291" s="247"/>
      <c r="CL291" s="247"/>
      <c r="CM291" s="247"/>
      <c r="CN291" s="247"/>
      <c r="CO291" s="247"/>
      <c r="CP291" s="247"/>
      <c r="CQ291" s="247"/>
      <c r="CR291" s="247"/>
      <c r="CS291" s="248" t="s">
        <v>4369</v>
      </c>
      <c r="CT291" s="247"/>
      <c r="CU291" s="247"/>
      <c r="CV291" s="247"/>
      <c r="CW291" s="247"/>
      <c r="CX291" s="247"/>
      <c r="CY291" s="247"/>
      <c r="CZ291" s="247"/>
      <c r="DA291" s="247"/>
      <c r="DB291" s="247"/>
      <c r="DC291" s="247"/>
      <c r="DD291" s="247"/>
      <c r="DE291" s="247"/>
    </row>
    <row r="292" spans="34:109" ht="42.75" hidden="1">
      <c r="AH292" s="83"/>
      <c r="AI292" s="83"/>
      <c r="AJ292" s="83"/>
      <c r="AK292" s="83"/>
      <c r="AL292" s="47" t="str">
        <f t="shared" si="8"/>
        <v/>
      </c>
      <c r="AM292" s="47" t="str">
        <f t="shared" si="9"/>
        <v/>
      </c>
      <c r="AO292" s="83"/>
      <c r="AP292" s="43">
        <v>290</v>
      </c>
      <c r="AQ292" s="84"/>
      <c r="AR292" s="84"/>
      <c r="AS292" s="84"/>
      <c r="AT292" s="84"/>
      <c r="AU292" s="84"/>
      <c r="AV292" s="84"/>
      <c r="AW292" s="84"/>
      <c r="AX292" s="84"/>
      <c r="AY292" s="84"/>
      <c r="AZ292" s="84"/>
      <c r="BA292" s="84"/>
      <c r="BB292" s="84"/>
      <c r="BC292" s="84"/>
      <c r="BD292" s="84"/>
      <c r="BE292" s="84"/>
      <c r="BF292" s="84"/>
      <c r="BG292" s="84"/>
      <c r="BH292" s="84"/>
      <c r="BI292" s="84"/>
      <c r="BJ292" s="51" t="s">
        <v>4370</v>
      </c>
      <c r="BK292" s="84"/>
      <c r="BL292" s="84"/>
      <c r="BM292" s="84"/>
      <c r="BN292" s="84"/>
      <c r="BO292" s="84"/>
      <c r="BP292" s="84"/>
      <c r="BQ292" s="84"/>
      <c r="BR292" s="84"/>
      <c r="BS292" s="84"/>
      <c r="BT292" s="84"/>
      <c r="BU292" s="84"/>
      <c r="BV292" s="84"/>
      <c r="BW292" s="83"/>
      <c r="BX292" s="83"/>
      <c r="BY292" s="83"/>
      <c r="BZ292" s="247"/>
      <c r="CA292" s="247"/>
      <c r="CB292" s="247"/>
      <c r="CC292" s="247"/>
      <c r="CD292" s="247"/>
      <c r="CE292" s="247"/>
      <c r="CF292" s="247"/>
      <c r="CG292" s="247"/>
      <c r="CH292" s="247"/>
      <c r="CI292" s="247"/>
      <c r="CJ292" s="247"/>
      <c r="CK292" s="247"/>
      <c r="CL292" s="247"/>
      <c r="CM292" s="247"/>
      <c r="CN292" s="247"/>
      <c r="CO292" s="247"/>
      <c r="CP292" s="247"/>
      <c r="CQ292" s="247"/>
      <c r="CR292" s="247"/>
      <c r="CS292" s="248" t="s">
        <v>1839</v>
      </c>
      <c r="CT292" s="247"/>
      <c r="CU292" s="247"/>
      <c r="CV292" s="247"/>
      <c r="CW292" s="247"/>
      <c r="CX292" s="247"/>
      <c r="CY292" s="247"/>
      <c r="CZ292" s="247"/>
      <c r="DA292" s="247"/>
      <c r="DB292" s="247"/>
      <c r="DC292" s="247"/>
      <c r="DD292" s="247"/>
      <c r="DE292" s="247"/>
    </row>
    <row r="293" spans="34:109" ht="71.25" hidden="1">
      <c r="AH293" s="83"/>
      <c r="AI293" s="83"/>
      <c r="AJ293" s="83"/>
      <c r="AK293" s="83"/>
      <c r="AL293" s="47" t="str">
        <f t="shared" si="8"/>
        <v/>
      </c>
      <c r="AM293" s="47" t="str">
        <f t="shared" si="9"/>
        <v/>
      </c>
      <c r="AO293" s="83"/>
      <c r="AP293" s="43">
        <v>291</v>
      </c>
      <c r="AQ293" s="84"/>
      <c r="AR293" s="84"/>
      <c r="AS293" s="84"/>
      <c r="AT293" s="84"/>
      <c r="AU293" s="84"/>
      <c r="AV293" s="84"/>
      <c r="AW293" s="84"/>
      <c r="AX293" s="84"/>
      <c r="AY293" s="84"/>
      <c r="AZ293" s="84"/>
      <c r="BA293" s="84"/>
      <c r="BB293" s="84"/>
      <c r="BC293" s="84"/>
      <c r="BD293" s="84"/>
      <c r="BE293" s="84"/>
      <c r="BF293" s="84"/>
      <c r="BG293" s="84"/>
      <c r="BH293" s="84"/>
      <c r="BI293" s="84"/>
      <c r="BJ293" s="51" t="s">
        <v>4371</v>
      </c>
      <c r="BK293" s="84"/>
      <c r="BL293" s="84"/>
      <c r="BM293" s="84"/>
      <c r="BN293" s="84"/>
      <c r="BO293" s="84"/>
      <c r="BP293" s="84"/>
      <c r="BQ293" s="84"/>
      <c r="BR293" s="84"/>
      <c r="BS293" s="84"/>
      <c r="BT293" s="84"/>
      <c r="BU293" s="84"/>
      <c r="BV293" s="84"/>
      <c r="BW293" s="83"/>
      <c r="BX293" s="83"/>
      <c r="BY293" s="83"/>
      <c r="BZ293" s="247"/>
      <c r="CA293" s="247"/>
      <c r="CB293" s="247"/>
      <c r="CC293" s="247"/>
      <c r="CD293" s="247"/>
      <c r="CE293" s="247"/>
      <c r="CF293" s="247"/>
      <c r="CG293" s="247"/>
      <c r="CH293" s="247"/>
      <c r="CI293" s="247"/>
      <c r="CJ293" s="247"/>
      <c r="CK293" s="247"/>
      <c r="CL293" s="247"/>
      <c r="CM293" s="247"/>
      <c r="CN293" s="247"/>
      <c r="CO293" s="247"/>
      <c r="CP293" s="247"/>
      <c r="CQ293" s="247"/>
      <c r="CR293" s="247"/>
      <c r="CS293" s="248" t="s">
        <v>4372</v>
      </c>
      <c r="CT293" s="247"/>
      <c r="CU293" s="247"/>
      <c r="CV293" s="247"/>
      <c r="CW293" s="247"/>
      <c r="CX293" s="247"/>
      <c r="CY293" s="247"/>
      <c r="CZ293" s="247"/>
      <c r="DA293" s="247"/>
      <c r="DB293" s="247"/>
      <c r="DC293" s="247"/>
      <c r="DD293" s="247"/>
      <c r="DE293" s="247"/>
    </row>
    <row r="294" spans="34:109" ht="57" hidden="1">
      <c r="AH294" s="83"/>
      <c r="AI294" s="83"/>
      <c r="AJ294" s="83"/>
      <c r="AK294" s="83"/>
      <c r="AL294" s="47" t="str">
        <f t="shared" si="8"/>
        <v/>
      </c>
      <c r="AM294" s="47" t="str">
        <f t="shared" si="9"/>
        <v/>
      </c>
      <c r="AO294" s="83"/>
      <c r="AP294" s="43">
        <v>292</v>
      </c>
      <c r="AQ294" s="84"/>
      <c r="AR294" s="84"/>
      <c r="AS294" s="84"/>
      <c r="AT294" s="84"/>
      <c r="AU294" s="84"/>
      <c r="AV294" s="84"/>
      <c r="AW294" s="84"/>
      <c r="AX294" s="84"/>
      <c r="AY294" s="84"/>
      <c r="AZ294" s="84"/>
      <c r="BA294" s="84"/>
      <c r="BB294" s="84"/>
      <c r="BC294" s="84"/>
      <c r="BD294" s="84"/>
      <c r="BE294" s="84"/>
      <c r="BF294" s="84"/>
      <c r="BG294" s="84"/>
      <c r="BH294" s="84"/>
      <c r="BI294" s="84"/>
      <c r="BJ294" s="51" t="s">
        <v>4373</v>
      </c>
      <c r="BK294" s="84"/>
      <c r="BL294" s="84"/>
      <c r="BM294" s="84"/>
      <c r="BN294" s="84"/>
      <c r="BO294" s="84"/>
      <c r="BP294" s="84"/>
      <c r="BQ294" s="84"/>
      <c r="BR294" s="84"/>
      <c r="BS294" s="84"/>
      <c r="BT294" s="84"/>
      <c r="BU294" s="84"/>
      <c r="BV294" s="84"/>
      <c r="BW294" s="83"/>
      <c r="BX294" s="83"/>
      <c r="BY294" s="83"/>
      <c r="BZ294" s="247"/>
      <c r="CA294" s="247"/>
      <c r="CB294" s="247"/>
      <c r="CC294" s="247"/>
      <c r="CD294" s="247"/>
      <c r="CE294" s="247"/>
      <c r="CF294" s="247"/>
      <c r="CG294" s="247"/>
      <c r="CH294" s="247"/>
      <c r="CI294" s="247"/>
      <c r="CJ294" s="247"/>
      <c r="CK294" s="247"/>
      <c r="CL294" s="247"/>
      <c r="CM294" s="247"/>
      <c r="CN294" s="247"/>
      <c r="CO294" s="247"/>
      <c r="CP294" s="247"/>
      <c r="CQ294" s="247"/>
      <c r="CR294" s="247"/>
      <c r="CS294" s="248" t="s">
        <v>4374</v>
      </c>
      <c r="CT294" s="247"/>
      <c r="CU294" s="247"/>
      <c r="CV294" s="247"/>
      <c r="CW294" s="247"/>
      <c r="CX294" s="247"/>
      <c r="CY294" s="247"/>
      <c r="CZ294" s="247"/>
      <c r="DA294" s="247"/>
      <c r="DB294" s="247"/>
      <c r="DC294" s="247"/>
      <c r="DD294" s="247"/>
      <c r="DE294" s="247"/>
    </row>
    <row r="295" spans="34:109" ht="85.5" hidden="1">
      <c r="AH295" s="83"/>
      <c r="AI295" s="83"/>
      <c r="AJ295" s="83"/>
      <c r="AK295" s="83"/>
      <c r="AL295" s="47" t="str">
        <f t="shared" si="8"/>
        <v/>
      </c>
      <c r="AM295" s="47" t="str">
        <f t="shared" si="9"/>
        <v/>
      </c>
      <c r="AO295" s="83"/>
      <c r="AP295" s="43">
        <v>293</v>
      </c>
      <c r="AQ295" s="84"/>
      <c r="AR295" s="84"/>
      <c r="AS295" s="84"/>
      <c r="AT295" s="84"/>
      <c r="AU295" s="84"/>
      <c r="AV295" s="84"/>
      <c r="AW295" s="84"/>
      <c r="AX295" s="84"/>
      <c r="AY295" s="84"/>
      <c r="AZ295" s="84"/>
      <c r="BA295" s="84"/>
      <c r="BB295" s="84"/>
      <c r="BC295" s="84"/>
      <c r="BD295" s="84"/>
      <c r="BE295" s="84"/>
      <c r="BF295" s="84"/>
      <c r="BG295" s="84"/>
      <c r="BH295" s="84"/>
      <c r="BI295" s="84"/>
      <c r="BJ295" s="51" t="s">
        <v>4375</v>
      </c>
      <c r="BK295" s="84"/>
      <c r="BL295" s="84"/>
      <c r="BM295" s="84"/>
      <c r="BN295" s="84"/>
      <c r="BO295" s="84"/>
      <c r="BP295" s="84"/>
      <c r="BQ295" s="84"/>
      <c r="BR295" s="84"/>
      <c r="BS295" s="84"/>
      <c r="BT295" s="84"/>
      <c r="BU295" s="84"/>
      <c r="BV295" s="84"/>
      <c r="BW295" s="83"/>
      <c r="BX295" s="83"/>
      <c r="BY295" s="83"/>
      <c r="BZ295" s="247"/>
      <c r="CA295" s="247"/>
      <c r="CB295" s="247"/>
      <c r="CC295" s="247"/>
      <c r="CD295" s="247"/>
      <c r="CE295" s="247"/>
      <c r="CF295" s="247"/>
      <c r="CG295" s="247"/>
      <c r="CH295" s="247"/>
      <c r="CI295" s="247"/>
      <c r="CJ295" s="247"/>
      <c r="CK295" s="247"/>
      <c r="CL295" s="247"/>
      <c r="CM295" s="247"/>
      <c r="CN295" s="247"/>
      <c r="CO295" s="247"/>
      <c r="CP295" s="247"/>
      <c r="CQ295" s="247"/>
      <c r="CR295" s="247"/>
      <c r="CS295" s="248" t="s">
        <v>4376</v>
      </c>
      <c r="CT295" s="247"/>
      <c r="CU295" s="247"/>
      <c r="CV295" s="247"/>
      <c r="CW295" s="247"/>
      <c r="CX295" s="247"/>
      <c r="CY295" s="247"/>
      <c r="CZ295" s="247"/>
      <c r="DA295" s="247"/>
      <c r="DB295" s="247"/>
      <c r="DC295" s="247"/>
      <c r="DD295" s="247"/>
      <c r="DE295" s="247"/>
    </row>
    <row r="296" spans="34:109" ht="42.75" hidden="1">
      <c r="AH296" s="83"/>
      <c r="AI296" s="83"/>
      <c r="AJ296" s="83"/>
      <c r="AK296" s="83"/>
      <c r="AL296" s="47" t="str">
        <f t="shared" si="8"/>
        <v/>
      </c>
      <c r="AM296" s="47" t="str">
        <f t="shared" si="9"/>
        <v/>
      </c>
      <c r="AO296" s="83"/>
      <c r="AP296" s="43">
        <v>294</v>
      </c>
      <c r="AQ296" s="84"/>
      <c r="AR296" s="84"/>
      <c r="AS296" s="84"/>
      <c r="AT296" s="84"/>
      <c r="AU296" s="84"/>
      <c r="AV296" s="84"/>
      <c r="AW296" s="84"/>
      <c r="AX296" s="84"/>
      <c r="AY296" s="84"/>
      <c r="AZ296" s="84"/>
      <c r="BA296" s="84"/>
      <c r="BB296" s="84"/>
      <c r="BC296" s="84"/>
      <c r="BD296" s="84"/>
      <c r="BE296" s="84"/>
      <c r="BF296" s="84"/>
      <c r="BG296" s="84"/>
      <c r="BH296" s="84"/>
      <c r="BI296" s="84"/>
      <c r="BJ296" s="51" t="s">
        <v>4377</v>
      </c>
      <c r="BK296" s="84"/>
      <c r="BL296" s="84"/>
      <c r="BM296" s="84"/>
      <c r="BN296" s="84"/>
      <c r="BO296" s="84"/>
      <c r="BP296" s="84"/>
      <c r="BQ296" s="84"/>
      <c r="BR296" s="84"/>
      <c r="BS296" s="84"/>
      <c r="BT296" s="84"/>
      <c r="BU296" s="84"/>
      <c r="BV296" s="84"/>
      <c r="BW296" s="83"/>
      <c r="BX296" s="83"/>
      <c r="BY296" s="83"/>
      <c r="BZ296" s="247"/>
      <c r="CA296" s="247"/>
      <c r="CB296" s="247"/>
      <c r="CC296" s="247"/>
      <c r="CD296" s="247"/>
      <c r="CE296" s="247"/>
      <c r="CF296" s="247"/>
      <c r="CG296" s="247"/>
      <c r="CH296" s="247"/>
      <c r="CI296" s="247"/>
      <c r="CJ296" s="247"/>
      <c r="CK296" s="247"/>
      <c r="CL296" s="247"/>
      <c r="CM296" s="247"/>
      <c r="CN296" s="247"/>
      <c r="CO296" s="247"/>
      <c r="CP296" s="247"/>
      <c r="CQ296" s="247"/>
      <c r="CR296" s="247"/>
      <c r="CS296" s="248" t="s">
        <v>4378</v>
      </c>
      <c r="CT296" s="247"/>
      <c r="CU296" s="247"/>
      <c r="CV296" s="247"/>
      <c r="CW296" s="247"/>
      <c r="CX296" s="247"/>
      <c r="CY296" s="247"/>
      <c r="CZ296" s="247"/>
      <c r="DA296" s="247"/>
      <c r="DB296" s="247"/>
      <c r="DC296" s="247"/>
      <c r="DD296" s="247"/>
      <c r="DE296" s="247"/>
    </row>
    <row r="297" spans="34:109" ht="57" hidden="1">
      <c r="AH297" s="83"/>
      <c r="AI297" s="83"/>
      <c r="AJ297" s="83"/>
      <c r="AK297" s="83"/>
      <c r="AL297" s="47" t="str">
        <f t="shared" si="8"/>
        <v/>
      </c>
      <c r="AM297" s="47" t="str">
        <f t="shared" si="9"/>
        <v/>
      </c>
      <c r="AO297" s="83"/>
      <c r="AP297" s="43">
        <v>295</v>
      </c>
      <c r="AQ297" s="84"/>
      <c r="AR297" s="84"/>
      <c r="AS297" s="84"/>
      <c r="AT297" s="84"/>
      <c r="AU297" s="84"/>
      <c r="AV297" s="84"/>
      <c r="AW297" s="84"/>
      <c r="AX297" s="84"/>
      <c r="AY297" s="84"/>
      <c r="AZ297" s="84"/>
      <c r="BA297" s="84"/>
      <c r="BB297" s="84"/>
      <c r="BC297" s="84"/>
      <c r="BD297" s="84"/>
      <c r="BE297" s="84"/>
      <c r="BF297" s="84"/>
      <c r="BG297" s="84"/>
      <c r="BH297" s="84"/>
      <c r="BI297" s="84"/>
      <c r="BJ297" s="51" t="s">
        <v>4379</v>
      </c>
      <c r="BK297" s="84"/>
      <c r="BL297" s="84"/>
      <c r="BM297" s="84"/>
      <c r="BN297" s="84"/>
      <c r="BO297" s="84"/>
      <c r="BP297" s="84"/>
      <c r="BQ297" s="84"/>
      <c r="BR297" s="84"/>
      <c r="BS297" s="84"/>
      <c r="BT297" s="84"/>
      <c r="BU297" s="84"/>
      <c r="BV297" s="84"/>
      <c r="BW297" s="83"/>
      <c r="BX297" s="83"/>
      <c r="BY297" s="83"/>
      <c r="BZ297" s="247"/>
      <c r="CA297" s="247"/>
      <c r="CB297" s="247"/>
      <c r="CC297" s="247"/>
      <c r="CD297" s="247"/>
      <c r="CE297" s="247"/>
      <c r="CF297" s="247"/>
      <c r="CG297" s="247"/>
      <c r="CH297" s="247"/>
      <c r="CI297" s="247"/>
      <c r="CJ297" s="247"/>
      <c r="CK297" s="247"/>
      <c r="CL297" s="247"/>
      <c r="CM297" s="247"/>
      <c r="CN297" s="247"/>
      <c r="CO297" s="247"/>
      <c r="CP297" s="247"/>
      <c r="CQ297" s="247"/>
      <c r="CR297" s="247"/>
      <c r="CS297" s="248" t="s">
        <v>4380</v>
      </c>
      <c r="CT297" s="247"/>
      <c r="CU297" s="247"/>
      <c r="CV297" s="247"/>
      <c r="CW297" s="247"/>
      <c r="CX297" s="247"/>
      <c r="CY297" s="247"/>
      <c r="CZ297" s="247"/>
      <c r="DA297" s="247"/>
      <c r="DB297" s="247"/>
      <c r="DC297" s="247"/>
      <c r="DD297" s="247"/>
      <c r="DE297" s="247"/>
    </row>
    <row r="298" spans="34:109" ht="57" hidden="1">
      <c r="AH298" s="83"/>
      <c r="AI298" s="83"/>
      <c r="AJ298" s="83"/>
      <c r="AK298" s="83"/>
      <c r="AL298" s="47" t="str">
        <f t="shared" si="8"/>
        <v/>
      </c>
      <c r="AM298" s="47" t="str">
        <f t="shared" si="9"/>
        <v/>
      </c>
      <c r="AO298" s="83"/>
      <c r="AP298" s="43">
        <v>296</v>
      </c>
      <c r="AQ298" s="84"/>
      <c r="AR298" s="84"/>
      <c r="AS298" s="84"/>
      <c r="AT298" s="84"/>
      <c r="AU298" s="84"/>
      <c r="AV298" s="84"/>
      <c r="AW298" s="84"/>
      <c r="AX298" s="84"/>
      <c r="AY298" s="84"/>
      <c r="AZ298" s="84"/>
      <c r="BA298" s="84"/>
      <c r="BB298" s="84"/>
      <c r="BC298" s="84"/>
      <c r="BD298" s="84"/>
      <c r="BE298" s="84"/>
      <c r="BF298" s="84"/>
      <c r="BG298" s="84"/>
      <c r="BH298" s="84"/>
      <c r="BI298" s="84"/>
      <c r="BJ298" s="51" t="s">
        <v>4381</v>
      </c>
      <c r="BK298" s="84"/>
      <c r="BL298" s="84"/>
      <c r="BM298" s="84"/>
      <c r="BN298" s="84"/>
      <c r="BO298" s="84"/>
      <c r="BP298" s="84"/>
      <c r="BQ298" s="84"/>
      <c r="BR298" s="84"/>
      <c r="BS298" s="84"/>
      <c r="BT298" s="84"/>
      <c r="BU298" s="84"/>
      <c r="BV298" s="84"/>
      <c r="BW298" s="83"/>
      <c r="BX298" s="83"/>
      <c r="BY298" s="83"/>
      <c r="BZ298" s="247"/>
      <c r="CA298" s="247"/>
      <c r="CB298" s="247"/>
      <c r="CC298" s="247"/>
      <c r="CD298" s="247"/>
      <c r="CE298" s="247"/>
      <c r="CF298" s="247"/>
      <c r="CG298" s="247"/>
      <c r="CH298" s="247"/>
      <c r="CI298" s="247"/>
      <c r="CJ298" s="247"/>
      <c r="CK298" s="247"/>
      <c r="CL298" s="247"/>
      <c r="CM298" s="247"/>
      <c r="CN298" s="247"/>
      <c r="CO298" s="247"/>
      <c r="CP298" s="247"/>
      <c r="CQ298" s="247"/>
      <c r="CR298" s="247"/>
      <c r="CS298" s="248" t="s">
        <v>4382</v>
      </c>
      <c r="CT298" s="247"/>
      <c r="CU298" s="247"/>
      <c r="CV298" s="247"/>
      <c r="CW298" s="247"/>
      <c r="CX298" s="247"/>
      <c r="CY298" s="247"/>
      <c r="CZ298" s="247"/>
      <c r="DA298" s="247"/>
      <c r="DB298" s="247"/>
      <c r="DC298" s="247"/>
      <c r="DD298" s="247"/>
      <c r="DE298" s="247"/>
    </row>
    <row r="299" spans="34:109" ht="71.25" hidden="1">
      <c r="AH299" s="83"/>
      <c r="AI299" s="83"/>
      <c r="AJ299" s="83"/>
      <c r="AK299" s="83"/>
      <c r="AL299" s="47" t="str">
        <f t="shared" si="8"/>
        <v/>
      </c>
      <c r="AM299" s="47" t="str">
        <f t="shared" si="9"/>
        <v/>
      </c>
      <c r="AO299" s="83"/>
      <c r="AP299" s="43">
        <v>297</v>
      </c>
      <c r="AQ299" s="84"/>
      <c r="AR299" s="84"/>
      <c r="AS299" s="84"/>
      <c r="AT299" s="84"/>
      <c r="AU299" s="84"/>
      <c r="AV299" s="84"/>
      <c r="AW299" s="84"/>
      <c r="AX299" s="84"/>
      <c r="AY299" s="84"/>
      <c r="AZ299" s="84"/>
      <c r="BA299" s="84"/>
      <c r="BB299" s="84"/>
      <c r="BC299" s="84"/>
      <c r="BD299" s="84"/>
      <c r="BE299" s="84"/>
      <c r="BF299" s="84"/>
      <c r="BG299" s="84"/>
      <c r="BH299" s="84"/>
      <c r="BI299" s="84"/>
      <c r="BJ299" s="51" t="s">
        <v>4383</v>
      </c>
      <c r="BK299" s="84"/>
      <c r="BL299" s="84"/>
      <c r="BM299" s="84"/>
      <c r="BN299" s="84"/>
      <c r="BO299" s="84"/>
      <c r="BP299" s="84"/>
      <c r="BQ299" s="84"/>
      <c r="BR299" s="84"/>
      <c r="BS299" s="84"/>
      <c r="BT299" s="84"/>
      <c r="BU299" s="84"/>
      <c r="BV299" s="84"/>
      <c r="BW299" s="83"/>
      <c r="BX299" s="83"/>
      <c r="BY299" s="83"/>
      <c r="BZ299" s="247"/>
      <c r="CA299" s="247"/>
      <c r="CB299" s="247"/>
      <c r="CC299" s="247"/>
      <c r="CD299" s="247"/>
      <c r="CE299" s="247"/>
      <c r="CF299" s="247"/>
      <c r="CG299" s="247"/>
      <c r="CH299" s="247"/>
      <c r="CI299" s="247"/>
      <c r="CJ299" s="247"/>
      <c r="CK299" s="247"/>
      <c r="CL299" s="247"/>
      <c r="CM299" s="247"/>
      <c r="CN299" s="247"/>
      <c r="CO299" s="247"/>
      <c r="CP299" s="247"/>
      <c r="CQ299" s="247"/>
      <c r="CR299" s="247"/>
      <c r="CS299" s="248" t="s">
        <v>4384</v>
      </c>
      <c r="CT299" s="247"/>
      <c r="CU299" s="247"/>
      <c r="CV299" s="247"/>
      <c r="CW299" s="247"/>
      <c r="CX299" s="247"/>
      <c r="CY299" s="247"/>
      <c r="CZ299" s="247"/>
      <c r="DA299" s="247"/>
      <c r="DB299" s="247"/>
      <c r="DC299" s="247"/>
      <c r="DD299" s="247"/>
      <c r="DE299" s="247"/>
    </row>
    <row r="300" spans="34:109" ht="57" hidden="1">
      <c r="AH300" s="83"/>
      <c r="AI300" s="83"/>
      <c r="AJ300" s="83"/>
      <c r="AK300" s="83"/>
      <c r="AL300" s="47" t="str">
        <f t="shared" si="8"/>
        <v/>
      </c>
      <c r="AM300" s="47" t="str">
        <f t="shared" si="9"/>
        <v/>
      </c>
      <c r="AO300" s="83"/>
      <c r="AP300" s="43">
        <v>298</v>
      </c>
      <c r="AQ300" s="84"/>
      <c r="AR300" s="84"/>
      <c r="AS300" s="84"/>
      <c r="AT300" s="84"/>
      <c r="AU300" s="84"/>
      <c r="AV300" s="84"/>
      <c r="AW300" s="84"/>
      <c r="AX300" s="84"/>
      <c r="AY300" s="84"/>
      <c r="AZ300" s="84"/>
      <c r="BA300" s="84"/>
      <c r="BB300" s="84"/>
      <c r="BC300" s="84"/>
      <c r="BD300" s="84"/>
      <c r="BE300" s="84"/>
      <c r="BF300" s="84"/>
      <c r="BG300" s="84"/>
      <c r="BH300" s="84"/>
      <c r="BI300" s="84"/>
      <c r="BJ300" s="51" t="s">
        <v>4385</v>
      </c>
      <c r="BK300" s="84"/>
      <c r="BL300" s="84"/>
      <c r="BM300" s="84"/>
      <c r="BN300" s="84"/>
      <c r="BO300" s="84"/>
      <c r="BP300" s="84"/>
      <c r="BQ300" s="84"/>
      <c r="BR300" s="84"/>
      <c r="BS300" s="84"/>
      <c r="BT300" s="84"/>
      <c r="BU300" s="84"/>
      <c r="BV300" s="84"/>
      <c r="BW300" s="83"/>
      <c r="BX300" s="83"/>
      <c r="BY300" s="83"/>
      <c r="BZ300" s="247"/>
      <c r="CA300" s="247"/>
      <c r="CB300" s="247"/>
      <c r="CC300" s="247"/>
      <c r="CD300" s="247"/>
      <c r="CE300" s="247"/>
      <c r="CF300" s="247"/>
      <c r="CG300" s="247"/>
      <c r="CH300" s="247"/>
      <c r="CI300" s="247"/>
      <c r="CJ300" s="247"/>
      <c r="CK300" s="247"/>
      <c r="CL300" s="247"/>
      <c r="CM300" s="247"/>
      <c r="CN300" s="247"/>
      <c r="CO300" s="247"/>
      <c r="CP300" s="247"/>
      <c r="CQ300" s="247"/>
      <c r="CR300" s="247"/>
      <c r="CS300" s="248" t="s">
        <v>4386</v>
      </c>
      <c r="CT300" s="247"/>
      <c r="CU300" s="247"/>
      <c r="CV300" s="247"/>
      <c r="CW300" s="247"/>
      <c r="CX300" s="247"/>
      <c r="CY300" s="247"/>
      <c r="CZ300" s="247"/>
      <c r="DA300" s="247"/>
      <c r="DB300" s="247"/>
      <c r="DC300" s="247"/>
      <c r="DD300" s="247"/>
      <c r="DE300" s="247"/>
    </row>
    <row r="301" spans="34:109" ht="71.25" hidden="1">
      <c r="AH301" s="83"/>
      <c r="AI301" s="83"/>
      <c r="AJ301" s="83"/>
      <c r="AK301" s="83"/>
      <c r="AL301" s="47" t="str">
        <f t="shared" si="8"/>
        <v/>
      </c>
      <c r="AM301" s="47" t="str">
        <f t="shared" si="9"/>
        <v/>
      </c>
      <c r="AO301" s="83"/>
      <c r="AP301" s="43">
        <v>299</v>
      </c>
      <c r="AQ301" s="84"/>
      <c r="AR301" s="84"/>
      <c r="AS301" s="84"/>
      <c r="AT301" s="84"/>
      <c r="AU301" s="84"/>
      <c r="AV301" s="84"/>
      <c r="AW301" s="84"/>
      <c r="AX301" s="84"/>
      <c r="AY301" s="84"/>
      <c r="AZ301" s="84"/>
      <c r="BA301" s="84"/>
      <c r="BB301" s="84"/>
      <c r="BC301" s="84"/>
      <c r="BD301" s="84"/>
      <c r="BE301" s="84"/>
      <c r="BF301" s="84"/>
      <c r="BG301" s="84"/>
      <c r="BH301" s="84"/>
      <c r="BI301" s="84"/>
      <c r="BJ301" s="51" t="s">
        <v>4387</v>
      </c>
      <c r="BK301" s="84"/>
      <c r="BL301" s="84"/>
      <c r="BM301" s="84"/>
      <c r="BN301" s="84"/>
      <c r="BO301" s="84"/>
      <c r="BP301" s="84"/>
      <c r="BQ301" s="84"/>
      <c r="BR301" s="84"/>
      <c r="BS301" s="84"/>
      <c r="BT301" s="84"/>
      <c r="BU301" s="84"/>
      <c r="BV301" s="84"/>
      <c r="BW301" s="83"/>
      <c r="BX301" s="83"/>
      <c r="BY301" s="83"/>
      <c r="BZ301" s="247"/>
      <c r="CA301" s="247"/>
      <c r="CB301" s="247"/>
      <c r="CC301" s="247"/>
      <c r="CD301" s="247"/>
      <c r="CE301" s="247"/>
      <c r="CF301" s="247"/>
      <c r="CG301" s="247"/>
      <c r="CH301" s="247"/>
      <c r="CI301" s="247"/>
      <c r="CJ301" s="247"/>
      <c r="CK301" s="247"/>
      <c r="CL301" s="247"/>
      <c r="CM301" s="247"/>
      <c r="CN301" s="247"/>
      <c r="CO301" s="247"/>
      <c r="CP301" s="247"/>
      <c r="CQ301" s="247"/>
      <c r="CR301" s="247"/>
      <c r="CS301" s="248" t="s">
        <v>4388</v>
      </c>
      <c r="CT301" s="247"/>
      <c r="CU301" s="247"/>
      <c r="CV301" s="247"/>
      <c r="CW301" s="247"/>
      <c r="CX301" s="247"/>
      <c r="CY301" s="247"/>
      <c r="CZ301" s="247"/>
      <c r="DA301" s="247"/>
      <c r="DB301" s="247"/>
      <c r="DC301" s="247"/>
      <c r="DD301" s="247"/>
      <c r="DE301" s="247"/>
    </row>
    <row r="302" spans="34:109" ht="57" hidden="1">
      <c r="AH302" s="83"/>
      <c r="AI302" s="83"/>
      <c r="AJ302" s="83"/>
      <c r="AK302" s="83"/>
      <c r="AL302" s="47" t="str">
        <f t="shared" si="8"/>
        <v/>
      </c>
      <c r="AM302" s="47" t="str">
        <f t="shared" si="9"/>
        <v/>
      </c>
      <c r="AO302" s="83"/>
      <c r="AP302" s="43">
        <v>300</v>
      </c>
      <c r="AQ302" s="84"/>
      <c r="AR302" s="84"/>
      <c r="AS302" s="84"/>
      <c r="AT302" s="84"/>
      <c r="AU302" s="84"/>
      <c r="AV302" s="84"/>
      <c r="AW302" s="84"/>
      <c r="AX302" s="84"/>
      <c r="AY302" s="84"/>
      <c r="AZ302" s="84"/>
      <c r="BA302" s="84"/>
      <c r="BB302" s="84"/>
      <c r="BC302" s="84"/>
      <c r="BD302" s="84"/>
      <c r="BE302" s="84"/>
      <c r="BF302" s="84"/>
      <c r="BG302" s="84"/>
      <c r="BH302" s="84"/>
      <c r="BI302" s="84"/>
      <c r="BJ302" s="51" t="s">
        <v>4389</v>
      </c>
      <c r="BK302" s="84"/>
      <c r="BL302" s="84"/>
      <c r="BM302" s="84"/>
      <c r="BN302" s="84"/>
      <c r="BO302" s="84"/>
      <c r="BP302" s="84"/>
      <c r="BQ302" s="84"/>
      <c r="BR302" s="84"/>
      <c r="BS302" s="84"/>
      <c r="BT302" s="84"/>
      <c r="BU302" s="84"/>
      <c r="BV302" s="84"/>
      <c r="BW302" s="83"/>
      <c r="BX302" s="83"/>
      <c r="BY302" s="83"/>
      <c r="BZ302" s="247"/>
      <c r="CA302" s="247"/>
      <c r="CB302" s="247"/>
      <c r="CC302" s="247"/>
      <c r="CD302" s="247"/>
      <c r="CE302" s="247"/>
      <c r="CF302" s="247"/>
      <c r="CG302" s="247"/>
      <c r="CH302" s="247"/>
      <c r="CI302" s="247"/>
      <c r="CJ302" s="247"/>
      <c r="CK302" s="247"/>
      <c r="CL302" s="247"/>
      <c r="CM302" s="247"/>
      <c r="CN302" s="247"/>
      <c r="CO302" s="247"/>
      <c r="CP302" s="247"/>
      <c r="CQ302" s="247"/>
      <c r="CR302" s="247"/>
      <c r="CS302" s="248" t="s">
        <v>4390</v>
      </c>
      <c r="CT302" s="247"/>
      <c r="CU302" s="247"/>
      <c r="CV302" s="247"/>
      <c r="CW302" s="247"/>
      <c r="CX302" s="247"/>
      <c r="CY302" s="247"/>
      <c r="CZ302" s="247"/>
      <c r="DA302" s="247"/>
      <c r="DB302" s="247"/>
      <c r="DC302" s="247"/>
      <c r="DD302" s="247"/>
      <c r="DE302" s="247"/>
    </row>
    <row r="303" spans="34:109" ht="71.25" hidden="1">
      <c r="AH303" s="83"/>
      <c r="AI303" s="83"/>
      <c r="AJ303" s="83"/>
      <c r="AK303" s="83"/>
      <c r="AL303" s="47" t="str">
        <f t="shared" si="8"/>
        <v/>
      </c>
      <c r="AM303" s="47" t="str">
        <f t="shared" si="9"/>
        <v/>
      </c>
      <c r="AO303" s="83"/>
      <c r="AP303" s="43">
        <v>301</v>
      </c>
      <c r="AQ303" s="84"/>
      <c r="AR303" s="84"/>
      <c r="AS303" s="84"/>
      <c r="AT303" s="84"/>
      <c r="AU303" s="84"/>
      <c r="AV303" s="84"/>
      <c r="AW303" s="84"/>
      <c r="AX303" s="84"/>
      <c r="AY303" s="84"/>
      <c r="AZ303" s="84"/>
      <c r="BA303" s="84"/>
      <c r="BB303" s="84"/>
      <c r="BC303" s="84"/>
      <c r="BD303" s="84"/>
      <c r="BE303" s="84"/>
      <c r="BF303" s="84"/>
      <c r="BG303" s="84"/>
      <c r="BH303" s="84"/>
      <c r="BI303" s="84"/>
      <c r="BJ303" s="51" t="s">
        <v>4391</v>
      </c>
      <c r="BK303" s="84"/>
      <c r="BL303" s="84"/>
      <c r="BM303" s="84"/>
      <c r="BN303" s="84"/>
      <c r="BO303" s="84"/>
      <c r="BP303" s="84"/>
      <c r="BQ303" s="84"/>
      <c r="BR303" s="84"/>
      <c r="BS303" s="84"/>
      <c r="BT303" s="84"/>
      <c r="BU303" s="84"/>
      <c r="BV303" s="84"/>
      <c r="BW303" s="83"/>
      <c r="BX303" s="83"/>
      <c r="BY303" s="83"/>
      <c r="BZ303" s="247"/>
      <c r="CA303" s="247"/>
      <c r="CB303" s="247"/>
      <c r="CC303" s="247"/>
      <c r="CD303" s="247"/>
      <c r="CE303" s="247"/>
      <c r="CF303" s="247"/>
      <c r="CG303" s="247"/>
      <c r="CH303" s="247"/>
      <c r="CI303" s="247"/>
      <c r="CJ303" s="247"/>
      <c r="CK303" s="247"/>
      <c r="CL303" s="247"/>
      <c r="CM303" s="247"/>
      <c r="CN303" s="247"/>
      <c r="CO303" s="247"/>
      <c r="CP303" s="247"/>
      <c r="CQ303" s="247"/>
      <c r="CR303" s="247"/>
      <c r="CS303" s="248" t="s">
        <v>4392</v>
      </c>
      <c r="CT303" s="247"/>
      <c r="CU303" s="247"/>
      <c r="CV303" s="247"/>
      <c r="CW303" s="247"/>
      <c r="CX303" s="247"/>
      <c r="CY303" s="247"/>
      <c r="CZ303" s="247"/>
      <c r="DA303" s="247"/>
      <c r="DB303" s="247"/>
      <c r="DC303" s="247"/>
      <c r="DD303" s="247"/>
      <c r="DE303" s="247"/>
    </row>
    <row r="304" spans="34:109" ht="71.25" hidden="1">
      <c r="AH304" s="83"/>
      <c r="AI304" s="83"/>
      <c r="AJ304" s="83"/>
      <c r="AK304" s="83"/>
      <c r="AL304" s="47" t="str">
        <f t="shared" si="8"/>
        <v/>
      </c>
      <c r="AM304" s="47" t="str">
        <f t="shared" si="9"/>
        <v/>
      </c>
      <c r="AO304" s="83"/>
      <c r="AP304" s="43">
        <v>302</v>
      </c>
      <c r="AQ304" s="84"/>
      <c r="AR304" s="84"/>
      <c r="AS304" s="84"/>
      <c r="AT304" s="84"/>
      <c r="AU304" s="84"/>
      <c r="AV304" s="84"/>
      <c r="AW304" s="84"/>
      <c r="AX304" s="84"/>
      <c r="AY304" s="84"/>
      <c r="AZ304" s="84"/>
      <c r="BA304" s="84"/>
      <c r="BB304" s="84"/>
      <c r="BC304" s="84"/>
      <c r="BD304" s="84"/>
      <c r="BE304" s="84"/>
      <c r="BF304" s="84"/>
      <c r="BG304" s="84"/>
      <c r="BH304" s="84"/>
      <c r="BI304" s="84"/>
      <c r="BJ304" s="51" t="s">
        <v>4393</v>
      </c>
      <c r="BK304" s="84"/>
      <c r="BL304" s="84"/>
      <c r="BM304" s="84"/>
      <c r="BN304" s="84"/>
      <c r="BO304" s="84"/>
      <c r="BP304" s="84"/>
      <c r="BQ304" s="84"/>
      <c r="BR304" s="84"/>
      <c r="BS304" s="84"/>
      <c r="BT304" s="84"/>
      <c r="BU304" s="84"/>
      <c r="BV304" s="84"/>
      <c r="BW304" s="83"/>
      <c r="BX304" s="83"/>
      <c r="BY304" s="83"/>
      <c r="BZ304" s="247"/>
      <c r="CA304" s="247"/>
      <c r="CB304" s="247"/>
      <c r="CC304" s="247"/>
      <c r="CD304" s="247"/>
      <c r="CE304" s="247"/>
      <c r="CF304" s="247"/>
      <c r="CG304" s="247"/>
      <c r="CH304" s="247"/>
      <c r="CI304" s="247"/>
      <c r="CJ304" s="247"/>
      <c r="CK304" s="247"/>
      <c r="CL304" s="247"/>
      <c r="CM304" s="247"/>
      <c r="CN304" s="247"/>
      <c r="CO304" s="247"/>
      <c r="CP304" s="247"/>
      <c r="CQ304" s="247"/>
      <c r="CR304" s="247"/>
      <c r="CS304" s="248" t="s">
        <v>4394</v>
      </c>
      <c r="CT304" s="247"/>
      <c r="CU304" s="247"/>
      <c r="CV304" s="247"/>
      <c r="CW304" s="247"/>
      <c r="CX304" s="247"/>
      <c r="CY304" s="247"/>
      <c r="CZ304" s="247"/>
      <c r="DA304" s="247"/>
      <c r="DB304" s="247"/>
      <c r="DC304" s="247"/>
      <c r="DD304" s="247"/>
      <c r="DE304" s="247"/>
    </row>
    <row r="305" spans="34:109" ht="71.25" hidden="1">
      <c r="AH305" s="83"/>
      <c r="AI305" s="83"/>
      <c r="AJ305" s="83"/>
      <c r="AK305" s="83"/>
      <c r="AL305" s="47" t="str">
        <f t="shared" si="8"/>
        <v/>
      </c>
      <c r="AM305" s="47" t="str">
        <f t="shared" si="9"/>
        <v/>
      </c>
      <c r="AO305" s="83"/>
      <c r="AP305" s="43">
        <v>303</v>
      </c>
      <c r="AQ305" s="84"/>
      <c r="AR305" s="84"/>
      <c r="AS305" s="84"/>
      <c r="AT305" s="84"/>
      <c r="AU305" s="84"/>
      <c r="AV305" s="84"/>
      <c r="AW305" s="84"/>
      <c r="AX305" s="84"/>
      <c r="AY305" s="84"/>
      <c r="AZ305" s="84"/>
      <c r="BA305" s="84"/>
      <c r="BB305" s="84"/>
      <c r="BC305" s="84"/>
      <c r="BD305" s="84"/>
      <c r="BE305" s="84"/>
      <c r="BF305" s="84"/>
      <c r="BG305" s="84"/>
      <c r="BH305" s="84"/>
      <c r="BI305" s="84"/>
      <c r="BJ305" s="51" t="s">
        <v>4395</v>
      </c>
      <c r="BK305" s="84"/>
      <c r="BL305" s="84"/>
      <c r="BM305" s="84"/>
      <c r="BN305" s="84"/>
      <c r="BO305" s="84"/>
      <c r="BP305" s="84"/>
      <c r="BQ305" s="84"/>
      <c r="BR305" s="84"/>
      <c r="BS305" s="84"/>
      <c r="BT305" s="84"/>
      <c r="BU305" s="84"/>
      <c r="BV305" s="84"/>
      <c r="BW305" s="83"/>
      <c r="BX305" s="83"/>
      <c r="BY305" s="83"/>
      <c r="BZ305" s="247"/>
      <c r="CA305" s="247"/>
      <c r="CB305" s="247"/>
      <c r="CC305" s="247"/>
      <c r="CD305" s="247"/>
      <c r="CE305" s="247"/>
      <c r="CF305" s="247"/>
      <c r="CG305" s="247"/>
      <c r="CH305" s="247"/>
      <c r="CI305" s="247"/>
      <c r="CJ305" s="247"/>
      <c r="CK305" s="247"/>
      <c r="CL305" s="247"/>
      <c r="CM305" s="247"/>
      <c r="CN305" s="247"/>
      <c r="CO305" s="247"/>
      <c r="CP305" s="247"/>
      <c r="CQ305" s="247"/>
      <c r="CR305" s="247"/>
      <c r="CS305" s="248" t="s">
        <v>4396</v>
      </c>
      <c r="CT305" s="247"/>
      <c r="CU305" s="247"/>
      <c r="CV305" s="247"/>
      <c r="CW305" s="247"/>
      <c r="CX305" s="247"/>
      <c r="CY305" s="247"/>
      <c r="CZ305" s="247"/>
      <c r="DA305" s="247"/>
      <c r="DB305" s="247"/>
      <c r="DC305" s="247"/>
      <c r="DD305" s="247"/>
      <c r="DE305" s="247"/>
    </row>
    <row r="306" spans="34:109" ht="71.25" hidden="1">
      <c r="AH306" s="83"/>
      <c r="AI306" s="83"/>
      <c r="AJ306" s="83"/>
      <c r="AK306" s="83"/>
      <c r="AL306" s="47" t="str">
        <f t="shared" si="8"/>
        <v/>
      </c>
      <c r="AM306" s="47" t="str">
        <f t="shared" si="9"/>
        <v/>
      </c>
      <c r="AO306" s="83"/>
      <c r="AP306" s="43">
        <v>304</v>
      </c>
      <c r="AQ306" s="84"/>
      <c r="AR306" s="84"/>
      <c r="AS306" s="84"/>
      <c r="AT306" s="84"/>
      <c r="AU306" s="84"/>
      <c r="AV306" s="84"/>
      <c r="AW306" s="84"/>
      <c r="AX306" s="84"/>
      <c r="AY306" s="84"/>
      <c r="AZ306" s="84"/>
      <c r="BA306" s="84"/>
      <c r="BB306" s="84"/>
      <c r="BC306" s="84"/>
      <c r="BD306" s="84"/>
      <c r="BE306" s="84"/>
      <c r="BF306" s="84"/>
      <c r="BG306" s="84"/>
      <c r="BH306" s="84"/>
      <c r="BI306" s="84"/>
      <c r="BJ306" s="51" t="s">
        <v>4397</v>
      </c>
      <c r="BK306" s="84"/>
      <c r="BL306" s="84"/>
      <c r="BM306" s="84"/>
      <c r="BN306" s="84"/>
      <c r="BO306" s="84"/>
      <c r="BP306" s="84"/>
      <c r="BQ306" s="84"/>
      <c r="BR306" s="84"/>
      <c r="BS306" s="84"/>
      <c r="BT306" s="84"/>
      <c r="BU306" s="84"/>
      <c r="BV306" s="84"/>
      <c r="BW306" s="83"/>
      <c r="BX306" s="83"/>
      <c r="BY306" s="83"/>
      <c r="BZ306" s="247"/>
      <c r="CA306" s="247"/>
      <c r="CB306" s="247"/>
      <c r="CC306" s="247"/>
      <c r="CD306" s="247"/>
      <c r="CE306" s="247"/>
      <c r="CF306" s="247"/>
      <c r="CG306" s="247"/>
      <c r="CH306" s="247"/>
      <c r="CI306" s="247"/>
      <c r="CJ306" s="247"/>
      <c r="CK306" s="247"/>
      <c r="CL306" s="247"/>
      <c r="CM306" s="247"/>
      <c r="CN306" s="247"/>
      <c r="CO306" s="247"/>
      <c r="CP306" s="247"/>
      <c r="CQ306" s="247"/>
      <c r="CR306" s="247"/>
      <c r="CS306" s="248" t="s">
        <v>4398</v>
      </c>
      <c r="CT306" s="247"/>
      <c r="CU306" s="247"/>
      <c r="CV306" s="247"/>
      <c r="CW306" s="247"/>
      <c r="CX306" s="247"/>
      <c r="CY306" s="247"/>
      <c r="CZ306" s="247"/>
      <c r="DA306" s="247"/>
      <c r="DB306" s="247"/>
      <c r="DC306" s="247"/>
      <c r="DD306" s="247"/>
      <c r="DE306" s="247"/>
    </row>
    <row r="307" spans="34:109" ht="114" hidden="1">
      <c r="AH307" s="83"/>
      <c r="AI307" s="83"/>
      <c r="AJ307" s="83"/>
      <c r="AK307" s="83"/>
      <c r="AL307" s="47" t="str">
        <f t="shared" si="8"/>
        <v/>
      </c>
      <c r="AM307" s="47" t="str">
        <f t="shared" si="9"/>
        <v/>
      </c>
      <c r="AO307" s="83"/>
      <c r="AP307" s="43">
        <v>305</v>
      </c>
      <c r="AQ307" s="84"/>
      <c r="AR307" s="84"/>
      <c r="AS307" s="84"/>
      <c r="AT307" s="84"/>
      <c r="AU307" s="84"/>
      <c r="AV307" s="84"/>
      <c r="AW307" s="84"/>
      <c r="AX307" s="84"/>
      <c r="AY307" s="84"/>
      <c r="AZ307" s="84"/>
      <c r="BA307" s="84"/>
      <c r="BB307" s="84"/>
      <c r="BC307" s="84"/>
      <c r="BD307" s="84"/>
      <c r="BE307" s="84"/>
      <c r="BF307" s="84"/>
      <c r="BG307" s="84"/>
      <c r="BH307" s="84"/>
      <c r="BI307" s="84"/>
      <c r="BJ307" s="51" t="s">
        <v>4399</v>
      </c>
      <c r="BK307" s="84"/>
      <c r="BL307" s="84"/>
      <c r="BM307" s="84"/>
      <c r="BN307" s="84"/>
      <c r="BO307" s="84"/>
      <c r="BP307" s="84"/>
      <c r="BQ307" s="84"/>
      <c r="BR307" s="84"/>
      <c r="BS307" s="84"/>
      <c r="BT307" s="84"/>
      <c r="BU307" s="84"/>
      <c r="BV307" s="84"/>
      <c r="BW307" s="83"/>
      <c r="BX307" s="83"/>
      <c r="BY307" s="83"/>
      <c r="BZ307" s="247"/>
      <c r="CA307" s="247"/>
      <c r="CB307" s="247"/>
      <c r="CC307" s="247"/>
      <c r="CD307" s="247"/>
      <c r="CE307" s="247"/>
      <c r="CF307" s="247"/>
      <c r="CG307" s="247"/>
      <c r="CH307" s="247"/>
      <c r="CI307" s="247"/>
      <c r="CJ307" s="247"/>
      <c r="CK307" s="247"/>
      <c r="CL307" s="247"/>
      <c r="CM307" s="247"/>
      <c r="CN307" s="247"/>
      <c r="CO307" s="247"/>
      <c r="CP307" s="247"/>
      <c r="CQ307" s="247"/>
      <c r="CR307" s="247"/>
      <c r="CS307" s="248" t="s">
        <v>4400</v>
      </c>
      <c r="CT307" s="247"/>
      <c r="CU307" s="247"/>
      <c r="CV307" s="247"/>
      <c r="CW307" s="247"/>
      <c r="CX307" s="247"/>
      <c r="CY307" s="247"/>
      <c r="CZ307" s="247"/>
      <c r="DA307" s="247"/>
      <c r="DB307" s="247"/>
      <c r="DC307" s="247"/>
      <c r="DD307" s="247"/>
      <c r="DE307" s="247"/>
    </row>
    <row r="308" spans="34:109" ht="85.5" hidden="1">
      <c r="AH308" s="83"/>
      <c r="AI308" s="83"/>
      <c r="AJ308" s="83"/>
      <c r="AK308" s="83"/>
      <c r="AL308" s="47" t="str">
        <f t="shared" si="8"/>
        <v/>
      </c>
      <c r="AM308" s="47" t="str">
        <f t="shared" si="9"/>
        <v/>
      </c>
      <c r="AO308" s="83"/>
      <c r="AP308" s="43">
        <v>306</v>
      </c>
      <c r="AQ308" s="84"/>
      <c r="AR308" s="84"/>
      <c r="AS308" s="84"/>
      <c r="AT308" s="84"/>
      <c r="AU308" s="84"/>
      <c r="AV308" s="84"/>
      <c r="AW308" s="84"/>
      <c r="AX308" s="84"/>
      <c r="AY308" s="84"/>
      <c r="AZ308" s="84"/>
      <c r="BA308" s="84"/>
      <c r="BB308" s="84"/>
      <c r="BC308" s="84"/>
      <c r="BD308" s="84"/>
      <c r="BE308" s="84"/>
      <c r="BF308" s="84"/>
      <c r="BG308" s="84"/>
      <c r="BH308" s="84"/>
      <c r="BI308" s="84"/>
      <c r="BJ308" s="51" t="s">
        <v>4401</v>
      </c>
      <c r="BK308" s="84"/>
      <c r="BL308" s="84"/>
      <c r="BM308" s="84"/>
      <c r="BN308" s="84"/>
      <c r="BO308" s="84"/>
      <c r="BP308" s="84"/>
      <c r="BQ308" s="84"/>
      <c r="BR308" s="84"/>
      <c r="BS308" s="84"/>
      <c r="BT308" s="84"/>
      <c r="BU308" s="84"/>
      <c r="BV308" s="84"/>
      <c r="BW308" s="83"/>
      <c r="BX308" s="83"/>
      <c r="BY308" s="83"/>
      <c r="BZ308" s="247"/>
      <c r="CA308" s="247"/>
      <c r="CB308" s="247"/>
      <c r="CC308" s="247"/>
      <c r="CD308" s="247"/>
      <c r="CE308" s="247"/>
      <c r="CF308" s="247"/>
      <c r="CG308" s="247"/>
      <c r="CH308" s="247"/>
      <c r="CI308" s="247"/>
      <c r="CJ308" s="247"/>
      <c r="CK308" s="247"/>
      <c r="CL308" s="247"/>
      <c r="CM308" s="247"/>
      <c r="CN308" s="247"/>
      <c r="CO308" s="247"/>
      <c r="CP308" s="247"/>
      <c r="CQ308" s="247"/>
      <c r="CR308" s="247"/>
      <c r="CS308" s="248" t="s">
        <v>4402</v>
      </c>
      <c r="CT308" s="247"/>
      <c r="CU308" s="247"/>
      <c r="CV308" s="247"/>
      <c r="CW308" s="247"/>
      <c r="CX308" s="247"/>
      <c r="CY308" s="247"/>
      <c r="CZ308" s="247"/>
      <c r="DA308" s="247"/>
      <c r="DB308" s="247"/>
      <c r="DC308" s="247"/>
      <c r="DD308" s="247"/>
      <c r="DE308" s="247"/>
    </row>
    <row r="309" spans="34:109" ht="57" hidden="1">
      <c r="AH309" s="83"/>
      <c r="AI309" s="83"/>
      <c r="AJ309" s="83"/>
      <c r="AK309" s="83"/>
      <c r="AL309" s="47" t="str">
        <f t="shared" si="8"/>
        <v/>
      </c>
      <c r="AM309" s="47" t="str">
        <f t="shared" si="9"/>
        <v/>
      </c>
      <c r="AO309" s="83"/>
      <c r="AP309" s="43">
        <v>307</v>
      </c>
      <c r="AQ309" s="84"/>
      <c r="AR309" s="84"/>
      <c r="AS309" s="84"/>
      <c r="AT309" s="84"/>
      <c r="AU309" s="84"/>
      <c r="AV309" s="84"/>
      <c r="AW309" s="84"/>
      <c r="AX309" s="84"/>
      <c r="AY309" s="84"/>
      <c r="AZ309" s="84"/>
      <c r="BA309" s="84"/>
      <c r="BB309" s="84"/>
      <c r="BC309" s="84"/>
      <c r="BD309" s="84"/>
      <c r="BE309" s="84"/>
      <c r="BF309" s="84"/>
      <c r="BG309" s="84"/>
      <c r="BH309" s="84"/>
      <c r="BI309" s="84"/>
      <c r="BJ309" s="51" t="s">
        <v>4403</v>
      </c>
      <c r="BK309" s="84"/>
      <c r="BL309" s="84"/>
      <c r="BM309" s="84"/>
      <c r="BN309" s="84"/>
      <c r="BO309" s="84"/>
      <c r="BP309" s="84"/>
      <c r="BQ309" s="84"/>
      <c r="BR309" s="84"/>
      <c r="BS309" s="84"/>
      <c r="BT309" s="84"/>
      <c r="BU309" s="84"/>
      <c r="BV309" s="84"/>
      <c r="BW309" s="83"/>
      <c r="BX309" s="83"/>
      <c r="BY309" s="83"/>
      <c r="BZ309" s="247"/>
      <c r="CA309" s="247"/>
      <c r="CB309" s="247"/>
      <c r="CC309" s="247"/>
      <c r="CD309" s="247"/>
      <c r="CE309" s="247"/>
      <c r="CF309" s="247"/>
      <c r="CG309" s="247"/>
      <c r="CH309" s="247"/>
      <c r="CI309" s="247"/>
      <c r="CJ309" s="247"/>
      <c r="CK309" s="247"/>
      <c r="CL309" s="247"/>
      <c r="CM309" s="247"/>
      <c r="CN309" s="247"/>
      <c r="CO309" s="247"/>
      <c r="CP309" s="247"/>
      <c r="CQ309" s="247"/>
      <c r="CR309" s="247"/>
      <c r="CS309" s="248" t="s">
        <v>4404</v>
      </c>
      <c r="CT309" s="247"/>
      <c r="CU309" s="247"/>
      <c r="CV309" s="247"/>
      <c r="CW309" s="247"/>
      <c r="CX309" s="247"/>
      <c r="CY309" s="247"/>
      <c r="CZ309" s="247"/>
      <c r="DA309" s="247"/>
      <c r="DB309" s="247"/>
      <c r="DC309" s="247"/>
      <c r="DD309" s="247"/>
      <c r="DE309" s="247"/>
    </row>
    <row r="310" spans="34:109" ht="85.5" hidden="1">
      <c r="AH310" s="83"/>
      <c r="AI310" s="83"/>
      <c r="AJ310" s="83"/>
      <c r="AK310" s="83"/>
      <c r="AL310" s="47" t="str">
        <f t="shared" si="8"/>
        <v/>
      </c>
      <c r="AM310" s="47" t="str">
        <f t="shared" si="9"/>
        <v/>
      </c>
      <c r="AO310" s="83"/>
      <c r="AP310" s="43">
        <v>308</v>
      </c>
      <c r="AQ310" s="84"/>
      <c r="AR310" s="84"/>
      <c r="AS310" s="84"/>
      <c r="AT310" s="84"/>
      <c r="AU310" s="84"/>
      <c r="AV310" s="84"/>
      <c r="AW310" s="84"/>
      <c r="AX310" s="84"/>
      <c r="AY310" s="84"/>
      <c r="AZ310" s="84"/>
      <c r="BA310" s="84"/>
      <c r="BB310" s="84"/>
      <c r="BC310" s="84"/>
      <c r="BD310" s="84"/>
      <c r="BE310" s="84"/>
      <c r="BF310" s="84"/>
      <c r="BG310" s="84"/>
      <c r="BH310" s="84"/>
      <c r="BI310" s="84"/>
      <c r="BJ310" s="51" t="s">
        <v>4405</v>
      </c>
      <c r="BK310" s="84"/>
      <c r="BL310" s="84"/>
      <c r="BM310" s="84"/>
      <c r="BN310" s="84"/>
      <c r="BO310" s="84"/>
      <c r="BP310" s="84"/>
      <c r="BQ310" s="84"/>
      <c r="BR310" s="84"/>
      <c r="BS310" s="84"/>
      <c r="BT310" s="84"/>
      <c r="BU310" s="84"/>
      <c r="BV310" s="84"/>
      <c r="BW310" s="83"/>
      <c r="BX310" s="83"/>
      <c r="BY310" s="83"/>
      <c r="BZ310" s="247"/>
      <c r="CA310" s="247"/>
      <c r="CB310" s="247"/>
      <c r="CC310" s="247"/>
      <c r="CD310" s="247"/>
      <c r="CE310" s="247"/>
      <c r="CF310" s="247"/>
      <c r="CG310" s="247"/>
      <c r="CH310" s="247"/>
      <c r="CI310" s="247"/>
      <c r="CJ310" s="247"/>
      <c r="CK310" s="247"/>
      <c r="CL310" s="247"/>
      <c r="CM310" s="247"/>
      <c r="CN310" s="247"/>
      <c r="CO310" s="247"/>
      <c r="CP310" s="247"/>
      <c r="CQ310" s="247"/>
      <c r="CR310" s="247"/>
      <c r="CS310" s="248" t="s">
        <v>4406</v>
      </c>
      <c r="CT310" s="247"/>
      <c r="CU310" s="247"/>
      <c r="CV310" s="247"/>
      <c r="CW310" s="247"/>
      <c r="CX310" s="247"/>
      <c r="CY310" s="247"/>
      <c r="CZ310" s="247"/>
      <c r="DA310" s="247"/>
      <c r="DB310" s="247"/>
      <c r="DC310" s="247"/>
      <c r="DD310" s="247"/>
      <c r="DE310" s="247"/>
    </row>
    <row r="311" spans="34:109" ht="71.25" hidden="1">
      <c r="AH311" s="83"/>
      <c r="AI311" s="83"/>
      <c r="AJ311" s="83"/>
      <c r="AK311" s="83"/>
      <c r="AL311" s="47" t="str">
        <f t="shared" si="8"/>
        <v/>
      </c>
      <c r="AM311" s="47" t="str">
        <f t="shared" si="9"/>
        <v/>
      </c>
      <c r="AO311" s="83"/>
      <c r="AP311" s="43">
        <v>309</v>
      </c>
      <c r="AQ311" s="84"/>
      <c r="AR311" s="84"/>
      <c r="AS311" s="84"/>
      <c r="AT311" s="84"/>
      <c r="AU311" s="84"/>
      <c r="AV311" s="84"/>
      <c r="AW311" s="84"/>
      <c r="AX311" s="84"/>
      <c r="AY311" s="84"/>
      <c r="AZ311" s="84"/>
      <c r="BA311" s="84"/>
      <c r="BB311" s="84"/>
      <c r="BC311" s="84"/>
      <c r="BD311" s="84"/>
      <c r="BE311" s="84"/>
      <c r="BF311" s="84"/>
      <c r="BG311" s="84"/>
      <c r="BH311" s="84"/>
      <c r="BI311" s="84"/>
      <c r="BJ311" s="51" t="s">
        <v>4407</v>
      </c>
      <c r="BK311" s="84"/>
      <c r="BL311" s="84"/>
      <c r="BM311" s="84"/>
      <c r="BN311" s="84"/>
      <c r="BO311" s="84"/>
      <c r="BP311" s="84"/>
      <c r="BQ311" s="84"/>
      <c r="BR311" s="84"/>
      <c r="BS311" s="84"/>
      <c r="BT311" s="84"/>
      <c r="BU311" s="84"/>
      <c r="BV311" s="84"/>
      <c r="BW311" s="83"/>
      <c r="BX311" s="83"/>
      <c r="BY311" s="83"/>
      <c r="BZ311" s="247"/>
      <c r="CA311" s="247"/>
      <c r="CB311" s="247"/>
      <c r="CC311" s="247"/>
      <c r="CD311" s="247"/>
      <c r="CE311" s="247"/>
      <c r="CF311" s="247"/>
      <c r="CG311" s="247"/>
      <c r="CH311" s="247"/>
      <c r="CI311" s="247"/>
      <c r="CJ311" s="247"/>
      <c r="CK311" s="247"/>
      <c r="CL311" s="247"/>
      <c r="CM311" s="247"/>
      <c r="CN311" s="247"/>
      <c r="CO311" s="247"/>
      <c r="CP311" s="247"/>
      <c r="CQ311" s="247"/>
      <c r="CR311" s="247"/>
      <c r="CS311" s="248" t="s">
        <v>4408</v>
      </c>
      <c r="CT311" s="247"/>
      <c r="CU311" s="247"/>
      <c r="CV311" s="247"/>
      <c r="CW311" s="247"/>
      <c r="CX311" s="247"/>
      <c r="CY311" s="247"/>
      <c r="CZ311" s="247"/>
      <c r="DA311" s="247"/>
      <c r="DB311" s="247"/>
      <c r="DC311" s="247"/>
      <c r="DD311" s="247"/>
      <c r="DE311" s="247"/>
    </row>
    <row r="312" spans="34:109" ht="71.25" hidden="1">
      <c r="AH312" s="83"/>
      <c r="AI312" s="83"/>
      <c r="AJ312" s="83"/>
      <c r="AK312" s="83"/>
      <c r="AL312" s="47" t="str">
        <f t="shared" si="8"/>
        <v/>
      </c>
      <c r="AM312" s="47" t="str">
        <f t="shared" si="9"/>
        <v/>
      </c>
      <c r="AO312" s="83"/>
      <c r="AP312" s="43">
        <v>310</v>
      </c>
      <c r="AQ312" s="84"/>
      <c r="AR312" s="84"/>
      <c r="AS312" s="84"/>
      <c r="AT312" s="84"/>
      <c r="AU312" s="84"/>
      <c r="AV312" s="84"/>
      <c r="AW312" s="84"/>
      <c r="AX312" s="84"/>
      <c r="AY312" s="84"/>
      <c r="AZ312" s="84"/>
      <c r="BA312" s="84"/>
      <c r="BB312" s="84"/>
      <c r="BC312" s="84"/>
      <c r="BD312" s="84"/>
      <c r="BE312" s="84"/>
      <c r="BF312" s="84"/>
      <c r="BG312" s="84"/>
      <c r="BH312" s="84"/>
      <c r="BI312" s="84"/>
      <c r="BJ312" s="51" t="s">
        <v>4409</v>
      </c>
      <c r="BK312" s="84"/>
      <c r="BL312" s="84"/>
      <c r="BM312" s="84"/>
      <c r="BN312" s="84"/>
      <c r="BO312" s="84"/>
      <c r="BP312" s="84"/>
      <c r="BQ312" s="84"/>
      <c r="BR312" s="84"/>
      <c r="BS312" s="84"/>
      <c r="BT312" s="84"/>
      <c r="BU312" s="84"/>
      <c r="BV312" s="84"/>
      <c r="BW312" s="83"/>
      <c r="BX312" s="83"/>
      <c r="BY312" s="83"/>
      <c r="BZ312" s="247"/>
      <c r="CA312" s="247"/>
      <c r="CB312" s="247"/>
      <c r="CC312" s="247"/>
      <c r="CD312" s="247"/>
      <c r="CE312" s="247"/>
      <c r="CF312" s="247"/>
      <c r="CG312" s="247"/>
      <c r="CH312" s="247"/>
      <c r="CI312" s="247"/>
      <c r="CJ312" s="247"/>
      <c r="CK312" s="247"/>
      <c r="CL312" s="247"/>
      <c r="CM312" s="247"/>
      <c r="CN312" s="247"/>
      <c r="CO312" s="247"/>
      <c r="CP312" s="247"/>
      <c r="CQ312" s="247"/>
      <c r="CR312" s="247"/>
      <c r="CS312" s="248" t="s">
        <v>4410</v>
      </c>
      <c r="CT312" s="247"/>
      <c r="CU312" s="247"/>
      <c r="CV312" s="247"/>
      <c r="CW312" s="247"/>
      <c r="CX312" s="247"/>
      <c r="CY312" s="247"/>
      <c r="CZ312" s="247"/>
      <c r="DA312" s="247"/>
      <c r="DB312" s="247"/>
      <c r="DC312" s="247"/>
      <c r="DD312" s="247"/>
      <c r="DE312" s="247"/>
    </row>
    <row r="313" spans="34:109" ht="71.25" hidden="1">
      <c r="AH313" s="83"/>
      <c r="AI313" s="83"/>
      <c r="AJ313" s="83"/>
      <c r="AK313" s="83"/>
      <c r="AL313" s="47" t="str">
        <f t="shared" si="8"/>
        <v/>
      </c>
      <c r="AM313" s="47" t="str">
        <f t="shared" si="9"/>
        <v/>
      </c>
      <c r="AO313" s="83"/>
      <c r="AP313" s="43">
        <v>311</v>
      </c>
      <c r="AQ313" s="84"/>
      <c r="AR313" s="84"/>
      <c r="AS313" s="84"/>
      <c r="AT313" s="84"/>
      <c r="AU313" s="84"/>
      <c r="AV313" s="84"/>
      <c r="AW313" s="84"/>
      <c r="AX313" s="84"/>
      <c r="AY313" s="84"/>
      <c r="AZ313" s="84"/>
      <c r="BA313" s="84"/>
      <c r="BB313" s="84"/>
      <c r="BC313" s="84"/>
      <c r="BD313" s="84"/>
      <c r="BE313" s="84"/>
      <c r="BF313" s="84"/>
      <c r="BG313" s="84"/>
      <c r="BH313" s="84"/>
      <c r="BI313" s="84"/>
      <c r="BJ313" s="51" t="s">
        <v>4411</v>
      </c>
      <c r="BK313" s="84"/>
      <c r="BL313" s="84"/>
      <c r="BM313" s="84"/>
      <c r="BN313" s="84"/>
      <c r="BO313" s="84"/>
      <c r="BP313" s="84"/>
      <c r="BQ313" s="84"/>
      <c r="BR313" s="84"/>
      <c r="BS313" s="84"/>
      <c r="BT313" s="84"/>
      <c r="BU313" s="84"/>
      <c r="BV313" s="84"/>
      <c r="BW313" s="83"/>
      <c r="BX313" s="83"/>
      <c r="BY313" s="83"/>
      <c r="BZ313" s="247"/>
      <c r="CA313" s="247"/>
      <c r="CB313" s="247"/>
      <c r="CC313" s="247"/>
      <c r="CD313" s="247"/>
      <c r="CE313" s="247"/>
      <c r="CF313" s="247"/>
      <c r="CG313" s="247"/>
      <c r="CH313" s="247"/>
      <c r="CI313" s="247"/>
      <c r="CJ313" s="247"/>
      <c r="CK313" s="247"/>
      <c r="CL313" s="247"/>
      <c r="CM313" s="247"/>
      <c r="CN313" s="247"/>
      <c r="CO313" s="247"/>
      <c r="CP313" s="247"/>
      <c r="CQ313" s="247"/>
      <c r="CR313" s="247"/>
      <c r="CS313" s="248" t="s">
        <v>4412</v>
      </c>
      <c r="CT313" s="247"/>
      <c r="CU313" s="247"/>
      <c r="CV313" s="247"/>
      <c r="CW313" s="247"/>
      <c r="CX313" s="247"/>
      <c r="CY313" s="247"/>
      <c r="CZ313" s="247"/>
      <c r="DA313" s="247"/>
      <c r="DB313" s="247"/>
      <c r="DC313" s="247"/>
      <c r="DD313" s="247"/>
      <c r="DE313" s="247"/>
    </row>
    <row r="314" spans="34:109" ht="85.5" hidden="1">
      <c r="AH314" s="83"/>
      <c r="AI314" s="83"/>
      <c r="AJ314" s="83"/>
      <c r="AK314" s="83"/>
      <c r="AL314" s="47" t="str">
        <f t="shared" si="8"/>
        <v/>
      </c>
      <c r="AM314" s="47" t="str">
        <f t="shared" si="9"/>
        <v/>
      </c>
      <c r="AO314" s="83"/>
      <c r="AP314" s="43">
        <v>312</v>
      </c>
      <c r="AQ314" s="84"/>
      <c r="AR314" s="84"/>
      <c r="AS314" s="84"/>
      <c r="AT314" s="84"/>
      <c r="AU314" s="84"/>
      <c r="AV314" s="84"/>
      <c r="AW314" s="84"/>
      <c r="AX314" s="84"/>
      <c r="AY314" s="84"/>
      <c r="AZ314" s="84"/>
      <c r="BA314" s="84"/>
      <c r="BB314" s="84"/>
      <c r="BC314" s="84"/>
      <c r="BD314" s="84"/>
      <c r="BE314" s="84"/>
      <c r="BF314" s="84"/>
      <c r="BG314" s="84"/>
      <c r="BH314" s="84"/>
      <c r="BI314" s="84"/>
      <c r="BJ314" s="51" t="s">
        <v>4413</v>
      </c>
      <c r="BK314" s="84"/>
      <c r="BL314" s="84"/>
      <c r="BM314" s="84"/>
      <c r="BN314" s="84"/>
      <c r="BO314" s="84"/>
      <c r="BP314" s="84"/>
      <c r="BQ314" s="84"/>
      <c r="BR314" s="84"/>
      <c r="BS314" s="84"/>
      <c r="BT314" s="84"/>
      <c r="BU314" s="84"/>
      <c r="BV314" s="84"/>
      <c r="BW314" s="83"/>
      <c r="BX314" s="83"/>
      <c r="BY314" s="83"/>
      <c r="BZ314" s="247"/>
      <c r="CA314" s="247"/>
      <c r="CB314" s="247"/>
      <c r="CC314" s="247"/>
      <c r="CD314" s="247"/>
      <c r="CE314" s="247"/>
      <c r="CF314" s="247"/>
      <c r="CG314" s="247"/>
      <c r="CH314" s="247"/>
      <c r="CI314" s="247"/>
      <c r="CJ314" s="247"/>
      <c r="CK314" s="247"/>
      <c r="CL314" s="247"/>
      <c r="CM314" s="247"/>
      <c r="CN314" s="247"/>
      <c r="CO314" s="247"/>
      <c r="CP314" s="247"/>
      <c r="CQ314" s="247"/>
      <c r="CR314" s="247"/>
      <c r="CS314" s="248" t="s">
        <v>4414</v>
      </c>
      <c r="CT314" s="247"/>
      <c r="CU314" s="247"/>
      <c r="CV314" s="247"/>
      <c r="CW314" s="247"/>
      <c r="CX314" s="247"/>
      <c r="CY314" s="247"/>
      <c r="CZ314" s="247"/>
      <c r="DA314" s="247"/>
      <c r="DB314" s="247"/>
      <c r="DC314" s="247"/>
      <c r="DD314" s="247"/>
      <c r="DE314" s="247"/>
    </row>
    <row r="315" spans="34:109" ht="71.25" hidden="1">
      <c r="AH315" s="83"/>
      <c r="AI315" s="83"/>
      <c r="AJ315" s="83"/>
      <c r="AK315" s="83"/>
      <c r="AL315" s="47" t="str">
        <f t="shared" si="8"/>
        <v/>
      </c>
      <c r="AM315" s="47" t="str">
        <f t="shared" si="9"/>
        <v/>
      </c>
      <c r="AO315" s="83"/>
      <c r="AP315" s="43">
        <v>313</v>
      </c>
      <c r="AQ315" s="84"/>
      <c r="AR315" s="84"/>
      <c r="AS315" s="84"/>
      <c r="AT315" s="84"/>
      <c r="AU315" s="84"/>
      <c r="AV315" s="84"/>
      <c r="AW315" s="84"/>
      <c r="AX315" s="84"/>
      <c r="AY315" s="84"/>
      <c r="AZ315" s="84"/>
      <c r="BA315" s="84"/>
      <c r="BB315" s="84"/>
      <c r="BC315" s="84"/>
      <c r="BD315" s="84"/>
      <c r="BE315" s="84"/>
      <c r="BF315" s="84"/>
      <c r="BG315" s="84"/>
      <c r="BH315" s="84"/>
      <c r="BI315" s="84"/>
      <c r="BJ315" s="51" t="s">
        <v>4415</v>
      </c>
      <c r="BK315" s="84"/>
      <c r="BL315" s="84"/>
      <c r="BM315" s="84"/>
      <c r="BN315" s="84"/>
      <c r="BO315" s="84"/>
      <c r="BP315" s="84"/>
      <c r="BQ315" s="84"/>
      <c r="BR315" s="84"/>
      <c r="BS315" s="84"/>
      <c r="BT315" s="84"/>
      <c r="BU315" s="84"/>
      <c r="BV315" s="84"/>
      <c r="BW315" s="83"/>
      <c r="BX315" s="83"/>
      <c r="BY315" s="83"/>
      <c r="BZ315" s="247"/>
      <c r="CA315" s="247"/>
      <c r="CB315" s="247"/>
      <c r="CC315" s="247"/>
      <c r="CD315" s="247"/>
      <c r="CE315" s="247"/>
      <c r="CF315" s="247"/>
      <c r="CG315" s="247"/>
      <c r="CH315" s="247"/>
      <c r="CI315" s="247"/>
      <c r="CJ315" s="247"/>
      <c r="CK315" s="247"/>
      <c r="CL315" s="247"/>
      <c r="CM315" s="247"/>
      <c r="CN315" s="247"/>
      <c r="CO315" s="247"/>
      <c r="CP315" s="247"/>
      <c r="CQ315" s="247"/>
      <c r="CR315" s="247"/>
      <c r="CS315" s="248" t="s">
        <v>4416</v>
      </c>
      <c r="CT315" s="247"/>
      <c r="CU315" s="247"/>
      <c r="CV315" s="247"/>
      <c r="CW315" s="247"/>
      <c r="CX315" s="247"/>
      <c r="CY315" s="247"/>
      <c r="CZ315" s="247"/>
      <c r="DA315" s="247"/>
      <c r="DB315" s="247"/>
      <c r="DC315" s="247"/>
      <c r="DD315" s="247"/>
      <c r="DE315" s="247"/>
    </row>
    <row r="316" spans="34:109" ht="71.25" hidden="1">
      <c r="AH316" s="83"/>
      <c r="AI316" s="83"/>
      <c r="AJ316" s="83"/>
      <c r="AK316" s="83"/>
      <c r="AL316" s="47" t="str">
        <f t="shared" si="8"/>
        <v/>
      </c>
      <c r="AM316" s="47" t="str">
        <f t="shared" si="9"/>
        <v/>
      </c>
      <c r="AO316" s="83"/>
      <c r="AP316" s="43">
        <v>314</v>
      </c>
      <c r="AQ316" s="84"/>
      <c r="AR316" s="84"/>
      <c r="AS316" s="84"/>
      <c r="AT316" s="84"/>
      <c r="AU316" s="84"/>
      <c r="AV316" s="84"/>
      <c r="AW316" s="84"/>
      <c r="AX316" s="84"/>
      <c r="AY316" s="84"/>
      <c r="AZ316" s="84"/>
      <c r="BA316" s="84"/>
      <c r="BB316" s="84"/>
      <c r="BC316" s="84"/>
      <c r="BD316" s="84"/>
      <c r="BE316" s="84"/>
      <c r="BF316" s="84"/>
      <c r="BG316" s="84"/>
      <c r="BH316" s="84"/>
      <c r="BI316" s="84"/>
      <c r="BJ316" s="51" t="s">
        <v>4417</v>
      </c>
      <c r="BK316" s="84"/>
      <c r="BL316" s="84"/>
      <c r="BM316" s="84"/>
      <c r="BN316" s="84"/>
      <c r="BO316" s="84"/>
      <c r="BP316" s="84"/>
      <c r="BQ316" s="84"/>
      <c r="BR316" s="84"/>
      <c r="BS316" s="84"/>
      <c r="BT316" s="84"/>
      <c r="BU316" s="84"/>
      <c r="BV316" s="84"/>
      <c r="BW316" s="83"/>
      <c r="BX316" s="83"/>
      <c r="BY316" s="83"/>
      <c r="BZ316" s="247"/>
      <c r="CA316" s="247"/>
      <c r="CB316" s="247"/>
      <c r="CC316" s="247"/>
      <c r="CD316" s="247"/>
      <c r="CE316" s="247"/>
      <c r="CF316" s="247"/>
      <c r="CG316" s="247"/>
      <c r="CH316" s="247"/>
      <c r="CI316" s="247"/>
      <c r="CJ316" s="247"/>
      <c r="CK316" s="247"/>
      <c r="CL316" s="247"/>
      <c r="CM316" s="247"/>
      <c r="CN316" s="247"/>
      <c r="CO316" s="247"/>
      <c r="CP316" s="247"/>
      <c r="CQ316" s="247"/>
      <c r="CR316" s="247"/>
      <c r="CS316" s="248" t="s">
        <v>4418</v>
      </c>
      <c r="CT316" s="247"/>
      <c r="CU316" s="247"/>
      <c r="CV316" s="247"/>
      <c r="CW316" s="247"/>
      <c r="CX316" s="247"/>
      <c r="CY316" s="247"/>
      <c r="CZ316" s="247"/>
      <c r="DA316" s="247"/>
      <c r="DB316" s="247"/>
      <c r="DC316" s="247"/>
      <c r="DD316" s="247"/>
      <c r="DE316" s="247"/>
    </row>
    <row r="317" spans="34:109" ht="85.5" hidden="1">
      <c r="AH317" s="83"/>
      <c r="AI317" s="83"/>
      <c r="AJ317" s="83"/>
      <c r="AK317" s="83"/>
      <c r="AL317" s="47" t="str">
        <f t="shared" si="8"/>
        <v/>
      </c>
      <c r="AM317" s="47" t="str">
        <f t="shared" si="9"/>
        <v/>
      </c>
      <c r="AO317" s="83"/>
      <c r="AP317" s="43">
        <v>315</v>
      </c>
      <c r="AQ317" s="84"/>
      <c r="AR317" s="84"/>
      <c r="AS317" s="84"/>
      <c r="AT317" s="84"/>
      <c r="AU317" s="84"/>
      <c r="AV317" s="84"/>
      <c r="AW317" s="84"/>
      <c r="AX317" s="84"/>
      <c r="AY317" s="84"/>
      <c r="AZ317" s="84"/>
      <c r="BA317" s="84"/>
      <c r="BB317" s="84"/>
      <c r="BC317" s="84"/>
      <c r="BD317" s="84"/>
      <c r="BE317" s="84"/>
      <c r="BF317" s="84"/>
      <c r="BG317" s="84"/>
      <c r="BH317" s="84"/>
      <c r="BI317" s="84"/>
      <c r="BJ317" s="51" t="s">
        <v>4419</v>
      </c>
      <c r="BK317" s="84"/>
      <c r="BL317" s="84"/>
      <c r="BM317" s="84"/>
      <c r="BN317" s="84"/>
      <c r="BO317" s="84"/>
      <c r="BP317" s="84"/>
      <c r="BQ317" s="84"/>
      <c r="BR317" s="84"/>
      <c r="BS317" s="84"/>
      <c r="BT317" s="84"/>
      <c r="BU317" s="84"/>
      <c r="BV317" s="84"/>
      <c r="BW317" s="83"/>
      <c r="BX317" s="83"/>
      <c r="BY317" s="83"/>
      <c r="BZ317" s="247"/>
      <c r="CA317" s="247"/>
      <c r="CB317" s="247"/>
      <c r="CC317" s="247"/>
      <c r="CD317" s="247"/>
      <c r="CE317" s="247"/>
      <c r="CF317" s="247"/>
      <c r="CG317" s="247"/>
      <c r="CH317" s="247"/>
      <c r="CI317" s="247"/>
      <c r="CJ317" s="247"/>
      <c r="CK317" s="247"/>
      <c r="CL317" s="247"/>
      <c r="CM317" s="247"/>
      <c r="CN317" s="247"/>
      <c r="CO317" s="247"/>
      <c r="CP317" s="247"/>
      <c r="CQ317" s="247"/>
      <c r="CR317" s="247"/>
      <c r="CS317" s="248" t="s">
        <v>4420</v>
      </c>
      <c r="CT317" s="247"/>
      <c r="CU317" s="247"/>
      <c r="CV317" s="247"/>
      <c r="CW317" s="247"/>
      <c r="CX317" s="247"/>
      <c r="CY317" s="247"/>
      <c r="CZ317" s="247"/>
      <c r="DA317" s="247"/>
      <c r="DB317" s="247"/>
      <c r="DC317" s="247"/>
      <c r="DD317" s="247"/>
      <c r="DE317" s="247"/>
    </row>
    <row r="318" spans="34:109" ht="57" hidden="1">
      <c r="AH318" s="83"/>
      <c r="AI318" s="83"/>
      <c r="AJ318" s="83"/>
      <c r="AK318" s="83"/>
      <c r="AL318" s="47" t="str">
        <f t="shared" si="8"/>
        <v/>
      </c>
      <c r="AM318" s="47" t="str">
        <f t="shared" si="9"/>
        <v/>
      </c>
      <c r="AO318" s="83"/>
      <c r="AP318" s="43">
        <v>316</v>
      </c>
      <c r="AQ318" s="84"/>
      <c r="AR318" s="84"/>
      <c r="AS318" s="84"/>
      <c r="AT318" s="84"/>
      <c r="AU318" s="84"/>
      <c r="AV318" s="84"/>
      <c r="AW318" s="84"/>
      <c r="AX318" s="84"/>
      <c r="AY318" s="84"/>
      <c r="AZ318" s="84"/>
      <c r="BA318" s="84"/>
      <c r="BB318" s="84"/>
      <c r="BC318" s="84"/>
      <c r="BD318" s="84"/>
      <c r="BE318" s="84"/>
      <c r="BF318" s="84"/>
      <c r="BG318" s="84"/>
      <c r="BH318" s="84"/>
      <c r="BI318" s="84"/>
      <c r="BJ318" s="51" t="s">
        <v>4421</v>
      </c>
      <c r="BK318" s="84"/>
      <c r="BL318" s="84"/>
      <c r="BM318" s="84"/>
      <c r="BN318" s="84"/>
      <c r="BO318" s="84"/>
      <c r="BP318" s="84"/>
      <c r="BQ318" s="84"/>
      <c r="BR318" s="84"/>
      <c r="BS318" s="84"/>
      <c r="BT318" s="84"/>
      <c r="BU318" s="84"/>
      <c r="BV318" s="84"/>
      <c r="BW318" s="83"/>
      <c r="BX318" s="83"/>
      <c r="BY318" s="83"/>
      <c r="BZ318" s="247"/>
      <c r="CA318" s="247"/>
      <c r="CB318" s="247"/>
      <c r="CC318" s="247"/>
      <c r="CD318" s="247"/>
      <c r="CE318" s="247"/>
      <c r="CF318" s="247"/>
      <c r="CG318" s="247"/>
      <c r="CH318" s="247"/>
      <c r="CI318" s="247"/>
      <c r="CJ318" s="247"/>
      <c r="CK318" s="247"/>
      <c r="CL318" s="247"/>
      <c r="CM318" s="247"/>
      <c r="CN318" s="247"/>
      <c r="CO318" s="247"/>
      <c r="CP318" s="247"/>
      <c r="CQ318" s="247"/>
      <c r="CR318" s="247"/>
      <c r="CS318" s="248" t="s">
        <v>4422</v>
      </c>
      <c r="CT318" s="247"/>
      <c r="CU318" s="247"/>
      <c r="CV318" s="247"/>
      <c r="CW318" s="247"/>
      <c r="CX318" s="247"/>
      <c r="CY318" s="247"/>
      <c r="CZ318" s="247"/>
      <c r="DA318" s="247"/>
      <c r="DB318" s="247"/>
      <c r="DC318" s="247"/>
      <c r="DD318" s="247"/>
      <c r="DE318" s="247"/>
    </row>
    <row r="319" spans="34:109" ht="99.75" hidden="1">
      <c r="AH319" s="83"/>
      <c r="AI319" s="83"/>
      <c r="AJ319" s="83"/>
      <c r="AK319" s="83"/>
      <c r="AL319" s="47" t="str">
        <f t="shared" si="8"/>
        <v/>
      </c>
      <c r="AM319" s="47" t="str">
        <f t="shared" si="9"/>
        <v/>
      </c>
      <c r="AO319" s="83"/>
      <c r="AP319" s="43">
        <v>317</v>
      </c>
      <c r="AQ319" s="84"/>
      <c r="AR319" s="84"/>
      <c r="AS319" s="84"/>
      <c r="AT319" s="84"/>
      <c r="AU319" s="84"/>
      <c r="AV319" s="84"/>
      <c r="AW319" s="84"/>
      <c r="AX319" s="84"/>
      <c r="AY319" s="84"/>
      <c r="AZ319" s="84"/>
      <c r="BA319" s="84"/>
      <c r="BB319" s="84"/>
      <c r="BC319" s="84"/>
      <c r="BD319" s="84"/>
      <c r="BE319" s="84"/>
      <c r="BF319" s="84"/>
      <c r="BG319" s="84"/>
      <c r="BH319" s="84"/>
      <c r="BI319" s="84"/>
      <c r="BJ319" s="51" t="s">
        <v>4423</v>
      </c>
      <c r="BK319" s="84"/>
      <c r="BL319" s="84"/>
      <c r="BM319" s="84"/>
      <c r="BN319" s="84"/>
      <c r="BO319" s="84"/>
      <c r="BP319" s="84"/>
      <c r="BQ319" s="84"/>
      <c r="BR319" s="84"/>
      <c r="BS319" s="84"/>
      <c r="BT319" s="84"/>
      <c r="BU319" s="84"/>
      <c r="BV319" s="84"/>
      <c r="BW319" s="83"/>
      <c r="BX319" s="83"/>
      <c r="BY319" s="83"/>
      <c r="BZ319" s="247"/>
      <c r="CA319" s="247"/>
      <c r="CB319" s="247"/>
      <c r="CC319" s="247"/>
      <c r="CD319" s="247"/>
      <c r="CE319" s="247"/>
      <c r="CF319" s="247"/>
      <c r="CG319" s="247"/>
      <c r="CH319" s="247"/>
      <c r="CI319" s="247"/>
      <c r="CJ319" s="247"/>
      <c r="CK319" s="247"/>
      <c r="CL319" s="247"/>
      <c r="CM319" s="247"/>
      <c r="CN319" s="247"/>
      <c r="CO319" s="247"/>
      <c r="CP319" s="247"/>
      <c r="CQ319" s="247"/>
      <c r="CR319" s="247"/>
      <c r="CS319" s="248" t="s">
        <v>4424</v>
      </c>
      <c r="CT319" s="247"/>
      <c r="CU319" s="247"/>
      <c r="CV319" s="247"/>
      <c r="CW319" s="247"/>
      <c r="CX319" s="247"/>
      <c r="CY319" s="247"/>
      <c r="CZ319" s="247"/>
      <c r="DA319" s="247"/>
      <c r="DB319" s="247"/>
      <c r="DC319" s="247"/>
      <c r="DD319" s="247"/>
      <c r="DE319" s="247"/>
    </row>
    <row r="320" spans="34:109" ht="85.5" hidden="1">
      <c r="AH320" s="83"/>
      <c r="AI320" s="83"/>
      <c r="AJ320" s="83"/>
      <c r="AK320" s="83"/>
      <c r="AL320" s="47" t="str">
        <f t="shared" si="8"/>
        <v/>
      </c>
      <c r="AM320" s="47" t="str">
        <f t="shared" si="9"/>
        <v/>
      </c>
      <c r="AO320" s="83"/>
      <c r="AP320" s="43">
        <v>318</v>
      </c>
      <c r="AQ320" s="84"/>
      <c r="AR320" s="84"/>
      <c r="AS320" s="84"/>
      <c r="AT320" s="84"/>
      <c r="AU320" s="84"/>
      <c r="AV320" s="84"/>
      <c r="AW320" s="84"/>
      <c r="AX320" s="84"/>
      <c r="AY320" s="84"/>
      <c r="AZ320" s="84"/>
      <c r="BA320" s="84"/>
      <c r="BB320" s="84"/>
      <c r="BC320" s="84"/>
      <c r="BD320" s="84"/>
      <c r="BE320" s="84"/>
      <c r="BF320" s="84"/>
      <c r="BG320" s="84"/>
      <c r="BH320" s="84"/>
      <c r="BI320" s="84"/>
      <c r="BJ320" s="51" t="s">
        <v>4425</v>
      </c>
      <c r="BK320" s="84"/>
      <c r="BL320" s="84"/>
      <c r="BM320" s="84"/>
      <c r="BN320" s="84"/>
      <c r="BO320" s="84"/>
      <c r="BP320" s="84"/>
      <c r="BQ320" s="84"/>
      <c r="BR320" s="84"/>
      <c r="BS320" s="84"/>
      <c r="BT320" s="84"/>
      <c r="BU320" s="84"/>
      <c r="BV320" s="84"/>
      <c r="BW320" s="83"/>
      <c r="BX320" s="83"/>
      <c r="BY320" s="83"/>
      <c r="BZ320" s="247"/>
      <c r="CA320" s="247"/>
      <c r="CB320" s="247"/>
      <c r="CC320" s="247"/>
      <c r="CD320" s="247"/>
      <c r="CE320" s="247"/>
      <c r="CF320" s="247"/>
      <c r="CG320" s="247"/>
      <c r="CH320" s="247"/>
      <c r="CI320" s="247"/>
      <c r="CJ320" s="247"/>
      <c r="CK320" s="247"/>
      <c r="CL320" s="247"/>
      <c r="CM320" s="247"/>
      <c r="CN320" s="247"/>
      <c r="CO320" s="247"/>
      <c r="CP320" s="247"/>
      <c r="CQ320" s="247"/>
      <c r="CR320" s="247"/>
      <c r="CS320" s="248" t="s">
        <v>4426</v>
      </c>
      <c r="CT320" s="247"/>
      <c r="CU320" s="247"/>
      <c r="CV320" s="247"/>
      <c r="CW320" s="247"/>
      <c r="CX320" s="247"/>
      <c r="CY320" s="247"/>
      <c r="CZ320" s="247"/>
      <c r="DA320" s="247"/>
      <c r="DB320" s="247"/>
      <c r="DC320" s="247"/>
      <c r="DD320" s="247"/>
      <c r="DE320" s="247"/>
    </row>
    <row r="321" spans="34:109" ht="99.75" hidden="1">
      <c r="AH321" s="83"/>
      <c r="AI321" s="83"/>
      <c r="AJ321" s="83"/>
      <c r="AK321" s="83"/>
      <c r="AL321" s="47" t="str">
        <f t="shared" si="8"/>
        <v/>
      </c>
      <c r="AM321" s="47" t="str">
        <f t="shared" si="9"/>
        <v/>
      </c>
      <c r="AO321" s="83"/>
      <c r="AP321" s="43">
        <v>319</v>
      </c>
      <c r="AQ321" s="84"/>
      <c r="AR321" s="84"/>
      <c r="AS321" s="84"/>
      <c r="AT321" s="84"/>
      <c r="AU321" s="84"/>
      <c r="AV321" s="84"/>
      <c r="AW321" s="84"/>
      <c r="AX321" s="84"/>
      <c r="AY321" s="84"/>
      <c r="AZ321" s="84"/>
      <c r="BA321" s="84"/>
      <c r="BB321" s="84"/>
      <c r="BC321" s="84"/>
      <c r="BD321" s="84"/>
      <c r="BE321" s="84"/>
      <c r="BF321" s="84"/>
      <c r="BG321" s="84"/>
      <c r="BH321" s="84"/>
      <c r="BI321" s="84"/>
      <c r="BJ321" s="51" t="s">
        <v>4427</v>
      </c>
      <c r="BK321" s="84"/>
      <c r="BL321" s="84"/>
      <c r="BM321" s="84"/>
      <c r="BN321" s="84"/>
      <c r="BO321" s="84"/>
      <c r="BP321" s="84"/>
      <c r="BQ321" s="84"/>
      <c r="BR321" s="84"/>
      <c r="BS321" s="84"/>
      <c r="BT321" s="84"/>
      <c r="BU321" s="84"/>
      <c r="BV321" s="84"/>
      <c r="BW321" s="83"/>
      <c r="BX321" s="83"/>
      <c r="BY321" s="83"/>
      <c r="BZ321" s="247"/>
      <c r="CA321" s="247"/>
      <c r="CB321" s="247"/>
      <c r="CC321" s="247"/>
      <c r="CD321" s="247"/>
      <c r="CE321" s="247"/>
      <c r="CF321" s="247"/>
      <c r="CG321" s="247"/>
      <c r="CH321" s="247"/>
      <c r="CI321" s="247"/>
      <c r="CJ321" s="247"/>
      <c r="CK321" s="247"/>
      <c r="CL321" s="247"/>
      <c r="CM321" s="247"/>
      <c r="CN321" s="247"/>
      <c r="CO321" s="247"/>
      <c r="CP321" s="247"/>
      <c r="CQ321" s="247"/>
      <c r="CR321" s="247"/>
      <c r="CS321" s="292" t="s">
        <v>6065</v>
      </c>
      <c r="CT321" s="247"/>
      <c r="CU321" s="247"/>
      <c r="CV321" s="247"/>
      <c r="CW321" s="247"/>
      <c r="CX321" s="247"/>
      <c r="CY321" s="247"/>
      <c r="CZ321" s="247"/>
      <c r="DA321" s="247"/>
      <c r="DB321" s="247"/>
      <c r="DC321" s="247"/>
      <c r="DD321" s="247"/>
      <c r="DE321" s="247"/>
    </row>
    <row r="322" spans="34:109" ht="99.75" hidden="1">
      <c r="AH322" s="83"/>
      <c r="AI322" s="83"/>
      <c r="AJ322" s="83"/>
      <c r="AK322" s="83"/>
      <c r="AL322" s="47" t="str">
        <f t="shared" si="8"/>
        <v/>
      </c>
      <c r="AM322" s="47" t="str">
        <f t="shared" si="9"/>
        <v/>
      </c>
      <c r="AO322" s="83"/>
      <c r="AP322" s="43">
        <v>320</v>
      </c>
      <c r="AQ322" s="84"/>
      <c r="AR322" s="84"/>
      <c r="AS322" s="84"/>
      <c r="AT322" s="84"/>
      <c r="AU322" s="84"/>
      <c r="AV322" s="84"/>
      <c r="AW322" s="84"/>
      <c r="AX322" s="84"/>
      <c r="AY322" s="84"/>
      <c r="AZ322" s="84"/>
      <c r="BA322" s="84"/>
      <c r="BB322" s="84"/>
      <c r="BC322" s="84"/>
      <c r="BD322" s="84"/>
      <c r="BE322" s="84"/>
      <c r="BF322" s="84"/>
      <c r="BG322" s="84"/>
      <c r="BH322" s="84"/>
      <c r="BI322" s="84"/>
      <c r="BJ322" s="51" t="s">
        <v>4428</v>
      </c>
      <c r="BK322" s="84"/>
      <c r="BL322" s="84"/>
      <c r="BM322" s="84"/>
      <c r="BN322" s="84"/>
      <c r="BO322" s="84"/>
      <c r="BP322" s="84"/>
      <c r="BQ322" s="84"/>
      <c r="BR322" s="84"/>
      <c r="BS322" s="84"/>
      <c r="BT322" s="84"/>
      <c r="BU322" s="84"/>
      <c r="BV322" s="84"/>
      <c r="BW322" s="83"/>
      <c r="BX322" s="83"/>
      <c r="BY322" s="83"/>
      <c r="BZ322" s="247"/>
      <c r="CA322" s="247"/>
      <c r="CB322" s="247"/>
      <c r="CC322" s="247"/>
      <c r="CD322" s="247"/>
      <c r="CE322" s="247"/>
      <c r="CF322" s="247"/>
      <c r="CG322" s="247"/>
      <c r="CH322" s="247"/>
      <c r="CI322" s="247"/>
      <c r="CJ322" s="247"/>
      <c r="CK322" s="247"/>
      <c r="CL322" s="247"/>
      <c r="CM322" s="247"/>
      <c r="CN322" s="247"/>
      <c r="CO322" s="247"/>
      <c r="CP322" s="247"/>
      <c r="CQ322" s="247"/>
      <c r="CR322" s="247"/>
      <c r="CS322" s="292" t="s">
        <v>6066</v>
      </c>
      <c r="CT322" s="247"/>
      <c r="CU322" s="247"/>
      <c r="CV322" s="247"/>
      <c r="CW322" s="247"/>
      <c r="CX322" s="247"/>
      <c r="CY322" s="247"/>
      <c r="CZ322" s="247"/>
      <c r="DA322" s="247"/>
      <c r="DB322" s="247"/>
      <c r="DC322" s="247"/>
      <c r="DD322" s="247"/>
      <c r="DE322" s="247"/>
    </row>
    <row r="323" spans="34:109" ht="71.25" hidden="1">
      <c r="AH323" s="83"/>
      <c r="AI323" s="83"/>
      <c r="AJ323" s="83"/>
      <c r="AK323" s="83"/>
      <c r="AL323" s="47" t="str">
        <f t="shared" si="8"/>
        <v/>
      </c>
      <c r="AM323" s="47" t="str">
        <f t="shared" si="9"/>
        <v/>
      </c>
      <c r="AO323" s="83"/>
      <c r="AP323" s="43">
        <v>321</v>
      </c>
      <c r="AQ323" s="84"/>
      <c r="AR323" s="84"/>
      <c r="AS323" s="84"/>
      <c r="AT323" s="84"/>
      <c r="AU323" s="84"/>
      <c r="AV323" s="84"/>
      <c r="AW323" s="84"/>
      <c r="AX323" s="84"/>
      <c r="AY323" s="84"/>
      <c r="AZ323" s="84"/>
      <c r="BA323" s="84"/>
      <c r="BB323" s="84"/>
      <c r="BC323" s="84"/>
      <c r="BD323" s="84"/>
      <c r="BE323" s="84"/>
      <c r="BF323" s="84"/>
      <c r="BG323" s="84"/>
      <c r="BH323" s="84"/>
      <c r="BI323" s="84"/>
      <c r="BJ323" s="51" t="s">
        <v>4429</v>
      </c>
      <c r="BK323" s="84"/>
      <c r="BL323" s="84"/>
      <c r="BM323" s="84"/>
      <c r="BN323" s="84"/>
      <c r="BO323" s="84"/>
      <c r="BP323" s="84"/>
      <c r="BQ323" s="84"/>
      <c r="BR323" s="84"/>
      <c r="BS323" s="84"/>
      <c r="BT323" s="84"/>
      <c r="BU323" s="84"/>
      <c r="BV323" s="84"/>
      <c r="BW323" s="83"/>
      <c r="BX323" s="83"/>
      <c r="BY323" s="83"/>
      <c r="BZ323" s="247"/>
      <c r="CA323" s="247"/>
      <c r="CB323" s="247"/>
      <c r="CC323" s="247"/>
      <c r="CD323" s="247"/>
      <c r="CE323" s="247"/>
      <c r="CF323" s="247"/>
      <c r="CG323" s="247"/>
      <c r="CH323" s="247"/>
      <c r="CI323" s="247"/>
      <c r="CJ323" s="247"/>
      <c r="CK323" s="247"/>
      <c r="CL323" s="247"/>
      <c r="CM323" s="247"/>
      <c r="CN323" s="247"/>
      <c r="CO323" s="247"/>
      <c r="CP323" s="247"/>
      <c r="CQ323" s="247"/>
      <c r="CR323" s="247"/>
      <c r="CS323" s="248" t="s">
        <v>4430</v>
      </c>
      <c r="CT323" s="247"/>
      <c r="CU323" s="247"/>
      <c r="CV323" s="247"/>
      <c r="CW323" s="247"/>
      <c r="CX323" s="247"/>
      <c r="CY323" s="247"/>
      <c r="CZ323" s="247"/>
      <c r="DA323" s="247"/>
      <c r="DB323" s="247"/>
      <c r="DC323" s="247"/>
      <c r="DD323" s="247"/>
      <c r="DE323" s="247"/>
    </row>
    <row r="324" spans="34:109" ht="71.25" hidden="1">
      <c r="AH324" s="83"/>
      <c r="AI324" s="83"/>
      <c r="AJ324" s="83"/>
      <c r="AK324" s="83"/>
      <c r="AL324" s="47" t="str">
        <f t="shared" ref="AL324:AL387" si="10">IFERROR(IF(HLOOKUP($N$10, $BZ$3:$DE$574, $AP324, FALSE )="", "", HLOOKUP($N$10, $BZ$3:$DE$574, $AP324, FALSE)), "")</f>
        <v/>
      </c>
      <c r="AM324" s="47" t="str">
        <f t="shared" ref="AM324:AM387" si="11">IFERROR(IF(AL324="", "", HLOOKUP($N$10, $AQ$3:$BV$574, AP324, FALSE)), "")</f>
        <v/>
      </c>
      <c r="AO324" s="83"/>
      <c r="AP324" s="43">
        <v>322</v>
      </c>
      <c r="AQ324" s="84"/>
      <c r="AR324" s="84"/>
      <c r="AS324" s="84"/>
      <c r="AT324" s="84"/>
      <c r="AU324" s="84"/>
      <c r="AV324" s="84"/>
      <c r="AW324" s="84"/>
      <c r="AX324" s="84"/>
      <c r="AY324" s="84"/>
      <c r="AZ324" s="84"/>
      <c r="BA324" s="84"/>
      <c r="BB324" s="84"/>
      <c r="BC324" s="84"/>
      <c r="BD324" s="84"/>
      <c r="BE324" s="84"/>
      <c r="BF324" s="84"/>
      <c r="BG324" s="84"/>
      <c r="BH324" s="84"/>
      <c r="BI324" s="84"/>
      <c r="BJ324" s="51" t="s">
        <v>4431</v>
      </c>
      <c r="BK324" s="84"/>
      <c r="BL324" s="84"/>
      <c r="BM324" s="84"/>
      <c r="BN324" s="84"/>
      <c r="BO324" s="84"/>
      <c r="BP324" s="84"/>
      <c r="BQ324" s="84"/>
      <c r="BR324" s="84"/>
      <c r="BS324" s="84"/>
      <c r="BT324" s="84"/>
      <c r="BU324" s="84"/>
      <c r="BV324" s="84"/>
      <c r="BW324" s="83"/>
      <c r="BX324" s="83"/>
      <c r="BY324" s="83"/>
      <c r="BZ324" s="247"/>
      <c r="CA324" s="247"/>
      <c r="CB324" s="247"/>
      <c r="CC324" s="247"/>
      <c r="CD324" s="247"/>
      <c r="CE324" s="247"/>
      <c r="CF324" s="247"/>
      <c r="CG324" s="247"/>
      <c r="CH324" s="247"/>
      <c r="CI324" s="247"/>
      <c r="CJ324" s="247"/>
      <c r="CK324" s="247"/>
      <c r="CL324" s="247"/>
      <c r="CM324" s="247"/>
      <c r="CN324" s="247"/>
      <c r="CO324" s="247"/>
      <c r="CP324" s="247"/>
      <c r="CQ324" s="247"/>
      <c r="CR324" s="247"/>
      <c r="CS324" s="248" t="s">
        <v>4432</v>
      </c>
      <c r="CT324" s="247"/>
      <c r="CU324" s="247"/>
      <c r="CV324" s="247"/>
      <c r="CW324" s="247"/>
      <c r="CX324" s="247"/>
      <c r="CY324" s="247"/>
      <c r="CZ324" s="247"/>
      <c r="DA324" s="247"/>
      <c r="DB324" s="247"/>
      <c r="DC324" s="247"/>
      <c r="DD324" s="247"/>
      <c r="DE324" s="247"/>
    </row>
    <row r="325" spans="34:109" ht="85.5" hidden="1">
      <c r="AH325" s="107"/>
      <c r="AI325" s="107"/>
      <c r="AJ325" s="107"/>
      <c r="AK325" s="107"/>
      <c r="AL325" s="47" t="str">
        <f t="shared" si="10"/>
        <v/>
      </c>
      <c r="AM325" s="47" t="str">
        <f t="shared" si="11"/>
        <v/>
      </c>
      <c r="AO325" s="107"/>
      <c r="AP325" s="43">
        <v>323</v>
      </c>
      <c r="AQ325" s="108"/>
      <c r="AR325" s="108"/>
      <c r="AS325" s="108"/>
      <c r="AT325" s="108"/>
      <c r="AU325" s="108"/>
      <c r="AV325" s="108"/>
      <c r="AW325" s="108"/>
      <c r="AX325" s="108"/>
      <c r="AY325" s="108"/>
      <c r="AZ325" s="108"/>
      <c r="BA325" s="108"/>
      <c r="BB325" s="108"/>
      <c r="BC325" s="108"/>
      <c r="BD325" s="108"/>
      <c r="BE325" s="108"/>
      <c r="BF325" s="108"/>
      <c r="BG325" s="108"/>
      <c r="BH325" s="108"/>
      <c r="BI325" s="108"/>
      <c r="BJ325" s="51" t="s">
        <v>4433</v>
      </c>
      <c r="BK325" s="108"/>
      <c r="BL325" s="108"/>
      <c r="BM325" s="108"/>
      <c r="BN325" s="108"/>
      <c r="BO325" s="108"/>
      <c r="BP325" s="108"/>
      <c r="BQ325" s="108"/>
      <c r="BR325" s="108"/>
      <c r="BS325" s="108"/>
      <c r="BT325" s="108"/>
      <c r="BU325" s="108"/>
      <c r="BV325" s="108"/>
      <c r="BW325" s="107"/>
      <c r="BX325" s="107"/>
      <c r="BY325" s="107"/>
      <c r="BZ325" s="295"/>
      <c r="CA325" s="295"/>
      <c r="CB325" s="295"/>
      <c r="CC325" s="295"/>
      <c r="CD325" s="295"/>
      <c r="CE325" s="295"/>
      <c r="CF325" s="295"/>
      <c r="CG325" s="295"/>
      <c r="CH325" s="295"/>
      <c r="CI325" s="295"/>
      <c r="CJ325" s="295"/>
      <c r="CK325" s="295"/>
      <c r="CL325" s="295"/>
      <c r="CM325" s="295"/>
      <c r="CN325" s="295"/>
      <c r="CO325" s="295"/>
      <c r="CP325" s="295"/>
      <c r="CQ325" s="295"/>
      <c r="CR325" s="295"/>
      <c r="CS325" s="248" t="s">
        <v>4434</v>
      </c>
      <c r="CT325" s="295"/>
      <c r="CU325" s="295"/>
      <c r="CV325" s="295"/>
      <c r="CW325" s="295"/>
      <c r="CX325" s="295"/>
      <c r="CY325" s="295"/>
      <c r="CZ325" s="295"/>
      <c r="DA325" s="295"/>
      <c r="DB325" s="295"/>
      <c r="DC325" s="295"/>
      <c r="DD325" s="295"/>
      <c r="DE325" s="295"/>
    </row>
    <row r="326" spans="34:109" ht="71.25" hidden="1">
      <c r="AH326" s="107"/>
      <c r="AI326" s="107"/>
      <c r="AJ326" s="107"/>
      <c r="AK326" s="107"/>
      <c r="AL326" s="47" t="str">
        <f t="shared" si="10"/>
        <v/>
      </c>
      <c r="AM326" s="47" t="str">
        <f t="shared" si="11"/>
        <v/>
      </c>
      <c r="AO326" s="107"/>
      <c r="AP326" s="43">
        <v>324</v>
      </c>
      <c r="AQ326" s="108"/>
      <c r="AR326" s="108"/>
      <c r="AS326" s="108"/>
      <c r="AT326" s="108"/>
      <c r="AU326" s="108"/>
      <c r="AV326" s="108"/>
      <c r="AW326" s="108"/>
      <c r="AX326" s="108"/>
      <c r="AY326" s="108"/>
      <c r="AZ326" s="108"/>
      <c r="BA326" s="108"/>
      <c r="BB326" s="108"/>
      <c r="BC326" s="108"/>
      <c r="BD326" s="108"/>
      <c r="BE326" s="108"/>
      <c r="BF326" s="108"/>
      <c r="BG326" s="108"/>
      <c r="BH326" s="108"/>
      <c r="BI326" s="108"/>
      <c r="BJ326" s="51" t="s">
        <v>4435</v>
      </c>
      <c r="BK326" s="108"/>
      <c r="BL326" s="108"/>
      <c r="BM326" s="108"/>
      <c r="BN326" s="108"/>
      <c r="BO326" s="108"/>
      <c r="BP326" s="108"/>
      <c r="BQ326" s="108"/>
      <c r="BR326" s="108"/>
      <c r="BS326" s="108"/>
      <c r="BT326" s="108"/>
      <c r="BU326" s="108"/>
      <c r="BV326" s="108"/>
      <c r="BW326" s="107"/>
      <c r="BX326" s="107"/>
      <c r="BY326" s="107"/>
      <c r="BZ326" s="295"/>
      <c r="CA326" s="295"/>
      <c r="CB326" s="295"/>
      <c r="CC326" s="295"/>
      <c r="CD326" s="295"/>
      <c r="CE326" s="295"/>
      <c r="CF326" s="295"/>
      <c r="CG326" s="295"/>
      <c r="CH326" s="295"/>
      <c r="CI326" s="295"/>
      <c r="CJ326" s="295"/>
      <c r="CK326" s="295"/>
      <c r="CL326" s="295"/>
      <c r="CM326" s="295"/>
      <c r="CN326" s="295"/>
      <c r="CO326" s="295"/>
      <c r="CP326" s="295"/>
      <c r="CQ326" s="295"/>
      <c r="CR326" s="295"/>
      <c r="CS326" s="248" t="s">
        <v>4436</v>
      </c>
      <c r="CT326" s="295"/>
      <c r="CU326" s="295"/>
      <c r="CV326" s="295"/>
      <c r="CW326" s="295"/>
      <c r="CX326" s="295"/>
      <c r="CY326" s="295"/>
      <c r="CZ326" s="295"/>
      <c r="DA326" s="295"/>
      <c r="DB326" s="295"/>
      <c r="DC326" s="295"/>
      <c r="DD326" s="295"/>
      <c r="DE326" s="295"/>
    </row>
    <row r="327" spans="34:109" ht="71.25" hidden="1">
      <c r="AH327" s="83"/>
      <c r="AI327" s="83"/>
      <c r="AJ327" s="83"/>
      <c r="AK327" s="83"/>
      <c r="AL327" s="47" t="str">
        <f t="shared" si="10"/>
        <v/>
      </c>
      <c r="AM327" s="47" t="str">
        <f t="shared" si="11"/>
        <v/>
      </c>
      <c r="AO327" s="83"/>
      <c r="AP327" s="43">
        <v>325</v>
      </c>
      <c r="AQ327" s="84"/>
      <c r="AR327" s="84"/>
      <c r="AS327" s="84"/>
      <c r="AT327" s="84"/>
      <c r="AU327" s="84"/>
      <c r="AV327" s="84"/>
      <c r="AW327" s="84"/>
      <c r="AX327" s="84"/>
      <c r="AY327" s="84"/>
      <c r="AZ327" s="84"/>
      <c r="BA327" s="84"/>
      <c r="BB327" s="84"/>
      <c r="BC327" s="84"/>
      <c r="BD327" s="84"/>
      <c r="BE327" s="84"/>
      <c r="BF327" s="84"/>
      <c r="BG327" s="84"/>
      <c r="BH327" s="84"/>
      <c r="BI327" s="84"/>
      <c r="BJ327" s="51" t="s">
        <v>4437</v>
      </c>
      <c r="BK327" s="84"/>
      <c r="BL327" s="84"/>
      <c r="BM327" s="84"/>
      <c r="BN327" s="84"/>
      <c r="BO327" s="84"/>
      <c r="BP327" s="84"/>
      <c r="BQ327" s="84"/>
      <c r="BR327" s="84"/>
      <c r="BS327" s="84"/>
      <c r="BT327" s="84"/>
      <c r="BU327" s="84"/>
      <c r="BV327" s="84"/>
      <c r="BW327" s="83"/>
      <c r="BX327" s="83"/>
      <c r="BY327" s="83"/>
      <c r="BZ327" s="247"/>
      <c r="CA327" s="247"/>
      <c r="CB327" s="247"/>
      <c r="CC327" s="247"/>
      <c r="CD327" s="247"/>
      <c r="CE327" s="247"/>
      <c r="CF327" s="247"/>
      <c r="CG327" s="247"/>
      <c r="CH327" s="247"/>
      <c r="CI327" s="247"/>
      <c r="CJ327" s="247"/>
      <c r="CK327" s="247"/>
      <c r="CL327" s="247"/>
      <c r="CM327" s="247"/>
      <c r="CN327" s="247"/>
      <c r="CO327" s="247"/>
      <c r="CP327" s="247"/>
      <c r="CQ327" s="247"/>
      <c r="CR327" s="247"/>
      <c r="CS327" s="248" t="s">
        <v>4438</v>
      </c>
      <c r="CT327" s="247"/>
      <c r="CU327" s="247"/>
      <c r="CV327" s="247"/>
      <c r="CW327" s="247"/>
      <c r="CX327" s="247"/>
      <c r="CY327" s="247"/>
      <c r="CZ327" s="247"/>
      <c r="DA327" s="247"/>
      <c r="DB327" s="247"/>
      <c r="DC327" s="247"/>
      <c r="DD327" s="247"/>
      <c r="DE327" s="247"/>
    </row>
    <row r="328" spans="34:109" ht="71.25" hidden="1">
      <c r="AH328" s="83"/>
      <c r="AI328" s="83"/>
      <c r="AJ328" s="83"/>
      <c r="AK328" s="83"/>
      <c r="AL328" s="47" t="str">
        <f t="shared" si="10"/>
        <v/>
      </c>
      <c r="AM328" s="47" t="str">
        <f t="shared" si="11"/>
        <v/>
      </c>
      <c r="AO328" s="83"/>
      <c r="AP328" s="43">
        <v>326</v>
      </c>
      <c r="AQ328" s="84"/>
      <c r="AR328" s="84"/>
      <c r="AS328" s="84"/>
      <c r="AT328" s="84"/>
      <c r="AU328" s="84"/>
      <c r="AV328" s="84"/>
      <c r="AW328" s="84"/>
      <c r="AX328" s="84"/>
      <c r="AY328" s="84"/>
      <c r="AZ328" s="84"/>
      <c r="BA328" s="84"/>
      <c r="BB328" s="84"/>
      <c r="BC328" s="84"/>
      <c r="BD328" s="84"/>
      <c r="BE328" s="84"/>
      <c r="BF328" s="84"/>
      <c r="BG328" s="84"/>
      <c r="BH328" s="84"/>
      <c r="BI328" s="84"/>
      <c r="BJ328" s="51" t="s">
        <v>4439</v>
      </c>
      <c r="BK328" s="84"/>
      <c r="BL328" s="84"/>
      <c r="BM328" s="84"/>
      <c r="BN328" s="84"/>
      <c r="BO328" s="84"/>
      <c r="BP328" s="84"/>
      <c r="BQ328" s="84"/>
      <c r="BR328" s="84"/>
      <c r="BS328" s="84"/>
      <c r="BT328" s="84"/>
      <c r="BU328" s="84"/>
      <c r="BV328" s="84"/>
      <c r="BW328" s="83"/>
      <c r="BX328" s="83"/>
      <c r="BY328" s="83"/>
      <c r="BZ328" s="247"/>
      <c r="CA328" s="247"/>
      <c r="CB328" s="247"/>
      <c r="CC328" s="247"/>
      <c r="CD328" s="247"/>
      <c r="CE328" s="247"/>
      <c r="CF328" s="247"/>
      <c r="CG328" s="247"/>
      <c r="CH328" s="247"/>
      <c r="CI328" s="247"/>
      <c r="CJ328" s="247"/>
      <c r="CK328" s="247"/>
      <c r="CL328" s="247"/>
      <c r="CM328" s="247"/>
      <c r="CN328" s="247"/>
      <c r="CO328" s="247"/>
      <c r="CP328" s="247"/>
      <c r="CQ328" s="247"/>
      <c r="CR328" s="247"/>
      <c r="CS328" s="248" t="s">
        <v>4440</v>
      </c>
      <c r="CT328" s="247"/>
      <c r="CU328" s="247"/>
      <c r="CV328" s="247"/>
      <c r="CW328" s="247"/>
      <c r="CX328" s="247"/>
      <c r="CY328" s="247"/>
      <c r="CZ328" s="247"/>
      <c r="DA328" s="247"/>
      <c r="DB328" s="247"/>
      <c r="DC328" s="247"/>
      <c r="DD328" s="247"/>
      <c r="DE328" s="247"/>
    </row>
    <row r="329" spans="34:109" ht="71.25" hidden="1">
      <c r="AH329" s="83"/>
      <c r="AI329" s="83"/>
      <c r="AJ329" s="83"/>
      <c r="AK329" s="83"/>
      <c r="AL329" s="47" t="str">
        <f t="shared" si="10"/>
        <v/>
      </c>
      <c r="AM329" s="47" t="str">
        <f t="shared" si="11"/>
        <v/>
      </c>
      <c r="AO329" s="83"/>
      <c r="AP329" s="43">
        <v>327</v>
      </c>
      <c r="AQ329" s="84"/>
      <c r="AR329" s="84"/>
      <c r="AS329" s="84"/>
      <c r="AT329" s="84"/>
      <c r="AU329" s="84"/>
      <c r="AV329" s="84"/>
      <c r="AW329" s="84"/>
      <c r="AX329" s="84"/>
      <c r="AY329" s="84"/>
      <c r="AZ329" s="84"/>
      <c r="BA329" s="84"/>
      <c r="BB329" s="84"/>
      <c r="BC329" s="84"/>
      <c r="BD329" s="84"/>
      <c r="BE329" s="84"/>
      <c r="BF329" s="84"/>
      <c r="BG329" s="84"/>
      <c r="BH329" s="84"/>
      <c r="BI329" s="84"/>
      <c r="BJ329" s="51" t="s">
        <v>4441</v>
      </c>
      <c r="BK329" s="84"/>
      <c r="BL329" s="84"/>
      <c r="BM329" s="84"/>
      <c r="BN329" s="84"/>
      <c r="BO329" s="84"/>
      <c r="BP329" s="84"/>
      <c r="BQ329" s="84"/>
      <c r="BR329" s="84"/>
      <c r="BS329" s="84"/>
      <c r="BT329" s="84"/>
      <c r="BU329" s="84"/>
      <c r="BV329" s="84"/>
      <c r="BW329" s="83"/>
      <c r="BX329" s="83"/>
      <c r="BY329" s="83"/>
      <c r="BZ329" s="247"/>
      <c r="CA329" s="247"/>
      <c r="CB329" s="247"/>
      <c r="CC329" s="247"/>
      <c r="CD329" s="247"/>
      <c r="CE329" s="247"/>
      <c r="CF329" s="247"/>
      <c r="CG329" s="247"/>
      <c r="CH329" s="247"/>
      <c r="CI329" s="247"/>
      <c r="CJ329" s="247"/>
      <c r="CK329" s="247"/>
      <c r="CL329" s="247"/>
      <c r="CM329" s="247"/>
      <c r="CN329" s="247"/>
      <c r="CO329" s="247"/>
      <c r="CP329" s="247"/>
      <c r="CQ329" s="247"/>
      <c r="CR329" s="247"/>
      <c r="CS329" s="248" t="s">
        <v>4442</v>
      </c>
      <c r="CT329" s="247"/>
      <c r="CU329" s="247"/>
      <c r="CV329" s="247"/>
      <c r="CW329" s="247"/>
      <c r="CX329" s="247"/>
      <c r="CY329" s="247"/>
      <c r="CZ329" s="247"/>
      <c r="DA329" s="247"/>
      <c r="DB329" s="247"/>
      <c r="DC329" s="247"/>
      <c r="DD329" s="247"/>
      <c r="DE329" s="247"/>
    </row>
    <row r="330" spans="34:109" ht="85.5" hidden="1">
      <c r="AH330" s="83"/>
      <c r="AI330" s="83"/>
      <c r="AJ330" s="83"/>
      <c r="AK330" s="83"/>
      <c r="AL330" s="47" t="str">
        <f t="shared" si="10"/>
        <v/>
      </c>
      <c r="AM330" s="47" t="str">
        <f t="shared" si="11"/>
        <v/>
      </c>
      <c r="AO330" s="83"/>
      <c r="AP330" s="43">
        <v>328</v>
      </c>
      <c r="AQ330" s="84"/>
      <c r="AR330" s="84"/>
      <c r="AS330" s="84"/>
      <c r="AT330" s="84"/>
      <c r="AU330" s="84"/>
      <c r="AV330" s="84"/>
      <c r="AW330" s="84"/>
      <c r="AX330" s="84"/>
      <c r="AY330" s="84"/>
      <c r="AZ330" s="84"/>
      <c r="BA330" s="84"/>
      <c r="BB330" s="84"/>
      <c r="BC330" s="84"/>
      <c r="BD330" s="84"/>
      <c r="BE330" s="84"/>
      <c r="BF330" s="84"/>
      <c r="BG330" s="84"/>
      <c r="BH330" s="84"/>
      <c r="BI330" s="84"/>
      <c r="BJ330" s="51" t="s">
        <v>4443</v>
      </c>
      <c r="BK330" s="84"/>
      <c r="BL330" s="84"/>
      <c r="BM330" s="84"/>
      <c r="BN330" s="84"/>
      <c r="BO330" s="84"/>
      <c r="BP330" s="84"/>
      <c r="BQ330" s="84"/>
      <c r="BR330" s="84"/>
      <c r="BS330" s="84"/>
      <c r="BT330" s="84"/>
      <c r="BU330" s="84"/>
      <c r="BV330" s="84"/>
      <c r="BW330" s="83"/>
      <c r="BX330" s="83"/>
      <c r="BY330" s="83"/>
      <c r="BZ330" s="247"/>
      <c r="CA330" s="247"/>
      <c r="CB330" s="247"/>
      <c r="CC330" s="247"/>
      <c r="CD330" s="247"/>
      <c r="CE330" s="247"/>
      <c r="CF330" s="247"/>
      <c r="CG330" s="247"/>
      <c r="CH330" s="247"/>
      <c r="CI330" s="247"/>
      <c r="CJ330" s="247"/>
      <c r="CK330" s="247"/>
      <c r="CL330" s="247"/>
      <c r="CM330" s="247"/>
      <c r="CN330" s="247"/>
      <c r="CO330" s="247"/>
      <c r="CP330" s="247"/>
      <c r="CQ330" s="247"/>
      <c r="CR330" s="247"/>
      <c r="CS330" s="248" t="s">
        <v>4444</v>
      </c>
      <c r="CT330" s="247"/>
      <c r="CU330" s="247"/>
      <c r="CV330" s="247"/>
      <c r="CW330" s="247"/>
      <c r="CX330" s="247"/>
      <c r="CY330" s="247"/>
      <c r="CZ330" s="247"/>
      <c r="DA330" s="247"/>
      <c r="DB330" s="247"/>
      <c r="DC330" s="247"/>
      <c r="DD330" s="247"/>
      <c r="DE330" s="247"/>
    </row>
    <row r="331" spans="34:109" ht="71.25" hidden="1">
      <c r="AH331" s="83"/>
      <c r="AI331" s="83"/>
      <c r="AJ331" s="83"/>
      <c r="AK331" s="83"/>
      <c r="AL331" s="47" t="str">
        <f t="shared" si="10"/>
        <v/>
      </c>
      <c r="AM331" s="47" t="str">
        <f t="shared" si="11"/>
        <v/>
      </c>
      <c r="AO331" s="83"/>
      <c r="AP331" s="43">
        <v>329</v>
      </c>
      <c r="AQ331" s="84"/>
      <c r="AR331" s="84"/>
      <c r="AS331" s="84"/>
      <c r="AT331" s="84"/>
      <c r="AU331" s="84"/>
      <c r="AV331" s="84"/>
      <c r="AW331" s="84"/>
      <c r="AX331" s="84"/>
      <c r="AY331" s="84"/>
      <c r="AZ331" s="84"/>
      <c r="BA331" s="84"/>
      <c r="BB331" s="84"/>
      <c r="BC331" s="84"/>
      <c r="BD331" s="84"/>
      <c r="BE331" s="84"/>
      <c r="BF331" s="84"/>
      <c r="BG331" s="84"/>
      <c r="BH331" s="84"/>
      <c r="BI331" s="84"/>
      <c r="BJ331" s="51" t="s">
        <v>4445</v>
      </c>
      <c r="BK331" s="84"/>
      <c r="BL331" s="84"/>
      <c r="BM331" s="84"/>
      <c r="BN331" s="84"/>
      <c r="BO331" s="84"/>
      <c r="BP331" s="84"/>
      <c r="BQ331" s="84"/>
      <c r="BR331" s="84"/>
      <c r="BS331" s="84"/>
      <c r="BT331" s="84"/>
      <c r="BU331" s="84"/>
      <c r="BV331" s="84"/>
      <c r="BW331" s="83"/>
      <c r="BX331" s="83"/>
      <c r="BY331" s="83"/>
      <c r="BZ331" s="247"/>
      <c r="CA331" s="247"/>
      <c r="CB331" s="247"/>
      <c r="CC331" s="247"/>
      <c r="CD331" s="247"/>
      <c r="CE331" s="247"/>
      <c r="CF331" s="247"/>
      <c r="CG331" s="247"/>
      <c r="CH331" s="247"/>
      <c r="CI331" s="247"/>
      <c r="CJ331" s="247"/>
      <c r="CK331" s="247"/>
      <c r="CL331" s="247"/>
      <c r="CM331" s="247"/>
      <c r="CN331" s="247"/>
      <c r="CO331" s="247"/>
      <c r="CP331" s="247"/>
      <c r="CQ331" s="247"/>
      <c r="CR331" s="247"/>
      <c r="CS331" s="248" t="s">
        <v>4446</v>
      </c>
      <c r="CT331" s="247"/>
      <c r="CU331" s="247"/>
      <c r="CV331" s="247"/>
      <c r="CW331" s="247"/>
      <c r="CX331" s="247"/>
      <c r="CY331" s="247"/>
      <c r="CZ331" s="247"/>
      <c r="DA331" s="247"/>
      <c r="DB331" s="247"/>
      <c r="DC331" s="247"/>
      <c r="DD331" s="247"/>
      <c r="DE331" s="247"/>
    </row>
    <row r="332" spans="34:109" ht="85.5" hidden="1">
      <c r="AH332" s="83"/>
      <c r="AI332" s="83"/>
      <c r="AJ332" s="83"/>
      <c r="AK332" s="83"/>
      <c r="AL332" s="47" t="str">
        <f t="shared" si="10"/>
        <v/>
      </c>
      <c r="AM332" s="47" t="str">
        <f t="shared" si="11"/>
        <v/>
      </c>
      <c r="AO332" s="83"/>
      <c r="AP332" s="43">
        <v>330</v>
      </c>
      <c r="AQ332" s="84"/>
      <c r="AR332" s="84"/>
      <c r="AS332" s="84"/>
      <c r="AT332" s="84"/>
      <c r="AU332" s="84"/>
      <c r="AV332" s="84"/>
      <c r="AW332" s="84"/>
      <c r="AX332" s="84"/>
      <c r="AY332" s="84"/>
      <c r="AZ332" s="84"/>
      <c r="BA332" s="84"/>
      <c r="BB332" s="84"/>
      <c r="BC332" s="84"/>
      <c r="BD332" s="84"/>
      <c r="BE332" s="84"/>
      <c r="BF332" s="84"/>
      <c r="BG332" s="84"/>
      <c r="BH332" s="84"/>
      <c r="BI332" s="84"/>
      <c r="BJ332" s="51" t="s">
        <v>4447</v>
      </c>
      <c r="BK332" s="84"/>
      <c r="BL332" s="84"/>
      <c r="BM332" s="84"/>
      <c r="BN332" s="84"/>
      <c r="BO332" s="84"/>
      <c r="BP332" s="84"/>
      <c r="BQ332" s="84"/>
      <c r="BR332" s="84"/>
      <c r="BS332" s="84"/>
      <c r="BT332" s="84"/>
      <c r="BU332" s="84"/>
      <c r="BV332" s="84"/>
      <c r="BW332" s="83"/>
      <c r="BX332" s="83"/>
      <c r="BY332" s="83"/>
      <c r="BZ332" s="247"/>
      <c r="CA332" s="247"/>
      <c r="CB332" s="247"/>
      <c r="CC332" s="247"/>
      <c r="CD332" s="247"/>
      <c r="CE332" s="247"/>
      <c r="CF332" s="247"/>
      <c r="CG332" s="247"/>
      <c r="CH332" s="247"/>
      <c r="CI332" s="247"/>
      <c r="CJ332" s="247"/>
      <c r="CK332" s="247"/>
      <c r="CL332" s="247"/>
      <c r="CM332" s="247"/>
      <c r="CN332" s="247"/>
      <c r="CO332" s="247"/>
      <c r="CP332" s="247"/>
      <c r="CQ332" s="247"/>
      <c r="CR332" s="247"/>
      <c r="CS332" s="248" t="s">
        <v>4448</v>
      </c>
      <c r="CT332" s="247"/>
      <c r="CU332" s="247"/>
      <c r="CV332" s="247"/>
      <c r="CW332" s="247"/>
      <c r="CX332" s="247"/>
      <c r="CY332" s="247"/>
      <c r="CZ332" s="247"/>
      <c r="DA332" s="247"/>
      <c r="DB332" s="247"/>
      <c r="DC332" s="247"/>
      <c r="DD332" s="247"/>
      <c r="DE332" s="247"/>
    </row>
    <row r="333" spans="34:109" ht="71.25" hidden="1">
      <c r="AH333" s="83"/>
      <c r="AI333" s="83"/>
      <c r="AJ333" s="83"/>
      <c r="AK333" s="83"/>
      <c r="AL333" s="47" t="str">
        <f t="shared" si="10"/>
        <v/>
      </c>
      <c r="AM333" s="47" t="str">
        <f t="shared" si="11"/>
        <v/>
      </c>
      <c r="AO333" s="83"/>
      <c r="AP333" s="43">
        <v>331</v>
      </c>
      <c r="AQ333" s="84"/>
      <c r="AR333" s="84"/>
      <c r="AS333" s="84"/>
      <c r="AT333" s="84"/>
      <c r="AU333" s="84"/>
      <c r="AV333" s="84"/>
      <c r="AW333" s="84"/>
      <c r="AX333" s="84"/>
      <c r="AY333" s="84"/>
      <c r="AZ333" s="84"/>
      <c r="BA333" s="84"/>
      <c r="BB333" s="84"/>
      <c r="BC333" s="84"/>
      <c r="BD333" s="84"/>
      <c r="BE333" s="84"/>
      <c r="BF333" s="84"/>
      <c r="BG333" s="84"/>
      <c r="BH333" s="84"/>
      <c r="BI333" s="84"/>
      <c r="BJ333" s="51" t="s">
        <v>4449</v>
      </c>
      <c r="BK333" s="84"/>
      <c r="BL333" s="84"/>
      <c r="BM333" s="84"/>
      <c r="BN333" s="84"/>
      <c r="BO333" s="84"/>
      <c r="BP333" s="84"/>
      <c r="BQ333" s="84"/>
      <c r="BR333" s="84"/>
      <c r="BS333" s="84"/>
      <c r="BT333" s="84"/>
      <c r="BU333" s="84"/>
      <c r="BV333" s="84"/>
      <c r="BW333" s="83"/>
      <c r="BX333" s="83"/>
      <c r="BY333" s="83"/>
      <c r="BZ333" s="247"/>
      <c r="CA333" s="247"/>
      <c r="CB333" s="247"/>
      <c r="CC333" s="247"/>
      <c r="CD333" s="247"/>
      <c r="CE333" s="247"/>
      <c r="CF333" s="247"/>
      <c r="CG333" s="247"/>
      <c r="CH333" s="247"/>
      <c r="CI333" s="247"/>
      <c r="CJ333" s="247"/>
      <c r="CK333" s="247"/>
      <c r="CL333" s="247"/>
      <c r="CM333" s="247"/>
      <c r="CN333" s="247"/>
      <c r="CO333" s="247"/>
      <c r="CP333" s="247"/>
      <c r="CQ333" s="247"/>
      <c r="CR333" s="247"/>
      <c r="CS333" s="248" t="s">
        <v>4450</v>
      </c>
      <c r="CT333" s="247"/>
      <c r="CU333" s="247"/>
      <c r="CV333" s="247"/>
      <c r="CW333" s="247"/>
      <c r="CX333" s="247"/>
      <c r="CY333" s="247"/>
      <c r="CZ333" s="247"/>
      <c r="DA333" s="247"/>
      <c r="DB333" s="247"/>
      <c r="DC333" s="247"/>
      <c r="DD333" s="247"/>
      <c r="DE333" s="247"/>
    </row>
    <row r="334" spans="34:109" ht="57" hidden="1">
      <c r="AH334" s="83"/>
      <c r="AI334" s="83"/>
      <c r="AJ334" s="83"/>
      <c r="AK334" s="83"/>
      <c r="AL334" s="47" t="str">
        <f t="shared" si="10"/>
        <v/>
      </c>
      <c r="AM334" s="47" t="str">
        <f t="shared" si="11"/>
        <v/>
      </c>
      <c r="AO334" s="83"/>
      <c r="AP334" s="43">
        <v>332</v>
      </c>
      <c r="AQ334" s="84"/>
      <c r="AR334" s="84"/>
      <c r="AS334" s="84"/>
      <c r="AT334" s="84"/>
      <c r="AU334" s="84"/>
      <c r="AV334" s="84"/>
      <c r="AW334" s="84"/>
      <c r="AX334" s="84"/>
      <c r="AY334" s="84"/>
      <c r="AZ334" s="84"/>
      <c r="BA334" s="84"/>
      <c r="BB334" s="84"/>
      <c r="BC334" s="84"/>
      <c r="BD334" s="84"/>
      <c r="BE334" s="84"/>
      <c r="BF334" s="84"/>
      <c r="BG334" s="84"/>
      <c r="BH334" s="84"/>
      <c r="BI334" s="84"/>
      <c r="BJ334" s="51" t="s">
        <v>4451</v>
      </c>
      <c r="BK334" s="84"/>
      <c r="BL334" s="84"/>
      <c r="BM334" s="84"/>
      <c r="BN334" s="84"/>
      <c r="BO334" s="84"/>
      <c r="BP334" s="84"/>
      <c r="BQ334" s="84"/>
      <c r="BR334" s="84"/>
      <c r="BS334" s="84"/>
      <c r="BT334" s="84"/>
      <c r="BU334" s="84"/>
      <c r="BV334" s="84"/>
      <c r="BW334" s="83"/>
      <c r="BX334" s="83"/>
      <c r="BY334" s="83"/>
      <c r="BZ334" s="247"/>
      <c r="CA334" s="247"/>
      <c r="CB334" s="247"/>
      <c r="CC334" s="247"/>
      <c r="CD334" s="247"/>
      <c r="CE334" s="247"/>
      <c r="CF334" s="247"/>
      <c r="CG334" s="247"/>
      <c r="CH334" s="247"/>
      <c r="CI334" s="247"/>
      <c r="CJ334" s="247"/>
      <c r="CK334" s="247"/>
      <c r="CL334" s="247"/>
      <c r="CM334" s="247"/>
      <c r="CN334" s="247"/>
      <c r="CO334" s="247"/>
      <c r="CP334" s="247"/>
      <c r="CQ334" s="247"/>
      <c r="CR334" s="247"/>
      <c r="CS334" s="248" t="s">
        <v>4452</v>
      </c>
      <c r="CT334" s="247"/>
      <c r="CU334" s="247"/>
      <c r="CV334" s="247"/>
      <c r="CW334" s="247"/>
      <c r="CX334" s="247"/>
      <c r="CY334" s="247"/>
      <c r="CZ334" s="247"/>
      <c r="DA334" s="247"/>
      <c r="DB334" s="247"/>
      <c r="DC334" s="247"/>
      <c r="DD334" s="247"/>
      <c r="DE334" s="247"/>
    </row>
    <row r="335" spans="34:109" ht="71.25" hidden="1">
      <c r="AH335" s="83"/>
      <c r="AI335" s="83"/>
      <c r="AJ335" s="83"/>
      <c r="AK335" s="83"/>
      <c r="AL335" s="47" t="str">
        <f t="shared" si="10"/>
        <v/>
      </c>
      <c r="AM335" s="47" t="str">
        <f t="shared" si="11"/>
        <v/>
      </c>
      <c r="AO335" s="83"/>
      <c r="AP335" s="43">
        <v>333</v>
      </c>
      <c r="AQ335" s="84"/>
      <c r="AR335" s="84"/>
      <c r="AS335" s="84"/>
      <c r="AT335" s="84"/>
      <c r="AU335" s="84"/>
      <c r="AV335" s="84"/>
      <c r="AW335" s="84"/>
      <c r="AX335" s="84"/>
      <c r="AY335" s="84"/>
      <c r="AZ335" s="84"/>
      <c r="BA335" s="84"/>
      <c r="BB335" s="84"/>
      <c r="BC335" s="84"/>
      <c r="BD335" s="84"/>
      <c r="BE335" s="84"/>
      <c r="BF335" s="84"/>
      <c r="BG335" s="84"/>
      <c r="BH335" s="84"/>
      <c r="BI335" s="84"/>
      <c r="BJ335" s="51" t="s">
        <v>4453</v>
      </c>
      <c r="BK335" s="84"/>
      <c r="BL335" s="84"/>
      <c r="BM335" s="84"/>
      <c r="BN335" s="84"/>
      <c r="BO335" s="84"/>
      <c r="BP335" s="84"/>
      <c r="BQ335" s="84"/>
      <c r="BR335" s="84"/>
      <c r="BS335" s="84"/>
      <c r="BT335" s="84"/>
      <c r="BU335" s="84"/>
      <c r="BV335" s="84"/>
      <c r="BW335" s="83"/>
      <c r="BX335" s="83"/>
      <c r="BY335" s="83"/>
      <c r="BZ335" s="247"/>
      <c r="CA335" s="247"/>
      <c r="CB335" s="247"/>
      <c r="CC335" s="247"/>
      <c r="CD335" s="247"/>
      <c r="CE335" s="247"/>
      <c r="CF335" s="247"/>
      <c r="CG335" s="247"/>
      <c r="CH335" s="247"/>
      <c r="CI335" s="247"/>
      <c r="CJ335" s="247"/>
      <c r="CK335" s="247"/>
      <c r="CL335" s="247"/>
      <c r="CM335" s="247"/>
      <c r="CN335" s="247"/>
      <c r="CO335" s="247"/>
      <c r="CP335" s="247"/>
      <c r="CQ335" s="247"/>
      <c r="CR335" s="247"/>
      <c r="CS335" s="248" t="s">
        <v>4454</v>
      </c>
      <c r="CT335" s="247"/>
      <c r="CU335" s="247"/>
      <c r="CV335" s="247"/>
      <c r="CW335" s="247"/>
      <c r="CX335" s="247"/>
      <c r="CY335" s="247"/>
      <c r="CZ335" s="247"/>
      <c r="DA335" s="247"/>
      <c r="DB335" s="247"/>
      <c r="DC335" s="247"/>
      <c r="DD335" s="247"/>
      <c r="DE335" s="247"/>
    </row>
    <row r="336" spans="34:109" ht="71.25" hidden="1">
      <c r="AH336" s="83"/>
      <c r="AI336" s="83"/>
      <c r="AJ336" s="83"/>
      <c r="AK336" s="83"/>
      <c r="AL336" s="47" t="str">
        <f t="shared" si="10"/>
        <v/>
      </c>
      <c r="AM336" s="47" t="str">
        <f t="shared" si="11"/>
        <v/>
      </c>
      <c r="AO336" s="83"/>
      <c r="AP336" s="43">
        <v>334</v>
      </c>
      <c r="AQ336" s="84"/>
      <c r="AR336" s="84"/>
      <c r="AS336" s="84"/>
      <c r="AT336" s="84"/>
      <c r="AU336" s="84"/>
      <c r="AV336" s="84"/>
      <c r="AW336" s="84"/>
      <c r="AX336" s="84"/>
      <c r="AY336" s="84"/>
      <c r="AZ336" s="84"/>
      <c r="BA336" s="84"/>
      <c r="BB336" s="84"/>
      <c r="BC336" s="84"/>
      <c r="BD336" s="84"/>
      <c r="BE336" s="84"/>
      <c r="BF336" s="84"/>
      <c r="BG336" s="84"/>
      <c r="BH336" s="84"/>
      <c r="BI336" s="84"/>
      <c r="BJ336" s="51" t="s">
        <v>4455</v>
      </c>
      <c r="BK336" s="84"/>
      <c r="BL336" s="84"/>
      <c r="BM336" s="84"/>
      <c r="BN336" s="84"/>
      <c r="BO336" s="84"/>
      <c r="BP336" s="84"/>
      <c r="BQ336" s="84"/>
      <c r="BR336" s="84"/>
      <c r="BS336" s="84"/>
      <c r="BT336" s="84"/>
      <c r="BU336" s="84"/>
      <c r="BV336" s="84"/>
      <c r="BW336" s="83"/>
      <c r="BX336" s="83"/>
      <c r="BY336" s="83"/>
      <c r="BZ336" s="247"/>
      <c r="CA336" s="247"/>
      <c r="CB336" s="247"/>
      <c r="CC336" s="247"/>
      <c r="CD336" s="247"/>
      <c r="CE336" s="247"/>
      <c r="CF336" s="247"/>
      <c r="CG336" s="247"/>
      <c r="CH336" s="247"/>
      <c r="CI336" s="247"/>
      <c r="CJ336" s="247"/>
      <c r="CK336" s="247"/>
      <c r="CL336" s="247"/>
      <c r="CM336" s="247"/>
      <c r="CN336" s="247"/>
      <c r="CO336" s="247"/>
      <c r="CP336" s="247"/>
      <c r="CQ336" s="247"/>
      <c r="CR336" s="247"/>
      <c r="CS336" s="248" t="s">
        <v>4456</v>
      </c>
      <c r="CT336" s="247"/>
      <c r="CU336" s="247"/>
      <c r="CV336" s="247"/>
      <c r="CW336" s="247"/>
      <c r="CX336" s="247"/>
      <c r="CY336" s="247"/>
      <c r="CZ336" s="247"/>
      <c r="DA336" s="247"/>
      <c r="DB336" s="247"/>
      <c r="DC336" s="247"/>
      <c r="DD336" s="247"/>
      <c r="DE336" s="247"/>
    </row>
    <row r="337" spans="34:109" ht="57" hidden="1">
      <c r="AH337" s="83"/>
      <c r="AI337" s="83"/>
      <c r="AJ337" s="83"/>
      <c r="AK337" s="83"/>
      <c r="AL337" s="47" t="str">
        <f t="shared" si="10"/>
        <v/>
      </c>
      <c r="AM337" s="47" t="str">
        <f t="shared" si="11"/>
        <v/>
      </c>
      <c r="AO337" s="83"/>
      <c r="AP337" s="43">
        <v>335</v>
      </c>
      <c r="AQ337" s="84"/>
      <c r="AR337" s="84"/>
      <c r="AS337" s="84"/>
      <c r="AT337" s="84"/>
      <c r="AU337" s="84"/>
      <c r="AV337" s="84"/>
      <c r="AW337" s="84"/>
      <c r="AX337" s="84"/>
      <c r="AY337" s="84"/>
      <c r="AZ337" s="84"/>
      <c r="BA337" s="84"/>
      <c r="BB337" s="84"/>
      <c r="BC337" s="84"/>
      <c r="BD337" s="84"/>
      <c r="BE337" s="84"/>
      <c r="BF337" s="84"/>
      <c r="BG337" s="84"/>
      <c r="BH337" s="84"/>
      <c r="BI337" s="84"/>
      <c r="BJ337" s="51" t="s">
        <v>4457</v>
      </c>
      <c r="BK337" s="84"/>
      <c r="BL337" s="84"/>
      <c r="BM337" s="84"/>
      <c r="BN337" s="84"/>
      <c r="BO337" s="84"/>
      <c r="BP337" s="84"/>
      <c r="BQ337" s="84"/>
      <c r="BR337" s="84"/>
      <c r="BS337" s="84"/>
      <c r="BT337" s="84"/>
      <c r="BU337" s="84"/>
      <c r="BV337" s="84"/>
      <c r="BW337" s="83"/>
      <c r="BX337" s="83"/>
      <c r="BY337" s="83"/>
      <c r="BZ337" s="247"/>
      <c r="CA337" s="247"/>
      <c r="CB337" s="247"/>
      <c r="CC337" s="247"/>
      <c r="CD337" s="247"/>
      <c r="CE337" s="247"/>
      <c r="CF337" s="247"/>
      <c r="CG337" s="247"/>
      <c r="CH337" s="247"/>
      <c r="CI337" s="247"/>
      <c r="CJ337" s="247"/>
      <c r="CK337" s="247"/>
      <c r="CL337" s="247"/>
      <c r="CM337" s="247"/>
      <c r="CN337" s="247"/>
      <c r="CO337" s="247"/>
      <c r="CP337" s="247"/>
      <c r="CQ337" s="247"/>
      <c r="CR337" s="247"/>
      <c r="CS337" s="248" t="s">
        <v>4458</v>
      </c>
      <c r="CT337" s="247"/>
      <c r="CU337" s="247"/>
      <c r="CV337" s="247"/>
      <c r="CW337" s="247"/>
      <c r="CX337" s="247"/>
      <c r="CY337" s="247"/>
      <c r="CZ337" s="247"/>
      <c r="DA337" s="247"/>
      <c r="DB337" s="247"/>
      <c r="DC337" s="247"/>
      <c r="DD337" s="247"/>
      <c r="DE337" s="247"/>
    </row>
    <row r="338" spans="34:109" ht="71.25" hidden="1">
      <c r="AH338" s="83"/>
      <c r="AI338" s="83"/>
      <c r="AJ338" s="83"/>
      <c r="AK338" s="83"/>
      <c r="AL338" s="47" t="str">
        <f t="shared" si="10"/>
        <v/>
      </c>
      <c r="AM338" s="47" t="str">
        <f t="shared" si="11"/>
        <v/>
      </c>
      <c r="AO338" s="83"/>
      <c r="AP338" s="43">
        <v>336</v>
      </c>
      <c r="AQ338" s="84"/>
      <c r="AR338" s="84"/>
      <c r="AS338" s="84"/>
      <c r="AT338" s="84"/>
      <c r="AU338" s="84"/>
      <c r="AV338" s="84"/>
      <c r="AW338" s="84"/>
      <c r="AX338" s="84"/>
      <c r="AY338" s="84"/>
      <c r="AZ338" s="84"/>
      <c r="BA338" s="84"/>
      <c r="BB338" s="84"/>
      <c r="BC338" s="84"/>
      <c r="BD338" s="84"/>
      <c r="BE338" s="84"/>
      <c r="BF338" s="84"/>
      <c r="BG338" s="84"/>
      <c r="BH338" s="84"/>
      <c r="BI338" s="84"/>
      <c r="BJ338" s="51" t="s">
        <v>4459</v>
      </c>
      <c r="BK338" s="84"/>
      <c r="BL338" s="84"/>
      <c r="BM338" s="84"/>
      <c r="BN338" s="84"/>
      <c r="BO338" s="84"/>
      <c r="BP338" s="84"/>
      <c r="BQ338" s="84"/>
      <c r="BR338" s="84"/>
      <c r="BS338" s="84"/>
      <c r="BT338" s="84"/>
      <c r="BU338" s="84"/>
      <c r="BV338" s="84"/>
      <c r="BW338" s="83"/>
      <c r="BX338" s="83"/>
      <c r="BY338" s="83"/>
      <c r="BZ338" s="247"/>
      <c r="CA338" s="247"/>
      <c r="CB338" s="247"/>
      <c r="CC338" s="247"/>
      <c r="CD338" s="247"/>
      <c r="CE338" s="247"/>
      <c r="CF338" s="247"/>
      <c r="CG338" s="247"/>
      <c r="CH338" s="247"/>
      <c r="CI338" s="247"/>
      <c r="CJ338" s="247"/>
      <c r="CK338" s="247"/>
      <c r="CL338" s="247"/>
      <c r="CM338" s="247"/>
      <c r="CN338" s="247"/>
      <c r="CO338" s="247"/>
      <c r="CP338" s="247"/>
      <c r="CQ338" s="247"/>
      <c r="CR338" s="247"/>
      <c r="CS338" s="248" t="s">
        <v>4460</v>
      </c>
      <c r="CT338" s="247"/>
      <c r="CU338" s="247"/>
      <c r="CV338" s="247"/>
      <c r="CW338" s="247"/>
      <c r="CX338" s="247"/>
      <c r="CY338" s="247"/>
      <c r="CZ338" s="247"/>
      <c r="DA338" s="247"/>
      <c r="DB338" s="247"/>
      <c r="DC338" s="247"/>
      <c r="DD338" s="247"/>
      <c r="DE338" s="247"/>
    </row>
    <row r="339" spans="34:109" ht="57" hidden="1">
      <c r="AH339" s="83"/>
      <c r="AI339" s="83"/>
      <c r="AJ339" s="83"/>
      <c r="AK339" s="83"/>
      <c r="AL339" s="47" t="str">
        <f t="shared" si="10"/>
        <v/>
      </c>
      <c r="AM339" s="47" t="str">
        <f t="shared" si="11"/>
        <v/>
      </c>
      <c r="AO339" s="83"/>
      <c r="AP339" s="43">
        <v>337</v>
      </c>
      <c r="AQ339" s="84"/>
      <c r="AR339" s="84"/>
      <c r="AS339" s="84"/>
      <c r="AT339" s="84"/>
      <c r="AU339" s="84"/>
      <c r="AV339" s="84"/>
      <c r="AW339" s="84"/>
      <c r="AX339" s="84"/>
      <c r="AY339" s="84"/>
      <c r="AZ339" s="84"/>
      <c r="BA339" s="84"/>
      <c r="BB339" s="84"/>
      <c r="BC339" s="84"/>
      <c r="BD339" s="84"/>
      <c r="BE339" s="84"/>
      <c r="BF339" s="84"/>
      <c r="BG339" s="84"/>
      <c r="BH339" s="84"/>
      <c r="BI339" s="84"/>
      <c r="BJ339" s="51" t="s">
        <v>4461</v>
      </c>
      <c r="BK339" s="84"/>
      <c r="BL339" s="84"/>
      <c r="BM339" s="84"/>
      <c r="BN339" s="84"/>
      <c r="BO339" s="84"/>
      <c r="BP339" s="84"/>
      <c r="BQ339" s="84"/>
      <c r="BR339" s="84"/>
      <c r="BS339" s="84"/>
      <c r="BT339" s="84"/>
      <c r="BU339" s="84"/>
      <c r="BV339" s="84"/>
      <c r="BW339" s="83"/>
      <c r="BX339" s="83"/>
      <c r="BY339" s="83"/>
      <c r="BZ339" s="247"/>
      <c r="CA339" s="247"/>
      <c r="CB339" s="247"/>
      <c r="CC339" s="247"/>
      <c r="CD339" s="247"/>
      <c r="CE339" s="247"/>
      <c r="CF339" s="247"/>
      <c r="CG339" s="247"/>
      <c r="CH339" s="247"/>
      <c r="CI339" s="247"/>
      <c r="CJ339" s="247"/>
      <c r="CK339" s="247"/>
      <c r="CL339" s="247"/>
      <c r="CM339" s="247"/>
      <c r="CN339" s="247"/>
      <c r="CO339" s="247"/>
      <c r="CP339" s="247"/>
      <c r="CQ339" s="247"/>
      <c r="CR339" s="247"/>
      <c r="CS339" s="248" t="s">
        <v>4462</v>
      </c>
      <c r="CT339" s="247"/>
      <c r="CU339" s="247"/>
      <c r="CV339" s="247"/>
      <c r="CW339" s="247"/>
      <c r="CX339" s="247"/>
      <c r="CY339" s="247"/>
      <c r="CZ339" s="247"/>
      <c r="DA339" s="247"/>
      <c r="DB339" s="247"/>
      <c r="DC339" s="247"/>
      <c r="DD339" s="247"/>
      <c r="DE339" s="247"/>
    </row>
    <row r="340" spans="34:109" ht="99.75" hidden="1">
      <c r="AH340" s="83"/>
      <c r="AI340" s="83"/>
      <c r="AJ340" s="83"/>
      <c r="AK340" s="83"/>
      <c r="AL340" s="47" t="str">
        <f t="shared" si="10"/>
        <v/>
      </c>
      <c r="AM340" s="47" t="str">
        <f t="shared" si="11"/>
        <v/>
      </c>
      <c r="AO340" s="83"/>
      <c r="AP340" s="43">
        <v>338</v>
      </c>
      <c r="AQ340" s="84"/>
      <c r="AR340" s="84"/>
      <c r="AS340" s="84"/>
      <c r="AT340" s="84"/>
      <c r="AU340" s="84"/>
      <c r="AV340" s="84"/>
      <c r="AW340" s="84"/>
      <c r="AX340" s="84"/>
      <c r="AY340" s="84"/>
      <c r="AZ340" s="84"/>
      <c r="BA340" s="84"/>
      <c r="BB340" s="84"/>
      <c r="BC340" s="84"/>
      <c r="BD340" s="84"/>
      <c r="BE340" s="84"/>
      <c r="BF340" s="84"/>
      <c r="BG340" s="84"/>
      <c r="BH340" s="84"/>
      <c r="BI340" s="84"/>
      <c r="BJ340" s="51" t="s">
        <v>4463</v>
      </c>
      <c r="BK340" s="84"/>
      <c r="BL340" s="84"/>
      <c r="BM340" s="84"/>
      <c r="BN340" s="84"/>
      <c r="BO340" s="84"/>
      <c r="BP340" s="84"/>
      <c r="BQ340" s="84"/>
      <c r="BR340" s="84"/>
      <c r="BS340" s="84"/>
      <c r="BT340" s="84"/>
      <c r="BU340" s="84"/>
      <c r="BV340" s="84"/>
      <c r="BW340" s="83"/>
      <c r="BX340" s="83"/>
      <c r="BY340" s="83"/>
      <c r="BZ340" s="247"/>
      <c r="CA340" s="247"/>
      <c r="CB340" s="247"/>
      <c r="CC340" s="247"/>
      <c r="CD340" s="247"/>
      <c r="CE340" s="247"/>
      <c r="CF340" s="247"/>
      <c r="CG340" s="247"/>
      <c r="CH340" s="247"/>
      <c r="CI340" s="247"/>
      <c r="CJ340" s="247"/>
      <c r="CK340" s="247"/>
      <c r="CL340" s="247"/>
      <c r="CM340" s="247"/>
      <c r="CN340" s="247"/>
      <c r="CO340" s="247"/>
      <c r="CP340" s="247"/>
      <c r="CQ340" s="247"/>
      <c r="CR340" s="247"/>
      <c r="CS340" s="248" t="s">
        <v>4464</v>
      </c>
      <c r="CT340" s="247"/>
      <c r="CU340" s="247"/>
      <c r="CV340" s="247"/>
      <c r="CW340" s="247"/>
      <c r="CX340" s="247"/>
      <c r="CY340" s="247"/>
      <c r="CZ340" s="247"/>
      <c r="DA340" s="247"/>
      <c r="DB340" s="247"/>
      <c r="DC340" s="247"/>
      <c r="DD340" s="247"/>
      <c r="DE340" s="247"/>
    </row>
    <row r="341" spans="34:109" ht="42.75" hidden="1">
      <c r="AH341" s="83"/>
      <c r="AI341" s="83"/>
      <c r="AJ341" s="83"/>
      <c r="AK341" s="83"/>
      <c r="AL341" s="47" t="str">
        <f t="shared" si="10"/>
        <v/>
      </c>
      <c r="AM341" s="47" t="str">
        <f t="shared" si="11"/>
        <v/>
      </c>
      <c r="AO341" s="83"/>
      <c r="AP341" s="43">
        <v>339</v>
      </c>
      <c r="AQ341" s="84"/>
      <c r="AR341" s="84"/>
      <c r="AS341" s="84"/>
      <c r="AT341" s="84"/>
      <c r="AU341" s="84"/>
      <c r="AV341" s="84"/>
      <c r="AW341" s="84"/>
      <c r="AX341" s="84"/>
      <c r="AY341" s="84"/>
      <c r="AZ341" s="84"/>
      <c r="BA341" s="84"/>
      <c r="BB341" s="84"/>
      <c r="BC341" s="84"/>
      <c r="BD341" s="84"/>
      <c r="BE341" s="84"/>
      <c r="BF341" s="84"/>
      <c r="BG341" s="84"/>
      <c r="BH341" s="84"/>
      <c r="BI341" s="84"/>
      <c r="BJ341" s="51" t="s">
        <v>4465</v>
      </c>
      <c r="BK341" s="84"/>
      <c r="BL341" s="84"/>
      <c r="BM341" s="84"/>
      <c r="BN341" s="84"/>
      <c r="BO341" s="84"/>
      <c r="BP341" s="84"/>
      <c r="BQ341" s="84"/>
      <c r="BR341" s="84"/>
      <c r="BS341" s="84"/>
      <c r="BT341" s="84"/>
      <c r="BU341" s="84"/>
      <c r="BV341" s="84"/>
      <c r="BW341" s="83"/>
      <c r="BX341" s="83"/>
      <c r="BY341" s="83"/>
      <c r="BZ341" s="247"/>
      <c r="CA341" s="247"/>
      <c r="CB341" s="247"/>
      <c r="CC341" s="247"/>
      <c r="CD341" s="247"/>
      <c r="CE341" s="247"/>
      <c r="CF341" s="247"/>
      <c r="CG341" s="247"/>
      <c r="CH341" s="247"/>
      <c r="CI341" s="247"/>
      <c r="CJ341" s="247"/>
      <c r="CK341" s="247"/>
      <c r="CL341" s="247"/>
      <c r="CM341" s="247"/>
      <c r="CN341" s="247"/>
      <c r="CO341" s="247"/>
      <c r="CP341" s="247"/>
      <c r="CQ341" s="247"/>
      <c r="CR341" s="247"/>
      <c r="CS341" s="248" t="s">
        <v>4466</v>
      </c>
      <c r="CT341" s="247"/>
      <c r="CU341" s="247"/>
      <c r="CV341" s="247"/>
      <c r="CW341" s="247"/>
      <c r="CX341" s="247"/>
      <c r="CY341" s="247"/>
      <c r="CZ341" s="247"/>
      <c r="DA341" s="247"/>
      <c r="DB341" s="247"/>
      <c r="DC341" s="247"/>
      <c r="DD341" s="247"/>
      <c r="DE341" s="247"/>
    </row>
    <row r="342" spans="34:109" ht="114" hidden="1">
      <c r="AH342" s="83"/>
      <c r="AI342" s="83"/>
      <c r="AJ342" s="83"/>
      <c r="AK342" s="83"/>
      <c r="AL342" s="47" t="str">
        <f t="shared" si="10"/>
        <v/>
      </c>
      <c r="AM342" s="47" t="str">
        <f t="shared" si="11"/>
        <v/>
      </c>
      <c r="AO342" s="83"/>
      <c r="AP342" s="43">
        <v>340</v>
      </c>
      <c r="AQ342" s="84"/>
      <c r="AR342" s="84"/>
      <c r="AS342" s="84"/>
      <c r="AT342" s="84"/>
      <c r="AU342" s="84"/>
      <c r="AV342" s="84"/>
      <c r="AW342" s="84"/>
      <c r="AX342" s="84"/>
      <c r="AY342" s="84"/>
      <c r="AZ342" s="84"/>
      <c r="BA342" s="84"/>
      <c r="BB342" s="84"/>
      <c r="BC342" s="84"/>
      <c r="BD342" s="84"/>
      <c r="BE342" s="84"/>
      <c r="BF342" s="84"/>
      <c r="BG342" s="84"/>
      <c r="BH342" s="84"/>
      <c r="BI342" s="84"/>
      <c r="BJ342" s="51" t="s">
        <v>4467</v>
      </c>
      <c r="BK342" s="84"/>
      <c r="BL342" s="84"/>
      <c r="BM342" s="84"/>
      <c r="BN342" s="84"/>
      <c r="BO342" s="84"/>
      <c r="BP342" s="84"/>
      <c r="BQ342" s="84"/>
      <c r="BR342" s="84"/>
      <c r="BS342" s="84"/>
      <c r="BT342" s="84"/>
      <c r="BU342" s="84"/>
      <c r="BV342" s="84"/>
      <c r="BW342" s="83"/>
      <c r="BX342" s="83"/>
      <c r="BY342" s="83"/>
      <c r="BZ342" s="247"/>
      <c r="CA342" s="247"/>
      <c r="CB342" s="247"/>
      <c r="CC342" s="247"/>
      <c r="CD342" s="247"/>
      <c r="CE342" s="247"/>
      <c r="CF342" s="247"/>
      <c r="CG342" s="247"/>
      <c r="CH342" s="247"/>
      <c r="CI342" s="247"/>
      <c r="CJ342" s="247"/>
      <c r="CK342" s="247"/>
      <c r="CL342" s="247"/>
      <c r="CM342" s="247"/>
      <c r="CN342" s="247"/>
      <c r="CO342" s="247"/>
      <c r="CP342" s="247"/>
      <c r="CQ342" s="247"/>
      <c r="CR342" s="247"/>
      <c r="CS342" s="248" t="s">
        <v>4468</v>
      </c>
      <c r="CT342" s="247"/>
      <c r="CU342" s="247"/>
      <c r="CV342" s="247"/>
      <c r="CW342" s="247"/>
      <c r="CX342" s="247"/>
      <c r="CY342" s="247"/>
      <c r="CZ342" s="247"/>
      <c r="DA342" s="247"/>
      <c r="DB342" s="247"/>
      <c r="DC342" s="247"/>
      <c r="DD342" s="247"/>
      <c r="DE342" s="247"/>
    </row>
    <row r="343" spans="34:109" ht="114" hidden="1">
      <c r="AH343" s="83"/>
      <c r="AI343" s="83"/>
      <c r="AJ343" s="83"/>
      <c r="AK343" s="83"/>
      <c r="AL343" s="47" t="str">
        <f t="shared" si="10"/>
        <v/>
      </c>
      <c r="AM343" s="47" t="str">
        <f t="shared" si="11"/>
        <v/>
      </c>
      <c r="AO343" s="83"/>
      <c r="AP343" s="43">
        <v>341</v>
      </c>
      <c r="AQ343" s="84"/>
      <c r="AR343" s="84"/>
      <c r="AS343" s="84"/>
      <c r="AT343" s="84"/>
      <c r="AU343" s="84"/>
      <c r="AV343" s="84"/>
      <c r="AW343" s="84"/>
      <c r="AX343" s="84"/>
      <c r="AY343" s="84"/>
      <c r="AZ343" s="84"/>
      <c r="BA343" s="84"/>
      <c r="BB343" s="84"/>
      <c r="BC343" s="84"/>
      <c r="BD343" s="84"/>
      <c r="BE343" s="84"/>
      <c r="BF343" s="84"/>
      <c r="BG343" s="84"/>
      <c r="BH343" s="84"/>
      <c r="BI343" s="84"/>
      <c r="BJ343" s="51" t="s">
        <v>4469</v>
      </c>
      <c r="BK343" s="84"/>
      <c r="BL343" s="84"/>
      <c r="BM343" s="84"/>
      <c r="BN343" s="84"/>
      <c r="BO343" s="84"/>
      <c r="BP343" s="84"/>
      <c r="BQ343" s="84"/>
      <c r="BR343" s="84"/>
      <c r="BS343" s="84"/>
      <c r="BT343" s="84"/>
      <c r="BU343" s="84"/>
      <c r="BV343" s="84"/>
      <c r="BW343" s="83"/>
      <c r="BX343" s="83"/>
      <c r="BY343" s="83"/>
      <c r="BZ343" s="247"/>
      <c r="CA343" s="247"/>
      <c r="CB343" s="247"/>
      <c r="CC343" s="247"/>
      <c r="CD343" s="247"/>
      <c r="CE343" s="247"/>
      <c r="CF343" s="247"/>
      <c r="CG343" s="247"/>
      <c r="CH343" s="247"/>
      <c r="CI343" s="247"/>
      <c r="CJ343" s="247"/>
      <c r="CK343" s="247"/>
      <c r="CL343" s="247"/>
      <c r="CM343" s="247"/>
      <c r="CN343" s="247"/>
      <c r="CO343" s="247"/>
      <c r="CP343" s="247"/>
      <c r="CQ343" s="247"/>
      <c r="CR343" s="247"/>
      <c r="CS343" s="248" t="s">
        <v>4470</v>
      </c>
      <c r="CT343" s="247"/>
      <c r="CU343" s="247"/>
      <c r="CV343" s="247"/>
      <c r="CW343" s="247"/>
      <c r="CX343" s="247"/>
      <c r="CY343" s="247"/>
      <c r="CZ343" s="247"/>
      <c r="DA343" s="247"/>
      <c r="DB343" s="247"/>
      <c r="DC343" s="247"/>
      <c r="DD343" s="247"/>
      <c r="DE343" s="247"/>
    </row>
    <row r="344" spans="34:109" ht="71.25" hidden="1">
      <c r="AH344" s="83"/>
      <c r="AI344" s="83"/>
      <c r="AJ344" s="83"/>
      <c r="AK344" s="83"/>
      <c r="AL344" s="47" t="str">
        <f t="shared" si="10"/>
        <v/>
      </c>
      <c r="AM344" s="47" t="str">
        <f t="shared" si="11"/>
        <v/>
      </c>
      <c r="AO344" s="83"/>
      <c r="AP344" s="43">
        <v>342</v>
      </c>
      <c r="AQ344" s="84"/>
      <c r="AR344" s="84"/>
      <c r="AS344" s="84"/>
      <c r="AT344" s="84"/>
      <c r="AU344" s="84"/>
      <c r="AV344" s="84"/>
      <c r="AW344" s="84"/>
      <c r="AX344" s="84"/>
      <c r="AY344" s="84"/>
      <c r="AZ344" s="84"/>
      <c r="BA344" s="84"/>
      <c r="BB344" s="84"/>
      <c r="BC344" s="84"/>
      <c r="BD344" s="84"/>
      <c r="BE344" s="84"/>
      <c r="BF344" s="84"/>
      <c r="BG344" s="84"/>
      <c r="BH344" s="84"/>
      <c r="BI344" s="84"/>
      <c r="BJ344" s="51" t="s">
        <v>4471</v>
      </c>
      <c r="BK344" s="84"/>
      <c r="BL344" s="84"/>
      <c r="BM344" s="84"/>
      <c r="BN344" s="84"/>
      <c r="BO344" s="84"/>
      <c r="BP344" s="84"/>
      <c r="BQ344" s="84"/>
      <c r="BR344" s="84"/>
      <c r="BS344" s="84"/>
      <c r="BT344" s="84"/>
      <c r="BU344" s="84"/>
      <c r="BV344" s="84"/>
      <c r="BW344" s="83"/>
      <c r="BX344" s="83"/>
      <c r="BY344" s="83"/>
      <c r="BZ344" s="247"/>
      <c r="CA344" s="247"/>
      <c r="CB344" s="247"/>
      <c r="CC344" s="247"/>
      <c r="CD344" s="247"/>
      <c r="CE344" s="247"/>
      <c r="CF344" s="247"/>
      <c r="CG344" s="247"/>
      <c r="CH344" s="247"/>
      <c r="CI344" s="247"/>
      <c r="CJ344" s="247"/>
      <c r="CK344" s="247"/>
      <c r="CL344" s="247"/>
      <c r="CM344" s="247"/>
      <c r="CN344" s="247"/>
      <c r="CO344" s="247"/>
      <c r="CP344" s="247"/>
      <c r="CQ344" s="247"/>
      <c r="CR344" s="247"/>
      <c r="CS344" s="248" t="s">
        <v>4472</v>
      </c>
      <c r="CT344" s="247"/>
      <c r="CU344" s="247"/>
      <c r="CV344" s="247"/>
      <c r="CW344" s="247"/>
      <c r="CX344" s="247"/>
      <c r="CY344" s="247"/>
      <c r="CZ344" s="247"/>
      <c r="DA344" s="247"/>
      <c r="DB344" s="247"/>
      <c r="DC344" s="247"/>
      <c r="DD344" s="247"/>
      <c r="DE344" s="247"/>
    </row>
    <row r="345" spans="34:109" ht="85.5" hidden="1">
      <c r="AH345" s="83"/>
      <c r="AI345" s="83"/>
      <c r="AJ345" s="83"/>
      <c r="AK345" s="83"/>
      <c r="AL345" s="47" t="str">
        <f t="shared" si="10"/>
        <v/>
      </c>
      <c r="AM345" s="47" t="str">
        <f t="shared" si="11"/>
        <v/>
      </c>
      <c r="AO345" s="83"/>
      <c r="AP345" s="43">
        <v>343</v>
      </c>
      <c r="AQ345" s="84"/>
      <c r="AR345" s="84"/>
      <c r="AS345" s="84"/>
      <c r="AT345" s="84"/>
      <c r="AU345" s="84"/>
      <c r="AV345" s="84"/>
      <c r="AW345" s="84"/>
      <c r="AX345" s="84"/>
      <c r="AY345" s="84"/>
      <c r="AZ345" s="84"/>
      <c r="BA345" s="84"/>
      <c r="BB345" s="84"/>
      <c r="BC345" s="84"/>
      <c r="BD345" s="84"/>
      <c r="BE345" s="84"/>
      <c r="BF345" s="84"/>
      <c r="BG345" s="84"/>
      <c r="BH345" s="84"/>
      <c r="BI345" s="84"/>
      <c r="BJ345" s="51" t="s">
        <v>4473</v>
      </c>
      <c r="BK345" s="84"/>
      <c r="BL345" s="84"/>
      <c r="BM345" s="84"/>
      <c r="BN345" s="84"/>
      <c r="BO345" s="84"/>
      <c r="BP345" s="84"/>
      <c r="BQ345" s="84"/>
      <c r="BR345" s="84"/>
      <c r="BS345" s="84"/>
      <c r="BT345" s="84"/>
      <c r="BU345" s="84"/>
      <c r="BV345" s="84"/>
      <c r="BW345" s="83"/>
      <c r="BX345" s="83"/>
      <c r="BY345" s="83"/>
      <c r="BZ345" s="247"/>
      <c r="CA345" s="247"/>
      <c r="CB345" s="247"/>
      <c r="CC345" s="247"/>
      <c r="CD345" s="247"/>
      <c r="CE345" s="247"/>
      <c r="CF345" s="247"/>
      <c r="CG345" s="247"/>
      <c r="CH345" s="247"/>
      <c r="CI345" s="247"/>
      <c r="CJ345" s="247"/>
      <c r="CK345" s="247"/>
      <c r="CL345" s="247"/>
      <c r="CM345" s="247"/>
      <c r="CN345" s="247"/>
      <c r="CO345" s="247"/>
      <c r="CP345" s="247"/>
      <c r="CQ345" s="247"/>
      <c r="CR345" s="247"/>
      <c r="CS345" s="248" t="s">
        <v>4474</v>
      </c>
      <c r="CT345" s="247"/>
      <c r="CU345" s="247"/>
      <c r="CV345" s="247"/>
      <c r="CW345" s="247"/>
      <c r="CX345" s="247"/>
      <c r="CY345" s="247"/>
      <c r="CZ345" s="247"/>
      <c r="DA345" s="247"/>
      <c r="DB345" s="247"/>
      <c r="DC345" s="247"/>
      <c r="DD345" s="247"/>
      <c r="DE345" s="247"/>
    </row>
    <row r="346" spans="34:109" ht="71.25" hidden="1">
      <c r="AH346" s="83"/>
      <c r="AI346" s="83"/>
      <c r="AJ346" s="83"/>
      <c r="AK346" s="83"/>
      <c r="AL346" s="47" t="str">
        <f t="shared" si="10"/>
        <v/>
      </c>
      <c r="AM346" s="47" t="str">
        <f t="shared" si="11"/>
        <v/>
      </c>
      <c r="AO346" s="83"/>
      <c r="AP346" s="43">
        <v>344</v>
      </c>
      <c r="AQ346" s="84"/>
      <c r="AR346" s="84"/>
      <c r="AS346" s="84"/>
      <c r="AT346" s="84"/>
      <c r="AU346" s="84"/>
      <c r="AV346" s="84"/>
      <c r="AW346" s="84"/>
      <c r="AX346" s="84"/>
      <c r="AY346" s="84"/>
      <c r="AZ346" s="84"/>
      <c r="BA346" s="84"/>
      <c r="BB346" s="84"/>
      <c r="BC346" s="84"/>
      <c r="BD346" s="84"/>
      <c r="BE346" s="84"/>
      <c r="BF346" s="84"/>
      <c r="BG346" s="84"/>
      <c r="BH346" s="84"/>
      <c r="BI346" s="84"/>
      <c r="BJ346" s="51" t="s">
        <v>4475</v>
      </c>
      <c r="BK346" s="84"/>
      <c r="BL346" s="84"/>
      <c r="BM346" s="84"/>
      <c r="BN346" s="84"/>
      <c r="BO346" s="84"/>
      <c r="BP346" s="84"/>
      <c r="BQ346" s="84"/>
      <c r="BR346" s="84"/>
      <c r="BS346" s="84"/>
      <c r="BT346" s="84"/>
      <c r="BU346" s="84"/>
      <c r="BV346" s="84"/>
      <c r="BW346" s="83"/>
      <c r="BX346" s="83"/>
      <c r="BY346" s="83"/>
      <c r="BZ346" s="247"/>
      <c r="CA346" s="247"/>
      <c r="CB346" s="247"/>
      <c r="CC346" s="247"/>
      <c r="CD346" s="247"/>
      <c r="CE346" s="247"/>
      <c r="CF346" s="247"/>
      <c r="CG346" s="247"/>
      <c r="CH346" s="247"/>
      <c r="CI346" s="247"/>
      <c r="CJ346" s="247"/>
      <c r="CK346" s="247"/>
      <c r="CL346" s="247"/>
      <c r="CM346" s="247"/>
      <c r="CN346" s="247"/>
      <c r="CO346" s="247"/>
      <c r="CP346" s="247"/>
      <c r="CQ346" s="247"/>
      <c r="CR346" s="247"/>
      <c r="CS346" s="248" t="s">
        <v>4476</v>
      </c>
      <c r="CT346" s="247"/>
      <c r="CU346" s="247"/>
      <c r="CV346" s="247"/>
      <c r="CW346" s="247"/>
      <c r="CX346" s="247"/>
      <c r="CY346" s="247"/>
      <c r="CZ346" s="247"/>
      <c r="DA346" s="247"/>
      <c r="DB346" s="247"/>
      <c r="DC346" s="247"/>
      <c r="DD346" s="247"/>
      <c r="DE346" s="247"/>
    </row>
    <row r="347" spans="34:109" ht="71.25" hidden="1">
      <c r="AH347" s="83"/>
      <c r="AI347" s="83"/>
      <c r="AJ347" s="83"/>
      <c r="AK347" s="83"/>
      <c r="AL347" s="47" t="str">
        <f t="shared" si="10"/>
        <v/>
      </c>
      <c r="AM347" s="47" t="str">
        <f t="shared" si="11"/>
        <v/>
      </c>
      <c r="AO347" s="83"/>
      <c r="AP347" s="43">
        <v>345</v>
      </c>
      <c r="AQ347" s="84"/>
      <c r="AR347" s="84"/>
      <c r="AS347" s="84"/>
      <c r="AT347" s="84"/>
      <c r="AU347" s="84"/>
      <c r="AV347" s="84"/>
      <c r="AW347" s="84"/>
      <c r="AX347" s="84"/>
      <c r="AY347" s="84"/>
      <c r="AZ347" s="84"/>
      <c r="BA347" s="84"/>
      <c r="BB347" s="84"/>
      <c r="BC347" s="84"/>
      <c r="BD347" s="84"/>
      <c r="BE347" s="84"/>
      <c r="BF347" s="84"/>
      <c r="BG347" s="84"/>
      <c r="BH347" s="84"/>
      <c r="BI347" s="84"/>
      <c r="BJ347" s="51" t="s">
        <v>4477</v>
      </c>
      <c r="BK347" s="84"/>
      <c r="BL347" s="84"/>
      <c r="BM347" s="84"/>
      <c r="BN347" s="84"/>
      <c r="BO347" s="84"/>
      <c r="BP347" s="84"/>
      <c r="BQ347" s="84"/>
      <c r="BR347" s="84"/>
      <c r="BS347" s="84"/>
      <c r="BT347" s="84"/>
      <c r="BU347" s="84"/>
      <c r="BV347" s="84"/>
      <c r="BW347" s="83"/>
      <c r="BX347" s="83"/>
      <c r="BY347" s="83"/>
      <c r="BZ347" s="247"/>
      <c r="CA347" s="247"/>
      <c r="CB347" s="247"/>
      <c r="CC347" s="247"/>
      <c r="CD347" s="247"/>
      <c r="CE347" s="247"/>
      <c r="CF347" s="247"/>
      <c r="CG347" s="247"/>
      <c r="CH347" s="247"/>
      <c r="CI347" s="247"/>
      <c r="CJ347" s="247"/>
      <c r="CK347" s="247"/>
      <c r="CL347" s="247"/>
      <c r="CM347" s="247"/>
      <c r="CN347" s="247"/>
      <c r="CO347" s="247"/>
      <c r="CP347" s="247"/>
      <c r="CQ347" s="247"/>
      <c r="CR347" s="247"/>
      <c r="CS347" s="248" t="s">
        <v>4478</v>
      </c>
      <c r="CT347" s="247"/>
      <c r="CU347" s="247"/>
      <c r="CV347" s="247"/>
      <c r="CW347" s="247"/>
      <c r="CX347" s="247"/>
      <c r="CY347" s="247"/>
      <c r="CZ347" s="247"/>
      <c r="DA347" s="247"/>
      <c r="DB347" s="247"/>
      <c r="DC347" s="247"/>
      <c r="DD347" s="247"/>
      <c r="DE347" s="247"/>
    </row>
    <row r="348" spans="34:109" ht="71.25" hidden="1">
      <c r="AH348" s="83"/>
      <c r="AI348" s="83"/>
      <c r="AJ348" s="83"/>
      <c r="AK348" s="83"/>
      <c r="AL348" s="47" t="str">
        <f t="shared" si="10"/>
        <v/>
      </c>
      <c r="AM348" s="47" t="str">
        <f t="shared" si="11"/>
        <v/>
      </c>
      <c r="AO348" s="83"/>
      <c r="AP348" s="43">
        <v>346</v>
      </c>
      <c r="AQ348" s="84"/>
      <c r="AR348" s="84"/>
      <c r="AS348" s="84"/>
      <c r="AT348" s="84"/>
      <c r="AU348" s="84"/>
      <c r="AV348" s="84"/>
      <c r="AW348" s="84"/>
      <c r="AX348" s="84"/>
      <c r="AY348" s="84"/>
      <c r="AZ348" s="84"/>
      <c r="BA348" s="84"/>
      <c r="BB348" s="84"/>
      <c r="BC348" s="84"/>
      <c r="BD348" s="84"/>
      <c r="BE348" s="84"/>
      <c r="BF348" s="84"/>
      <c r="BG348" s="84"/>
      <c r="BH348" s="84"/>
      <c r="BI348" s="84"/>
      <c r="BJ348" s="51" t="s">
        <v>4479</v>
      </c>
      <c r="BK348" s="84"/>
      <c r="BL348" s="84"/>
      <c r="BM348" s="84"/>
      <c r="BN348" s="84"/>
      <c r="BO348" s="84"/>
      <c r="BP348" s="84"/>
      <c r="BQ348" s="84"/>
      <c r="BR348" s="84"/>
      <c r="BS348" s="84"/>
      <c r="BT348" s="84"/>
      <c r="BU348" s="84"/>
      <c r="BV348" s="84"/>
      <c r="BW348" s="83"/>
      <c r="BX348" s="83"/>
      <c r="BY348" s="83"/>
      <c r="BZ348" s="247"/>
      <c r="CA348" s="247"/>
      <c r="CB348" s="247"/>
      <c r="CC348" s="247"/>
      <c r="CD348" s="247"/>
      <c r="CE348" s="247"/>
      <c r="CF348" s="247"/>
      <c r="CG348" s="247"/>
      <c r="CH348" s="247"/>
      <c r="CI348" s="247"/>
      <c r="CJ348" s="247"/>
      <c r="CK348" s="247"/>
      <c r="CL348" s="247"/>
      <c r="CM348" s="247"/>
      <c r="CN348" s="247"/>
      <c r="CO348" s="247"/>
      <c r="CP348" s="247"/>
      <c r="CQ348" s="247"/>
      <c r="CR348" s="247"/>
      <c r="CS348" s="248" t="s">
        <v>4480</v>
      </c>
      <c r="CT348" s="247"/>
      <c r="CU348" s="247"/>
      <c r="CV348" s="247"/>
      <c r="CW348" s="247"/>
      <c r="CX348" s="247"/>
      <c r="CY348" s="247"/>
      <c r="CZ348" s="247"/>
      <c r="DA348" s="247"/>
      <c r="DB348" s="247"/>
      <c r="DC348" s="247"/>
      <c r="DD348" s="247"/>
      <c r="DE348" s="247"/>
    </row>
    <row r="349" spans="34:109" ht="85.5" hidden="1">
      <c r="AH349" s="83"/>
      <c r="AI349" s="83"/>
      <c r="AJ349" s="83"/>
      <c r="AK349" s="83"/>
      <c r="AL349" s="47" t="str">
        <f t="shared" si="10"/>
        <v/>
      </c>
      <c r="AM349" s="47" t="str">
        <f t="shared" si="11"/>
        <v/>
      </c>
      <c r="AO349" s="83"/>
      <c r="AP349" s="43">
        <v>347</v>
      </c>
      <c r="AQ349" s="84"/>
      <c r="AR349" s="84"/>
      <c r="AS349" s="84"/>
      <c r="AT349" s="84"/>
      <c r="AU349" s="84"/>
      <c r="AV349" s="84"/>
      <c r="AW349" s="84"/>
      <c r="AX349" s="84"/>
      <c r="AY349" s="84"/>
      <c r="AZ349" s="84"/>
      <c r="BA349" s="84"/>
      <c r="BB349" s="84"/>
      <c r="BC349" s="84"/>
      <c r="BD349" s="84"/>
      <c r="BE349" s="84"/>
      <c r="BF349" s="84"/>
      <c r="BG349" s="84"/>
      <c r="BH349" s="84"/>
      <c r="BI349" s="84"/>
      <c r="BJ349" s="51" t="s">
        <v>4481</v>
      </c>
      <c r="BK349" s="84"/>
      <c r="BL349" s="84"/>
      <c r="BM349" s="84"/>
      <c r="BN349" s="84"/>
      <c r="BO349" s="84"/>
      <c r="BP349" s="84"/>
      <c r="BQ349" s="84"/>
      <c r="BR349" s="84"/>
      <c r="BS349" s="84"/>
      <c r="BT349" s="84"/>
      <c r="BU349" s="84"/>
      <c r="BV349" s="84"/>
      <c r="BW349" s="83"/>
      <c r="BX349" s="83"/>
      <c r="BY349" s="83"/>
      <c r="BZ349" s="247"/>
      <c r="CA349" s="247"/>
      <c r="CB349" s="247"/>
      <c r="CC349" s="247"/>
      <c r="CD349" s="247"/>
      <c r="CE349" s="247"/>
      <c r="CF349" s="247"/>
      <c r="CG349" s="247"/>
      <c r="CH349" s="247"/>
      <c r="CI349" s="247"/>
      <c r="CJ349" s="247"/>
      <c r="CK349" s="247"/>
      <c r="CL349" s="247"/>
      <c r="CM349" s="247"/>
      <c r="CN349" s="247"/>
      <c r="CO349" s="247"/>
      <c r="CP349" s="247"/>
      <c r="CQ349" s="247"/>
      <c r="CR349" s="247"/>
      <c r="CS349" s="248" t="s">
        <v>4482</v>
      </c>
      <c r="CT349" s="247"/>
      <c r="CU349" s="247"/>
      <c r="CV349" s="247"/>
      <c r="CW349" s="247"/>
      <c r="CX349" s="247"/>
      <c r="CY349" s="247"/>
      <c r="CZ349" s="247"/>
      <c r="DA349" s="247"/>
      <c r="DB349" s="247"/>
      <c r="DC349" s="247"/>
      <c r="DD349" s="247"/>
      <c r="DE349" s="247"/>
    </row>
    <row r="350" spans="34:109" ht="85.5" hidden="1">
      <c r="AH350" s="83"/>
      <c r="AI350" s="83"/>
      <c r="AJ350" s="83"/>
      <c r="AK350" s="83"/>
      <c r="AL350" s="47" t="str">
        <f t="shared" si="10"/>
        <v/>
      </c>
      <c r="AM350" s="47" t="str">
        <f t="shared" si="11"/>
        <v/>
      </c>
      <c r="AO350" s="83"/>
      <c r="AP350" s="43">
        <v>348</v>
      </c>
      <c r="AQ350" s="84"/>
      <c r="AR350" s="84"/>
      <c r="AS350" s="84"/>
      <c r="AT350" s="84"/>
      <c r="AU350" s="84"/>
      <c r="AV350" s="84"/>
      <c r="AW350" s="84"/>
      <c r="AX350" s="84"/>
      <c r="AY350" s="84"/>
      <c r="AZ350" s="84"/>
      <c r="BA350" s="84"/>
      <c r="BB350" s="84"/>
      <c r="BC350" s="84"/>
      <c r="BD350" s="84"/>
      <c r="BE350" s="84"/>
      <c r="BF350" s="84"/>
      <c r="BG350" s="84"/>
      <c r="BH350" s="84"/>
      <c r="BI350" s="84"/>
      <c r="BJ350" s="51" t="s">
        <v>4483</v>
      </c>
      <c r="BK350" s="84"/>
      <c r="BL350" s="84"/>
      <c r="BM350" s="84"/>
      <c r="BN350" s="84"/>
      <c r="BO350" s="84"/>
      <c r="BP350" s="84"/>
      <c r="BQ350" s="84"/>
      <c r="BR350" s="84"/>
      <c r="BS350" s="84"/>
      <c r="BT350" s="84"/>
      <c r="BU350" s="84"/>
      <c r="BV350" s="84"/>
      <c r="BW350" s="83"/>
      <c r="BX350" s="83"/>
      <c r="BY350" s="83"/>
      <c r="BZ350" s="247"/>
      <c r="CA350" s="247"/>
      <c r="CB350" s="247"/>
      <c r="CC350" s="247"/>
      <c r="CD350" s="247"/>
      <c r="CE350" s="247"/>
      <c r="CF350" s="247"/>
      <c r="CG350" s="247"/>
      <c r="CH350" s="247"/>
      <c r="CI350" s="247"/>
      <c r="CJ350" s="247"/>
      <c r="CK350" s="247"/>
      <c r="CL350" s="247"/>
      <c r="CM350" s="247"/>
      <c r="CN350" s="247"/>
      <c r="CO350" s="247"/>
      <c r="CP350" s="247"/>
      <c r="CQ350" s="247"/>
      <c r="CR350" s="247"/>
      <c r="CS350" s="248" t="s">
        <v>4484</v>
      </c>
      <c r="CT350" s="247"/>
      <c r="CU350" s="247"/>
      <c r="CV350" s="247"/>
      <c r="CW350" s="247"/>
      <c r="CX350" s="247"/>
      <c r="CY350" s="247"/>
      <c r="CZ350" s="247"/>
      <c r="DA350" s="247"/>
      <c r="DB350" s="247"/>
      <c r="DC350" s="247"/>
      <c r="DD350" s="247"/>
      <c r="DE350" s="247"/>
    </row>
    <row r="351" spans="34:109" ht="99.75" hidden="1">
      <c r="AH351" s="83"/>
      <c r="AI351" s="83"/>
      <c r="AJ351" s="83"/>
      <c r="AK351" s="83"/>
      <c r="AL351" s="47" t="str">
        <f t="shared" si="10"/>
        <v/>
      </c>
      <c r="AM351" s="47" t="str">
        <f t="shared" si="11"/>
        <v/>
      </c>
      <c r="AO351" s="83"/>
      <c r="AP351" s="43">
        <v>349</v>
      </c>
      <c r="AQ351" s="84"/>
      <c r="AR351" s="84"/>
      <c r="AS351" s="84"/>
      <c r="AT351" s="84"/>
      <c r="AU351" s="84"/>
      <c r="AV351" s="84"/>
      <c r="AW351" s="84"/>
      <c r="AX351" s="84"/>
      <c r="AY351" s="84"/>
      <c r="AZ351" s="84"/>
      <c r="BA351" s="84"/>
      <c r="BB351" s="84"/>
      <c r="BC351" s="84"/>
      <c r="BD351" s="84"/>
      <c r="BE351" s="84"/>
      <c r="BF351" s="84"/>
      <c r="BG351" s="84"/>
      <c r="BH351" s="84"/>
      <c r="BI351" s="84"/>
      <c r="BJ351" s="51" t="s">
        <v>4485</v>
      </c>
      <c r="BK351" s="84"/>
      <c r="BL351" s="84"/>
      <c r="BM351" s="84"/>
      <c r="BN351" s="84"/>
      <c r="BO351" s="84"/>
      <c r="BP351" s="84"/>
      <c r="BQ351" s="84"/>
      <c r="BR351" s="84"/>
      <c r="BS351" s="84"/>
      <c r="BT351" s="84"/>
      <c r="BU351" s="84"/>
      <c r="BV351" s="84"/>
      <c r="BW351" s="83"/>
      <c r="BX351" s="83"/>
      <c r="BY351" s="83"/>
      <c r="BZ351" s="247"/>
      <c r="CA351" s="247"/>
      <c r="CB351" s="247"/>
      <c r="CC351" s="247"/>
      <c r="CD351" s="247"/>
      <c r="CE351" s="247"/>
      <c r="CF351" s="247"/>
      <c r="CG351" s="247"/>
      <c r="CH351" s="247"/>
      <c r="CI351" s="247"/>
      <c r="CJ351" s="247"/>
      <c r="CK351" s="247"/>
      <c r="CL351" s="247"/>
      <c r="CM351" s="247"/>
      <c r="CN351" s="247"/>
      <c r="CO351" s="247"/>
      <c r="CP351" s="247"/>
      <c r="CQ351" s="247"/>
      <c r="CR351" s="247"/>
      <c r="CS351" s="248" t="s">
        <v>4486</v>
      </c>
      <c r="CT351" s="247"/>
      <c r="CU351" s="247"/>
      <c r="CV351" s="247"/>
      <c r="CW351" s="247"/>
      <c r="CX351" s="247"/>
      <c r="CY351" s="247"/>
      <c r="CZ351" s="247"/>
      <c r="DA351" s="247"/>
      <c r="DB351" s="247"/>
      <c r="DC351" s="247"/>
      <c r="DD351" s="247"/>
      <c r="DE351" s="247"/>
    </row>
    <row r="352" spans="34:109" ht="71.25" hidden="1">
      <c r="AH352" s="83"/>
      <c r="AI352" s="83"/>
      <c r="AJ352" s="83"/>
      <c r="AK352" s="83"/>
      <c r="AL352" s="47" t="str">
        <f t="shared" si="10"/>
        <v/>
      </c>
      <c r="AM352" s="47" t="str">
        <f t="shared" si="11"/>
        <v/>
      </c>
      <c r="AO352" s="83"/>
      <c r="AP352" s="43">
        <v>350</v>
      </c>
      <c r="AQ352" s="84"/>
      <c r="AR352" s="84"/>
      <c r="AS352" s="84"/>
      <c r="AT352" s="84"/>
      <c r="AU352" s="84"/>
      <c r="AV352" s="84"/>
      <c r="AW352" s="84"/>
      <c r="AX352" s="84"/>
      <c r="AY352" s="84"/>
      <c r="AZ352" s="84"/>
      <c r="BA352" s="84"/>
      <c r="BB352" s="84"/>
      <c r="BC352" s="84"/>
      <c r="BD352" s="84"/>
      <c r="BE352" s="84"/>
      <c r="BF352" s="84"/>
      <c r="BG352" s="84"/>
      <c r="BH352" s="84"/>
      <c r="BI352" s="84"/>
      <c r="BJ352" s="51" t="s">
        <v>4487</v>
      </c>
      <c r="BK352" s="84"/>
      <c r="BL352" s="84"/>
      <c r="BM352" s="84"/>
      <c r="BN352" s="84"/>
      <c r="BO352" s="84"/>
      <c r="BP352" s="84"/>
      <c r="BQ352" s="84"/>
      <c r="BR352" s="84"/>
      <c r="BS352" s="84"/>
      <c r="BT352" s="84"/>
      <c r="BU352" s="84"/>
      <c r="BV352" s="84"/>
      <c r="BW352" s="83"/>
      <c r="BX352" s="83"/>
      <c r="BY352" s="83"/>
      <c r="BZ352" s="247"/>
      <c r="CA352" s="247"/>
      <c r="CB352" s="247"/>
      <c r="CC352" s="247"/>
      <c r="CD352" s="247"/>
      <c r="CE352" s="247"/>
      <c r="CF352" s="247"/>
      <c r="CG352" s="247"/>
      <c r="CH352" s="247"/>
      <c r="CI352" s="247"/>
      <c r="CJ352" s="247"/>
      <c r="CK352" s="247"/>
      <c r="CL352" s="247"/>
      <c r="CM352" s="247"/>
      <c r="CN352" s="247"/>
      <c r="CO352" s="247"/>
      <c r="CP352" s="247"/>
      <c r="CQ352" s="247"/>
      <c r="CR352" s="247"/>
      <c r="CS352" s="248" t="s">
        <v>4488</v>
      </c>
      <c r="CT352" s="247"/>
      <c r="CU352" s="247"/>
      <c r="CV352" s="247"/>
      <c r="CW352" s="247"/>
      <c r="CX352" s="247"/>
      <c r="CY352" s="247"/>
      <c r="CZ352" s="247"/>
      <c r="DA352" s="247"/>
      <c r="DB352" s="247"/>
      <c r="DC352" s="247"/>
      <c r="DD352" s="247"/>
      <c r="DE352" s="247"/>
    </row>
    <row r="353" spans="34:109" ht="57" hidden="1">
      <c r="AH353" s="43"/>
      <c r="AI353" s="43"/>
      <c r="AJ353" s="43"/>
      <c r="AK353" s="43"/>
      <c r="AL353" s="47" t="str">
        <f t="shared" si="10"/>
        <v/>
      </c>
      <c r="AM353" s="47" t="str">
        <f t="shared" si="11"/>
        <v/>
      </c>
      <c r="AO353" s="43"/>
      <c r="AP353" s="43">
        <v>351</v>
      </c>
      <c r="AQ353" s="51"/>
      <c r="AR353" s="51"/>
      <c r="AS353" s="51"/>
      <c r="AT353" s="51"/>
      <c r="AU353" s="51"/>
      <c r="AV353" s="51"/>
      <c r="AW353" s="51"/>
      <c r="AX353" s="51"/>
      <c r="AY353" s="51"/>
      <c r="AZ353" s="51"/>
      <c r="BA353" s="51"/>
      <c r="BB353" s="51"/>
      <c r="BC353" s="51"/>
      <c r="BD353" s="51"/>
      <c r="BE353" s="51"/>
      <c r="BF353" s="51"/>
      <c r="BG353" s="51"/>
      <c r="BH353" s="51"/>
      <c r="BI353" s="51"/>
      <c r="BJ353" s="51" t="s">
        <v>4489</v>
      </c>
      <c r="BK353" s="51"/>
      <c r="BL353" s="51"/>
      <c r="BM353" s="51"/>
      <c r="BN353" s="51"/>
      <c r="BO353" s="51"/>
      <c r="BP353" s="51"/>
      <c r="BQ353" s="51"/>
      <c r="BR353" s="51"/>
      <c r="BS353" s="51"/>
      <c r="BT353" s="51"/>
      <c r="BU353" s="51"/>
      <c r="BV353" s="51"/>
      <c r="BW353" s="43"/>
      <c r="BX353" s="43"/>
      <c r="BY353" s="43"/>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t="s">
        <v>4490</v>
      </c>
      <c r="CT353" s="248"/>
      <c r="CU353" s="248"/>
      <c r="CV353" s="248"/>
      <c r="CW353" s="248"/>
      <c r="CX353" s="248"/>
      <c r="CY353" s="248"/>
      <c r="CZ353" s="248"/>
      <c r="DA353" s="248"/>
      <c r="DB353" s="248"/>
      <c r="DC353" s="248"/>
      <c r="DD353" s="248"/>
      <c r="DE353" s="248"/>
    </row>
    <row r="354" spans="34:109" ht="85.5" hidden="1">
      <c r="AH354" s="43"/>
      <c r="AI354" s="43"/>
      <c r="AJ354" s="43"/>
      <c r="AK354" s="43"/>
      <c r="AL354" s="47" t="str">
        <f t="shared" si="10"/>
        <v/>
      </c>
      <c r="AM354" s="47" t="str">
        <f t="shared" si="11"/>
        <v/>
      </c>
      <c r="AO354" s="43"/>
      <c r="AP354" s="43">
        <v>352</v>
      </c>
      <c r="AQ354" s="51"/>
      <c r="AR354" s="51"/>
      <c r="AS354" s="51"/>
      <c r="AT354" s="51"/>
      <c r="AU354" s="51"/>
      <c r="AV354" s="51"/>
      <c r="AW354" s="51"/>
      <c r="AX354" s="51"/>
      <c r="AY354" s="51"/>
      <c r="AZ354" s="51"/>
      <c r="BA354" s="51"/>
      <c r="BB354" s="51"/>
      <c r="BC354" s="51"/>
      <c r="BD354" s="51"/>
      <c r="BE354" s="51"/>
      <c r="BF354" s="51"/>
      <c r="BG354" s="51"/>
      <c r="BH354" s="51"/>
      <c r="BI354" s="51"/>
      <c r="BJ354" s="51" t="s">
        <v>4491</v>
      </c>
      <c r="BK354" s="51"/>
      <c r="BL354" s="51"/>
      <c r="BM354" s="51"/>
      <c r="BN354" s="51"/>
      <c r="BO354" s="51"/>
      <c r="BP354" s="51"/>
      <c r="BQ354" s="51"/>
      <c r="BR354" s="51"/>
      <c r="BS354" s="51"/>
      <c r="BT354" s="51"/>
      <c r="BU354" s="51"/>
      <c r="BV354" s="51"/>
      <c r="BW354" s="43"/>
      <c r="BX354" s="43"/>
      <c r="BY354" s="43"/>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t="s">
        <v>4492</v>
      </c>
      <c r="CT354" s="248"/>
      <c r="CU354" s="248"/>
      <c r="CV354" s="248"/>
      <c r="CW354" s="248"/>
      <c r="CX354" s="248"/>
      <c r="CY354" s="248"/>
      <c r="CZ354" s="248"/>
      <c r="DA354" s="248"/>
      <c r="DB354" s="248"/>
      <c r="DC354" s="248"/>
      <c r="DD354" s="248"/>
      <c r="DE354" s="248"/>
    </row>
    <row r="355" spans="34:109" ht="71.25" hidden="1">
      <c r="AH355" s="43"/>
      <c r="AI355" s="43"/>
      <c r="AJ355" s="43"/>
      <c r="AK355" s="43"/>
      <c r="AL355" s="47" t="str">
        <f t="shared" si="10"/>
        <v/>
      </c>
      <c r="AM355" s="47" t="str">
        <f t="shared" si="11"/>
        <v/>
      </c>
      <c r="AO355" s="43"/>
      <c r="AP355" s="43">
        <v>353</v>
      </c>
      <c r="AQ355" s="51"/>
      <c r="AR355" s="51"/>
      <c r="AS355" s="51"/>
      <c r="AT355" s="51"/>
      <c r="AU355" s="51"/>
      <c r="AV355" s="51"/>
      <c r="AW355" s="51"/>
      <c r="AX355" s="51"/>
      <c r="AY355" s="51"/>
      <c r="AZ355" s="51"/>
      <c r="BA355" s="51"/>
      <c r="BB355" s="51"/>
      <c r="BC355" s="51"/>
      <c r="BD355" s="51"/>
      <c r="BE355" s="51"/>
      <c r="BF355" s="51"/>
      <c r="BG355" s="51"/>
      <c r="BH355" s="51"/>
      <c r="BI355" s="51"/>
      <c r="BJ355" s="51" t="s">
        <v>4493</v>
      </c>
      <c r="BK355" s="51"/>
      <c r="BL355" s="51"/>
      <c r="BM355" s="51"/>
      <c r="BN355" s="51"/>
      <c r="BO355" s="51"/>
      <c r="BP355" s="51"/>
      <c r="BQ355" s="51"/>
      <c r="BR355" s="51"/>
      <c r="BS355" s="51"/>
      <c r="BT355" s="51"/>
      <c r="BU355" s="51"/>
      <c r="BV355" s="51"/>
      <c r="BW355" s="43"/>
      <c r="BX355" s="43"/>
      <c r="BY355" s="43"/>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t="s">
        <v>4494</v>
      </c>
      <c r="CT355" s="248"/>
      <c r="CU355" s="248"/>
      <c r="CV355" s="248"/>
      <c r="CW355" s="248"/>
      <c r="CX355" s="248"/>
      <c r="CY355" s="248"/>
      <c r="CZ355" s="248"/>
      <c r="DA355" s="248"/>
      <c r="DB355" s="248"/>
      <c r="DC355" s="248"/>
      <c r="DD355" s="248"/>
      <c r="DE355" s="248"/>
    </row>
    <row r="356" spans="34:109" ht="28.5" hidden="1">
      <c r="AH356" s="83"/>
      <c r="AI356" s="83"/>
      <c r="AJ356" s="83"/>
      <c r="AK356" s="83"/>
      <c r="AL356" s="47" t="str">
        <f t="shared" si="10"/>
        <v/>
      </c>
      <c r="AM356" s="47" t="str">
        <f t="shared" si="11"/>
        <v/>
      </c>
      <c r="AO356" s="83"/>
      <c r="AP356" s="43">
        <v>354</v>
      </c>
      <c r="AQ356" s="84"/>
      <c r="AR356" s="84"/>
      <c r="AS356" s="84"/>
      <c r="AT356" s="84"/>
      <c r="AU356" s="84"/>
      <c r="AV356" s="84"/>
      <c r="AW356" s="84"/>
      <c r="AX356" s="84"/>
      <c r="AY356" s="84"/>
      <c r="AZ356" s="84"/>
      <c r="BA356" s="84"/>
      <c r="BB356" s="84"/>
      <c r="BC356" s="84"/>
      <c r="BD356" s="84"/>
      <c r="BE356" s="84"/>
      <c r="BF356" s="84"/>
      <c r="BG356" s="84"/>
      <c r="BH356" s="84"/>
      <c r="BI356" s="84"/>
      <c r="BJ356" s="51" t="s">
        <v>4495</v>
      </c>
      <c r="BK356" s="84"/>
      <c r="BL356" s="84"/>
      <c r="BM356" s="84"/>
      <c r="BN356" s="84"/>
      <c r="BO356" s="84"/>
      <c r="BP356" s="84"/>
      <c r="BQ356" s="84"/>
      <c r="BR356" s="84"/>
      <c r="BS356" s="84"/>
      <c r="BT356" s="84"/>
      <c r="BU356" s="84"/>
      <c r="BV356" s="84"/>
      <c r="BW356" s="83"/>
      <c r="BX356" s="83"/>
      <c r="BY356" s="83"/>
      <c r="BZ356" s="247"/>
      <c r="CA356" s="247"/>
      <c r="CB356" s="247"/>
      <c r="CC356" s="247"/>
      <c r="CD356" s="247"/>
      <c r="CE356" s="247"/>
      <c r="CF356" s="247"/>
      <c r="CG356" s="247"/>
      <c r="CH356" s="247"/>
      <c r="CI356" s="247"/>
      <c r="CJ356" s="247"/>
      <c r="CK356" s="247"/>
      <c r="CL356" s="247"/>
      <c r="CM356" s="247"/>
      <c r="CN356" s="247"/>
      <c r="CO356" s="247"/>
      <c r="CP356" s="247"/>
      <c r="CQ356" s="247"/>
      <c r="CR356" s="247"/>
      <c r="CS356" s="248" t="s">
        <v>2542</v>
      </c>
      <c r="CT356" s="247"/>
      <c r="CU356" s="247"/>
      <c r="CV356" s="247"/>
      <c r="CW356" s="247"/>
      <c r="CX356" s="247"/>
      <c r="CY356" s="247"/>
      <c r="CZ356" s="247"/>
      <c r="DA356" s="247"/>
      <c r="DB356" s="247"/>
      <c r="DC356" s="247"/>
      <c r="DD356" s="247"/>
      <c r="DE356" s="247"/>
    </row>
    <row r="357" spans="34:109" ht="71.25" hidden="1">
      <c r="AH357" s="83"/>
      <c r="AI357" s="83"/>
      <c r="AJ357" s="83"/>
      <c r="AK357" s="83"/>
      <c r="AL357" s="47" t="str">
        <f t="shared" si="10"/>
        <v/>
      </c>
      <c r="AM357" s="47" t="str">
        <f t="shared" si="11"/>
        <v/>
      </c>
      <c r="AO357" s="83"/>
      <c r="AP357" s="43">
        <v>355</v>
      </c>
      <c r="AQ357" s="84"/>
      <c r="AR357" s="84"/>
      <c r="AS357" s="84"/>
      <c r="AT357" s="84"/>
      <c r="AU357" s="84"/>
      <c r="AV357" s="84"/>
      <c r="AW357" s="84"/>
      <c r="AX357" s="84"/>
      <c r="AY357" s="84"/>
      <c r="AZ357" s="84"/>
      <c r="BA357" s="84"/>
      <c r="BB357" s="84"/>
      <c r="BC357" s="84"/>
      <c r="BD357" s="84"/>
      <c r="BE357" s="84"/>
      <c r="BF357" s="84"/>
      <c r="BG357" s="84"/>
      <c r="BH357" s="84"/>
      <c r="BI357" s="84"/>
      <c r="BJ357" s="51" t="s">
        <v>4496</v>
      </c>
      <c r="BK357" s="84"/>
      <c r="BL357" s="84"/>
      <c r="BM357" s="84"/>
      <c r="BN357" s="84"/>
      <c r="BO357" s="84"/>
      <c r="BP357" s="84"/>
      <c r="BQ357" s="84"/>
      <c r="BR357" s="84"/>
      <c r="BS357" s="84"/>
      <c r="BT357" s="84"/>
      <c r="BU357" s="84"/>
      <c r="BV357" s="84"/>
      <c r="BW357" s="83"/>
      <c r="BX357" s="83"/>
      <c r="BY357" s="83"/>
      <c r="BZ357" s="247"/>
      <c r="CA357" s="247"/>
      <c r="CB357" s="247"/>
      <c r="CC357" s="247"/>
      <c r="CD357" s="247"/>
      <c r="CE357" s="247"/>
      <c r="CF357" s="247"/>
      <c r="CG357" s="247"/>
      <c r="CH357" s="247"/>
      <c r="CI357" s="247"/>
      <c r="CJ357" s="247"/>
      <c r="CK357" s="247"/>
      <c r="CL357" s="247"/>
      <c r="CM357" s="247"/>
      <c r="CN357" s="247"/>
      <c r="CO357" s="247"/>
      <c r="CP357" s="247"/>
      <c r="CQ357" s="247"/>
      <c r="CR357" s="247"/>
      <c r="CS357" s="248" t="s">
        <v>4497</v>
      </c>
      <c r="CT357" s="247"/>
      <c r="CU357" s="247"/>
      <c r="CV357" s="247"/>
      <c r="CW357" s="247"/>
      <c r="CX357" s="247"/>
      <c r="CY357" s="247"/>
      <c r="CZ357" s="247"/>
      <c r="DA357" s="247"/>
      <c r="DB357" s="247"/>
      <c r="DC357" s="247"/>
      <c r="DD357" s="247"/>
      <c r="DE357" s="247"/>
    </row>
    <row r="358" spans="34:109" ht="71.25" hidden="1">
      <c r="AH358" s="83"/>
      <c r="AI358" s="83"/>
      <c r="AJ358" s="83"/>
      <c r="AK358" s="83"/>
      <c r="AL358" s="47" t="str">
        <f t="shared" si="10"/>
        <v/>
      </c>
      <c r="AM358" s="47" t="str">
        <f t="shared" si="11"/>
        <v/>
      </c>
      <c r="AO358" s="83"/>
      <c r="AP358" s="43">
        <v>356</v>
      </c>
      <c r="AQ358" s="84"/>
      <c r="AR358" s="84"/>
      <c r="AS358" s="84"/>
      <c r="AT358" s="84"/>
      <c r="AU358" s="84"/>
      <c r="AV358" s="84"/>
      <c r="AW358" s="84"/>
      <c r="AX358" s="84"/>
      <c r="AY358" s="84"/>
      <c r="AZ358" s="84"/>
      <c r="BA358" s="84"/>
      <c r="BB358" s="84"/>
      <c r="BC358" s="84"/>
      <c r="BD358" s="84"/>
      <c r="BE358" s="84"/>
      <c r="BF358" s="84"/>
      <c r="BG358" s="84"/>
      <c r="BH358" s="84"/>
      <c r="BI358" s="84"/>
      <c r="BJ358" s="51" t="s">
        <v>4498</v>
      </c>
      <c r="BK358" s="84"/>
      <c r="BL358" s="84"/>
      <c r="BM358" s="84"/>
      <c r="BN358" s="84"/>
      <c r="BO358" s="84"/>
      <c r="BP358" s="84"/>
      <c r="BQ358" s="84"/>
      <c r="BR358" s="84"/>
      <c r="BS358" s="84"/>
      <c r="BT358" s="84"/>
      <c r="BU358" s="84"/>
      <c r="BV358" s="84"/>
      <c r="BW358" s="83"/>
      <c r="BX358" s="83"/>
      <c r="BY358" s="83"/>
      <c r="BZ358" s="247"/>
      <c r="CA358" s="247"/>
      <c r="CB358" s="247"/>
      <c r="CC358" s="247"/>
      <c r="CD358" s="247"/>
      <c r="CE358" s="247"/>
      <c r="CF358" s="247"/>
      <c r="CG358" s="247"/>
      <c r="CH358" s="247"/>
      <c r="CI358" s="247"/>
      <c r="CJ358" s="247"/>
      <c r="CK358" s="247"/>
      <c r="CL358" s="247"/>
      <c r="CM358" s="247"/>
      <c r="CN358" s="247"/>
      <c r="CO358" s="247"/>
      <c r="CP358" s="247"/>
      <c r="CQ358" s="247"/>
      <c r="CR358" s="247"/>
      <c r="CS358" s="248" t="s">
        <v>4499</v>
      </c>
      <c r="CT358" s="247"/>
      <c r="CU358" s="247"/>
      <c r="CV358" s="247"/>
      <c r="CW358" s="247"/>
      <c r="CX358" s="247"/>
      <c r="CY358" s="247"/>
      <c r="CZ358" s="247"/>
      <c r="DA358" s="247"/>
      <c r="DB358" s="247"/>
      <c r="DC358" s="247"/>
      <c r="DD358" s="247"/>
      <c r="DE358" s="247"/>
    </row>
    <row r="359" spans="34:109" ht="57" hidden="1">
      <c r="AH359" s="83"/>
      <c r="AI359" s="83"/>
      <c r="AJ359" s="83"/>
      <c r="AK359" s="83"/>
      <c r="AL359" s="47" t="str">
        <f t="shared" si="10"/>
        <v/>
      </c>
      <c r="AM359" s="47" t="str">
        <f t="shared" si="11"/>
        <v/>
      </c>
      <c r="AO359" s="83"/>
      <c r="AP359" s="43">
        <v>357</v>
      </c>
      <c r="AQ359" s="84"/>
      <c r="AR359" s="84"/>
      <c r="AS359" s="84"/>
      <c r="AT359" s="84"/>
      <c r="AU359" s="84"/>
      <c r="AV359" s="84"/>
      <c r="AW359" s="84"/>
      <c r="AX359" s="84"/>
      <c r="AY359" s="84"/>
      <c r="AZ359" s="84"/>
      <c r="BA359" s="84"/>
      <c r="BB359" s="84"/>
      <c r="BC359" s="84"/>
      <c r="BD359" s="84"/>
      <c r="BE359" s="84"/>
      <c r="BF359" s="84"/>
      <c r="BG359" s="84"/>
      <c r="BH359" s="84"/>
      <c r="BI359" s="84"/>
      <c r="BJ359" s="51" t="s">
        <v>4500</v>
      </c>
      <c r="BK359" s="84"/>
      <c r="BL359" s="84"/>
      <c r="BM359" s="84"/>
      <c r="BN359" s="84"/>
      <c r="BO359" s="84"/>
      <c r="BP359" s="84"/>
      <c r="BQ359" s="84"/>
      <c r="BR359" s="84"/>
      <c r="BS359" s="84"/>
      <c r="BT359" s="84"/>
      <c r="BU359" s="84"/>
      <c r="BV359" s="84"/>
      <c r="BW359" s="83"/>
      <c r="BX359" s="83"/>
      <c r="BY359" s="83"/>
      <c r="BZ359" s="247"/>
      <c r="CA359" s="247"/>
      <c r="CB359" s="247"/>
      <c r="CC359" s="247"/>
      <c r="CD359" s="247"/>
      <c r="CE359" s="247"/>
      <c r="CF359" s="247"/>
      <c r="CG359" s="247"/>
      <c r="CH359" s="247"/>
      <c r="CI359" s="247"/>
      <c r="CJ359" s="247"/>
      <c r="CK359" s="247"/>
      <c r="CL359" s="247"/>
      <c r="CM359" s="247"/>
      <c r="CN359" s="247"/>
      <c r="CO359" s="247"/>
      <c r="CP359" s="247"/>
      <c r="CQ359" s="247"/>
      <c r="CR359" s="247"/>
      <c r="CS359" s="248" t="s">
        <v>4501</v>
      </c>
      <c r="CT359" s="247"/>
      <c r="CU359" s="247"/>
      <c r="CV359" s="247"/>
      <c r="CW359" s="247"/>
      <c r="CX359" s="247"/>
      <c r="CY359" s="247"/>
      <c r="CZ359" s="247"/>
      <c r="DA359" s="247"/>
      <c r="DB359" s="247"/>
      <c r="DC359" s="247"/>
      <c r="DD359" s="247"/>
      <c r="DE359" s="247"/>
    </row>
    <row r="360" spans="34:109" ht="57" hidden="1">
      <c r="AH360" s="83"/>
      <c r="AI360" s="83"/>
      <c r="AJ360" s="83"/>
      <c r="AK360" s="83"/>
      <c r="AL360" s="47" t="str">
        <f t="shared" si="10"/>
        <v/>
      </c>
      <c r="AM360" s="47" t="str">
        <f t="shared" si="11"/>
        <v/>
      </c>
      <c r="AO360" s="83"/>
      <c r="AP360" s="43">
        <v>358</v>
      </c>
      <c r="AQ360" s="84"/>
      <c r="AR360" s="84"/>
      <c r="AS360" s="84"/>
      <c r="AT360" s="84"/>
      <c r="AU360" s="84"/>
      <c r="AV360" s="84"/>
      <c r="AW360" s="84"/>
      <c r="AX360" s="84"/>
      <c r="AY360" s="84"/>
      <c r="AZ360" s="84"/>
      <c r="BA360" s="84"/>
      <c r="BB360" s="84"/>
      <c r="BC360" s="84"/>
      <c r="BD360" s="84"/>
      <c r="BE360" s="84"/>
      <c r="BF360" s="84"/>
      <c r="BG360" s="84"/>
      <c r="BH360" s="84"/>
      <c r="BI360" s="84"/>
      <c r="BJ360" s="51" t="s">
        <v>4502</v>
      </c>
      <c r="BK360" s="84"/>
      <c r="BL360" s="84"/>
      <c r="BM360" s="84"/>
      <c r="BN360" s="84"/>
      <c r="BO360" s="84"/>
      <c r="BP360" s="84"/>
      <c r="BQ360" s="84"/>
      <c r="BR360" s="84"/>
      <c r="BS360" s="84"/>
      <c r="BT360" s="84"/>
      <c r="BU360" s="84"/>
      <c r="BV360" s="84"/>
      <c r="BW360" s="83"/>
      <c r="BX360" s="83"/>
      <c r="BY360" s="83"/>
      <c r="BZ360" s="247"/>
      <c r="CA360" s="247"/>
      <c r="CB360" s="247"/>
      <c r="CC360" s="247"/>
      <c r="CD360" s="247"/>
      <c r="CE360" s="247"/>
      <c r="CF360" s="247"/>
      <c r="CG360" s="247"/>
      <c r="CH360" s="247"/>
      <c r="CI360" s="247"/>
      <c r="CJ360" s="247"/>
      <c r="CK360" s="247"/>
      <c r="CL360" s="247"/>
      <c r="CM360" s="247"/>
      <c r="CN360" s="247"/>
      <c r="CO360" s="247"/>
      <c r="CP360" s="247"/>
      <c r="CQ360" s="247"/>
      <c r="CR360" s="247"/>
      <c r="CS360" s="248" t="s">
        <v>4503</v>
      </c>
      <c r="CT360" s="247"/>
      <c r="CU360" s="247"/>
      <c r="CV360" s="247"/>
      <c r="CW360" s="247"/>
      <c r="CX360" s="247"/>
      <c r="CY360" s="247"/>
      <c r="CZ360" s="247"/>
      <c r="DA360" s="247"/>
      <c r="DB360" s="247"/>
      <c r="DC360" s="247"/>
      <c r="DD360" s="247"/>
      <c r="DE360" s="247"/>
    </row>
    <row r="361" spans="34:109" ht="71.25" hidden="1">
      <c r="AH361" s="83"/>
      <c r="AI361" s="83"/>
      <c r="AJ361" s="83"/>
      <c r="AK361" s="83"/>
      <c r="AL361" s="47" t="str">
        <f t="shared" si="10"/>
        <v/>
      </c>
      <c r="AM361" s="47" t="str">
        <f t="shared" si="11"/>
        <v/>
      </c>
      <c r="AO361" s="83"/>
      <c r="AP361" s="43">
        <v>359</v>
      </c>
      <c r="AQ361" s="84"/>
      <c r="AR361" s="84"/>
      <c r="AS361" s="84"/>
      <c r="AT361" s="84"/>
      <c r="AU361" s="84"/>
      <c r="AV361" s="84"/>
      <c r="AW361" s="84"/>
      <c r="AX361" s="84"/>
      <c r="AY361" s="84"/>
      <c r="AZ361" s="84"/>
      <c r="BA361" s="84"/>
      <c r="BB361" s="84"/>
      <c r="BC361" s="84"/>
      <c r="BD361" s="84"/>
      <c r="BE361" s="84"/>
      <c r="BF361" s="84"/>
      <c r="BG361" s="84"/>
      <c r="BH361" s="84"/>
      <c r="BI361" s="84"/>
      <c r="BJ361" s="51" t="s">
        <v>4504</v>
      </c>
      <c r="BK361" s="84"/>
      <c r="BL361" s="84"/>
      <c r="BM361" s="84"/>
      <c r="BN361" s="84"/>
      <c r="BO361" s="84"/>
      <c r="BP361" s="84"/>
      <c r="BQ361" s="84"/>
      <c r="BR361" s="84"/>
      <c r="BS361" s="84"/>
      <c r="BT361" s="84"/>
      <c r="BU361" s="84"/>
      <c r="BV361" s="84"/>
      <c r="BW361" s="83"/>
      <c r="BX361" s="83"/>
      <c r="BY361" s="83"/>
      <c r="BZ361" s="247"/>
      <c r="CA361" s="247"/>
      <c r="CB361" s="247"/>
      <c r="CC361" s="247"/>
      <c r="CD361" s="247"/>
      <c r="CE361" s="247"/>
      <c r="CF361" s="247"/>
      <c r="CG361" s="247"/>
      <c r="CH361" s="247"/>
      <c r="CI361" s="247"/>
      <c r="CJ361" s="247"/>
      <c r="CK361" s="247"/>
      <c r="CL361" s="247"/>
      <c r="CM361" s="247"/>
      <c r="CN361" s="247"/>
      <c r="CO361" s="247"/>
      <c r="CP361" s="247"/>
      <c r="CQ361" s="247"/>
      <c r="CR361" s="247"/>
      <c r="CS361" s="248" t="s">
        <v>4505</v>
      </c>
      <c r="CT361" s="247"/>
      <c r="CU361" s="247"/>
      <c r="CV361" s="247"/>
      <c r="CW361" s="247"/>
      <c r="CX361" s="247"/>
      <c r="CY361" s="247"/>
      <c r="CZ361" s="247"/>
      <c r="DA361" s="247"/>
      <c r="DB361" s="247"/>
      <c r="DC361" s="247"/>
      <c r="DD361" s="247"/>
      <c r="DE361" s="247"/>
    </row>
    <row r="362" spans="34:109" ht="57" hidden="1">
      <c r="AH362" s="83"/>
      <c r="AI362" s="83"/>
      <c r="AJ362" s="83"/>
      <c r="AK362" s="83"/>
      <c r="AL362" s="47" t="str">
        <f t="shared" si="10"/>
        <v/>
      </c>
      <c r="AM362" s="47" t="str">
        <f t="shared" si="11"/>
        <v/>
      </c>
      <c r="AO362" s="83"/>
      <c r="AP362" s="43">
        <v>360</v>
      </c>
      <c r="AQ362" s="84"/>
      <c r="AR362" s="84"/>
      <c r="AS362" s="84"/>
      <c r="AT362" s="84"/>
      <c r="AU362" s="84"/>
      <c r="AV362" s="84"/>
      <c r="AW362" s="84"/>
      <c r="AX362" s="84"/>
      <c r="AY362" s="84"/>
      <c r="AZ362" s="84"/>
      <c r="BA362" s="84"/>
      <c r="BB362" s="84"/>
      <c r="BC362" s="84"/>
      <c r="BD362" s="84"/>
      <c r="BE362" s="84"/>
      <c r="BF362" s="84"/>
      <c r="BG362" s="84"/>
      <c r="BH362" s="84"/>
      <c r="BI362" s="84"/>
      <c r="BJ362" s="51" t="s">
        <v>4506</v>
      </c>
      <c r="BK362" s="84"/>
      <c r="BL362" s="84"/>
      <c r="BM362" s="84"/>
      <c r="BN362" s="84"/>
      <c r="BO362" s="84"/>
      <c r="BP362" s="84"/>
      <c r="BQ362" s="84"/>
      <c r="BR362" s="84"/>
      <c r="BS362" s="84"/>
      <c r="BT362" s="84"/>
      <c r="BU362" s="84"/>
      <c r="BV362" s="84"/>
      <c r="BW362" s="83"/>
      <c r="BX362" s="83"/>
      <c r="BY362" s="83"/>
      <c r="BZ362" s="247"/>
      <c r="CA362" s="247"/>
      <c r="CB362" s="247"/>
      <c r="CC362" s="247"/>
      <c r="CD362" s="247"/>
      <c r="CE362" s="247"/>
      <c r="CF362" s="247"/>
      <c r="CG362" s="247"/>
      <c r="CH362" s="247"/>
      <c r="CI362" s="247"/>
      <c r="CJ362" s="247"/>
      <c r="CK362" s="247"/>
      <c r="CL362" s="247"/>
      <c r="CM362" s="247"/>
      <c r="CN362" s="247"/>
      <c r="CO362" s="247"/>
      <c r="CP362" s="247"/>
      <c r="CQ362" s="247"/>
      <c r="CR362" s="247"/>
      <c r="CS362" s="248" t="s">
        <v>4507</v>
      </c>
      <c r="CT362" s="247"/>
      <c r="CU362" s="247"/>
      <c r="CV362" s="247"/>
      <c r="CW362" s="247"/>
      <c r="CX362" s="247"/>
      <c r="CY362" s="247"/>
      <c r="CZ362" s="247"/>
      <c r="DA362" s="247"/>
      <c r="DB362" s="247"/>
      <c r="DC362" s="247"/>
      <c r="DD362" s="247"/>
      <c r="DE362" s="247"/>
    </row>
    <row r="363" spans="34:109" ht="57" hidden="1">
      <c r="AH363" s="83"/>
      <c r="AI363" s="83"/>
      <c r="AJ363" s="83"/>
      <c r="AK363" s="83"/>
      <c r="AL363" s="47" t="str">
        <f t="shared" si="10"/>
        <v/>
      </c>
      <c r="AM363" s="47" t="str">
        <f t="shared" si="11"/>
        <v/>
      </c>
      <c r="AO363" s="83"/>
      <c r="AP363" s="43">
        <v>361</v>
      </c>
      <c r="AQ363" s="84"/>
      <c r="AR363" s="84"/>
      <c r="AS363" s="84"/>
      <c r="AT363" s="84"/>
      <c r="AU363" s="84"/>
      <c r="AV363" s="84"/>
      <c r="AW363" s="84"/>
      <c r="AX363" s="84"/>
      <c r="AY363" s="84"/>
      <c r="AZ363" s="84"/>
      <c r="BA363" s="84"/>
      <c r="BB363" s="84"/>
      <c r="BC363" s="84"/>
      <c r="BD363" s="84"/>
      <c r="BE363" s="84"/>
      <c r="BF363" s="84"/>
      <c r="BG363" s="84"/>
      <c r="BH363" s="84"/>
      <c r="BI363" s="84"/>
      <c r="BJ363" s="51" t="s">
        <v>4508</v>
      </c>
      <c r="BK363" s="84"/>
      <c r="BL363" s="84"/>
      <c r="BM363" s="84"/>
      <c r="BN363" s="84"/>
      <c r="BO363" s="84"/>
      <c r="BP363" s="84"/>
      <c r="BQ363" s="84"/>
      <c r="BR363" s="84"/>
      <c r="BS363" s="84"/>
      <c r="BT363" s="84"/>
      <c r="BU363" s="84"/>
      <c r="BV363" s="84"/>
      <c r="BW363" s="83"/>
      <c r="BX363" s="83"/>
      <c r="BY363" s="83"/>
      <c r="BZ363" s="247"/>
      <c r="CA363" s="247"/>
      <c r="CB363" s="247"/>
      <c r="CC363" s="247"/>
      <c r="CD363" s="247"/>
      <c r="CE363" s="247"/>
      <c r="CF363" s="247"/>
      <c r="CG363" s="247"/>
      <c r="CH363" s="247"/>
      <c r="CI363" s="247"/>
      <c r="CJ363" s="247"/>
      <c r="CK363" s="247"/>
      <c r="CL363" s="247"/>
      <c r="CM363" s="247"/>
      <c r="CN363" s="247"/>
      <c r="CO363" s="247"/>
      <c r="CP363" s="247"/>
      <c r="CQ363" s="247"/>
      <c r="CR363" s="247"/>
      <c r="CS363" s="248" t="s">
        <v>4509</v>
      </c>
      <c r="CT363" s="247"/>
      <c r="CU363" s="247"/>
      <c r="CV363" s="247"/>
      <c r="CW363" s="247"/>
      <c r="CX363" s="247"/>
      <c r="CY363" s="247"/>
      <c r="CZ363" s="247"/>
      <c r="DA363" s="247"/>
      <c r="DB363" s="247"/>
      <c r="DC363" s="247"/>
      <c r="DD363" s="247"/>
      <c r="DE363" s="247"/>
    </row>
    <row r="364" spans="34:109" ht="71.25" hidden="1">
      <c r="AH364" s="83"/>
      <c r="AI364" s="83"/>
      <c r="AJ364" s="83"/>
      <c r="AK364" s="83"/>
      <c r="AL364" s="47" t="str">
        <f t="shared" si="10"/>
        <v/>
      </c>
      <c r="AM364" s="47" t="str">
        <f t="shared" si="11"/>
        <v/>
      </c>
      <c r="AO364" s="83"/>
      <c r="AP364" s="43">
        <v>362</v>
      </c>
      <c r="AQ364" s="84"/>
      <c r="AR364" s="84"/>
      <c r="AS364" s="84"/>
      <c r="AT364" s="84"/>
      <c r="AU364" s="84"/>
      <c r="AV364" s="84"/>
      <c r="AW364" s="84"/>
      <c r="AX364" s="84"/>
      <c r="AY364" s="84"/>
      <c r="AZ364" s="84"/>
      <c r="BA364" s="84"/>
      <c r="BB364" s="84"/>
      <c r="BC364" s="84"/>
      <c r="BD364" s="84"/>
      <c r="BE364" s="84"/>
      <c r="BF364" s="84"/>
      <c r="BG364" s="84"/>
      <c r="BH364" s="84"/>
      <c r="BI364" s="84"/>
      <c r="BJ364" s="51" t="s">
        <v>4510</v>
      </c>
      <c r="BK364" s="84"/>
      <c r="BL364" s="84"/>
      <c r="BM364" s="84"/>
      <c r="BN364" s="84"/>
      <c r="BO364" s="84"/>
      <c r="BP364" s="84"/>
      <c r="BQ364" s="84"/>
      <c r="BR364" s="84"/>
      <c r="BS364" s="84"/>
      <c r="BT364" s="84"/>
      <c r="BU364" s="84"/>
      <c r="BV364" s="84"/>
      <c r="BW364" s="83"/>
      <c r="BX364" s="83"/>
      <c r="BY364" s="83"/>
      <c r="BZ364" s="247"/>
      <c r="CA364" s="247"/>
      <c r="CB364" s="247"/>
      <c r="CC364" s="247"/>
      <c r="CD364" s="247"/>
      <c r="CE364" s="247"/>
      <c r="CF364" s="247"/>
      <c r="CG364" s="247"/>
      <c r="CH364" s="247"/>
      <c r="CI364" s="247"/>
      <c r="CJ364" s="247"/>
      <c r="CK364" s="247"/>
      <c r="CL364" s="247"/>
      <c r="CM364" s="247"/>
      <c r="CN364" s="247"/>
      <c r="CO364" s="247"/>
      <c r="CP364" s="247"/>
      <c r="CQ364" s="247"/>
      <c r="CR364" s="247"/>
      <c r="CS364" s="248" t="s">
        <v>4511</v>
      </c>
      <c r="CT364" s="247"/>
      <c r="CU364" s="247"/>
      <c r="CV364" s="247"/>
      <c r="CW364" s="247"/>
      <c r="CX364" s="247"/>
      <c r="CY364" s="247"/>
      <c r="CZ364" s="247"/>
      <c r="DA364" s="247"/>
      <c r="DB364" s="247"/>
      <c r="DC364" s="247"/>
      <c r="DD364" s="247"/>
      <c r="DE364" s="247"/>
    </row>
    <row r="365" spans="34:109" ht="71.25" hidden="1">
      <c r="AH365" s="83"/>
      <c r="AI365" s="83"/>
      <c r="AJ365" s="83"/>
      <c r="AK365" s="83"/>
      <c r="AL365" s="47" t="str">
        <f t="shared" si="10"/>
        <v/>
      </c>
      <c r="AM365" s="47" t="str">
        <f t="shared" si="11"/>
        <v/>
      </c>
      <c r="AO365" s="83"/>
      <c r="AP365" s="43">
        <v>363</v>
      </c>
      <c r="AQ365" s="84"/>
      <c r="AR365" s="84"/>
      <c r="AS365" s="84"/>
      <c r="AT365" s="84"/>
      <c r="AU365" s="84"/>
      <c r="AV365" s="84"/>
      <c r="AW365" s="84"/>
      <c r="AX365" s="84"/>
      <c r="AY365" s="84"/>
      <c r="AZ365" s="84"/>
      <c r="BA365" s="84"/>
      <c r="BB365" s="84"/>
      <c r="BC365" s="84"/>
      <c r="BD365" s="84"/>
      <c r="BE365" s="84"/>
      <c r="BF365" s="84"/>
      <c r="BG365" s="84"/>
      <c r="BH365" s="84"/>
      <c r="BI365" s="84"/>
      <c r="BJ365" s="51" t="s">
        <v>4512</v>
      </c>
      <c r="BK365" s="84"/>
      <c r="BL365" s="84"/>
      <c r="BM365" s="84"/>
      <c r="BN365" s="84"/>
      <c r="BO365" s="84"/>
      <c r="BP365" s="84"/>
      <c r="BQ365" s="84"/>
      <c r="BR365" s="84"/>
      <c r="BS365" s="84"/>
      <c r="BT365" s="84"/>
      <c r="BU365" s="84"/>
      <c r="BV365" s="84"/>
      <c r="BW365" s="83"/>
      <c r="BX365" s="83"/>
      <c r="BY365" s="83"/>
      <c r="BZ365" s="247"/>
      <c r="CA365" s="247"/>
      <c r="CB365" s="247"/>
      <c r="CC365" s="247"/>
      <c r="CD365" s="247"/>
      <c r="CE365" s="247"/>
      <c r="CF365" s="247"/>
      <c r="CG365" s="247"/>
      <c r="CH365" s="247"/>
      <c r="CI365" s="247"/>
      <c r="CJ365" s="247"/>
      <c r="CK365" s="247"/>
      <c r="CL365" s="247"/>
      <c r="CM365" s="247"/>
      <c r="CN365" s="247"/>
      <c r="CO365" s="247"/>
      <c r="CP365" s="247"/>
      <c r="CQ365" s="247"/>
      <c r="CR365" s="247"/>
      <c r="CS365" s="248" t="s">
        <v>4513</v>
      </c>
      <c r="CT365" s="247"/>
      <c r="CU365" s="247"/>
      <c r="CV365" s="247"/>
      <c r="CW365" s="247"/>
      <c r="CX365" s="247"/>
      <c r="CY365" s="247"/>
      <c r="CZ365" s="247"/>
      <c r="DA365" s="247"/>
      <c r="DB365" s="247"/>
      <c r="DC365" s="247"/>
      <c r="DD365" s="247"/>
      <c r="DE365" s="247"/>
    </row>
    <row r="366" spans="34:109" ht="71.25" hidden="1">
      <c r="AH366" s="83"/>
      <c r="AI366" s="83"/>
      <c r="AJ366" s="83"/>
      <c r="AK366" s="83"/>
      <c r="AL366" s="47" t="str">
        <f t="shared" si="10"/>
        <v/>
      </c>
      <c r="AM366" s="47" t="str">
        <f t="shared" si="11"/>
        <v/>
      </c>
      <c r="AO366" s="83"/>
      <c r="AP366" s="43">
        <v>364</v>
      </c>
      <c r="AQ366" s="84"/>
      <c r="AR366" s="84"/>
      <c r="AS366" s="84"/>
      <c r="AT366" s="84"/>
      <c r="AU366" s="84"/>
      <c r="AV366" s="84"/>
      <c r="AW366" s="84"/>
      <c r="AX366" s="84"/>
      <c r="AY366" s="84"/>
      <c r="AZ366" s="84"/>
      <c r="BA366" s="84"/>
      <c r="BB366" s="84"/>
      <c r="BC366" s="84"/>
      <c r="BD366" s="84"/>
      <c r="BE366" s="84"/>
      <c r="BF366" s="84"/>
      <c r="BG366" s="84"/>
      <c r="BH366" s="84"/>
      <c r="BI366" s="84"/>
      <c r="BJ366" s="51" t="s">
        <v>4514</v>
      </c>
      <c r="BK366" s="84"/>
      <c r="BL366" s="84"/>
      <c r="BM366" s="84"/>
      <c r="BN366" s="84"/>
      <c r="BO366" s="84"/>
      <c r="BP366" s="84"/>
      <c r="BQ366" s="84"/>
      <c r="BR366" s="84"/>
      <c r="BS366" s="84"/>
      <c r="BT366" s="84"/>
      <c r="BU366" s="84"/>
      <c r="BV366" s="84"/>
      <c r="BW366" s="83"/>
      <c r="BX366" s="83"/>
      <c r="BY366" s="83"/>
      <c r="BZ366" s="247"/>
      <c r="CA366" s="247"/>
      <c r="CB366" s="247"/>
      <c r="CC366" s="247"/>
      <c r="CD366" s="247"/>
      <c r="CE366" s="247"/>
      <c r="CF366" s="247"/>
      <c r="CG366" s="247"/>
      <c r="CH366" s="247"/>
      <c r="CI366" s="247"/>
      <c r="CJ366" s="247"/>
      <c r="CK366" s="247"/>
      <c r="CL366" s="247"/>
      <c r="CM366" s="247"/>
      <c r="CN366" s="247"/>
      <c r="CO366" s="247"/>
      <c r="CP366" s="247"/>
      <c r="CQ366" s="247"/>
      <c r="CR366" s="247"/>
      <c r="CS366" s="248" t="s">
        <v>4515</v>
      </c>
      <c r="CT366" s="247"/>
      <c r="CU366" s="247"/>
      <c r="CV366" s="247"/>
      <c r="CW366" s="247"/>
      <c r="CX366" s="247"/>
      <c r="CY366" s="247"/>
      <c r="CZ366" s="247"/>
      <c r="DA366" s="247"/>
      <c r="DB366" s="247"/>
      <c r="DC366" s="247"/>
      <c r="DD366" s="247"/>
      <c r="DE366" s="247"/>
    </row>
    <row r="367" spans="34:109" ht="71.25" hidden="1">
      <c r="AH367" s="83"/>
      <c r="AI367" s="83"/>
      <c r="AJ367" s="83"/>
      <c r="AK367" s="83"/>
      <c r="AL367" s="47" t="str">
        <f t="shared" si="10"/>
        <v/>
      </c>
      <c r="AM367" s="47" t="str">
        <f t="shared" si="11"/>
        <v/>
      </c>
      <c r="AO367" s="83"/>
      <c r="AP367" s="43">
        <v>365</v>
      </c>
      <c r="AQ367" s="84"/>
      <c r="AR367" s="84"/>
      <c r="AS367" s="84"/>
      <c r="AT367" s="84"/>
      <c r="AU367" s="84"/>
      <c r="AV367" s="84"/>
      <c r="AW367" s="84"/>
      <c r="AX367" s="84"/>
      <c r="AY367" s="84"/>
      <c r="AZ367" s="84"/>
      <c r="BA367" s="84"/>
      <c r="BB367" s="84"/>
      <c r="BC367" s="84"/>
      <c r="BD367" s="84"/>
      <c r="BE367" s="84"/>
      <c r="BF367" s="84"/>
      <c r="BG367" s="84"/>
      <c r="BH367" s="84"/>
      <c r="BI367" s="84"/>
      <c r="BJ367" s="51" t="s">
        <v>4516</v>
      </c>
      <c r="BK367" s="84"/>
      <c r="BL367" s="84"/>
      <c r="BM367" s="84"/>
      <c r="BN367" s="84"/>
      <c r="BO367" s="84"/>
      <c r="BP367" s="84"/>
      <c r="BQ367" s="84"/>
      <c r="BR367" s="84"/>
      <c r="BS367" s="84"/>
      <c r="BT367" s="84"/>
      <c r="BU367" s="84"/>
      <c r="BV367" s="84"/>
      <c r="BW367" s="83"/>
      <c r="BX367" s="83"/>
      <c r="BY367" s="83"/>
      <c r="BZ367" s="247"/>
      <c r="CA367" s="247"/>
      <c r="CB367" s="247"/>
      <c r="CC367" s="247"/>
      <c r="CD367" s="247"/>
      <c r="CE367" s="247"/>
      <c r="CF367" s="247"/>
      <c r="CG367" s="247"/>
      <c r="CH367" s="247"/>
      <c r="CI367" s="247"/>
      <c r="CJ367" s="247"/>
      <c r="CK367" s="247"/>
      <c r="CL367" s="247"/>
      <c r="CM367" s="247"/>
      <c r="CN367" s="247"/>
      <c r="CO367" s="247"/>
      <c r="CP367" s="247"/>
      <c r="CQ367" s="247"/>
      <c r="CR367" s="247"/>
      <c r="CS367" s="248" t="s">
        <v>4517</v>
      </c>
      <c r="CT367" s="247"/>
      <c r="CU367" s="247"/>
      <c r="CV367" s="247"/>
      <c r="CW367" s="247"/>
      <c r="CX367" s="247"/>
      <c r="CY367" s="247"/>
      <c r="CZ367" s="247"/>
      <c r="DA367" s="247"/>
      <c r="DB367" s="247"/>
      <c r="DC367" s="247"/>
      <c r="DD367" s="247"/>
      <c r="DE367" s="247"/>
    </row>
    <row r="368" spans="34:109" ht="71.25" hidden="1">
      <c r="AH368" s="83"/>
      <c r="AI368" s="83"/>
      <c r="AJ368" s="83"/>
      <c r="AK368" s="83"/>
      <c r="AL368" s="47" t="str">
        <f t="shared" si="10"/>
        <v/>
      </c>
      <c r="AM368" s="47" t="str">
        <f t="shared" si="11"/>
        <v/>
      </c>
      <c r="AO368" s="83"/>
      <c r="AP368" s="43">
        <v>366</v>
      </c>
      <c r="AQ368" s="84"/>
      <c r="AR368" s="84"/>
      <c r="AS368" s="84"/>
      <c r="AT368" s="84"/>
      <c r="AU368" s="84"/>
      <c r="AV368" s="84"/>
      <c r="AW368" s="84"/>
      <c r="AX368" s="84"/>
      <c r="AY368" s="84"/>
      <c r="AZ368" s="84"/>
      <c r="BA368" s="84"/>
      <c r="BB368" s="84"/>
      <c r="BC368" s="84"/>
      <c r="BD368" s="84"/>
      <c r="BE368" s="84"/>
      <c r="BF368" s="84"/>
      <c r="BG368" s="84"/>
      <c r="BH368" s="84"/>
      <c r="BI368" s="84"/>
      <c r="BJ368" s="51" t="s">
        <v>4518</v>
      </c>
      <c r="BK368" s="84"/>
      <c r="BL368" s="84"/>
      <c r="BM368" s="84"/>
      <c r="BN368" s="84"/>
      <c r="BO368" s="84"/>
      <c r="BP368" s="84"/>
      <c r="BQ368" s="84"/>
      <c r="BR368" s="84"/>
      <c r="BS368" s="84"/>
      <c r="BT368" s="84"/>
      <c r="BU368" s="84"/>
      <c r="BV368" s="84"/>
      <c r="BW368" s="83"/>
      <c r="BX368" s="83"/>
      <c r="BY368" s="83"/>
      <c r="BZ368" s="247"/>
      <c r="CA368" s="247"/>
      <c r="CB368" s="247"/>
      <c r="CC368" s="247"/>
      <c r="CD368" s="247"/>
      <c r="CE368" s="247"/>
      <c r="CF368" s="247"/>
      <c r="CG368" s="247"/>
      <c r="CH368" s="247"/>
      <c r="CI368" s="247"/>
      <c r="CJ368" s="247"/>
      <c r="CK368" s="247"/>
      <c r="CL368" s="247"/>
      <c r="CM368" s="247"/>
      <c r="CN368" s="247"/>
      <c r="CO368" s="247"/>
      <c r="CP368" s="247"/>
      <c r="CQ368" s="247"/>
      <c r="CR368" s="247"/>
      <c r="CS368" s="248" t="s">
        <v>4519</v>
      </c>
      <c r="CT368" s="247"/>
      <c r="CU368" s="247"/>
      <c r="CV368" s="247"/>
      <c r="CW368" s="247"/>
      <c r="CX368" s="247"/>
      <c r="CY368" s="247"/>
      <c r="CZ368" s="247"/>
      <c r="DA368" s="247"/>
      <c r="DB368" s="247"/>
      <c r="DC368" s="247"/>
      <c r="DD368" s="247"/>
      <c r="DE368" s="247"/>
    </row>
    <row r="369" spans="34:109" ht="71.25" hidden="1">
      <c r="AH369" s="83"/>
      <c r="AI369" s="83"/>
      <c r="AJ369" s="83"/>
      <c r="AK369" s="83"/>
      <c r="AL369" s="47" t="str">
        <f t="shared" si="10"/>
        <v/>
      </c>
      <c r="AM369" s="47" t="str">
        <f t="shared" si="11"/>
        <v/>
      </c>
      <c r="AO369" s="83"/>
      <c r="AP369" s="43">
        <v>367</v>
      </c>
      <c r="AQ369" s="84"/>
      <c r="AR369" s="84"/>
      <c r="AS369" s="84"/>
      <c r="AT369" s="84"/>
      <c r="AU369" s="84"/>
      <c r="AV369" s="84"/>
      <c r="AW369" s="84"/>
      <c r="AX369" s="84"/>
      <c r="AY369" s="84"/>
      <c r="AZ369" s="84"/>
      <c r="BA369" s="84"/>
      <c r="BB369" s="84"/>
      <c r="BC369" s="84"/>
      <c r="BD369" s="84"/>
      <c r="BE369" s="84"/>
      <c r="BF369" s="84"/>
      <c r="BG369" s="84"/>
      <c r="BH369" s="84"/>
      <c r="BI369" s="84"/>
      <c r="BJ369" s="51" t="s">
        <v>4520</v>
      </c>
      <c r="BK369" s="84"/>
      <c r="BL369" s="84"/>
      <c r="BM369" s="84"/>
      <c r="BN369" s="84"/>
      <c r="BO369" s="84"/>
      <c r="BP369" s="84"/>
      <c r="BQ369" s="84"/>
      <c r="BR369" s="84"/>
      <c r="BS369" s="84"/>
      <c r="BT369" s="84"/>
      <c r="BU369" s="84"/>
      <c r="BV369" s="84"/>
      <c r="BW369" s="83"/>
      <c r="BX369" s="83"/>
      <c r="BY369" s="83"/>
      <c r="BZ369" s="247"/>
      <c r="CA369" s="247"/>
      <c r="CB369" s="247"/>
      <c r="CC369" s="247"/>
      <c r="CD369" s="247"/>
      <c r="CE369" s="247"/>
      <c r="CF369" s="247"/>
      <c r="CG369" s="247"/>
      <c r="CH369" s="247"/>
      <c r="CI369" s="247"/>
      <c r="CJ369" s="247"/>
      <c r="CK369" s="247"/>
      <c r="CL369" s="247"/>
      <c r="CM369" s="247"/>
      <c r="CN369" s="247"/>
      <c r="CO369" s="247"/>
      <c r="CP369" s="247"/>
      <c r="CQ369" s="247"/>
      <c r="CR369" s="247"/>
      <c r="CS369" s="248" t="s">
        <v>4521</v>
      </c>
      <c r="CT369" s="247"/>
      <c r="CU369" s="247"/>
      <c r="CV369" s="247"/>
      <c r="CW369" s="247"/>
      <c r="CX369" s="247"/>
      <c r="CY369" s="247"/>
      <c r="CZ369" s="247"/>
      <c r="DA369" s="247"/>
      <c r="DB369" s="247"/>
      <c r="DC369" s="247"/>
      <c r="DD369" s="247"/>
      <c r="DE369" s="247"/>
    </row>
    <row r="370" spans="34:109" ht="85.5" hidden="1">
      <c r="AH370" s="83"/>
      <c r="AI370" s="83"/>
      <c r="AJ370" s="83"/>
      <c r="AK370" s="83"/>
      <c r="AL370" s="47" t="str">
        <f t="shared" si="10"/>
        <v/>
      </c>
      <c r="AM370" s="47" t="str">
        <f t="shared" si="11"/>
        <v/>
      </c>
      <c r="AO370" s="83"/>
      <c r="AP370" s="43">
        <v>368</v>
      </c>
      <c r="AQ370" s="84"/>
      <c r="AR370" s="84"/>
      <c r="AS370" s="84"/>
      <c r="AT370" s="84"/>
      <c r="AU370" s="84"/>
      <c r="AV370" s="84"/>
      <c r="AW370" s="84"/>
      <c r="AX370" s="84"/>
      <c r="AY370" s="84"/>
      <c r="AZ370" s="84"/>
      <c r="BA370" s="84"/>
      <c r="BB370" s="84"/>
      <c r="BC370" s="84"/>
      <c r="BD370" s="84"/>
      <c r="BE370" s="84"/>
      <c r="BF370" s="84"/>
      <c r="BG370" s="84"/>
      <c r="BH370" s="84"/>
      <c r="BI370" s="84"/>
      <c r="BJ370" s="51" t="s">
        <v>4522</v>
      </c>
      <c r="BK370" s="84"/>
      <c r="BL370" s="84"/>
      <c r="BM370" s="84"/>
      <c r="BN370" s="84"/>
      <c r="BO370" s="84"/>
      <c r="BP370" s="84"/>
      <c r="BQ370" s="84"/>
      <c r="BR370" s="84"/>
      <c r="BS370" s="84"/>
      <c r="BT370" s="84"/>
      <c r="BU370" s="84"/>
      <c r="BV370" s="84"/>
      <c r="BW370" s="83"/>
      <c r="BX370" s="83"/>
      <c r="BY370" s="83"/>
      <c r="BZ370" s="247"/>
      <c r="CA370" s="247"/>
      <c r="CB370" s="247"/>
      <c r="CC370" s="247"/>
      <c r="CD370" s="247"/>
      <c r="CE370" s="247"/>
      <c r="CF370" s="247"/>
      <c r="CG370" s="247"/>
      <c r="CH370" s="247"/>
      <c r="CI370" s="247"/>
      <c r="CJ370" s="247"/>
      <c r="CK370" s="247"/>
      <c r="CL370" s="247"/>
      <c r="CM370" s="247"/>
      <c r="CN370" s="247"/>
      <c r="CO370" s="247"/>
      <c r="CP370" s="247"/>
      <c r="CQ370" s="247"/>
      <c r="CR370" s="247"/>
      <c r="CS370" s="248" t="s">
        <v>4523</v>
      </c>
      <c r="CT370" s="247"/>
      <c r="CU370" s="247"/>
      <c r="CV370" s="247"/>
      <c r="CW370" s="247"/>
      <c r="CX370" s="247"/>
      <c r="CY370" s="247"/>
      <c r="CZ370" s="247"/>
      <c r="DA370" s="247"/>
      <c r="DB370" s="247"/>
      <c r="DC370" s="247"/>
      <c r="DD370" s="247"/>
      <c r="DE370" s="247"/>
    </row>
    <row r="371" spans="34:109" ht="57" hidden="1">
      <c r="AH371" s="83"/>
      <c r="AI371" s="83"/>
      <c r="AJ371" s="83"/>
      <c r="AK371" s="83"/>
      <c r="AL371" s="47" t="str">
        <f t="shared" si="10"/>
        <v/>
      </c>
      <c r="AM371" s="47" t="str">
        <f t="shared" si="11"/>
        <v/>
      </c>
      <c r="AO371" s="83"/>
      <c r="AP371" s="43">
        <v>369</v>
      </c>
      <c r="AQ371" s="84"/>
      <c r="AR371" s="84"/>
      <c r="AS371" s="84"/>
      <c r="AT371" s="84"/>
      <c r="AU371" s="84"/>
      <c r="AV371" s="84"/>
      <c r="AW371" s="84"/>
      <c r="AX371" s="84"/>
      <c r="AY371" s="84"/>
      <c r="AZ371" s="84"/>
      <c r="BA371" s="84"/>
      <c r="BB371" s="84"/>
      <c r="BC371" s="84"/>
      <c r="BD371" s="84"/>
      <c r="BE371" s="84"/>
      <c r="BF371" s="84"/>
      <c r="BG371" s="84"/>
      <c r="BH371" s="84"/>
      <c r="BI371" s="84"/>
      <c r="BJ371" s="51" t="s">
        <v>4524</v>
      </c>
      <c r="BK371" s="84"/>
      <c r="BL371" s="84"/>
      <c r="BM371" s="84"/>
      <c r="BN371" s="84"/>
      <c r="BO371" s="84"/>
      <c r="BP371" s="84"/>
      <c r="BQ371" s="84"/>
      <c r="BR371" s="84"/>
      <c r="BS371" s="84"/>
      <c r="BT371" s="84"/>
      <c r="BU371" s="84"/>
      <c r="BV371" s="84"/>
      <c r="BW371" s="83"/>
      <c r="BX371" s="83"/>
      <c r="BY371" s="83"/>
      <c r="BZ371" s="247"/>
      <c r="CA371" s="247"/>
      <c r="CB371" s="247"/>
      <c r="CC371" s="247"/>
      <c r="CD371" s="247"/>
      <c r="CE371" s="247"/>
      <c r="CF371" s="247"/>
      <c r="CG371" s="247"/>
      <c r="CH371" s="247"/>
      <c r="CI371" s="247"/>
      <c r="CJ371" s="247"/>
      <c r="CK371" s="247"/>
      <c r="CL371" s="247"/>
      <c r="CM371" s="247"/>
      <c r="CN371" s="247"/>
      <c r="CO371" s="247"/>
      <c r="CP371" s="247"/>
      <c r="CQ371" s="247"/>
      <c r="CR371" s="247"/>
      <c r="CS371" s="248" t="s">
        <v>4525</v>
      </c>
      <c r="CT371" s="247"/>
      <c r="CU371" s="247"/>
      <c r="CV371" s="247"/>
      <c r="CW371" s="247"/>
      <c r="CX371" s="247"/>
      <c r="CY371" s="247"/>
      <c r="CZ371" s="247"/>
      <c r="DA371" s="247"/>
      <c r="DB371" s="247"/>
      <c r="DC371" s="247"/>
      <c r="DD371" s="247"/>
      <c r="DE371" s="247"/>
    </row>
    <row r="372" spans="34:109" ht="71.25" hidden="1">
      <c r="AH372" s="83"/>
      <c r="AI372" s="83"/>
      <c r="AJ372" s="83"/>
      <c r="AK372" s="83"/>
      <c r="AL372" s="47" t="str">
        <f t="shared" si="10"/>
        <v/>
      </c>
      <c r="AM372" s="47" t="str">
        <f t="shared" si="11"/>
        <v/>
      </c>
      <c r="AO372" s="83"/>
      <c r="AP372" s="43">
        <v>370</v>
      </c>
      <c r="AQ372" s="84"/>
      <c r="AR372" s="84"/>
      <c r="AS372" s="84"/>
      <c r="AT372" s="84"/>
      <c r="AU372" s="84"/>
      <c r="AV372" s="84"/>
      <c r="AW372" s="84"/>
      <c r="AX372" s="84"/>
      <c r="AY372" s="84"/>
      <c r="AZ372" s="84"/>
      <c r="BA372" s="84"/>
      <c r="BB372" s="84"/>
      <c r="BC372" s="84"/>
      <c r="BD372" s="84"/>
      <c r="BE372" s="84"/>
      <c r="BF372" s="84"/>
      <c r="BG372" s="84"/>
      <c r="BH372" s="84"/>
      <c r="BI372" s="84"/>
      <c r="BJ372" s="51" t="s">
        <v>4526</v>
      </c>
      <c r="BK372" s="84"/>
      <c r="BL372" s="84"/>
      <c r="BM372" s="84"/>
      <c r="BN372" s="84"/>
      <c r="BO372" s="84"/>
      <c r="BP372" s="84"/>
      <c r="BQ372" s="84"/>
      <c r="BR372" s="84"/>
      <c r="BS372" s="84"/>
      <c r="BT372" s="84"/>
      <c r="BU372" s="84"/>
      <c r="BV372" s="84"/>
      <c r="BW372" s="83"/>
      <c r="BX372" s="83"/>
      <c r="BY372" s="83"/>
      <c r="BZ372" s="247"/>
      <c r="CA372" s="247"/>
      <c r="CB372" s="247"/>
      <c r="CC372" s="247"/>
      <c r="CD372" s="247"/>
      <c r="CE372" s="247"/>
      <c r="CF372" s="247"/>
      <c r="CG372" s="247"/>
      <c r="CH372" s="247"/>
      <c r="CI372" s="247"/>
      <c r="CJ372" s="247"/>
      <c r="CK372" s="247"/>
      <c r="CL372" s="247"/>
      <c r="CM372" s="247"/>
      <c r="CN372" s="247"/>
      <c r="CO372" s="247"/>
      <c r="CP372" s="247"/>
      <c r="CQ372" s="247"/>
      <c r="CR372" s="247"/>
      <c r="CS372" s="248" t="s">
        <v>4527</v>
      </c>
      <c r="CT372" s="247"/>
      <c r="CU372" s="247"/>
      <c r="CV372" s="247"/>
      <c r="CW372" s="247"/>
      <c r="CX372" s="247"/>
      <c r="CY372" s="247"/>
      <c r="CZ372" s="247"/>
      <c r="DA372" s="247"/>
      <c r="DB372" s="247"/>
      <c r="DC372" s="247"/>
      <c r="DD372" s="247"/>
      <c r="DE372" s="247"/>
    </row>
    <row r="373" spans="34:109" ht="71.25" hidden="1">
      <c r="AH373" s="83"/>
      <c r="AI373" s="83"/>
      <c r="AJ373" s="83"/>
      <c r="AK373" s="83"/>
      <c r="AL373" s="47" t="str">
        <f t="shared" si="10"/>
        <v/>
      </c>
      <c r="AM373" s="47" t="str">
        <f t="shared" si="11"/>
        <v/>
      </c>
      <c r="AO373" s="83"/>
      <c r="AP373" s="43">
        <v>371</v>
      </c>
      <c r="AQ373" s="84"/>
      <c r="AR373" s="84"/>
      <c r="AS373" s="84"/>
      <c r="AT373" s="84"/>
      <c r="AU373" s="84"/>
      <c r="AV373" s="84"/>
      <c r="AW373" s="84"/>
      <c r="AX373" s="84"/>
      <c r="AY373" s="84"/>
      <c r="AZ373" s="84"/>
      <c r="BA373" s="84"/>
      <c r="BB373" s="84"/>
      <c r="BC373" s="84"/>
      <c r="BD373" s="84"/>
      <c r="BE373" s="84"/>
      <c r="BF373" s="84"/>
      <c r="BG373" s="84"/>
      <c r="BH373" s="84"/>
      <c r="BI373" s="84"/>
      <c r="BJ373" s="51" t="s">
        <v>4528</v>
      </c>
      <c r="BK373" s="84"/>
      <c r="BL373" s="84"/>
      <c r="BM373" s="84"/>
      <c r="BN373" s="84"/>
      <c r="BO373" s="84"/>
      <c r="BP373" s="84"/>
      <c r="BQ373" s="84"/>
      <c r="BR373" s="84"/>
      <c r="BS373" s="84"/>
      <c r="BT373" s="84"/>
      <c r="BU373" s="84"/>
      <c r="BV373" s="84"/>
      <c r="BW373" s="83"/>
      <c r="BX373" s="83"/>
      <c r="BY373" s="83"/>
      <c r="BZ373" s="247"/>
      <c r="CA373" s="247"/>
      <c r="CB373" s="247"/>
      <c r="CC373" s="247"/>
      <c r="CD373" s="247"/>
      <c r="CE373" s="247"/>
      <c r="CF373" s="247"/>
      <c r="CG373" s="247"/>
      <c r="CH373" s="247"/>
      <c r="CI373" s="247"/>
      <c r="CJ373" s="247"/>
      <c r="CK373" s="247"/>
      <c r="CL373" s="247"/>
      <c r="CM373" s="247"/>
      <c r="CN373" s="247"/>
      <c r="CO373" s="247"/>
      <c r="CP373" s="247"/>
      <c r="CQ373" s="247"/>
      <c r="CR373" s="247"/>
      <c r="CS373" s="248" t="s">
        <v>4529</v>
      </c>
      <c r="CT373" s="247"/>
      <c r="CU373" s="247"/>
      <c r="CV373" s="247"/>
      <c r="CW373" s="247"/>
      <c r="CX373" s="247"/>
      <c r="CY373" s="247"/>
      <c r="CZ373" s="247"/>
      <c r="DA373" s="247"/>
      <c r="DB373" s="247"/>
      <c r="DC373" s="247"/>
      <c r="DD373" s="247"/>
      <c r="DE373" s="247"/>
    </row>
    <row r="374" spans="34:109" ht="57" hidden="1">
      <c r="AH374" s="83"/>
      <c r="AI374" s="83"/>
      <c r="AJ374" s="83"/>
      <c r="AK374" s="83"/>
      <c r="AL374" s="47" t="str">
        <f t="shared" si="10"/>
        <v/>
      </c>
      <c r="AM374" s="47" t="str">
        <f t="shared" si="11"/>
        <v/>
      </c>
      <c r="AO374" s="83"/>
      <c r="AP374" s="43">
        <v>372</v>
      </c>
      <c r="AQ374" s="84"/>
      <c r="AR374" s="84"/>
      <c r="AS374" s="84"/>
      <c r="AT374" s="84"/>
      <c r="AU374" s="84"/>
      <c r="AV374" s="84"/>
      <c r="AW374" s="84"/>
      <c r="AX374" s="84"/>
      <c r="AY374" s="84"/>
      <c r="AZ374" s="84"/>
      <c r="BA374" s="84"/>
      <c r="BB374" s="84"/>
      <c r="BC374" s="84"/>
      <c r="BD374" s="84"/>
      <c r="BE374" s="84"/>
      <c r="BF374" s="84"/>
      <c r="BG374" s="84"/>
      <c r="BH374" s="84"/>
      <c r="BI374" s="84"/>
      <c r="BJ374" s="51" t="s">
        <v>4530</v>
      </c>
      <c r="BK374" s="84"/>
      <c r="BL374" s="84"/>
      <c r="BM374" s="84"/>
      <c r="BN374" s="84"/>
      <c r="BO374" s="84"/>
      <c r="BP374" s="84"/>
      <c r="BQ374" s="84"/>
      <c r="BR374" s="84"/>
      <c r="BS374" s="84"/>
      <c r="BT374" s="84"/>
      <c r="BU374" s="84"/>
      <c r="BV374" s="84"/>
      <c r="BW374" s="83"/>
      <c r="BX374" s="83"/>
      <c r="BY374" s="83"/>
      <c r="BZ374" s="247"/>
      <c r="CA374" s="247"/>
      <c r="CB374" s="247"/>
      <c r="CC374" s="247"/>
      <c r="CD374" s="247"/>
      <c r="CE374" s="247"/>
      <c r="CF374" s="247"/>
      <c r="CG374" s="247"/>
      <c r="CH374" s="247"/>
      <c r="CI374" s="247"/>
      <c r="CJ374" s="247"/>
      <c r="CK374" s="247"/>
      <c r="CL374" s="247"/>
      <c r="CM374" s="247"/>
      <c r="CN374" s="247"/>
      <c r="CO374" s="247"/>
      <c r="CP374" s="247"/>
      <c r="CQ374" s="247"/>
      <c r="CR374" s="247"/>
      <c r="CS374" s="248" t="s">
        <v>4531</v>
      </c>
      <c r="CT374" s="247"/>
      <c r="CU374" s="247"/>
      <c r="CV374" s="247"/>
      <c r="CW374" s="247"/>
      <c r="CX374" s="247"/>
      <c r="CY374" s="247"/>
      <c r="CZ374" s="247"/>
      <c r="DA374" s="247"/>
      <c r="DB374" s="247"/>
      <c r="DC374" s="247"/>
      <c r="DD374" s="247"/>
      <c r="DE374" s="247"/>
    </row>
    <row r="375" spans="34:109" ht="71.25" hidden="1">
      <c r="AH375" s="43"/>
      <c r="AI375" s="43"/>
      <c r="AJ375" s="43"/>
      <c r="AK375" s="43"/>
      <c r="AL375" s="47" t="str">
        <f t="shared" si="10"/>
        <v/>
      </c>
      <c r="AM375" s="47" t="str">
        <f t="shared" si="11"/>
        <v/>
      </c>
      <c r="AO375" s="43"/>
      <c r="AP375" s="43">
        <v>373</v>
      </c>
      <c r="AQ375" s="51"/>
      <c r="AR375" s="51"/>
      <c r="AS375" s="51"/>
      <c r="AT375" s="51"/>
      <c r="AU375" s="51"/>
      <c r="AV375" s="51"/>
      <c r="AW375" s="51"/>
      <c r="AX375" s="51"/>
      <c r="AY375" s="51"/>
      <c r="AZ375" s="51"/>
      <c r="BA375" s="51"/>
      <c r="BB375" s="51"/>
      <c r="BC375" s="51"/>
      <c r="BD375" s="51"/>
      <c r="BE375" s="51"/>
      <c r="BF375" s="51"/>
      <c r="BG375" s="51"/>
      <c r="BH375" s="51"/>
      <c r="BI375" s="51"/>
      <c r="BJ375" s="51" t="s">
        <v>4532</v>
      </c>
      <c r="BK375" s="51"/>
      <c r="BL375" s="51"/>
      <c r="BM375" s="51"/>
      <c r="BN375" s="51"/>
      <c r="BO375" s="51"/>
      <c r="BP375" s="51"/>
      <c r="BQ375" s="51"/>
      <c r="BR375" s="51"/>
      <c r="BS375" s="51"/>
      <c r="BT375" s="51"/>
      <c r="BU375" s="51"/>
      <c r="BV375" s="51"/>
      <c r="BW375" s="43"/>
      <c r="BX375" s="43"/>
      <c r="BY375" s="43"/>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t="s">
        <v>4533</v>
      </c>
      <c r="CT375" s="248"/>
      <c r="CU375" s="248"/>
      <c r="CV375" s="248"/>
      <c r="CW375" s="248"/>
      <c r="CX375" s="248"/>
      <c r="CY375" s="248"/>
      <c r="CZ375" s="248"/>
      <c r="DA375" s="248"/>
      <c r="DB375" s="248"/>
      <c r="DC375" s="248"/>
      <c r="DD375" s="248"/>
      <c r="DE375" s="248"/>
    </row>
    <row r="376" spans="34:109" ht="71.25" hidden="1">
      <c r="AH376" s="43"/>
      <c r="AI376" s="43"/>
      <c r="AJ376" s="43"/>
      <c r="AK376" s="43"/>
      <c r="AL376" s="47" t="str">
        <f t="shared" si="10"/>
        <v/>
      </c>
      <c r="AM376" s="47" t="str">
        <f t="shared" si="11"/>
        <v/>
      </c>
      <c r="AO376" s="43"/>
      <c r="AP376" s="43">
        <v>374</v>
      </c>
      <c r="AQ376" s="51"/>
      <c r="AR376" s="51"/>
      <c r="AS376" s="51"/>
      <c r="AT376" s="51"/>
      <c r="AU376" s="51"/>
      <c r="AV376" s="51"/>
      <c r="AW376" s="51"/>
      <c r="AX376" s="51"/>
      <c r="AY376" s="51"/>
      <c r="AZ376" s="51"/>
      <c r="BA376" s="51"/>
      <c r="BB376" s="51"/>
      <c r="BC376" s="51"/>
      <c r="BD376" s="51"/>
      <c r="BE376" s="51"/>
      <c r="BF376" s="51"/>
      <c r="BG376" s="51"/>
      <c r="BH376" s="51"/>
      <c r="BI376" s="51"/>
      <c r="BJ376" s="51" t="s">
        <v>4534</v>
      </c>
      <c r="BK376" s="51"/>
      <c r="BL376" s="51"/>
      <c r="BM376" s="51"/>
      <c r="BN376" s="51"/>
      <c r="BO376" s="51"/>
      <c r="BP376" s="51"/>
      <c r="BQ376" s="51"/>
      <c r="BR376" s="51"/>
      <c r="BS376" s="51"/>
      <c r="BT376" s="51"/>
      <c r="BU376" s="51"/>
      <c r="BV376" s="51"/>
      <c r="BW376" s="43"/>
      <c r="BX376" s="43"/>
      <c r="BY376" s="43"/>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t="s">
        <v>4535</v>
      </c>
      <c r="CT376" s="248"/>
      <c r="CU376" s="248"/>
      <c r="CV376" s="248"/>
      <c r="CW376" s="248"/>
      <c r="CX376" s="248"/>
      <c r="CY376" s="248"/>
      <c r="CZ376" s="248"/>
      <c r="DA376" s="248"/>
      <c r="DB376" s="248"/>
      <c r="DC376" s="248"/>
      <c r="DD376" s="248"/>
      <c r="DE376" s="248"/>
    </row>
    <row r="377" spans="34:109" ht="57" hidden="1">
      <c r="AH377" s="83"/>
      <c r="AI377" s="83"/>
      <c r="AJ377" s="83"/>
      <c r="AK377" s="83"/>
      <c r="AL377" s="47" t="str">
        <f t="shared" si="10"/>
        <v/>
      </c>
      <c r="AM377" s="47" t="str">
        <f t="shared" si="11"/>
        <v/>
      </c>
      <c r="AO377" s="83"/>
      <c r="AP377" s="43">
        <v>375</v>
      </c>
      <c r="AQ377" s="84"/>
      <c r="AR377" s="84"/>
      <c r="AS377" s="84"/>
      <c r="AT377" s="84"/>
      <c r="AU377" s="84"/>
      <c r="AV377" s="84"/>
      <c r="AW377" s="84"/>
      <c r="AX377" s="84"/>
      <c r="AY377" s="84"/>
      <c r="AZ377" s="84"/>
      <c r="BA377" s="84"/>
      <c r="BB377" s="84"/>
      <c r="BC377" s="84"/>
      <c r="BD377" s="84"/>
      <c r="BE377" s="84"/>
      <c r="BF377" s="84"/>
      <c r="BG377" s="84"/>
      <c r="BH377" s="84"/>
      <c r="BI377" s="84"/>
      <c r="BJ377" s="51" t="s">
        <v>4536</v>
      </c>
      <c r="BK377" s="84"/>
      <c r="BL377" s="84"/>
      <c r="BM377" s="84"/>
      <c r="BN377" s="84"/>
      <c r="BO377" s="84"/>
      <c r="BP377" s="84"/>
      <c r="BQ377" s="84"/>
      <c r="BR377" s="84"/>
      <c r="BS377" s="84"/>
      <c r="BT377" s="84"/>
      <c r="BU377" s="84"/>
      <c r="BV377" s="84"/>
      <c r="BW377" s="83"/>
      <c r="BX377" s="83"/>
      <c r="BY377" s="83"/>
      <c r="BZ377" s="247"/>
      <c r="CA377" s="247"/>
      <c r="CB377" s="247"/>
      <c r="CC377" s="247"/>
      <c r="CD377" s="247"/>
      <c r="CE377" s="247"/>
      <c r="CF377" s="247"/>
      <c r="CG377" s="247"/>
      <c r="CH377" s="247"/>
      <c r="CI377" s="247"/>
      <c r="CJ377" s="247"/>
      <c r="CK377" s="247"/>
      <c r="CL377" s="247"/>
      <c r="CM377" s="247"/>
      <c r="CN377" s="247"/>
      <c r="CO377" s="247"/>
      <c r="CP377" s="247"/>
      <c r="CQ377" s="247"/>
      <c r="CR377" s="247"/>
      <c r="CS377" s="248" t="s">
        <v>4537</v>
      </c>
      <c r="CT377" s="247"/>
      <c r="CU377" s="247"/>
      <c r="CV377" s="247"/>
      <c r="CW377" s="247"/>
      <c r="CX377" s="247"/>
      <c r="CY377" s="247"/>
      <c r="CZ377" s="247"/>
      <c r="DA377" s="247"/>
      <c r="DB377" s="247"/>
      <c r="DC377" s="247"/>
      <c r="DD377" s="247"/>
      <c r="DE377" s="247"/>
    </row>
    <row r="378" spans="34:109" ht="57" hidden="1">
      <c r="AH378" s="83"/>
      <c r="AI378" s="83"/>
      <c r="AJ378" s="83"/>
      <c r="AK378" s="83"/>
      <c r="AL378" s="47" t="str">
        <f t="shared" si="10"/>
        <v/>
      </c>
      <c r="AM378" s="47" t="str">
        <f t="shared" si="11"/>
        <v/>
      </c>
      <c r="AO378" s="83"/>
      <c r="AP378" s="43">
        <v>376</v>
      </c>
      <c r="AQ378" s="84"/>
      <c r="AR378" s="84"/>
      <c r="AS378" s="84"/>
      <c r="AT378" s="84"/>
      <c r="AU378" s="84"/>
      <c r="AV378" s="84"/>
      <c r="AW378" s="84"/>
      <c r="AX378" s="84"/>
      <c r="AY378" s="84"/>
      <c r="AZ378" s="84"/>
      <c r="BA378" s="84"/>
      <c r="BB378" s="84"/>
      <c r="BC378" s="84"/>
      <c r="BD378" s="84"/>
      <c r="BE378" s="84"/>
      <c r="BF378" s="84"/>
      <c r="BG378" s="84"/>
      <c r="BH378" s="84"/>
      <c r="BI378" s="84"/>
      <c r="BJ378" s="51" t="s">
        <v>4538</v>
      </c>
      <c r="BK378" s="84"/>
      <c r="BL378" s="84"/>
      <c r="BM378" s="84"/>
      <c r="BN378" s="84"/>
      <c r="BO378" s="84"/>
      <c r="BP378" s="84"/>
      <c r="BQ378" s="84"/>
      <c r="BR378" s="84"/>
      <c r="BS378" s="84"/>
      <c r="BT378" s="84"/>
      <c r="BU378" s="84"/>
      <c r="BV378" s="84"/>
      <c r="BW378" s="83"/>
      <c r="BX378" s="83"/>
      <c r="BY378" s="83"/>
      <c r="BZ378" s="247"/>
      <c r="CA378" s="247"/>
      <c r="CB378" s="247"/>
      <c r="CC378" s="247"/>
      <c r="CD378" s="247"/>
      <c r="CE378" s="247"/>
      <c r="CF378" s="247"/>
      <c r="CG378" s="247"/>
      <c r="CH378" s="247"/>
      <c r="CI378" s="247"/>
      <c r="CJ378" s="247"/>
      <c r="CK378" s="247"/>
      <c r="CL378" s="247"/>
      <c r="CM378" s="247"/>
      <c r="CN378" s="247"/>
      <c r="CO378" s="247"/>
      <c r="CP378" s="247"/>
      <c r="CQ378" s="247"/>
      <c r="CR378" s="247"/>
      <c r="CS378" s="248" t="s">
        <v>4539</v>
      </c>
      <c r="CT378" s="247"/>
      <c r="CU378" s="247"/>
      <c r="CV378" s="247"/>
      <c r="CW378" s="247"/>
      <c r="CX378" s="247"/>
      <c r="CY378" s="247"/>
      <c r="CZ378" s="247"/>
      <c r="DA378" s="247"/>
      <c r="DB378" s="247"/>
      <c r="DC378" s="247"/>
      <c r="DD378" s="247"/>
      <c r="DE378" s="247"/>
    </row>
    <row r="379" spans="34:109" ht="57" hidden="1">
      <c r="AH379" s="83"/>
      <c r="AI379" s="83"/>
      <c r="AJ379" s="83"/>
      <c r="AK379" s="83"/>
      <c r="AL379" s="47" t="str">
        <f t="shared" si="10"/>
        <v/>
      </c>
      <c r="AM379" s="47" t="str">
        <f t="shared" si="11"/>
        <v/>
      </c>
      <c r="AO379" s="83"/>
      <c r="AP379" s="43">
        <v>377</v>
      </c>
      <c r="AQ379" s="84"/>
      <c r="AR379" s="84"/>
      <c r="AS379" s="84"/>
      <c r="AT379" s="84"/>
      <c r="AU379" s="84"/>
      <c r="AV379" s="84"/>
      <c r="AW379" s="84"/>
      <c r="AX379" s="84"/>
      <c r="AY379" s="84"/>
      <c r="AZ379" s="84"/>
      <c r="BA379" s="84"/>
      <c r="BB379" s="84"/>
      <c r="BC379" s="84"/>
      <c r="BD379" s="84"/>
      <c r="BE379" s="84"/>
      <c r="BF379" s="84"/>
      <c r="BG379" s="84"/>
      <c r="BH379" s="84"/>
      <c r="BI379" s="84"/>
      <c r="BJ379" s="51" t="s">
        <v>4540</v>
      </c>
      <c r="BK379" s="84"/>
      <c r="BL379" s="84"/>
      <c r="BM379" s="84"/>
      <c r="BN379" s="84"/>
      <c r="BO379" s="84"/>
      <c r="BP379" s="84"/>
      <c r="BQ379" s="84"/>
      <c r="BR379" s="84"/>
      <c r="BS379" s="84"/>
      <c r="BT379" s="84"/>
      <c r="BU379" s="84"/>
      <c r="BV379" s="84"/>
      <c r="BW379" s="83"/>
      <c r="BX379" s="83"/>
      <c r="BY379" s="83"/>
      <c r="BZ379" s="247"/>
      <c r="CA379" s="247"/>
      <c r="CB379" s="247"/>
      <c r="CC379" s="247"/>
      <c r="CD379" s="247"/>
      <c r="CE379" s="247"/>
      <c r="CF379" s="247"/>
      <c r="CG379" s="247"/>
      <c r="CH379" s="247"/>
      <c r="CI379" s="247"/>
      <c r="CJ379" s="247"/>
      <c r="CK379" s="247"/>
      <c r="CL379" s="247"/>
      <c r="CM379" s="247"/>
      <c r="CN379" s="247"/>
      <c r="CO379" s="247"/>
      <c r="CP379" s="247"/>
      <c r="CQ379" s="247"/>
      <c r="CR379" s="247"/>
      <c r="CS379" s="248" t="s">
        <v>4541</v>
      </c>
      <c r="CT379" s="247"/>
      <c r="CU379" s="247"/>
      <c r="CV379" s="247"/>
      <c r="CW379" s="247"/>
      <c r="CX379" s="247"/>
      <c r="CY379" s="247"/>
      <c r="CZ379" s="247"/>
      <c r="DA379" s="247"/>
      <c r="DB379" s="247"/>
      <c r="DC379" s="247"/>
      <c r="DD379" s="247"/>
      <c r="DE379" s="247"/>
    </row>
    <row r="380" spans="34:109" ht="57" hidden="1">
      <c r="AH380" s="83"/>
      <c r="AI380" s="83"/>
      <c r="AJ380" s="83"/>
      <c r="AK380" s="83"/>
      <c r="AL380" s="47" t="str">
        <f t="shared" si="10"/>
        <v/>
      </c>
      <c r="AM380" s="47" t="str">
        <f t="shared" si="11"/>
        <v/>
      </c>
      <c r="AO380" s="83"/>
      <c r="AP380" s="43">
        <v>378</v>
      </c>
      <c r="AQ380" s="84"/>
      <c r="AR380" s="84"/>
      <c r="AS380" s="84"/>
      <c r="AT380" s="84"/>
      <c r="AU380" s="84"/>
      <c r="AV380" s="84"/>
      <c r="AW380" s="84"/>
      <c r="AX380" s="84"/>
      <c r="AY380" s="84"/>
      <c r="AZ380" s="84"/>
      <c r="BA380" s="84"/>
      <c r="BB380" s="84"/>
      <c r="BC380" s="84"/>
      <c r="BD380" s="84"/>
      <c r="BE380" s="84"/>
      <c r="BF380" s="84"/>
      <c r="BG380" s="84"/>
      <c r="BH380" s="84"/>
      <c r="BI380" s="84"/>
      <c r="BJ380" s="51" t="s">
        <v>4542</v>
      </c>
      <c r="BK380" s="84"/>
      <c r="BL380" s="84"/>
      <c r="BM380" s="84"/>
      <c r="BN380" s="84"/>
      <c r="BO380" s="84"/>
      <c r="BP380" s="84"/>
      <c r="BQ380" s="84"/>
      <c r="BR380" s="84"/>
      <c r="BS380" s="84"/>
      <c r="BT380" s="84"/>
      <c r="BU380" s="84"/>
      <c r="BV380" s="84"/>
      <c r="BW380" s="83"/>
      <c r="BX380" s="83"/>
      <c r="BY380" s="83"/>
      <c r="BZ380" s="247"/>
      <c r="CA380" s="247"/>
      <c r="CB380" s="247"/>
      <c r="CC380" s="247"/>
      <c r="CD380" s="247"/>
      <c r="CE380" s="247"/>
      <c r="CF380" s="247"/>
      <c r="CG380" s="247"/>
      <c r="CH380" s="247"/>
      <c r="CI380" s="247"/>
      <c r="CJ380" s="247"/>
      <c r="CK380" s="247"/>
      <c r="CL380" s="247"/>
      <c r="CM380" s="247"/>
      <c r="CN380" s="247"/>
      <c r="CO380" s="247"/>
      <c r="CP380" s="247"/>
      <c r="CQ380" s="247"/>
      <c r="CR380" s="247"/>
      <c r="CS380" s="248" t="s">
        <v>4543</v>
      </c>
      <c r="CT380" s="247"/>
      <c r="CU380" s="247"/>
      <c r="CV380" s="247"/>
      <c r="CW380" s="247"/>
      <c r="CX380" s="247"/>
      <c r="CY380" s="247"/>
      <c r="CZ380" s="247"/>
      <c r="DA380" s="247"/>
      <c r="DB380" s="247"/>
      <c r="DC380" s="247"/>
      <c r="DD380" s="247"/>
      <c r="DE380" s="247"/>
    </row>
    <row r="381" spans="34:109" ht="57" hidden="1">
      <c r="AH381" s="83"/>
      <c r="AI381" s="83"/>
      <c r="AJ381" s="83"/>
      <c r="AK381" s="83"/>
      <c r="AL381" s="47" t="str">
        <f t="shared" si="10"/>
        <v/>
      </c>
      <c r="AM381" s="47" t="str">
        <f t="shared" si="11"/>
        <v/>
      </c>
      <c r="AO381" s="83"/>
      <c r="AP381" s="43">
        <v>379</v>
      </c>
      <c r="AQ381" s="84"/>
      <c r="AR381" s="84"/>
      <c r="AS381" s="84"/>
      <c r="AT381" s="84"/>
      <c r="AU381" s="84"/>
      <c r="AV381" s="84"/>
      <c r="AW381" s="84"/>
      <c r="AX381" s="84"/>
      <c r="AY381" s="84"/>
      <c r="AZ381" s="84"/>
      <c r="BA381" s="84"/>
      <c r="BB381" s="84"/>
      <c r="BC381" s="84"/>
      <c r="BD381" s="84"/>
      <c r="BE381" s="84"/>
      <c r="BF381" s="84"/>
      <c r="BG381" s="84"/>
      <c r="BH381" s="84"/>
      <c r="BI381" s="84"/>
      <c r="BJ381" s="51" t="s">
        <v>4544</v>
      </c>
      <c r="BK381" s="84"/>
      <c r="BL381" s="84"/>
      <c r="BM381" s="84"/>
      <c r="BN381" s="84"/>
      <c r="BO381" s="84"/>
      <c r="BP381" s="84"/>
      <c r="BQ381" s="84"/>
      <c r="BR381" s="84"/>
      <c r="BS381" s="84"/>
      <c r="BT381" s="84"/>
      <c r="BU381" s="84"/>
      <c r="BV381" s="84"/>
      <c r="BW381" s="83"/>
      <c r="BX381" s="83"/>
      <c r="BY381" s="83"/>
      <c r="BZ381" s="247"/>
      <c r="CA381" s="247"/>
      <c r="CB381" s="247"/>
      <c r="CC381" s="247"/>
      <c r="CD381" s="247"/>
      <c r="CE381" s="247"/>
      <c r="CF381" s="247"/>
      <c r="CG381" s="247"/>
      <c r="CH381" s="247"/>
      <c r="CI381" s="247"/>
      <c r="CJ381" s="247"/>
      <c r="CK381" s="247"/>
      <c r="CL381" s="247"/>
      <c r="CM381" s="247"/>
      <c r="CN381" s="247"/>
      <c r="CO381" s="247"/>
      <c r="CP381" s="247"/>
      <c r="CQ381" s="247"/>
      <c r="CR381" s="247"/>
      <c r="CS381" s="248" t="s">
        <v>4545</v>
      </c>
      <c r="CT381" s="247"/>
      <c r="CU381" s="247"/>
      <c r="CV381" s="247"/>
      <c r="CW381" s="247"/>
      <c r="CX381" s="247"/>
      <c r="CY381" s="247"/>
      <c r="CZ381" s="247"/>
      <c r="DA381" s="247"/>
      <c r="DB381" s="247"/>
      <c r="DC381" s="247"/>
      <c r="DD381" s="247"/>
      <c r="DE381" s="247"/>
    </row>
    <row r="382" spans="34:109" ht="57" hidden="1">
      <c r="AH382" s="83"/>
      <c r="AI382" s="83"/>
      <c r="AJ382" s="83"/>
      <c r="AK382" s="83"/>
      <c r="AL382" s="47" t="str">
        <f t="shared" si="10"/>
        <v/>
      </c>
      <c r="AM382" s="47" t="str">
        <f t="shared" si="11"/>
        <v/>
      </c>
      <c r="AO382" s="83"/>
      <c r="AP382" s="43">
        <v>380</v>
      </c>
      <c r="AQ382" s="84"/>
      <c r="AR382" s="84"/>
      <c r="AS382" s="84"/>
      <c r="AT382" s="84"/>
      <c r="AU382" s="84"/>
      <c r="AV382" s="84"/>
      <c r="AW382" s="84"/>
      <c r="AX382" s="84"/>
      <c r="AY382" s="84"/>
      <c r="AZ382" s="84"/>
      <c r="BA382" s="84"/>
      <c r="BB382" s="84"/>
      <c r="BC382" s="84"/>
      <c r="BD382" s="84"/>
      <c r="BE382" s="84"/>
      <c r="BF382" s="84"/>
      <c r="BG382" s="84"/>
      <c r="BH382" s="84"/>
      <c r="BI382" s="84"/>
      <c r="BJ382" s="51" t="s">
        <v>4546</v>
      </c>
      <c r="BK382" s="84"/>
      <c r="BL382" s="84"/>
      <c r="BM382" s="84"/>
      <c r="BN382" s="84"/>
      <c r="BO382" s="84"/>
      <c r="BP382" s="84"/>
      <c r="BQ382" s="84"/>
      <c r="BR382" s="84"/>
      <c r="BS382" s="84"/>
      <c r="BT382" s="84"/>
      <c r="BU382" s="84"/>
      <c r="BV382" s="84"/>
      <c r="BW382" s="83"/>
      <c r="BX382" s="83"/>
      <c r="BY382" s="83"/>
      <c r="BZ382" s="247"/>
      <c r="CA382" s="247"/>
      <c r="CB382" s="247"/>
      <c r="CC382" s="247"/>
      <c r="CD382" s="247"/>
      <c r="CE382" s="247"/>
      <c r="CF382" s="247"/>
      <c r="CG382" s="247"/>
      <c r="CH382" s="247"/>
      <c r="CI382" s="247"/>
      <c r="CJ382" s="247"/>
      <c r="CK382" s="247"/>
      <c r="CL382" s="247"/>
      <c r="CM382" s="247"/>
      <c r="CN382" s="247"/>
      <c r="CO382" s="247"/>
      <c r="CP382" s="247"/>
      <c r="CQ382" s="247"/>
      <c r="CR382" s="247"/>
      <c r="CS382" s="248" t="s">
        <v>4547</v>
      </c>
      <c r="CT382" s="247"/>
      <c r="CU382" s="247"/>
      <c r="CV382" s="247"/>
      <c r="CW382" s="247"/>
      <c r="CX382" s="247"/>
      <c r="CY382" s="247"/>
      <c r="CZ382" s="247"/>
      <c r="DA382" s="247"/>
      <c r="DB382" s="247"/>
      <c r="DC382" s="247"/>
      <c r="DD382" s="247"/>
      <c r="DE382" s="247"/>
    </row>
    <row r="383" spans="34:109" ht="57" hidden="1">
      <c r="AH383" s="83"/>
      <c r="AI383" s="83"/>
      <c r="AJ383" s="83"/>
      <c r="AK383" s="83"/>
      <c r="AL383" s="47" t="str">
        <f t="shared" si="10"/>
        <v/>
      </c>
      <c r="AM383" s="47" t="str">
        <f t="shared" si="11"/>
        <v/>
      </c>
      <c r="AO383" s="83"/>
      <c r="AP383" s="43">
        <v>381</v>
      </c>
      <c r="AQ383" s="84"/>
      <c r="AR383" s="84"/>
      <c r="AS383" s="84"/>
      <c r="AT383" s="84"/>
      <c r="AU383" s="84"/>
      <c r="AV383" s="84"/>
      <c r="AW383" s="84"/>
      <c r="AX383" s="84"/>
      <c r="AY383" s="84"/>
      <c r="AZ383" s="84"/>
      <c r="BA383" s="84"/>
      <c r="BB383" s="84"/>
      <c r="BC383" s="84"/>
      <c r="BD383" s="84"/>
      <c r="BE383" s="84"/>
      <c r="BF383" s="84"/>
      <c r="BG383" s="84"/>
      <c r="BH383" s="84"/>
      <c r="BI383" s="84"/>
      <c r="BJ383" s="51" t="s">
        <v>4548</v>
      </c>
      <c r="BK383" s="84"/>
      <c r="BL383" s="84"/>
      <c r="BM383" s="84"/>
      <c r="BN383" s="84"/>
      <c r="BO383" s="84"/>
      <c r="BP383" s="84"/>
      <c r="BQ383" s="84"/>
      <c r="BR383" s="84"/>
      <c r="BS383" s="84"/>
      <c r="BT383" s="84"/>
      <c r="BU383" s="84"/>
      <c r="BV383" s="84"/>
      <c r="BW383" s="83"/>
      <c r="BX383" s="83"/>
      <c r="BY383" s="83"/>
      <c r="BZ383" s="247"/>
      <c r="CA383" s="247"/>
      <c r="CB383" s="247"/>
      <c r="CC383" s="247"/>
      <c r="CD383" s="247"/>
      <c r="CE383" s="247"/>
      <c r="CF383" s="247"/>
      <c r="CG383" s="247"/>
      <c r="CH383" s="247"/>
      <c r="CI383" s="247"/>
      <c r="CJ383" s="247"/>
      <c r="CK383" s="247"/>
      <c r="CL383" s="247"/>
      <c r="CM383" s="247"/>
      <c r="CN383" s="247"/>
      <c r="CO383" s="247"/>
      <c r="CP383" s="247"/>
      <c r="CQ383" s="247"/>
      <c r="CR383" s="247"/>
      <c r="CS383" s="248" t="s">
        <v>4549</v>
      </c>
      <c r="CT383" s="247"/>
      <c r="CU383" s="247"/>
      <c r="CV383" s="247"/>
      <c r="CW383" s="247"/>
      <c r="CX383" s="247"/>
      <c r="CY383" s="247"/>
      <c r="CZ383" s="247"/>
      <c r="DA383" s="247"/>
      <c r="DB383" s="247"/>
      <c r="DC383" s="247"/>
      <c r="DD383" s="247"/>
      <c r="DE383" s="247"/>
    </row>
    <row r="384" spans="34:109" ht="85.5" hidden="1">
      <c r="AH384" s="83"/>
      <c r="AI384" s="83"/>
      <c r="AJ384" s="83"/>
      <c r="AK384" s="83"/>
      <c r="AL384" s="47" t="str">
        <f t="shared" si="10"/>
        <v/>
      </c>
      <c r="AM384" s="47" t="str">
        <f t="shared" si="11"/>
        <v/>
      </c>
      <c r="AO384" s="83"/>
      <c r="AP384" s="43">
        <v>382</v>
      </c>
      <c r="AQ384" s="84"/>
      <c r="AR384" s="84"/>
      <c r="AS384" s="84"/>
      <c r="AT384" s="84"/>
      <c r="AU384" s="84"/>
      <c r="AV384" s="84"/>
      <c r="AW384" s="84"/>
      <c r="AX384" s="84"/>
      <c r="AY384" s="84"/>
      <c r="AZ384" s="84"/>
      <c r="BA384" s="84"/>
      <c r="BB384" s="84"/>
      <c r="BC384" s="84"/>
      <c r="BD384" s="84"/>
      <c r="BE384" s="84"/>
      <c r="BF384" s="84"/>
      <c r="BG384" s="84"/>
      <c r="BH384" s="84"/>
      <c r="BI384" s="84"/>
      <c r="BJ384" s="51" t="s">
        <v>4550</v>
      </c>
      <c r="BK384" s="84"/>
      <c r="BL384" s="84"/>
      <c r="BM384" s="84"/>
      <c r="BN384" s="84"/>
      <c r="BO384" s="84"/>
      <c r="BP384" s="84"/>
      <c r="BQ384" s="84"/>
      <c r="BR384" s="84"/>
      <c r="BS384" s="84"/>
      <c r="BT384" s="84"/>
      <c r="BU384" s="84"/>
      <c r="BV384" s="84"/>
      <c r="BW384" s="83"/>
      <c r="BX384" s="83"/>
      <c r="BY384" s="83"/>
      <c r="BZ384" s="247"/>
      <c r="CA384" s="247"/>
      <c r="CB384" s="247"/>
      <c r="CC384" s="247"/>
      <c r="CD384" s="247"/>
      <c r="CE384" s="247"/>
      <c r="CF384" s="247"/>
      <c r="CG384" s="247"/>
      <c r="CH384" s="247"/>
      <c r="CI384" s="247"/>
      <c r="CJ384" s="247"/>
      <c r="CK384" s="247"/>
      <c r="CL384" s="247"/>
      <c r="CM384" s="247"/>
      <c r="CN384" s="247"/>
      <c r="CO384" s="247"/>
      <c r="CP384" s="247"/>
      <c r="CQ384" s="247"/>
      <c r="CR384" s="247"/>
      <c r="CS384" s="248" t="s">
        <v>4551</v>
      </c>
      <c r="CT384" s="247"/>
      <c r="CU384" s="247"/>
      <c r="CV384" s="247"/>
      <c r="CW384" s="247"/>
      <c r="CX384" s="247"/>
      <c r="CY384" s="247"/>
      <c r="CZ384" s="247"/>
      <c r="DA384" s="247"/>
      <c r="DB384" s="247"/>
      <c r="DC384" s="247"/>
      <c r="DD384" s="247"/>
      <c r="DE384" s="247"/>
    </row>
    <row r="385" spans="34:109" ht="57" hidden="1">
      <c r="AH385" s="83"/>
      <c r="AI385" s="83"/>
      <c r="AJ385" s="83"/>
      <c r="AK385" s="83"/>
      <c r="AL385" s="47" t="str">
        <f t="shared" si="10"/>
        <v/>
      </c>
      <c r="AM385" s="47" t="str">
        <f t="shared" si="11"/>
        <v/>
      </c>
      <c r="AO385" s="83"/>
      <c r="AP385" s="43">
        <v>383</v>
      </c>
      <c r="AQ385" s="84"/>
      <c r="AR385" s="84"/>
      <c r="AS385" s="84"/>
      <c r="AT385" s="84"/>
      <c r="AU385" s="84"/>
      <c r="AV385" s="84"/>
      <c r="AW385" s="84"/>
      <c r="AX385" s="84"/>
      <c r="AY385" s="84"/>
      <c r="AZ385" s="84"/>
      <c r="BA385" s="84"/>
      <c r="BB385" s="84"/>
      <c r="BC385" s="84"/>
      <c r="BD385" s="84"/>
      <c r="BE385" s="84"/>
      <c r="BF385" s="84"/>
      <c r="BG385" s="84"/>
      <c r="BH385" s="84"/>
      <c r="BI385" s="84"/>
      <c r="BJ385" s="51" t="s">
        <v>4552</v>
      </c>
      <c r="BK385" s="84"/>
      <c r="BL385" s="84"/>
      <c r="BM385" s="84"/>
      <c r="BN385" s="84"/>
      <c r="BO385" s="84"/>
      <c r="BP385" s="84"/>
      <c r="BQ385" s="84"/>
      <c r="BR385" s="84"/>
      <c r="BS385" s="84"/>
      <c r="BT385" s="84"/>
      <c r="BU385" s="84"/>
      <c r="BV385" s="84"/>
      <c r="BW385" s="83"/>
      <c r="BX385" s="83"/>
      <c r="BY385" s="83"/>
      <c r="BZ385" s="247"/>
      <c r="CA385" s="247"/>
      <c r="CB385" s="247"/>
      <c r="CC385" s="247"/>
      <c r="CD385" s="247"/>
      <c r="CE385" s="247"/>
      <c r="CF385" s="247"/>
      <c r="CG385" s="247"/>
      <c r="CH385" s="247"/>
      <c r="CI385" s="247"/>
      <c r="CJ385" s="247"/>
      <c r="CK385" s="247"/>
      <c r="CL385" s="247"/>
      <c r="CM385" s="247"/>
      <c r="CN385" s="247"/>
      <c r="CO385" s="247"/>
      <c r="CP385" s="247"/>
      <c r="CQ385" s="247"/>
      <c r="CR385" s="247"/>
      <c r="CS385" s="248" t="s">
        <v>4553</v>
      </c>
      <c r="CT385" s="247"/>
      <c r="CU385" s="247"/>
      <c r="CV385" s="247"/>
      <c r="CW385" s="247"/>
      <c r="CX385" s="247"/>
      <c r="CY385" s="247"/>
      <c r="CZ385" s="247"/>
      <c r="DA385" s="247"/>
      <c r="DB385" s="247"/>
      <c r="DC385" s="247"/>
      <c r="DD385" s="247"/>
      <c r="DE385" s="247"/>
    </row>
    <row r="386" spans="34:109" ht="57" hidden="1">
      <c r="AH386" s="83"/>
      <c r="AI386" s="83"/>
      <c r="AJ386" s="83"/>
      <c r="AK386" s="83"/>
      <c r="AL386" s="47" t="str">
        <f t="shared" si="10"/>
        <v/>
      </c>
      <c r="AM386" s="47" t="str">
        <f t="shared" si="11"/>
        <v/>
      </c>
      <c r="AO386" s="83"/>
      <c r="AP386" s="43">
        <v>384</v>
      </c>
      <c r="AQ386" s="84"/>
      <c r="AR386" s="84"/>
      <c r="AS386" s="84"/>
      <c r="AT386" s="84"/>
      <c r="AU386" s="84"/>
      <c r="AV386" s="84"/>
      <c r="AW386" s="84"/>
      <c r="AX386" s="84"/>
      <c r="AY386" s="84"/>
      <c r="AZ386" s="84"/>
      <c r="BA386" s="84"/>
      <c r="BB386" s="84"/>
      <c r="BC386" s="84"/>
      <c r="BD386" s="84"/>
      <c r="BE386" s="84"/>
      <c r="BF386" s="84"/>
      <c r="BG386" s="84"/>
      <c r="BH386" s="84"/>
      <c r="BI386" s="84"/>
      <c r="BJ386" s="51" t="s">
        <v>4554</v>
      </c>
      <c r="BK386" s="84"/>
      <c r="BL386" s="84"/>
      <c r="BM386" s="84"/>
      <c r="BN386" s="84"/>
      <c r="BO386" s="84"/>
      <c r="BP386" s="84"/>
      <c r="BQ386" s="84"/>
      <c r="BR386" s="84"/>
      <c r="BS386" s="84"/>
      <c r="BT386" s="84"/>
      <c r="BU386" s="84"/>
      <c r="BV386" s="84"/>
      <c r="BW386" s="83"/>
      <c r="BX386" s="83"/>
      <c r="BY386" s="83"/>
      <c r="BZ386" s="247"/>
      <c r="CA386" s="247"/>
      <c r="CB386" s="247"/>
      <c r="CC386" s="247"/>
      <c r="CD386" s="247"/>
      <c r="CE386" s="247"/>
      <c r="CF386" s="247"/>
      <c r="CG386" s="247"/>
      <c r="CH386" s="247"/>
      <c r="CI386" s="247"/>
      <c r="CJ386" s="247"/>
      <c r="CK386" s="247"/>
      <c r="CL386" s="247"/>
      <c r="CM386" s="247"/>
      <c r="CN386" s="247"/>
      <c r="CO386" s="247"/>
      <c r="CP386" s="247"/>
      <c r="CQ386" s="247"/>
      <c r="CR386" s="247"/>
      <c r="CS386" s="248" t="s">
        <v>4555</v>
      </c>
      <c r="CT386" s="247"/>
      <c r="CU386" s="247"/>
      <c r="CV386" s="247"/>
      <c r="CW386" s="247"/>
      <c r="CX386" s="247"/>
      <c r="CY386" s="247"/>
      <c r="CZ386" s="247"/>
      <c r="DA386" s="247"/>
      <c r="DB386" s="247"/>
      <c r="DC386" s="247"/>
      <c r="DD386" s="247"/>
      <c r="DE386" s="247"/>
    </row>
    <row r="387" spans="34:109" ht="42.75" hidden="1">
      <c r="AH387" s="83"/>
      <c r="AI387" s="83"/>
      <c r="AJ387" s="83"/>
      <c r="AK387" s="83"/>
      <c r="AL387" s="47" t="str">
        <f t="shared" si="10"/>
        <v/>
      </c>
      <c r="AM387" s="47" t="str">
        <f t="shared" si="11"/>
        <v/>
      </c>
      <c r="AO387" s="83"/>
      <c r="AP387" s="43">
        <v>385</v>
      </c>
      <c r="AQ387" s="84"/>
      <c r="AR387" s="84"/>
      <c r="AS387" s="84"/>
      <c r="AT387" s="84"/>
      <c r="AU387" s="84"/>
      <c r="AV387" s="84"/>
      <c r="AW387" s="84"/>
      <c r="AX387" s="84"/>
      <c r="AY387" s="84"/>
      <c r="AZ387" s="84"/>
      <c r="BA387" s="84"/>
      <c r="BB387" s="84"/>
      <c r="BC387" s="84"/>
      <c r="BD387" s="84"/>
      <c r="BE387" s="84"/>
      <c r="BF387" s="84"/>
      <c r="BG387" s="84"/>
      <c r="BH387" s="84"/>
      <c r="BI387" s="84"/>
      <c r="BJ387" s="51" t="s">
        <v>4556</v>
      </c>
      <c r="BK387" s="84"/>
      <c r="BL387" s="84"/>
      <c r="BM387" s="84"/>
      <c r="BN387" s="84"/>
      <c r="BO387" s="84"/>
      <c r="BP387" s="84"/>
      <c r="BQ387" s="84"/>
      <c r="BR387" s="84"/>
      <c r="BS387" s="84"/>
      <c r="BT387" s="84"/>
      <c r="BU387" s="84"/>
      <c r="BV387" s="84"/>
      <c r="BW387" s="83"/>
      <c r="BX387" s="83"/>
      <c r="BY387" s="83"/>
      <c r="BZ387" s="247"/>
      <c r="CA387" s="247"/>
      <c r="CB387" s="247"/>
      <c r="CC387" s="247"/>
      <c r="CD387" s="247"/>
      <c r="CE387" s="247"/>
      <c r="CF387" s="247"/>
      <c r="CG387" s="247"/>
      <c r="CH387" s="247"/>
      <c r="CI387" s="247"/>
      <c r="CJ387" s="247"/>
      <c r="CK387" s="247"/>
      <c r="CL387" s="247"/>
      <c r="CM387" s="247"/>
      <c r="CN387" s="247"/>
      <c r="CO387" s="247"/>
      <c r="CP387" s="247"/>
      <c r="CQ387" s="247"/>
      <c r="CR387" s="247"/>
      <c r="CS387" s="248" t="s">
        <v>4557</v>
      </c>
      <c r="CT387" s="247"/>
      <c r="CU387" s="247"/>
      <c r="CV387" s="247"/>
      <c r="CW387" s="247"/>
      <c r="CX387" s="247"/>
      <c r="CY387" s="247"/>
      <c r="CZ387" s="247"/>
      <c r="DA387" s="247"/>
      <c r="DB387" s="247"/>
      <c r="DC387" s="247"/>
      <c r="DD387" s="247"/>
      <c r="DE387" s="247"/>
    </row>
    <row r="388" spans="34:109" ht="71.25" hidden="1">
      <c r="AH388" s="83"/>
      <c r="AI388" s="83"/>
      <c r="AJ388" s="83"/>
      <c r="AK388" s="83"/>
      <c r="AL388" s="47" t="str">
        <f t="shared" ref="AL388:AL451" si="12">IFERROR(IF(HLOOKUP($N$10, $BZ$3:$DE$574, $AP388, FALSE )="", "", HLOOKUP($N$10, $BZ$3:$DE$574, $AP388, FALSE)), "")</f>
        <v/>
      </c>
      <c r="AM388" s="47" t="str">
        <f t="shared" ref="AM388:AM451" si="13">IFERROR(IF(AL388="", "", HLOOKUP($N$10, $AQ$3:$BV$574, AP388, FALSE)), "")</f>
        <v/>
      </c>
      <c r="AO388" s="83"/>
      <c r="AP388" s="43">
        <v>386</v>
      </c>
      <c r="AQ388" s="84"/>
      <c r="AR388" s="84"/>
      <c r="AS388" s="84"/>
      <c r="AT388" s="84"/>
      <c r="AU388" s="84"/>
      <c r="AV388" s="84"/>
      <c r="AW388" s="84"/>
      <c r="AX388" s="84"/>
      <c r="AY388" s="84"/>
      <c r="AZ388" s="84"/>
      <c r="BA388" s="84"/>
      <c r="BB388" s="84"/>
      <c r="BC388" s="84"/>
      <c r="BD388" s="84"/>
      <c r="BE388" s="84"/>
      <c r="BF388" s="84"/>
      <c r="BG388" s="84"/>
      <c r="BH388" s="84"/>
      <c r="BI388" s="84"/>
      <c r="BJ388" s="51" t="s">
        <v>4558</v>
      </c>
      <c r="BK388" s="84"/>
      <c r="BL388" s="84"/>
      <c r="BM388" s="84"/>
      <c r="BN388" s="84"/>
      <c r="BO388" s="84"/>
      <c r="BP388" s="84"/>
      <c r="BQ388" s="84"/>
      <c r="BR388" s="84"/>
      <c r="BS388" s="84"/>
      <c r="BT388" s="84"/>
      <c r="BU388" s="84"/>
      <c r="BV388" s="84"/>
      <c r="BW388" s="83"/>
      <c r="BX388" s="83"/>
      <c r="BY388" s="83"/>
      <c r="BZ388" s="247"/>
      <c r="CA388" s="247"/>
      <c r="CB388" s="247"/>
      <c r="CC388" s="247"/>
      <c r="CD388" s="247"/>
      <c r="CE388" s="247"/>
      <c r="CF388" s="247"/>
      <c r="CG388" s="247"/>
      <c r="CH388" s="247"/>
      <c r="CI388" s="247"/>
      <c r="CJ388" s="247"/>
      <c r="CK388" s="247"/>
      <c r="CL388" s="247"/>
      <c r="CM388" s="247"/>
      <c r="CN388" s="247"/>
      <c r="CO388" s="247"/>
      <c r="CP388" s="247"/>
      <c r="CQ388" s="247"/>
      <c r="CR388" s="247"/>
      <c r="CS388" s="248" t="s">
        <v>4559</v>
      </c>
      <c r="CT388" s="247"/>
      <c r="CU388" s="247"/>
      <c r="CV388" s="247"/>
      <c r="CW388" s="247"/>
      <c r="CX388" s="247"/>
      <c r="CY388" s="247"/>
      <c r="CZ388" s="247"/>
      <c r="DA388" s="247"/>
      <c r="DB388" s="247"/>
      <c r="DC388" s="247"/>
      <c r="DD388" s="247"/>
      <c r="DE388" s="247"/>
    </row>
    <row r="389" spans="34:109" ht="71.25" hidden="1">
      <c r="AH389" s="83"/>
      <c r="AI389" s="83"/>
      <c r="AJ389" s="83"/>
      <c r="AK389" s="83"/>
      <c r="AL389" s="47" t="str">
        <f t="shared" si="12"/>
        <v/>
      </c>
      <c r="AM389" s="47" t="str">
        <f t="shared" si="13"/>
        <v/>
      </c>
      <c r="AO389" s="83"/>
      <c r="AP389" s="43">
        <v>387</v>
      </c>
      <c r="AQ389" s="84"/>
      <c r="AR389" s="84"/>
      <c r="AS389" s="84"/>
      <c r="AT389" s="84"/>
      <c r="AU389" s="84"/>
      <c r="AV389" s="84"/>
      <c r="AW389" s="84"/>
      <c r="AX389" s="84"/>
      <c r="AY389" s="84"/>
      <c r="AZ389" s="84"/>
      <c r="BA389" s="84"/>
      <c r="BB389" s="84"/>
      <c r="BC389" s="84"/>
      <c r="BD389" s="84"/>
      <c r="BE389" s="84"/>
      <c r="BF389" s="84"/>
      <c r="BG389" s="84"/>
      <c r="BH389" s="84"/>
      <c r="BI389" s="84"/>
      <c r="BJ389" s="51" t="s">
        <v>4560</v>
      </c>
      <c r="BK389" s="84"/>
      <c r="BL389" s="84"/>
      <c r="BM389" s="84"/>
      <c r="BN389" s="84"/>
      <c r="BO389" s="84"/>
      <c r="BP389" s="84"/>
      <c r="BQ389" s="84"/>
      <c r="BR389" s="84"/>
      <c r="BS389" s="84"/>
      <c r="BT389" s="84"/>
      <c r="BU389" s="84"/>
      <c r="BV389" s="84"/>
      <c r="BW389" s="83"/>
      <c r="BX389" s="83"/>
      <c r="BY389" s="83"/>
      <c r="BZ389" s="247"/>
      <c r="CA389" s="247"/>
      <c r="CB389" s="247"/>
      <c r="CC389" s="247"/>
      <c r="CD389" s="247"/>
      <c r="CE389" s="247"/>
      <c r="CF389" s="247"/>
      <c r="CG389" s="247"/>
      <c r="CH389" s="247"/>
      <c r="CI389" s="247"/>
      <c r="CJ389" s="247"/>
      <c r="CK389" s="247"/>
      <c r="CL389" s="247"/>
      <c r="CM389" s="247"/>
      <c r="CN389" s="247"/>
      <c r="CO389" s="247"/>
      <c r="CP389" s="247"/>
      <c r="CQ389" s="247"/>
      <c r="CR389" s="247"/>
      <c r="CS389" s="248" t="s">
        <v>4561</v>
      </c>
      <c r="CT389" s="247"/>
      <c r="CU389" s="247"/>
      <c r="CV389" s="247"/>
      <c r="CW389" s="247"/>
      <c r="CX389" s="247"/>
      <c r="CY389" s="247"/>
      <c r="CZ389" s="247"/>
      <c r="DA389" s="247"/>
      <c r="DB389" s="247"/>
      <c r="DC389" s="247"/>
      <c r="DD389" s="247"/>
      <c r="DE389" s="247"/>
    </row>
    <row r="390" spans="34:109" ht="42.75" hidden="1">
      <c r="AH390" s="83"/>
      <c r="AI390" s="83"/>
      <c r="AJ390" s="83"/>
      <c r="AK390" s="83"/>
      <c r="AL390" s="47" t="str">
        <f t="shared" si="12"/>
        <v/>
      </c>
      <c r="AM390" s="47" t="str">
        <f t="shared" si="13"/>
        <v/>
      </c>
      <c r="AO390" s="83"/>
      <c r="AP390" s="43">
        <v>388</v>
      </c>
      <c r="AQ390" s="84"/>
      <c r="AR390" s="84"/>
      <c r="AS390" s="84"/>
      <c r="AT390" s="84"/>
      <c r="AU390" s="84"/>
      <c r="AV390" s="84"/>
      <c r="AW390" s="84"/>
      <c r="AX390" s="84"/>
      <c r="AY390" s="84"/>
      <c r="AZ390" s="84"/>
      <c r="BA390" s="84"/>
      <c r="BB390" s="84"/>
      <c r="BC390" s="84"/>
      <c r="BD390" s="84"/>
      <c r="BE390" s="84"/>
      <c r="BF390" s="84"/>
      <c r="BG390" s="84"/>
      <c r="BH390" s="84"/>
      <c r="BI390" s="84"/>
      <c r="BJ390" s="51" t="s">
        <v>4562</v>
      </c>
      <c r="BK390" s="84"/>
      <c r="BL390" s="84"/>
      <c r="BM390" s="84"/>
      <c r="BN390" s="84"/>
      <c r="BO390" s="84"/>
      <c r="BP390" s="84"/>
      <c r="BQ390" s="84"/>
      <c r="BR390" s="84"/>
      <c r="BS390" s="84"/>
      <c r="BT390" s="84"/>
      <c r="BU390" s="84"/>
      <c r="BV390" s="84"/>
      <c r="BW390" s="83"/>
      <c r="BX390" s="83"/>
      <c r="BY390" s="83"/>
      <c r="BZ390" s="247"/>
      <c r="CA390" s="247"/>
      <c r="CB390" s="247"/>
      <c r="CC390" s="247"/>
      <c r="CD390" s="247"/>
      <c r="CE390" s="247"/>
      <c r="CF390" s="247"/>
      <c r="CG390" s="247"/>
      <c r="CH390" s="247"/>
      <c r="CI390" s="247"/>
      <c r="CJ390" s="247"/>
      <c r="CK390" s="247"/>
      <c r="CL390" s="247"/>
      <c r="CM390" s="247"/>
      <c r="CN390" s="247"/>
      <c r="CO390" s="247"/>
      <c r="CP390" s="247"/>
      <c r="CQ390" s="247"/>
      <c r="CR390" s="247"/>
      <c r="CS390" s="248" t="s">
        <v>4563</v>
      </c>
      <c r="CT390" s="247"/>
      <c r="CU390" s="247"/>
      <c r="CV390" s="247"/>
      <c r="CW390" s="247"/>
      <c r="CX390" s="247"/>
      <c r="CY390" s="247"/>
      <c r="CZ390" s="247"/>
      <c r="DA390" s="247"/>
      <c r="DB390" s="247"/>
      <c r="DC390" s="247"/>
      <c r="DD390" s="247"/>
      <c r="DE390" s="247"/>
    </row>
    <row r="391" spans="34:109" ht="71.25" hidden="1">
      <c r="AH391" s="83"/>
      <c r="AI391" s="83"/>
      <c r="AJ391" s="83"/>
      <c r="AK391" s="83"/>
      <c r="AL391" s="47" t="str">
        <f t="shared" si="12"/>
        <v/>
      </c>
      <c r="AM391" s="47" t="str">
        <f t="shared" si="13"/>
        <v/>
      </c>
      <c r="AO391" s="83"/>
      <c r="AP391" s="43">
        <v>389</v>
      </c>
      <c r="AQ391" s="84"/>
      <c r="AR391" s="84"/>
      <c r="AS391" s="84"/>
      <c r="AT391" s="84"/>
      <c r="AU391" s="84"/>
      <c r="AV391" s="84"/>
      <c r="AW391" s="84"/>
      <c r="AX391" s="84"/>
      <c r="AY391" s="84"/>
      <c r="AZ391" s="84"/>
      <c r="BA391" s="84"/>
      <c r="BB391" s="84"/>
      <c r="BC391" s="84"/>
      <c r="BD391" s="84"/>
      <c r="BE391" s="84"/>
      <c r="BF391" s="84"/>
      <c r="BG391" s="84"/>
      <c r="BH391" s="84"/>
      <c r="BI391" s="84"/>
      <c r="BJ391" s="51" t="s">
        <v>4564</v>
      </c>
      <c r="BK391" s="84"/>
      <c r="BL391" s="84"/>
      <c r="BM391" s="84"/>
      <c r="BN391" s="84"/>
      <c r="BO391" s="84"/>
      <c r="BP391" s="84"/>
      <c r="BQ391" s="84"/>
      <c r="BR391" s="84"/>
      <c r="BS391" s="84"/>
      <c r="BT391" s="84"/>
      <c r="BU391" s="84"/>
      <c r="BV391" s="84"/>
      <c r="BW391" s="83"/>
      <c r="BX391" s="83"/>
      <c r="BY391" s="83"/>
      <c r="BZ391" s="247"/>
      <c r="CA391" s="247"/>
      <c r="CB391" s="247"/>
      <c r="CC391" s="247"/>
      <c r="CD391" s="247"/>
      <c r="CE391" s="247"/>
      <c r="CF391" s="247"/>
      <c r="CG391" s="247"/>
      <c r="CH391" s="247"/>
      <c r="CI391" s="247"/>
      <c r="CJ391" s="247"/>
      <c r="CK391" s="247"/>
      <c r="CL391" s="247"/>
      <c r="CM391" s="247"/>
      <c r="CN391" s="247"/>
      <c r="CO391" s="247"/>
      <c r="CP391" s="247"/>
      <c r="CQ391" s="247"/>
      <c r="CR391" s="247"/>
      <c r="CS391" s="248" t="s">
        <v>4565</v>
      </c>
      <c r="CT391" s="247"/>
      <c r="CU391" s="247"/>
      <c r="CV391" s="247"/>
      <c r="CW391" s="247"/>
      <c r="CX391" s="247"/>
      <c r="CY391" s="247"/>
      <c r="CZ391" s="247"/>
      <c r="DA391" s="247"/>
      <c r="DB391" s="247"/>
      <c r="DC391" s="247"/>
      <c r="DD391" s="247"/>
      <c r="DE391" s="247"/>
    </row>
    <row r="392" spans="34:109" ht="57" hidden="1">
      <c r="AH392" s="83"/>
      <c r="AI392" s="83"/>
      <c r="AJ392" s="83"/>
      <c r="AK392" s="83"/>
      <c r="AL392" s="47" t="str">
        <f t="shared" si="12"/>
        <v/>
      </c>
      <c r="AM392" s="47" t="str">
        <f t="shared" si="13"/>
        <v/>
      </c>
      <c r="AO392" s="83"/>
      <c r="AP392" s="43">
        <v>390</v>
      </c>
      <c r="AQ392" s="84"/>
      <c r="AR392" s="84"/>
      <c r="AS392" s="84"/>
      <c r="AT392" s="84"/>
      <c r="AU392" s="84"/>
      <c r="AV392" s="84"/>
      <c r="AW392" s="84"/>
      <c r="AX392" s="84"/>
      <c r="AY392" s="84"/>
      <c r="AZ392" s="84"/>
      <c r="BA392" s="84"/>
      <c r="BB392" s="84"/>
      <c r="BC392" s="84"/>
      <c r="BD392" s="84"/>
      <c r="BE392" s="84"/>
      <c r="BF392" s="84"/>
      <c r="BG392" s="84"/>
      <c r="BH392" s="84"/>
      <c r="BI392" s="84"/>
      <c r="BJ392" s="51" t="s">
        <v>4566</v>
      </c>
      <c r="BK392" s="84"/>
      <c r="BL392" s="84"/>
      <c r="BM392" s="84"/>
      <c r="BN392" s="84"/>
      <c r="BO392" s="84"/>
      <c r="BP392" s="84"/>
      <c r="BQ392" s="84"/>
      <c r="BR392" s="84"/>
      <c r="BS392" s="84"/>
      <c r="BT392" s="84"/>
      <c r="BU392" s="84"/>
      <c r="BV392" s="84"/>
      <c r="BW392" s="83"/>
      <c r="BX392" s="83"/>
      <c r="BY392" s="83"/>
      <c r="BZ392" s="247"/>
      <c r="CA392" s="247"/>
      <c r="CB392" s="247"/>
      <c r="CC392" s="247"/>
      <c r="CD392" s="247"/>
      <c r="CE392" s="247"/>
      <c r="CF392" s="247"/>
      <c r="CG392" s="247"/>
      <c r="CH392" s="247"/>
      <c r="CI392" s="247"/>
      <c r="CJ392" s="247"/>
      <c r="CK392" s="247"/>
      <c r="CL392" s="247"/>
      <c r="CM392" s="247"/>
      <c r="CN392" s="247"/>
      <c r="CO392" s="247"/>
      <c r="CP392" s="247"/>
      <c r="CQ392" s="247"/>
      <c r="CR392" s="247"/>
      <c r="CS392" s="248" t="s">
        <v>4567</v>
      </c>
      <c r="CT392" s="247"/>
      <c r="CU392" s="247"/>
      <c r="CV392" s="247"/>
      <c r="CW392" s="247"/>
      <c r="CX392" s="247"/>
      <c r="CY392" s="247"/>
      <c r="CZ392" s="247"/>
      <c r="DA392" s="247"/>
      <c r="DB392" s="247"/>
      <c r="DC392" s="247"/>
      <c r="DD392" s="247"/>
      <c r="DE392" s="247"/>
    </row>
    <row r="393" spans="34:109" ht="71.25" hidden="1">
      <c r="AH393" s="83"/>
      <c r="AI393" s="83"/>
      <c r="AJ393" s="83"/>
      <c r="AK393" s="83"/>
      <c r="AL393" s="47" t="str">
        <f t="shared" si="12"/>
        <v/>
      </c>
      <c r="AM393" s="47" t="str">
        <f t="shared" si="13"/>
        <v/>
      </c>
      <c r="AO393" s="83"/>
      <c r="AP393" s="43">
        <v>391</v>
      </c>
      <c r="AQ393" s="84"/>
      <c r="AR393" s="84"/>
      <c r="AS393" s="84"/>
      <c r="AT393" s="84"/>
      <c r="AU393" s="84"/>
      <c r="AV393" s="84"/>
      <c r="AW393" s="84"/>
      <c r="AX393" s="84"/>
      <c r="AY393" s="84"/>
      <c r="AZ393" s="84"/>
      <c r="BA393" s="84"/>
      <c r="BB393" s="84"/>
      <c r="BC393" s="84"/>
      <c r="BD393" s="84"/>
      <c r="BE393" s="84"/>
      <c r="BF393" s="84"/>
      <c r="BG393" s="84"/>
      <c r="BH393" s="84"/>
      <c r="BI393" s="84"/>
      <c r="BJ393" s="51" t="s">
        <v>4568</v>
      </c>
      <c r="BK393" s="84"/>
      <c r="BL393" s="84"/>
      <c r="BM393" s="84"/>
      <c r="BN393" s="84"/>
      <c r="BO393" s="84"/>
      <c r="BP393" s="84"/>
      <c r="BQ393" s="84"/>
      <c r="BR393" s="84"/>
      <c r="BS393" s="84"/>
      <c r="BT393" s="84"/>
      <c r="BU393" s="84"/>
      <c r="BV393" s="84"/>
      <c r="BW393" s="83"/>
      <c r="BX393" s="83"/>
      <c r="BY393" s="83"/>
      <c r="BZ393" s="247"/>
      <c r="CA393" s="247"/>
      <c r="CB393" s="247"/>
      <c r="CC393" s="247"/>
      <c r="CD393" s="247"/>
      <c r="CE393" s="247"/>
      <c r="CF393" s="247"/>
      <c r="CG393" s="247"/>
      <c r="CH393" s="247"/>
      <c r="CI393" s="247"/>
      <c r="CJ393" s="247"/>
      <c r="CK393" s="247"/>
      <c r="CL393" s="247"/>
      <c r="CM393" s="247"/>
      <c r="CN393" s="247"/>
      <c r="CO393" s="247"/>
      <c r="CP393" s="247"/>
      <c r="CQ393" s="247"/>
      <c r="CR393" s="247"/>
      <c r="CS393" s="248" t="s">
        <v>4569</v>
      </c>
      <c r="CT393" s="247"/>
      <c r="CU393" s="247"/>
      <c r="CV393" s="247"/>
      <c r="CW393" s="247"/>
      <c r="CX393" s="247"/>
      <c r="CY393" s="247"/>
      <c r="CZ393" s="247"/>
      <c r="DA393" s="247"/>
      <c r="DB393" s="247"/>
      <c r="DC393" s="247"/>
      <c r="DD393" s="247"/>
      <c r="DE393" s="247"/>
    </row>
    <row r="394" spans="34:109" ht="57" hidden="1">
      <c r="AH394" s="83"/>
      <c r="AI394" s="83"/>
      <c r="AJ394" s="83"/>
      <c r="AK394" s="83"/>
      <c r="AL394" s="47" t="str">
        <f t="shared" si="12"/>
        <v/>
      </c>
      <c r="AM394" s="47" t="str">
        <f t="shared" si="13"/>
        <v/>
      </c>
      <c r="AO394" s="83"/>
      <c r="AP394" s="43">
        <v>392</v>
      </c>
      <c r="AQ394" s="84"/>
      <c r="AR394" s="84"/>
      <c r="AS394" s="84"/>
      <c r="AT394" s="84"/>
      <c r="AU394" s="84"/>
      <c r="AV394" s="84"/>
      <c r="AW394" s="84"/>
      <c r="AX394" s="84"/>
      <c r="AY394" s="84"/>
      <c r="AZ394" s="84"/>
      <c r="BA394" s="84"/>
      <c r="BB394" s="84"/>
      <c r="BC394" s="84"/>
      <c r="BD394" s="84"/>
      <c r="BE394" s="84"/>
      <c r="BF394" s="84"/>
      <c r="BG394" s="84"/>
      <c r="BH394" s="84"/>
      <c r="BI394" s="84"/>
      <c r="BJ394" s="51" t="s">
        <v>4570</v>
      </c>
      <c r="BK394" s="84"/>
      <c r="BL394" s="84"/>
      <c r="BM394" s="84"/>
      <c r="BN394" s="84"/>
      <c r="BO394" s="84"/>
      <c r="BP394" s="84"/>
      <c r="BQ394" s="84"/>
      <c r="BR394" s="84"/>
      <c r="BS394" s="84"/>
      <c r="BT394" s="84"/>
      <c r="BU394" s="84"/>
      <c r="BV394" s="84"/>
      <c r="BW394" s="83"/>
      <c r="BX394" s="83"/>
      <c r="BY394" s="83"/>
      <c r="BZ394" s="247"/>
      <c r="CA394" s="247"/>
      <c r="CB394" s="247"/>
      <c r="CC394" s="247"/>
      <c r="CD394" s="247"/>
      <c r="CE394" s="247"/>
      <c r="CF394" s="247"/>
      <c r="CG394" s="247"/>
      <c r="CH394" s="247"/>
      <c r="CI394" s="247"/>
      <c r="CJ394" s="247"/>
      <c r="CK394" s="247"/>
      <c r="CL394" s="247"/>
      <c r="CM394" s="247"/>
      <c r="CN394" s="247"/>
      <c r="CO394" s="247"/>
      <c r="CP394" s="247"/>
      <c r="CQ394" s="247"/>
      <c r="CR394" s="247"/>
      <c r="CS394" s="248" t="s">
        <v>4571</v>
      </c>
      <c r="CT394" s="247"/>
      <c r="CU394" s="247"/>
      <c r="CV394" s="247"/>
      <c r="CW394" s="247"/>
      <c r="CX394" s="247"/>
      <c r="CY394" s="247"/>
      <c r="CZ394" s="247"/>
      <c r="DA394" s="247"/>
      <c r="DB394" s="247"/>
      <c r="DC394" s="247"/>
      <c r="DD394" s="247"/>
      <c r="DE394" s="247"/>
    </row>
    <row r="395" spans="34:109" ht="71.25" hidden="1">
      <c r="AH395" s="83"/>
      <c r="AI395" s="83"/>
      <c r="AJ395" s="83"/>
      <c r="AK395" s="83"/>
      <c r="AL395" s="47" t="str">
        <f t="shared" si="12"/>
        <v/>
      </c>
      <c r="AM395" s="47" t="str">
        <f t="shared" si="13"/>
        <v/>
      </c>
      <c r="AO395" s="83"/>
      <c r="AP395" s="43">
        <v>393</v>
      </c>
      <c r="AQ395" s="84"/>
      <c r="AR395" s="84"/>
      <c r="AS395" s="84"/>
      <c r="AT395" s="84"/>
      <c r="AU395" s="84"/>
      <c r="AV395" s="84"/>
      <c r="AW395" s="84"/>
      <c r="AX395" s="84"/>
      <c r="AY395" s="84"/>
      <c r="AZ395" s="84"/>
      <c r="BA395" s="84"/>
      <c r="BB395" s="84"/>
      <c r="BC395" s="84"/>
      <c r="BD395" s="84"/>
      <c r="BE395" s="84"/>
      <c r="BF395" s="84"/>
      <c r="BG395" s="84"/>
      <c r="BH395" s="84"/>
      <c r="BI395" s="84"/>
      <c r="BJ395" s="51" t="s">
        <v>4572</v>
      </c>
      <c r="BK395" s="84"/>
      <c r="BL395" s="84"/>
      <c r="BM395" s="84"/>
      <c r="BN395" s="84"/>
      <c r="BO395" s="84"/>
      <c r="BP395" s="84"/>
      <c r="BQ395" s="84"/>
      <c r="BR395" s="84"/>
      <c r="BS395" s="84"/>
      <c r="BT395" s="84"/>
      <c r="BU395" s="84"/>
      <c r="BV395" s="84"/>
      <c r="BW395" s="83"/>
      <c r="BX395" s="83"/>
      <c r="BY395" s="83"/>
      <c r="BZ395" s="247"/>
      <c r="CA395" s="247"/>
      <c r="CB395" s="247"/>
      <c r="CC395" s="247"/>
      <c r="CD395" s="247"/>
      <c r="CE395" s="247"/>
      <c r="CF395" s="247"/>
      <c r="CG395" s="247"/>
      <c r="CH395" s="247"/>
      <c r="CI395" s="247"/>
      <c r="CJ395" s="247"/>
      <c r="CK395" s="247"/>
      <c r="CL395" s="247"/>
      <c r="CM395" s="247"/>
      <c r="CN395" s="247"/>
      <c r="CO395" s="247"/>
      <c r="CP395" s="247"/>
      <c r="CQ395" s="247"/>
      <c r="CR395" s="247"/>
      <c r="CS395" s="248" t="s">
        <v>4573</v>
      </c>
      <c r="CT395" s="247"/>
      <c r="CU395" s="247"/>
      <c r="CV395" s="247"/>
      <c r="CW395" s="247"/>
      <c r="CX395" s="247"/>
      <c r="CY395" s="247"/>
      <c r="CZ395" s="247"/>
      <c r="DA395" s="247"/>
      <c r="DB395" s="247"/>
      <c r="DC395" s="247"/>
      <c r="DD395" s="247"/>
      <c r="DE395" s="247"/>
    </row>
    <row r="396" spans="34:109" ht="57" hidden="1">
      <c r="AH396" s="83"/>
      <c r="AI396" s="83"/>
      <c r="AJ396" s="83"/>
      <c r="AK396" s="83"/>
      <c r="AL396" s="47" t="str">
        <f t="shared" si="12"/>
        <v/>
      </c>
      <c r="AM396" s="47" t="str">
        <f t="shared" si="13"/>
        <v/>
      </c>
      <c r="AO396" s="83"/>
      <c r="AP396" s="43">
        <v>394</v>
      </c>
      <c r="AQ396" s="84"/>
      <c r="AR396" s="84"/>
      <c r="AS396" s="84"/>
      <c r="AT396" s="84"/>
      <c r="AU396" s="84"/>
      <c r="AV396" s="84"/>
      <c r="AW396" s="84"/>
      <c r="AX396" s="84"/>
      <c r="AY396" s="84"/>
      <c r="AZ396" s="84"/>
      <c r="BA396" s="84"/>
      <c r="BB396" s="84"/>
      <c r="BC396" s="84"/>
      <c r="BD396" s="84"/>
      <c r="BE396" s="84"/>
      <c r="BF396" s="84"/>
      <c r="BG396" s="84"/>
      <c r="BH396" s="84"/>
      <c r="BI396" s="84"/>
      <c r="BJ396" s="51" t="s">
        <v>4574</v>
      </c>
      <c r="BK396" s="84"/>
      <c r="BL396" s="84"/>
      <c r="BM396" s="84"/>
      <c r="BN396" s="84"/>
      <c r="BO396" s="84"/>
      <c r="BP396" s="84"/>
      <c r="BQ396" s="84"/>
      <c r="BR396" s="84"/>
      <c r="BS396" s="84"/>
      <c r="BT396" s="84"/>
      <c r="BU396" s="84"/>
      <c r="BV396" s="84"/>
      <c r="BW396" s="83"/>
      <c r="BX396" s="83"/>
      <c r="BY396" s="83"/>
      <c r="BZ396" s="247"/>
      <c r="CA396" s="247"/>
      <c r="CB396" s="247"/>
      <c r="CC396" s="247"/>
      <c r="CD396" s="247"/>
      <c r="CE396" s="247"/>
      <c r="CF396" s="247"/>
      <c r="CG396" s="247"/>
      <c r="CH396" s="247"/>
      <c r="CI396" s="247"/>
      <c r="CJ396" s="247"/>
      <c r="CK396" s="247"/>
      <c r="CL396" s="247"/>
      <c r="CM396" s="247"/>
      <c r="CN396" s="247"/>
      <c r="CO396" s="247"/>
      <c r="CP396" s="247"/>
      <c r="CQ396" s="247"/>
      <c r="CR396" s="247"/>
      <c r="CS396" s="248" t="s">
        <v>4575</v>
      </c>
      <c r="CT396" s="247"/>
      <c r="CU396" s="247"/>
      <c r="CV396" s="247"/>
      <c r="CW396" s="247"/>
      <c r="CX396" s="247"/>
      <c r="CY396" s="247"/>
      <c r="CZ396" s="247"/>
      <c r="DA396" s="247"/>
      <c r="DB396" s="247"/>
      <c r="DC396" s="247"/>
      <c r="DD396" s="247"/>
      <c r="DE396" s="247"/>
    </row>
    <row r="397" spans="34:109" ht="57" hidden="1">
      <c r="AH397" s="83"/>
      <c r="AI397" s="83"/>
      <c r="AJ397" s="83"/>
      <c r="AK397" s="83"/>
      <c r="AL397" s="47" t="str">
        <f t="shared" si="12"/>
        <v/>
      </c>
      <c r="AM397" s="47" t="str">
        <f t="shared" si="13"/>
        <v/>
      </c>
      <c r="AO397" s="83"/>
      <c r="AP397" s="43">
        <v>395</v>
      </c>
      <c r="AQ397" s="84"/>
      <c r="AR397" s="84"/>
      <c r="AS397" s="84"/>
      <c r="AT397" s="84"/>
      <c r="AU397" s="84"/>
      <c r="AV397" s="84"/>
      <c r="AW397" s="84"/>
      <c r="AX397" s="84"/>
      <c r="AY397" s="84"/>
      <c r="AZ397" s="84"/>
      <c r="BA397" s="84"/>
      <c r="BB397" s="84"/>
      <c r="BC397" s="84"/>
      <c r="BD397" s="84"/>
      <c r="BE397" s="84"/>
      <c r="BF397" s="84"/>
      <c r="BG397" s="84"/>
      <c r="BH397" s="84"/>
      <c r="BI397" s="84"/>
      <c r="BJ397" s="51" t="s">
        <v>4576</v>
      </c>
      <c r="BK397" s="84"/>
      <c r="BL397" s="84"/>
      <c r="BM397" s="84"/>
      <c r="BN397" s="84"/>
      <c r="BO397" s="84"/>
      <c r="BP397" s="84"/>
      <c r="BQ397" s="84"/>
      <c r="BR397" s="84"/>
      <c r="BS397" s="84"/>
      <c r="BT397" s="84"/>
      <c r="BU397" s="84"/>
      <c r="BV397" s="84"/>
      <c r="BW397" s="83"/>
      <c r="BX397" s="83"/>
      <c r="BY397" s="83"/>
      <c r="BZ397" s="247"/>
      <c r="CA397" s="247"/>
      <c r="CB397" s="247"/>
      <c r="CC397" s="247"/>
      <c r="CD397" s="247"/>
      <c r="CE397" s="247"/>
      <c r="CF397" s="247"/>
      <c r="CG397" s="247"/>
      <c r="CH397" s="247"/>
      <c r="CI397" s="247"/>
      <c r="CJ397" s="247"/>
      <c r="CK397" s="247"/>
      <c r="CL397" s="247"/>
      <c r="CM397" s="247"/>
      <c r="CN397" s="247"/>
      <c r="CO397" s="247"/>
      <c r="CP397" s="247"/>
      <c r="CQ397" s="247"/>
      <c r="CR397" s="247"/>
      <c r="CS397" s="248" t="s">
        <v>4577</v>
      </c>
      <c r="CT397" s="247"/>
      <c r="CU397" s="247"/>
      <c r="CV397" s="247"/>
      <c r="CW397" s="247"/>
      <c r="CX397" s="247"/>
      <c r="CY397" s="247"/>
      <c r="CZ397" s="247"/>
      <c r="DA397" s="247"/>
      <c r="DB397" s="247"/>
      <c r="DC397" s="247"/>
      <c r="DD397" s="247"/>
      <c r="DE397" s="247"/>
    </row>
    <row r="398" spans="34:109" ht="57" hidden="1">
      <c r="AH398" s="83"/>
      <c r="AI398" s="83"/>
      <c r="AJ398" s="83"/>
      <c r="AK398" s="83"/>
      <c r="AL398" s="47" t="str">
        <f t="shared" si="12"/>
        <v/>
      </c>
      <c r="AM398" s="47" t="str">
        <f t="shared" si="13"/>
        <v/>
      </c>
      <c r="AO398" s="83"/>
      <c r="AP398" s="43">
        <v>396</v>
      </c>
      <c r="AQ398" s="84"/>
      <c r="AR398" s="84"/>
      <c r="AS398" s="84"/>
      <c r="AT398" s="84"/>
      <c r="AU398" s="84"/>
      <c r="AV398" s="84"/>
      <c r="AW398" s="84"/>
      <c r="AX398" s="84"/>
      <c r="AY398" s="84"/>
      <c r="AZ398" s="84"/>
      <c r="BA398" s="84"/>
      <c r="BB398" s="84"/>
      <c r="BC398" s="84"/>
      <c r="BD398" s="84"/>
      <c r="BE398" s="84"/>
      <c r="BF398" s="84"/>
      <c r="BG398" s="84"/>
      <c r="BH398" s="84"/>
      <c r="BI398" s="84"/>
      <c r="BJ398" s="51" t="s">
        <v>4578</v>
      </c>
      <c r="BK398" s="84"/>
      <c r="BL398" s="84"/>
      <c r="BM398" s="84"/>
      <c r="BN398" s="84"/>
      <c r="BO398" s="84"/>
      <c r="BP398" s="84"/>
      <c r="BQ398" s="84"/>
      <c r="BR398" s="84"/>
      <c r="BS398" s="84"/>
      <c r="BT398" s="84"/>
      <c r="BU398" s="84"/>
      <c r="BV398" s="84"/>
      <c r="BW398" s="83"/>
      <c r="BX398" s="83"/>
      <c r="BY398" s="83"/>
      <c r="BZ398" s="247"/>
      <c r="CA398" s="247"/>
      <c r="CB398" s="247"/>
      <c r="CC398" s="247"/>
      <c r="CD398" s="247"/>
      <c r="CE398" s="247"/>
      <c r="CF398" s="247"/>
      <c r="CG398" s="247"/>
      <c r="CH398" s="247"/>
      <c r="CI398" s="247"/>
      <c r="CJ398" s="247"/>
      <c r="CK398" s="247"/>
      <c r="CL398" s="247"/>
      <c r="CM398" s="247"/>
      <c r="CN398" s="247"/>
      <c r="CO398" s="247"/>
      <c r="CP398" s="247"/>
      <c r="CQ398" s="247"/>
      <c r="CR398" s="247"/>
      <c r="CS398" s="248" t="s">
        <v>4579</v>
      </c>
      <c r="CT398" s="247"/>
      <c r="CU398" s="247"/>
      <c r="CV398" s="247"/>
      <c r="CW398" s="247"/>
      <c r="CX398" s="247"/>
      <c r="CY398" s="247"/>
      <c r="CZ398" s="247"/>
      <c r="DA398" s="247"/>
      <c r="DB398" s="247"/>
      <c r="DC398" s="247"/>
      <c r="DD398" s="247"/>
      <c r="DE398" s="247"/>
    </row>
    <row r="399" spans="34:109" ht="71.25" hidden="1">
      <c r="AH399" s="83"/>
      <c r="AI399" s="83"/>
      <c r="AJ399" s="83"/>
      <c r="AK399" s="83"/>
      <c r="AL399" s="47" t="str">
        <f t="shared" si="12"/>
        <v/>
      </c>
      <c r="AM399" s="47" t="str">
        <f t="shared" si="13"/>
        <v/>
      </c>
      <c r="AO399" s="83"/>
      <c r="AP399" s="43">
        <v>397</v>
      </c>
      <c r="AQ399" s="84"/>
      <c r="AR399" s="84"/>
      <c r="AS399" s="84"/>
      <c r="AT399" s="84"/>
      <c r="AU399" s="84"/>
      <c r="AV399" s="84"/>
      <c r="AW399" s="84"/>
      <c r="AX399" s="84"/>
      <c r="AY399" s="84"/>
      <c r="AZ399" s="84"/>
      <c r="BA399" s="84"/>
      <c r="BB399" s="84"/>
      <c r="BC399" s="84"/>
      <c r="BD399" s="84"/>
      <c r="BE399" s="84"/>
      <c r="BF399" s="84"/>
      <c r="BG399" s="84"/>
      <c r="BH399" s="84"/>
      <c r="BI399" s="84"/>
      <c r="BJ399" s="51" t="s">
        <v>4580</v>
      </c>
      <c r="BK399" s="84"/>
      <c r="BL399" s="84"/>
      <c r="BM399" s="84"/>
      <c r="BN399" s="84"/>
      <c r="BO399" s="84"/>
      <c r="BP399" s="84"/>
      <c r="BQ399" s="84"/>
      <c r="BR399" s="84"/>
      <c r="BS399" s="84"/>
      <c r="BT399" s="84"/>
      <c r="BU399" s="84"/>
      <c r="BV399" s="84"/>
      <c r="BW399" s="83"/>
      <c r="BX399" s="83"/>
      <c r="BY399" s="83"/>
      <c r="BZ399" s="247"/>
      <c r="CA399" s="247"/>
      <c r="CB399" s="247"/>
      <c r="CC399" s="247"/>
      <c r="CD399" s="247"/>
      <c r="CE399" s="247"/>
      <c r="CF399" s="247"/>
      <c r="CG399" s="247"/>
      <c r="CH399" s="247"/>
      <c r="CI399" s="247"/>
      <c r="CJ399" s="247"/>
      <c r="CK399" s="247"/>
      <c r="CL399" s="247"/>
      <c r="CM399" s="247"/>
      <c r="CN399" s="247"/>
      <c r="CO399" s="247"/>
      <c r="CP399" s="247"/>
      <c r="CQ399" s="247"/>
      <c r="CR399" s="247"/>
      <c r="CS399" s="248" t="s">
        <v>4581</v>
      </c>
      <c r="CT399" s="247"/>
      <c r="CU399" s="247"/>
      <c r="CV399" s="247"/>
      <c r="CW399" s="247"/>
      <c r="CX399" s="247"/>
      <c r="CY399" s="247"/>
      <c r="CZ399" s="247"/>
      <c r="DA399" s="247"/>
      <c r="DB399" s="247"/>
      <c r="DC399" s="247"/>
      <c r="DD399" s="247"/>
      <c r="DE399" s="247"/>
    </row>
    <row r="400" spans="34:109" ht="85.5" hidden="1">
      <c r="AH400" s="83"/>
      <c r="AI400" s="83"/>
      <c r="AJ400" s="83"/>
      <c r="AK400" s="83"/>
      <c r="AL400" s="47" t="str">
        <f t="shared" si="12"/>
        <v/>
      </c>
      <c r="AM400" s="47" t="str">
        <f t="shared" si="13"/>
        <v/>
      </c>
      <c r="AO400" s="83"/>
      <c r="AP400" s="43">
        <v>398</v>
      </c>
      <c r="AQ400" s="84"/>
      <c r="AR400" s="84"/>
      <c r="AS400" s="84"/>
      <c r="AT400" s="84"/>
      <c r="AU400" s="84"/>
      <c r="AV400" s="84"/>
      <c r="AW400" s="84"/>
      <c r="AX400" s="84"/>
      <c r="AY400" s="84"/>
      <c r="AZ400" s="84"/>
      <c r="BA400" s="84"/>
      <c r="BB400" s="84"/>
      <c r="BC400" s="84"/>
      <c r="BD400" s="84"/>
      <c r="BE400" s="84"/>
      <c r="BF400" s="84"/>
      <c r="BG400" s="84"/>
      <c r="BH400" s="84"/>
      <c r="BI400" s="84"/>
      <c r="BJ400" s="51" t="s">
        <v>4582</v>
      </c>
      <c r="BK400" s="84"/>
      <c r="BL400" s="84"/>
      <c r="BM400" s="84"/>
      <c r="BN400" s="84"/>
      <c r="BO400" s="84"/>
      <c r="BP400" s="84"/>
      <c r="BQ400" s="84"/>
      <c r="BR400" s="84"/>
      <c r="BS400" s="84"/>
      <c r="BT400" s="84"/>
      <c r="BU400" s="84"/>
      <c r="BV400" s="84"/>
      <c r="BW400" s="83"/>
      <c r="BX400" s="83"/>
      <c r="BY400" s="83"/>
      <c r="BZ400" s="247"/>
      <c r="CA400" s="247"/>
      <c r="CB400" s="247"/>
      <c r="CC400" s="247"/>
      <c r="CD400" s="247"/>
      <c r="CE400" s="247"/>
      <c r="CF400" s="247"/>
      <c r="CG400" s="247"/>
      <c r="CH400" s="247"/>
      <c r="CI400" s="247"/>
      <c r="CJ400" s="247"/>
      <c r="CK400" s="247"/>
      <c r="CL400" s="247"/>
      <c r="CM400" s="247"/>
      <c r="CN400" s="247"/>
      <c r="CO400" s="247"/>
      <c r="CP400" s="247"/>
      <c r="CQ400" s="247"/>
      <c r="CR400" s="247"/>
      <c r="CS400" s="248" t="s">
        <v>4583</v>
      </c>
      <c r="CT400" s="247"/>
      <c r="CU400" s="247"/>
      <c r="CV400" s="247"/>
      <c r="CW400" s="247"/>
      <c r="CX400" s="247"/>
      <c r="CY400" s="247"/>
      <c r="CZ400" s="247"/>
      <c r="DA400" s="247"/>
      <c r="DB400" s="247"/>
      <c r="DC400" s="247"/>
      <c r="DD400" s="247"/>
      <c r="DE400" s="247"/>
    </row>
    <row r="401" spans="34:109" ht="71.25" hidden="1">
      <c r="AH401" s="83"/>
      <c r="AI401" s="83"/>
      <c r="AJ401" s="83"/>
      <c r="AK401" s="83"/>
      <c r="AL401" s="47" t="str">
        <f t="shared" si="12"/>
        <v/>
      </c>
      <c r="AM401" s="47" t="str">
        <f t="shared" si="13"/>
        <v/>
      </c>
      <c r="AO401" s="83"/>
      <c r="AP401" s="43">
        <v>399</v>
      </c>
      <c r="AQ401" s="84"/>
      <c r="AR401" s="84"/>
      <c r="AS401" s="84"/>
      <c r="AT401" s="84"/>
      <c r="AU401" s="84"/>
      <c r="AV401" s="84"/>
      <c r="AW401" s="84"/>
      <c r="AX401" s="84"/>
      <c r="AY401" s="84"/>
      <c r="AZ401" s="84"/>
      <c r="BA401" s="84"/>
      <c r="BB401" s="84"/>
      <c r="BC401" s="84"/>
      <c r="BD401" s="84"/>
      <c r="BE401" s="84"/>
      <c r="BF401" s="84"/>
      <c r="BG401" s="84"/>
      <c r="BH401" s="84"/>
      <c r="BI401" s="84"/>
      <c r="BJ401" s="51" t="s">
        <v>4584</v>
      </c>
      <c r="BK401" s="84"/>
      <c r="BL401" s="84"/>
      <c r="BM401" s="84"/>
      <c r="BN401" s="84"/>
      <c r="BO401" s="84"/>
      <c r="BP401" s="84"/>
      <c r="BQ401" s="84"/>
      <c r="BR401" s="84"/>
      <c r="BS401" s="84"/>
      <c r="BT401" s="84"/>
      <c r="BU401" s="84"/>
      <c r="BV401" s="84"/>
      <c r="BW401" s="83"/>
      <c r="BX401" s="83"/>
      <c r="BY401" s="83"/>
      <c r="BZ401" s="247"/>
      <c r="CA401" s="247"/>
      <c r="CB401" s="247"/>
      <c r="CC401" s="247"/>
      <c r="CD401" s="247"/>
      <c r="CE401" s="247"/>
      <c r="CF401" s="247"/>
      <c r="CG401" s="247"/>
      <c r="CH401" s="247"/>
      <c r="CI401" s="247"/>
      <c r="CJ401" s="247"/>
      <c r="CK401" s="247"/>
      <c r="CL401" s="247"/>
      <c r="CM401" s="247"/>
      <c r="CN401" s="247"/>
      <c r="CO401" s="247"/>
      <c r="CP401" s="247"/>
      <c r="CQ401" s="247"/>
      <c r="CR401" s="247"/>
      <c r="CS401" s="248" t="s">
        <v>4585</v>
      </c>
      <c r="CT401" s="247"/>
      <c r="CU401" s="247"/>
      <c r="CV401" s="247"/>
      <c r="CW401" s="247"/>
      <c r="CX401" s="247"/>
      <c r="CY401" s="247"/>
      <c r="CZ401" s="247"/>
      <c r="DA401" s="247"/>
      <c r="DB401" s="247"/>
      <c r="DC401" s="247"/>
      <c r="DD401" s="247"/>
      <c r="DE401" s="247"/>
    </row>
    <row r="402" spans="34:109" ht="57" hidden="1">
      <c r="AH402" s="83"/>
      <c r="AI402" s="83"/>
      <c r="AJ402" s="83"/>
      <c r="AK402" s="83"/>
      <c r="AL402" s="47" t="str">
        <f t="shared" si="12"/>
        <v/>
      </c>
      <c r="AM402" s="47" t="str">
        <f t="shared" si="13"/>
        <v/>
      </c>
      <c r="AO402" s="83"/>
      <c r="AP402" s="43">
        <v>400</v>
      </c>
      <c r="AQ402" s="84"/>
      <c r="AR402" s="84"/>
      <c r="AS402" s="84"/>
      <c r="AT402" s="84"/>
      <c r="AU402" s="84"/>
      <c r="AV402" s="84"/>
      <c r="AW402" s="84"/>
      <c r="AX402" s="84"/>
      <c r="AY402" s="84"/>
      <c r="AZ402" s="84"/>
      <c r="BA402" s="84"/>
      <c r="BB402" s="84"/>
      <c r="BC402" s="84"/>
      <c r="BD402" s="84"/>
      <c r="BE402" s="84"/>
      <c r="BF402" s="84"/>
      <c r="BG402" s="84"/>
      <c r="BH402" s="84"/>
      <c r="BI402" s="84"/>
      <c r="BJ402" s="51" t="s">
        <v>4586</v>
      </c>
      <c r="BK402" s="84"/>
      <c r="BL402" s="84"/>
      <c r="BM402" s="84"/>
      <c r="BN402" s="84"/>
      <c r="BO402" s="84"/>
      <c r="BP402" s="84"/>
      <c r="BQ402" s="84"/>
      <c r="BR402" s="84"/>
      <c r="BS402" s="84"/>
      <c r="BT402" s="84"/>
      <c r="BU402" s="84"/>
      <c r="BV402" s="84"/>
      <c r="BW402" s="83"/>
      <c r="BX402" s="83"/>
      <c r="BY402" s="83"/>
      <c r="BZ402" s="247"/>
      <c r="CA402" s="247"/>
      <c r="CB402" s="247"/>
      <c r="CC402" s="247"/>
      <c r="CD402" s="247"/>
      <c r="CE402" s="247"/>
      <c r="CF402" s="247"/>
      <c r="CG402" s="247"/>
      <c r="CH402" s="247"/>
      <c r="CI402" s="247"/>
      <c r="CJ402" s="247"/>
      <c r="CK402" s="247"/>
      <c r="CL402" s="247"/>
      <c r="CM402" s="247"/>
      <c r="CN402" s="247"/>
      <c r="CO402" s="247"/>
      <c r="CP402" s="247"/>
      <c r="CQ402" s="247"/>
      <c r="CR402" s="247"/>
      <c r="CS402" s="248" t="s">
        <v>4587</v>
      </c>
      <c r="CT402" s="247"/>
      <c r="CU402" s="247"/>
      <c r="CV402" s="247"/>
      <c r="CW402" s="247"/>
      <c r="CX402" s="247"/>
      <c r="CY402" s="247"/>
      <c r="CZ402" s="247"/>
      <c r="DA402" s="247"/>
      <c r="DB402" s="247"/>
      <c r="DC402" s="247"/>
      <c r="DD402" s="247"/>
      <c r="DE402" s="247"/>
    </row>
    <row r="403" spans="34:109" ht="57" hidden="1">
      <c r="AH403" s="83"/>
      <c r="AI403" s="83"/>
      <c r="AJ403" s="83"/>
      <c r="AK403" s="83"/>
      <c r="AL403" s="47" t="str">
        <f t="shared" si="12"/>
        <v/>
      </c>
      <c r="AM403" s="47" t="str">
        <f t="shared" si="13"/>
        <v/>
      </c>
      <c r="AO403" s="83"/>
      <c r="AP403" s="43">
        <v>401</v>
      </c>
      <c r="AQ403" s="84"/>
      <c r="AR403" s="84"/>
      <c r="AS403" s="84"/>
      <c r="AT403" s="84"/>
      <c r="AU403" s="84"/>
      <c r="AV403" s="84"/>
      <c r="AW403" s="84"/>
      <c r="AX403" s="84"/>
      <c r="AY403" s="84"/>
      <c r="AZ403" s="84"/>
      <c r="BA403" s="84"/>
      <c r="BB403" s="84"/>
      <c r="BC403" s="84"/>
      <c r="BD403" s="84"/>
      <c r="BE403" s="84"/>
      <c r="BF403" s="84"/>
      <c r="BG403" s="84"/>
      <c r="BH403" s="84"/>
      <c r="BI403" s="84"/>
      <c r="BJ403" s="51" t="s">
        <v>4588</v>
      </c>
      <c r="BK403" s="84"/>
      <c r="BL403" s="84"/>
      <c r="BM403" s="84"/>
      <c r="BN403" s="84"/>
      <c r="BO403" s="84"/>
      <c r="BP403" s="84"/>
      <c r="BQ403" s="84"/>
      <c r="BR403" s="84"/>
      <c r="BS403" s="84"/>
      <c r="BT403" s="84"/>
      <c r="BU403" s="84"/>
      <c r="BV403" s="84"/>
      <c r="BW403" s="83"/>
      <c r="BX403" s="83"/>
      <c r="BY403" s="83"/>
      <c r="BZ403" s="247"/>
      <c r="CA403" s="247"/>
      <c r="CB403" s="247"/>
      <c r="CC403" s="247"/>
      <c r="CD403" s="247"/>
      <c r="CE403" s="247"/>
      <c r="CF403" s="247"/>
      <c r="CG403" s="247"/>
      <c r="CH403" s="247"/>
      <c r="CI403" s="247"/>
      <c r="CJ403" s="247"/>
      <c r="CK403" s="247"/>
      <c r="CL403" s="247"/>
      <c r="CM403" s="247"/>
      <c r="CN403" s="247"/>
      <c r="CO403" s="247"/>
      <c r="CP403" s="247"/>
      <c r="CQ403" s="247"/>
      <c r="CR403" s="247"/>
      <c r="CS403" s="248" t="s">
        <v>4589</v>
      </c>
      <c r="CT403" s="247"/>
      <c r="CU403" s="247"/>
      <c r="CV403" s="247"/>
      <c r="CW403" s="247"/>
      <c r="CX403" s="247"/>
      <c r="CY403" s="247"/>
      <c r="CZ403" s="247"/>
      <c r="DA403" s="247"/>
      <c r="DB403" s="247"/>
      <c r="DC403" s="247"/>
      <c r="DD403" s="247"/>
      <c r="DE403" s="247"/>
    </row>
    <row r="404" spans="34:109" ht="57" hidden="1">
      <c r="AH404" s="83"/>
      <c r="AI404" s="83"/>
      <c r="AJ404" s="83"/>
      <c r="AK404" s="83"/>
      <c r="AL404" s="47" t="str">
        <f t="shared" si="12"/>
        <v/>
      </c>
      <c r="AM404" s="47" t="str">
        <f t="shared" si="13"/>
        <v/>
      </c>
      <c r="AO404" s="83"/>
      <c r="AP404" s="43">
        <v>402</v>
      </c>
      <c r="AQ404" s="84"/>
      <c r="AR404" s="84"/>
      <c r="AS404" s="84"/>
      <c r="AT404" s="84"/>
      <c r="AU404" s="84"/>
      <c r="AV404" s="84"/>
      <c r="AW404" s="84"/>
      <c r="AX404" s="84"/>
      <c r="AY404" s="84"/>
      <c r="AZ404" s="84"/>
      <c r="BA404" s="84"/>
      <c r="BB404" s="84"/>
      <c r="BC404" s="84"/>
      <c r="BD404" s="84"/>
      <c r="BE404" s="84"/>
      <c r="BF404" s="84"/>
      <c r="BG404" s="84"/>
      <c r="BH404" s="84"/>
      <c r="BI404" s="84"/>
      <c r="BJ404" s="51" t="s">
        <v>4590</v>
      </c>
      <c r="BK404" s="84"/>
      <c r="BL404" s="84"/>
      <c r="BM404" s="84"/>
      <c r="BN404" s="84"/>
      <c r="BO404" s="84"/>
      <c r="BP404" s="84"/>
      <c r="BQ404" s="84"/>
      <c r="BR404" s="84"/>
      <c r="BS404" s="84"/>
      <c r="BT404" s="84"/>
      <c r="BU404" s="84"/>
      <c r="BV404" s="84"/>
      <c r="BW404" s="83"/>
      <c r="BX404" s="83"/>
      <c r="BY404" s="83"/>
      <c r="BZ404" s="247"/>
      <c r="CA404" s="247"/>
      <c r="CB404" s="247"/>
      <c r="CC404" s="247"/>
      <c r="CD404" s="247"/>
      <c r="CE404" s="247"/>
      <c r="CF404" s="247"/>
      <c r="CG404" s="247"/>
      <c r="CH404" s="247"/>
      <c r="CI404" s="247"/>
      <c r="CJ404" s="247"/>
      <c r="CK404" s="247"/>
      <c r="CL404" s="247"/>
      <c r="CM404" s="247"/>
      <c r="CN404" s="247"/>
      <c r="CO404" s="247"/>
      <c r="CP404" s="247"/>
      <c r="CQ404" s="247"/>
      <c r="CR404" s="247"/>
      <c r="CS404" s="248" t="s">
        <v>4591</v>
      </c>
      <c r="CT404" s="247"/>
      <c r="CU404" s="247"/>
      <c r="CV404" s="247"/>
      <c r="CW404" s="247"/>
      <c r="CX404" s="247"/>
      <c r="CY404" s="247"/>
      <c r="CZ404" s="247"/>
      <c r="DA404" s="247"/>
      <c r="DB404" s="247"/>
      <c r="DC404" s="247"/>
      <c r="DD404" s="247"/>
      <c r="DE404" s="247"/>
    </row>
    <row r="405" spans="34:109" ht="57" hidden="1">
      <c r="AH405" s="83"/>
      <c r="AI405" s="83"/>
      <c r="AJ405" s="83"/>
      <c r="AK405" s="83"/>
      <c r="AL405" s="47" t="str">
        <f t="shared" si="12"/>
        <v/>
      </c>
      <c r="AM405" s="47" t="str">
        <f t="shared" si="13"/>
        <v/>
      </c>
      <c r="AO405" s="83"/>
      <c r="AP405" s="43">
        <v>403</v>
      </c>
      <c r="AQ405" s="84"/>
      <c r="AR405" s="84"/>
      <c r="AS405" s="84"/>
      <c r="AT405" s="84"/>
      <c r="AU405" s="84"/>
      <c r="AV405" s="84"/>
      <c r="AW405" s="84"/>
      <c r="AX405" s="84"/>
      <c r="AY405" s="84"/>
      <c r="AZ405" s="84"/>
      <c r="BA405" s="84"/>
      <c r="BB405" s="84"/>
      <c r="BC405" s="84"/>
      <c r="BD405" s="84"/>
      <c r="BE405" s="84"/>
      <c r="BF405" s="84"/>
      <c r="BG405" s="84"/>
      <c r="BH405" s="84"/>
      <c r="BI405" s="84"/>
      <c r="BJ405" s="51" t="s">
        <v>4592</v>
      </c>
      <c r="BK405" s="84"/>
      <c r="BL405" s="84"/>
      <c r="BM405" s="84"/>
      <c r="BN405" s="84"/>
      <c r="BO405" s="84"/>
      <c r="BP405" s="84"/>
      <c r="BQ405" s="84"/>
      <c r="BR405" s="84"/>
      <c r="BS405" s="84"/>
      <c r="BT405" s="84"/>
      <c r="BU405" s="84"/>
      <c r="BV405" s="84"/>
      <c r="BW405" s="83"/>
      <c r="BX405" s="83"/>
      <c r="BY405" s="83"/>
      <c r="BZ405" s="247"/>
      <c r="CA405" s="247"/>
      <c r="CB405" s="247"/>
      <c r="CC405" s="247"/>
      <c r="CD405" s="247"/>
      <c r="CE405" s="247"/>
      <c r="CF405" s="247"/>
      <c r="CG405" s="247"/>
      <c r="CH405" s="247"/>
      <c r="CI405" s="247"/>
      <c r="CJ405" s="247"/>
      <c r="CK405" s="247"/>
      <c r="CL405" s="247"/>
      <c r="CM405" s="247"/>
      <c r="CN405" s="247"/>
      <c r="CO405" s="247"/>
      <c r="CP405" s="247"/>
      <c r="CQ405" s="247"/>
      <c r="CR405" s="247"/>
      <c r="CS405" s="248" t="s">
        <v>4593</v>
      </c>
      <c r="CT405" s="247"/>
      <c r="CU405" s="247"/>
      <c r="CV405" s="247"/>
      <c r="CW405" s="247"/>
      <c r="CX405" s="247"/>
      <c r="CY405" s="247"/>
      <c r="CZ405" s="247"/>
      <c r="DA405" s="247"/>
      <c r="DB405" s="247"/>
      <c r="DC405" s="247"/>
      <c r="DD405" s="247"/>
      <c r="DE405" s="247"/>
    </row>
    <row r="406" spans="34:109" ht="57" hidden="1">
      <c r="AH406" s="83"/>
      <c r="AI406" s="83"/>
      <c r="AJ406" s="83"/>
      <c r="AK406" s="83"/>
      <c r="AL406" s="47" t="str">
        <f t="shared" si="12"/>
        <v/>
      </c>
      <c r="AM406" s="47" t="str">
        <f t="shared" si="13"/>
        <v/>
      </c>
      <c r="AO406" s="83"/>
      <c r="AP406" s="43">
        <v>404</v>
      </c>
      <c r="AQ406" s="84"/>
      <c r="AR406" s="84"/>
      <c r="AS406" s="84"/>
      <c r="AT406" s="84"/>
      <c r="AU406" s="84"/>
      <c r="AV406" s="84"/>
      <c r="AW406" s="84"/>
      <c r="AX406" s="84"/>
      <c r="AY406" s="84"/>
      <c r="AZ406" s="84"/>
      <c r="BA406" s="84"/>
      <c r="BB406" s="84"/>
      <c r="BC406" s="84"/>
      <c r="BD406" s="84"/>
      <c r="BE406" s="84"/>
      <c r="BF406" s="84"/>
      <c r="BG406" s="84"/>
      <c r="BH406" s="84"/>
      <c r="BI406" s="84"/>
      <c r="BJ406" s="51" t="s">
        <v>4594</v>
      </c>
      <c r="BK406" s="84"/>
      <c r="BL406" s="84"/>
      <c r="BM406" s="84"/>
      <c r="BN406" s="84"/>
      <c r="BO406" s="84"/>
      <c r="BP406" s="84"/>
      <c r="BQ406" s="84"/>
      <c r="BR406" s="84"/>
      <c r="BS406" s="84"/>
      <c r="BT406" s="84"/>
      <c r="BU406" s="84"/>
      <c r="BV406" s="84"/>
      <c r="BW406" s="83"/>
      <c r="BX406" s="83"/>
      <c r="BY406" s="83"/>
      <c r="BZ406" s="247"/>
      <c r="CA406" s="247"/>
      <c r="CB406" s="247"/>
      <c r="CC406" s="247"/>
      <c r="CD406" s="247"/>
      <c r="CE406" s="247"/>
      <c r="CF406" s="247"/>
      <c r="CG406" s="247"/>
      <c r="CH406" s="247"/>
      <c r="CI406" s="247"/>
      <c r="CJ406" s="247"/>
      <c r="CK406" s="247"/>
      <c r="CL406" s="247"/>
      <c r="CM406" s="247"/>
      <c r="CN406" s="247"/>
      <c r="CO406" s="247"/>
      <c r="CP406" s="247"/>
      <c r="CQ406" s="247"/>
      <c r="CR406" s="247"/>
      <c r="CS406" s="248" t="s">
        <v>4595</v>
      </c>
      <c r="CT406" s="247"/>
      <c r="CU406" s="247"/>
      <c r="CV406" s="247"/>
      <c r="CW406" s="247"/>
      <c r="CX406" s="247"/>
      <c r="CY406" s="247"/>
      <c r="CZ406" s="247"/>
      <c r="DA406" s="247"/>
      <c r="DB406" s="247"/>
      <c r="DC406" s="247"/>
      <c r="DD406" s="247"/>
      <c r="DE406" s="247"/>
    </row>
    <row r="407" spans="34:109" ht="71.25" hidden="1">
      <c r="AH407" s="83"/>
      <c r="AI407" s="83"/>
      <c r="AJ407" s="83"/>
      <c r="AK407" s="83"/>
      <c r="AL407" s="47" t="str">
        <f t="shared" si="12"/>
        <v/>
      </c>
      <c r="AM407" s="47" t="str">
        <f t="shared" si="13"/>
        <v/>
      </c>
      <c r="AO407" s="83"/>
      <c r="AP407" s="43">
        <v>405</v>
      </c>
      <c r="AQ407" s="84"/>
      <c r="AR407" s="84"/>
      <c r="AS407" s="84"/>
      <c r="AT407" s="84"/>
      <c r="AU407" s="84"/>
      <c r="AV407" s="84"/>
      <c r="AW407" s="84"/>
      <c r="AX407" s="84"/>
      <c r="AY407" s="84"/>
      <c r="AZ407" s="84"/>
      <c r="BA407" s="84"/>
      <c r="BB407" s="84"/>
      <c r="BC407" s="84"/>
      <c r="BD407" s="84"/>
      <c r="BE407" s="84"/>
      <c r="BF407" s="84"/>
      <c r="BG407" s="84"/>
      <c r="BH407" s="84"/>
      <c r="BI407" s="84"/>
      <c r="BJ407" s="51" t="s">
        <v>4596</v>
      </c>
      <c r="BK407" s="84"/>
      <c r="BL407" s="84"/>
      <c r="BM407" s="84"/>
      <c r="BN407" s="84"/>
      <c r="BO407" s="84"/>
      <c r="BP407" s="84"/>
      <c r="BQ407" s="84"/>
      <c r="BR407" s="84"/>
      <c r="BS407" s="84"/>
      <c r="BT407" s="84"/>
      <c r="BU407" s="84"/>
      <c r="BV407" s="84"/>
      <c r="BW407" s="83"/>
      <c r="BX407" s="83"/>
      <c r="BY407" s="83"/>
      <c r="BZ407" s="247"/>
      <c r="CA407" s="247"/>
      <c r="CB407" s="247"/>
      <c r="CC407" s="247"/>
      <c r="CD407" s="247"/>
      <c r="CE407" s="247"/>
      <c r="CF407" s="247"/>
      <c r="CG407" s="247"/>
      <c r="CH407" s="247"/>
      <c r="CI407" s="247"/>
      <c r="CJ407" s="247"/>
      <c r="CK407" s="247"/>
      <c r="CL407" s="247"/>
      <c r="CM407" s="247"/>
      <c r="CN407" s="247"/>
      <c r="CO407" s="247"/>
      <c r="CP407" s="247"/>
      <c r="CQ407" s="247"/>
      <c r="CR407" s="247"/>
      <c r="CS407" s="248" t="s">
        <v>4597</v>
      </c>
      <c r="CT407" s="247"/>
      <c r="CU407" s="247"/>
      <c r="CV407" s="247"/>
      <c r="CW407" s="247"/>
      <c r="CX407" s="247"/>
      <c r="CY407" s="247"/>
      <c r="CZ407" s="247"/>
      <c r="DA407" s="247"/>
      <c r="DB407" s="247"/>
      <c r="DC407" s="247"/>
      <c r="DD407" s="247"/>
      <c r="DE407" s="247"/>
    </row>
    <row r="408" spans="34:109" ht="71.25" hidden="1">
      <c r="AH408" s="83"/>
      <c r="AI408" s="83"/>
      <c r="AJ408" s="83"/>
      <c r="AK408" s="83"/>
      <c r="AL408" s="47" t="str">
        <f t="shared" si="12"/>
        <v/>
      </c>
      <c r="AM408" s="47" t="str">
        <f t="shared" si="13"/>
        <v/>
      </c>
      <c r="AO408" s="83"/>
      <c r="AP408" s="43">
        <v>406</v>
      </c>
      <c r="AQ408" s="84"/>
      <c r="AR408" s="84"/>
      <c r="AS408" s="84"/>
      <c r="AT408" s="84"/>
      <c r="AU408" s="84"/>
      <c r="AV408" s="84"/>
      <c r="AW408" s="84"/>
      <c r="AX408" s="84"/>
      <c r="AY408" s="84"/>
      <c r="AZ408" s="84"/>
      <c r="BA408" s="84"/>
      <c r="BB408" s="84"/>
      <c r="BC408" s="84"/>
      <c r="BD408" s="84"/>
      <c r="BE408" s="84"/>
      <c r="BF408" s="84"/>
      <c r="BG408" s="84"/>
      <c r="BH408" s="84"/>
      <c r="BI408" s="84"/>
      <c r="BJ408" s="51" t="s">
        <v>4598</v>
      </c>
      <c r="BK408" s="84"/>
      <c r="BL408" s="84"/>
      <c r="BM408" s="84"/>
      <c r="BN408" s="84"/>
      <c r="BO408" s="84"/>
      <c r="BP408" s="84"/>
      <c r="BQ408" s="84"/>
      <c r="BR408" s="84"/>
      <c r="BS408" s="84"/>
      <c r="BT408" s="84"/>
      <c r="BU408" s="84"/>
      <c r="BV408" s="84"/>
      <c r="BW408" s="83"/>
      <c r="BX408" s="83"/>
      <c r="BY408" s="83"/>
      <c r="BZ408" s="247"/>
      <c r="CA408" s="247"/>
      <c r="CB408" s="247"/>
      <c r="CC408" s="247"/>
      <c r="CD408" s="247"/>
      <c r="CE408" s="247"/>
      <c r="CF408" s="247"/>
      <c r="CG408" s="247"/>
      <c r="CH408" s="247"/>
      <c r="CI408" s="247"/>
      <c r="CJ408" s="247"/>
      <c r="CK408" s="247"/>
      <c r="CL408" s="247"/>
      <c r="CM408" s="247"/>
      <c r="CN408" s="247"/>
      <c r="CO408" s="247"/>
      <c r="CP408" s="247"/>
      <c r="CQ408" s="247"/>
      <c r="CR408" s="247"/>
      <c r="CS408" s="248" t="s">
        <v>4599</v>
      </c>
      <c r="CT408" s="247"/>
      <c r="CU408" s="247"/>
      <c r="CV408" s="247"/>
      <c r="CW408" s="247"/>
      <c r="CX408" s="247"/>
      <c r="CY408" s="247"/>
      <c r="CZ408" s="247"/>
      <c r="DA408" s="247"/>
      <c r="DB408" s="247"/>
      <c r="DC408" s="247"/>
      <c r="DD408" s="247"/>
      <c r="DE408" s="247"/>
    </row>
    <row r="409" spans="34:109" ht="57" hidden="1">
      <c r="AH409" s="83"/>
      <c r="AI409" s="83"/>
      <c r="AJ409" s="83"/>
      <c r="AK409" s="83"/>
      <c r="AL409" s="47" t="str">
        <f t="shared" si="12"/>
        <v/>
      </c>
      <c r="AM409" s="47" t="str">
        <f t="shared" si="13"/>
        <v/>
      </c>
      <c r="AO409" s="83"/>
      <c r="AP409" s="43">
        <v>407</v>
      </c>
      <c r="AQ409" s="84"/>
      <c r="AR409" s="84"/>
      <c r="AS409" s="84"/>
      <c r="AT409" s="84"/>
      <c r="AU409" s="84"/>
      <c r="AV409" s="84"/>
      <c r="AW409" s="84"/>
      <c r="AX409" s="84"/>
      <c r="AY409" s="84"/>
      <c r="AZ409" s="84"/>
      <c r="BA409" s="84"/>
      <c r="BB409" s="84"/>
      <c r="BC409" s="84"/>
      <c r="BD409" s="84"/>
      <c r="BE409" s="84"/>
      <c r="BF409" s="84"/>
      <c r="BG409" s="84"/>
      <c r="BH409" s="84"/>
      <c r="BI409" s="84"/>
      <c r="BJ409" s="51" t="s">
        <v>4600</v>
      </c>
      <c r="BK409" s="84"/>
      <c r="BL409" s="84"/>
      <c r="BM409" s="84"/>
      <c r="BN409" s="84"/>
      <c r="BO409" s="84"/>
      <c r="BP409" s="84"/>
      <c r="BQ409" s="84"/>
      <c r="BR409" s="84"/>
      <c r="BS409" s="84"/>
      <c r="BT409" s="84"/>
      <c r="BU409" s="84"/>
      <c r="BV409" s="84"/>
      <c r="BW409" s="83"/>
      <c r="BX409" s="83"/>
      <c r="BY409" s="83"/>
      <c r="BZ409" s="247"/>
      <c r="CA409" s="247"/>
      <c r="CB409" s="247"/>
      <c r="CC409" s="247"/>
      <c r="CD409" s="247"/>
      <c r="CE409" s="247"/>
      <c r="CF409" s="247"/>
      <c r="CG409" s="247"/>
      <c r="CH409" s="247"/>
      <c r="CI409" s="247"/>
      <c r="CJ409" s="247"/>
      <c r="CK409" s="247"/>
      <c r="CL409" s="247"/>
      <c r="CM409" s="247"/>
      <c r="CN409" s="247"/>
      <c r="CO409" s="247"/>
      <c r="CP409" s="247"/>
      <c r="CQ409" s="247"/>
      <c r="CR409" s="247"/>
      <c r="CS409" s="248" t="s">
        <v>4601</v>
      </c>
      <c r="CT409" s="247"/>
      <c r="CU409" s="247"/>
      <c r="CV409" s="247"/>
      <c r="CW409" s="247"/>
      <c r="CX409" s="247"/>
      <c r="CY409" s="247"/>
      <c r="CZ409" s="247"/>
      <c r="DA409" s="247"/>
      <c r="DB409" s="247"/>
      <c r="DC409" s="247"/>
      <c r="DD409" s="247"/>
      <c r="DE409" s="247"/>
    </row>
    <row r="410" spans="34:109" ht="57" hidden="1">
      <c r="AH410" s="83"/>
      <c r="AI410" s="83"/>
      <c r="AJ410" s="83"/>
      <c r="AK410" s="83"/>
      <c r="AL410" s="47" t="str">
        <f t="shared" si="12"/>
        <v/>
      </c>
      <c r="AM410" s="47" t="str">
        <f t="shared" si="13"/>
        <v/>
      </c>
      <c r="AO410" s="83"/>
      <c r="AP410" s="43">
        <v>408</v>
      </c>
      <c r="AQ410" s="84"/>
      <c r="AR410" s="84"/>
      <c r="AS410" s="84"/>
      <c r="AT410" s="84"/>
      <c r="AU410" s="84"/>
      <c r="AV410" s="84"/>
      <c r="AW410" s="84"/>
      <c r="AX410" s="84"/>
      <c r="AY410" s="84"/>
      <c r="AZ410" s="84"/>
      <c r="BA410" s="84"/>
      <c r="BB410" s="84"/>
      <c r="BC410" s="84"/>
      <c r="BD410" s="84"/>
      <c r="BE410" s="84"/>
      <c r="BF410" s="84"/>
      <c r="BG410" s="84"/>
      <c r="BH410" s="84"/>
      <c r="BI410" s="84"/>
      <c r="BJ410" s="51" t="s">
        <v>4602</v>
      </c>
      <c r="BK410" s="84"/>
      <c r="BL410" s="84"/>
      <c r="BM410" s="84"/>
      <c r="BN410" s="84"/>
      <c r="BO410" s="84"/>
      <c r="BP410" s="84"/>
      <c r="BQ410" s="84"/>
      <c r="BR410" s="84"/>
      <c r="BS410" s="84"/>
      <c r="BT410" s="84"/>
      <c r="BU410" s="84"/>
      <c r="BV410" s="84"/>
      <c r="BW410" s="83"/>
      <c r="BX410" s="83"/>
      <c r="BY410" s="83"/>
      <c r="BZ410" s="247"/>
      <c r="CA410" s="247"/>
      <c r="CB410" s="247"/>
      <c r="CC410" s="247"/>
      <c r="CD410" s="247"/>
      <c r="CE410" s="247"/>
      <c r="CF410" s="247"/>
      <c r="CG410" s="247"/>
      <c r="CH410" s="247"/>
      <c r="CI410" s="247"/>
      <c r="CJ410" s="247"/>
      <c r="CK410" s="247"/>
      <c r="CL410" s="247"/>
      <c r="CM410" s="247"/>
      <c r="CN410" s="247"/>
      <c r="CO410" s="247"/>
      <c r="CP410" s="247"/>
      <c r="CQ410" s="247"/>
      <c r="CR410" s="247"/>
      <c r="CS410" s="248" t="s">
        <v>4603</v>
      </c>
      <c r="CT410" s="247"/>
      <c r="CU410" s="247"/>
      <c r="CV410" s="247"/>
      <c r="CW410" s="247"/>
      <c r="CX410" s="247"/>
      <c r="CY410" s="247"/>
      <c r="CZ410" s="247"/>
      <c r="DA410" s="247"/>
      <c r="DB410" s="247"/>
      <c r="DC410" s="247"/>
      <c r="DD410" s="247"/>
      <c r="DE410" s="247"/>
    </row>
    <row r="411" spans="34:109" ht="71.25" hidden="1">
      <c r="AH411" s="83"/>
      <c r="AI411" s="83"/>
      <c r="AJ411" s="83"/>
      <c r="AK411" s="83"/>
      <c r="AL411" s="47" t="str">
        <f t="shared" si="12"/>
        <v/>
      </c>
      <c r="AM411" s="47" t="str">
        <f t="shared" si="13"/>
        <v/>
      </c>
      <c r="AO411" s="83"/>
      <c r="AP411" s="43">
        <v>409</v>
      </c>
      <c r="AQ411" s="84"/>
      <c r="AR411" s="84"/>
      <c r="AS411" s="84"/>
      <c r="AT411" s="84"/>
      <c r="AU411" s="84"/>
      <c r="AV411" s="84"/>
      <c r="AW411" s="84"/>
      <c r="AX411" s="84"/>
      <c r="AY411" s="84"/>
      <c r="AZ411" s="84"/>
      <c r="BA411" s="84"/>
      <c r="BB411" s="84"/>
      <c r="BC411" s="84"/>
      <c r="BD411" s="84"/>
      <c r="BE411" s="84"/>
      <c r="BF411" s="84"/>
      <c r="BG411" s="84"/>
      <c r="BH411" s="84"/>
      <c r="BI411" s="84"/>
      <c r="BJ411" s="51" t="s">
        <v>4604</v>
      </c>
      <c r="BK411" s="84"/>
      <c r="BL411" s="84"/>
      <c r="BM411" s="84"/>
      <c r="BN411" s="84"/>
      <c r="BO411" s="84"/>
      <c r="BP411" s="84"/>
      <c r="BQ411" s="84"/>
      <c r="BR411" s="84"/>
      <c r="BS411" s="84"/>
      <c r="BT411" s="84"/>
      <c r="BU411" s="84"/>
      <c r="BV411" s="84"/>
      <c r="BW411" s="83"/>
      <c r="BX411" s="83"/>
      <c r="BY411" s="83"/>
      <c r="BZ411" s="247"/>
      <c r="CA411" s="247"/>
      <c r="CB411" s="247"/>
      <c r="CC411" s="247"/>
      <c r="CD411" s="247"/>
      <c r="CE411" s="247"/>
      <c r="CF411" s="247"/>
      <c r="CG411" s="247"/>
      <c r="CH411" s="247"/>
      <c r="CI411" s="247"/>
      <c r="CJ411" s="247"/>
      <c r="CK411" s="247"/>
      <c r="CL411" s="247"/>
      <c r="CM411" s="247"/>
      <c r="CN411" s="247"/>
      <c r="CO411" s="247"/>
      <c r="CP411" s="247"/>
      <c r="CQ411" s="247"/>
      <c r="CR411" s="247"/>
      <c r="CS411" s="248" t="s">
        <v>4605</v>
      </c>
      <c r="CT411" s="247"/>
      <c r="CU411" s="247"/>
      <c r="CV411" s="247"/>
      <c r="CW411" s="247"/>
      <c r="CX411" s="247"/>
      <c r="CY411" s="247"/>
      <c r="CZ411" s="247"/>
      <c r="DA411" s="247"/>
      <c r="DB411" s="247"/>
      <c r="DC411" s="247"/>
      <c r="DD411" s="247"/>
      <c r="DE411" s="247"/>
    </row>
    <row r="412" spans="34:109" ht="57" hidden="1">
      <c r="AH412" s="83"/>
      <c r="AI412" s="83"/>
      <c r="AJ412" s="83"/>
      <c r="AK412" s="83"/>
      <c r="AL412" s="47" t="str">
        <f t="shared" si="12"/>
        <v/>
      </c>
      <c r="AM412" s="47" t="str">
        <f t="shared" si="13"/>
        <v/>
      </c>
      <c r="AO412" s="83"/>
      <c r="AP412" s="43">
        <v>410</v>
      </c>
      <c r="AQ412" s="84"/>
      <c r="AR412" s="84"/>
      <c r="AS412" s="84"/>
      <c r="AT412" s="84"/>
      <c r="AU412" s="84"/>
      <c r="AV412" s="84"/>
      <c r="AW412" s="84"/>
      <c r="AX412" s="84"/>
      <c r="AY412" s="84"/>
      <c r="AZ412" s="84"/>
      <c r="BA412" s="84"/>
      <c r="BB412" s="84"/>
      <c r="BC412" s="84"/>
      <c r="BD412" s="84"/>
      <c r="BE412" s="84"/>
      <c r="BF412" s="84"/>
      <c r="BG412" s="84"/>
      <c r="BH412" s="84"/>
      <c r="BI412" s="84"/>
      <c r="BJ412" s="51" t="s">
        <v>4606</v>
      </c>
      <c r="BK412" s="84"/>
      <c r="BL412" s="84"/>
      <c r="BM412" s="84"/>
      <c r="BN412" s="84"/>
      <c r="BO412" s="84"/>
      <c r="BP412" s="84"/>
      <c r="BQ412" s="84"/>
      <c r="BR412" s="84"/>
      <c r="BS412" s="84"/>
      <c r="BT412" s="84"/>
      <c r="BU412" s="84"/>
      <c r="BV412" s="84"/>
      <c r="BW412" s="83"/>
      <c r="BX412" s="83"/>
      <c r="BY412" s="83"/>
      <c r="BZ412" s="247"/>
      <c r="CA412" s="247"/>
      <c r="CB412" s="247"/>
      <c r="CC412" s="247"/>
      <c r="CD412" s="247"/>
      <c r="CE412" s="247"/>
      <c r="CF412" s="247"/>
      <c r="CG412" s="247"/>
      <c r="CH412" s="247"/>
      <c r="CI412" s="247"/>
      <c r="CJ412" s="247"/>
      <c r="CK412" s="247"/>
      <c r="CL412" s="247"/>
      <c r="CM412" s="247"/>
      <c r="CN412" s="247"/>
      <c r="CO412" s="247"/>
      <c r="CP412" s="247"/>
      <c r="CQ412" s="247"/>
      <c r="CR412" s="247"/>
      <c r="CS412" s="248" t="s">
        <v>4607</v>
      </c>
      <c r="CT412" s="247"/>
      <c r="CU412" s="247"/>
      <c r="CV412" s="247"/>
      <c r="CW412" s="247"/>
      <c r="CX412" s="247"/>
      <c r="CY412" s="247"/>
      <c r="CZ412" s="247"/>
      <c r="DA412" s="247"/>
      <c r="DB412" s="247"/>
      <c r="DC412" s="247"/>
      <c r="DD412" s="247"/>
      <c r="DE412" s="247"/>
    </row>
    <row r="413" spans="34:109" ht="57" hidden="1">
      <c r="AH413" s="83"/>
      <c r="AI413" s="83"/>
      <c r="AJ413" s="83"/>
      <c r="AK413" s="83"/>
      <c r="AL413" s="47" t="str">
        <f t="shared" si="12"/>
        <v/>
      </c>
      <c r="AM413" s="47" t="str">
        <f t="shared" si="13"/>
        <v/>
      </c>
      <c r="AO413" s="83"/>
      <c r="AP413" s="43">
        <v>411</v>
      </c>
      <c r="AQ413" s="84"/>
      <c r="AR413" s="84"/>
      <c r="AS413" s="84"/>
      <c r="AT413" s="84"/>
      <c r="AU413" s="84"/>
      <c r="AV413" s="84"/>
      <c r="AW413" s="84"/>
      <c r="AX413" s="84"/>
      <c r="AY413" s="84"/>
      <c r="AZ413" s="84"/>
      <c r="BA413" s="84"/>
      <c r="BB413" s="84"/>
      <c r="BC413" s="84"/>
      <c r="BD413" s="84"/>
      <c r="BE413" s="84"/>
      <c r="BF413" s="84"/>
      <c r="BG413" s="84"/>
      <c r="BH413" s="84"/>
      <c r="BI413" s="84"/>
      <c r="BJ413" s="51" t="s">
        <v>4608</v>
      </c>
      <c r="BK413" s="84"/>
      <c r="BL413" s="84"/>
      <c r="BM413" s="84"/>
      <c r="BN413" s="84"/>
      <c r="BO413" s="84"/>
      <c r="BP413" s="84"/>
      <c r="BQ413" s="84"/>
      <c r="BR413" s="84"/>
      <c r="BS413" s="84"/>
      <c r="BT413" s="84"/>
      <c r="BU413" s="84"/>
      <c r="BV413" s="84"/>
      <c r="BW413" s="83"/>
      <c r="BX413" s="83"/>
      <c r="BY413" s="83"/>
      <c r="BZ413" s="247"/>
      <c r="CA413" s="247"/>
      <c r="CB413" s="247"/>
      <c r="CC413" s="247"/>
      <c r="CD413" s="247"/>
      <c r="CE413" s="247"/>
      <c r="CF413" s="247"/>
      <c r="CG413" s="247"/>
      <c r="CH413" s="247"/>
      <c r="CI413" s="247"/>
      <c r="CJ413" s="247"/>
      <c r="CK413" s="247"/>
      <c r="CL413" s="247"/>
      <c r="CM413" s="247"/>
      <c r="CN413" s="247"/>
      <c r="CO413" s="247"/>
      <c r="CP413" s="247"/>
      <c r="CQ413" s="247"/>
      <c r="CR413" s="247"/>
      <c r="CS413" s="248" t="s">
        <v>4609</v>
      </c>
      <c r="CT413" s="247"/>
      <c r="CU413" s="247"/>
      <c r="CV413" s="247"/>
      <c r="CW413" s="247"/>
      <c r="CX413" s="247"/>
      <c r="CY413" s="247"/>
      <c r="CZ413" s="247"/>
      <c r="DA413" s="247"/>
      <c r="DB413" s="247"/>
      <c r="DC413" s="247"/>
      <c r="DD413" s="247"/>
      <c r="DE413" s="247"/>
    </row>
    <row r="414" spans="34:109" ht="57" hidden="1">
      <c r="AH414" s="83"/>
      <c r="AI414" s="83"/>
      <c r="AJ414" s="83"/>
      <c r="AK414" s="83"/>
      <c r="AL414" s="47" t="str">
        <f t="shared" si="12"/>
        <v/>
      </c>
      <c r="AM414" s="47" t="str">
        <f t="shared" si="13"/>
        <v/>
      </c>
      <c r="AO414" s="83"/>
      <c r="AP414" s="43">
        <v>412</v>
      </c>
      <c r="AQ414" s="84"/>
      <c r="AR414" s="84"/>
      <c r="AS414" s="84"/>
      <c r="AT414" s="84"/>
      <c r="AU414" s="84"/>
      <c r="AV414" s="84"/>
      <c r="AW414" s="84"/>
      <c r="AX414" s="84"/>
      <c r="AY414" s="84"/>
      <c r="AZ414" s="84"/>
      <c r="BA414" s="84"/>
      <c r="BB414" s="84"/>
      <c r="BC414" s="84"/>
      <c r="BD414" s="84"/>
      <c r="BE414" s="84"/>
      <c r="BF414" s="84"/>
      <c r="BG414" s="84"/>
      <c r="BH414" s="84"/>
      <c r="BI414" s="84"/>
      <c r="BJ414" s="51" t="s">
        <v>4610</v>
      </c>
      <c r="BK414" s="84"/>
      <c r="BL414" s="84"/>
      <c r="BM414" s="84"/>
      <c r="BN414" s="84"/>
      <c r="BO414" s="84"/>
      <c r="BP414" s="84"/>
      <c r="BQ414" s="84"/>
      <c r="BR414" s="84"/>
      <c r="BS414" s="84"/>
      <c r="BT414" s="84"/>
      <c r="BU414" s="84"/>
      <c r="BV414" s="84"/>
      <c r="BW414" s="83"/>
      <c r="BX414" s="83"/>
      <c r="BY414" s="83"/>
      <c r="BZ414" s="247"/>
      <c r="CA414" s="247"/>
      <c r="CB414" s="247"/>
      <c r="CC414" s="247"/>
      <c r="CD414" s="247"/>
      <c r="CE414" s="247"/>
      <c r="CF414" s="247"/>
      <c r="CG414" s="247"/>
      <c r="CH414" s="247"/>
      <c r="CI414" s="247"/>
      <c r="CJ414" s="247"/>
      <c r="CK414" s="247"/>
      <c r="CL414" s="247"/>
      <c r="CM414" s="247"/>
      <c r="CN414" s="247"/>
      <c r="CO414" s="247"/>
      <c r="CP414" s="247"/>
      <c r="CQ414" s="247"/>
      <c r="CR414" s="247"/>
      <c r="CS414" s="248" t="s">
        <v>4611</v>
      </c>
      <c r="CT414" s="247"/>
      <c r="CU414" s="247"/>
      <c r="CV414" s="247"/>
      <c r="CW414" s="247"/>
      <c r="CX414" s="247"/>
      <c r="CY414" s="247"/>
      <c r="CZ414" s="247"/>
      <c r="DA414" s="247"/>
      <c r="DB414" s="247"/>
      <c r="DC414" s="247"/>
      <c r="DD414" s="247"/>
      <c r="DE414" s="247"/>
    </row>
    <row r="415" spans="34:109" ht="57" hidden="1">
      <c r="AH415" s="83"/>
      <c r="AI415" s="83"/>
      <c r="AJ415" s="83"/>
      <c r="AK415" s="83"/>
      <c r="AL415" s="47" t="str">
        <f t="shared" si="12"/>
        <v/>
      </c>
      <c r="AM415" s="47" t="str">
        <f t="shared" si="13"/>
        <v/>
      </c>
      <c r="AO415" s="83"/>
      <c r="AP415" s="43">
        <v>413</v>
      </c>
      <c r="AQ415" s="84"/>
      <c r="AR415" s="84"/>
      <c r="AS415" s="84"/>
      <c r="AT415" s="84"/>
      <c r="AU415" s="84"/>
      <c r="AV415" s="84"/>
      <c r="AW415" s="84"/>
      <c r="AX415" s="84"/>
      <c r="AY415" s="84"/>
      <c r="AZ415" s="84"/>
      <c r="BA415" s="84"/>
      <c r="BB415" s="84"/>
      <c r="BC415" s="84"/>
      <c r="BD415" s="84"/>
      <c r="BE415" s="84"/>
      <c r="BF415" s="84"/>
      <c r="BG415" s="84"/>
      <c r="BH415" s="84"/>
      <c r="BI415" s="84"/>
      <c r="BJ415" s="51" t="s">
        <v>4612</v>
      </c>
      <c r="BK415" s="84"/>
      <c r="BL415" s="84"/>
      <c r="BM415" s="84"/>
      <c r="BN415" s="84"/>
      <c r="BO415" s="84"/>
      <c r="BP415" s="84"/>
      <c r="BQ415" s="84"/>
      <c r="BR415" s="84"/>
      <c r="BS415" s="84"/>
      <c r="BT415" s="84"/>
      <c r="BU415" s="84"/>
      <c r="BV415" s="84"/>
      <c r="BW415" s="83"/>
      <c r="BX415" s="83"/>
      <c r="BY415" s="83"/>
      <c r="BZ415" s="247"/>
      <c r="CA415" s="247"/>
      <c r="CB415" s="247"/>
      <c r="CC415" s="247"/>
      <c r="CD415" s="247"/>
      <c r="CE415" s="247"/>
      <c r="CF415" s="247"/>
      <c r="CG415" s="247"/>
      <c r="CH415" s="247"/>
      <c r="CI415" s="247"/>
      <c r="CJ415" s="247"/>
      <c r="CK415" s="247"/>
      <c r="CL415" s="247"/>
      <c r="CM415" s="247"/>
      <c r="CN415" s="247"/>
      <c r="CO415" s="247"/>
      <c r="CP415" s="247"/>
      <c r="CQ415" s="247"/>
      <c r="CR415" s="247"/>
      <c r="CS415" s="248" t="s">
        <v>4613</v>
      </c>
      <c r="CT415" s="247"/>
      <c r="CU415" s="247"/>
      <c r="CV415" s="247"/>
      <c r="CW415" s="247"/>
      <c r="CX415" s="247"/>
      <c r="CY415" s="247"/>
      <c r="CZ415" s="247"/>
      <c r="DA415" s="247"/>
      <c r="DB415" s="247"/>
      <c r="DC415" s="247"/>
      <c r="DD415" s="247"/>
      <c r="DE415" s="247"/>
    </row>
    <row r="416" spans="34:109" ht="57" hidden="1">
      <c r="AH416" s="83"/>
      <c r="AI416" s="83"/>
      <c r="AJ416" s="83"/>
      <c r="AK416" s="83"/>
      <c r="AL416" s="47" t="str">
        <f t="shared" si="12"/>
        <v/>
      </c>
      <c r="AM416" s="47" t="str">
        <f t="shared" si="13"/>
        <v/>
      </c>
      <c r="AO416" s="83"/>
      <c r="AP416" s="43">
        <v>414</v>
      </c>
      <c r="AQ416" s="84"/>
      <c r="AR416" s="84"/>
      <c r="AS416" s="84"/>
      <c r="AT416" s="84"/>
      <c r="AU416" s="84"/>
      <c r="AV416" s="84"/>
      <c r="AW416" s="84"/>
      <c r="AX416" s="84"/>
      <c r="AY416" s="84"/>
      <c r="AZ416" s="84"/>
      <c r="BA416" s="84"/>
      <c r="BB416" s="84"/>
      <c r="BC416" s="84"/>
      <c r="BD416" s="84"/>
      <c r="BE416" s="84"/>
      <c r="BF416" s="84"/>
      <c r="BG416" s="84"/>
      <c r="BH416" s="84"/>
      <c r="BI416" s="84"/>
      <c r="BJ416" s="51" t="s">
        <v>4614</v>
      </c>
      <c r="BK416" s="84"/>
      <c r="BL416" s="84"/>
      <c r="BM416" s="84"/>
      <c r="BN416" s="84"/>
      <c r="BO416" s="84"/>
      <c r="BP416" s="84"/>
      <c r="BQ416" s="84"/>
      <c r="BR416" s="84"/>
      <c r="BS416" s="84"/>
      <c r="BT416" s="84"/>
      <c r="BU416" s="84"/>
      <c r="BV416" s="84"/>
      <c r="BW416" s="83"/>
      <c r="BX416" s="83"/>
      <c r="BY416" s="83"/>
      <c r="BZ416" s="247"/>
      <c r="CA416" s="247"/>
      <c r="CB416" s="247"/>
      <c r="CC416" s="247"/>
      <c r="CD416" s="247"/>
      <c r="CE416" s="247"/>
      <c r="CF416" s="247"/>
      <c r="CG416" s="247"/>
      <c r="CH416" s="247"/>
      <c r="CI416" s="247"/>
      <c r="CJ416" s="247"/>
      <c r="CK416" s="247"/>
      <c r="CL416" s="247"/>
      <c r="CM416" s="247"/>
      <c r="CN416" s="247"/>
      <c r="CO416" s="247"/>
      <c r="CP416" s="247"/>
      <c r="CQ416" s="247"/>
      <c r="CR416" s="247"/>
      <c r="CS416" s="248" t="s">
        <v>4615</v>
      </c>
      <c r="CT416" s="247"/>
      <c r="CU416" s="247"/>
      <c r="CV416" s="247"/>
      <c r="CW416" s="247"/>
      <c r="CX416" s="247"/>
      <c r="CY416" s="247"/>
      <c r="CZ416" s="247"/>
      <c r="DA416" s="247"/>
      <c r="DB416" s="247"/>
      <c r="DC416" s="247"/>
      <c r="DD416" s="247"/>
      <c r="DE416" s="247"/>
    </row>
    <row r="417" spans="34:109" ht="71.25" hidden="1">
      <c r="AH417" s="83"/>
      <c r="AI417" s="83"/>
      <c r="AJ417" s="83"/>
      <c r="AK417" s="83"/>
      <c r="AL417" s="47" t="str">
        <f t="shared" si="12"/>
        <v/>
      </c>
      <c r="AM417" s="47" t="str">
        <f t="shared" si="13"/>
        <v/>
      </c>
      <c r="AO417" s="83"/>
      <c r="AP417" s="43">
        <v>415</v>
      </c>
      <c r="AQ417" s="84"/>
      <c r="AR417" s="84"/>
      <c r="AS417" s="84"/>
      <c r="AT417" s="84"/>
      <c r="AU417" s="84"/>
      <c r="AV417" s="84"/>
      <c r="AW417" s="84"/>
      <c r="AX417" s="84"/>
      <c r="AY417" s="84"/>
      <c r="AZ417" s="84"/>
      <c r="BA417" s="84"/>
      <c r="BB417" s="84"/>
      <c r="BC417" s="84"/>
      <c r="BD417" s="84"/>
      <c r="BE417" s="84"/>
      <c r="BF417" s="84"/>
      <c r="BG417" s="84"/>
      <c r="BH417" s="84"/>
      <c r="BI417" s="84"/>
      <c r="BJ417" s="51" t="s">
        <v>4616</v>
      </c>
      <c r="BK417" s="84"/>
      <c r="BL417" s="84"/>
      <c r="BM417" s="84"/>
      <c r="BN417" s="84"/>
      <c r="BO417" s="84"/>
      <c r="BP417" s="84"/>
      <c r="BQ417" s="84"/>
      <c r="BR417" s="84"/>
      <c r="BS417" s="84"/>
      <c r="BT417" s="84"/>
      <c r="BU417" s="84"/>
      <c r="BV417" s="84"/>
      <c r="BW417" s="83"/>
      <c r="BX417" s="83"/>
      <c r="BY417" s="83"/>
      <c r="BZ417" s="247"/>
      <c r="CA417" s="247"/>
      <c r="CB417" s="247"/>
      <c r="CC417" s="247"/>
      <c r="CD417" s="247"/>
      <c r="CE417" s="247"/>
      <c r="CF417" s="247"/>
      <c r="CG417" s="247"/>
      <c r="CH417" s="247"/>
      <c r="CI417" s="247"/>
      <c r="CJ417" s="247"/>
      <c r="CK417" s="247"/>
      <c r="CL417" s="247"/>
      <c r="CM417" s="247"/>
      <c r="CN417" s="247"/>
      <c r="CO417" s="247"/>
      <c r="CP417" s="247"/>
      <c r="CQ417" s="247"/>
      <c r="CR417" s="247"/>
      <c r="CS417" s="248" t="s">
        <v>4617</v>
      </c>
      <c r="CT417" s="247"/>
      <c r="CU417" s="247"/>
      <c r="CV417" s="247"/>
      <c r="CW417" s="247"/>
      <c r="CX417" s="247"/>
      <c r="CY417" s="247"/>
      <c r="CZ417" s="247"/>
      <c r="DA417" s="247"/>
      <c r="DB417" s="247"/>
      <c r="DC417" s="247"/>
      <c r="DD417" s="247"/>
      <c r="DE417" s="247"/>
    </row>
    <row r="418" spans="34:109" ht="57" hidden="1">
      <c r="AH418" s="83"/>
      <c r="AI418" s="83"/>
      <c r="AJ418" s="83"/>
      <c r="AK418" s="83"/>
      <c r="AL418" s="47" t="str">
        <f t="shared" si="12"/>
        <v/>
      </c>
      <c r="AM418" s="47" t="str">
        <f t="shared" si="13"/>
        <v/>
      </c>
      <c r="AO418" s="83"/>
      <c r="AP418" s="43">
        <v>416</v>
      </c>
      <c r="AQ418" s="84"/>
      <c r="AR418" s="84"/>
      <c r="AS418" s="84"/>
      <c r="AT418" s="84"/>
      <c r="AU418" s="84"/>
      <c r="AV418" s="84"/>
      <c r="AW418" s="84"/>
      <c r="AX418" s="84"/>
      <c r="AY418" s="84"/>
      <c r="AZ418" s="84"/>
      <c r="BA418" s="84"/>
      <c r="BB418" s="84"/>
      <c r="BC418" s="84"/>
      <c r="BD418" s="84"/>
      <c r="BE418" s="84"/>
      <c r="BF418" s="84"/>
      <c r="BG418" s="84"/>
      <c r="BH418" s="84"/>
      <c r="BI418" s="84"/>
      <c r="BJ418" s="51" t="s">
        <v>4618</v>
      </c>
      <c r="BK418" s="84"/>
      <c r="BL418" s="84"/>
      <c r="BM418" s="84"/>
      <c r="BN418" s="84"/>
      <c r="BO418" s="84"/>
      <c r="BP418" s="84"/>
      <c r="BQ418" s="84"/>
      <c r="BR418" s="84"/>
      <c r="BS418" s="84"/>
      <c r="BT418" s="84"/>
      <c r="BU418" s="84"/>
      <c r="BV418" s="84"/>
      <c r="BW418" s="83"/>
      <c r="BX418" s="83"/>
      <c r="BY418" s="83"/>
      <c r="BZ418" s="247"/>
      <c r="CA418" s="247"/>
      <c r="CB418" s="247"/>
      <c r="CC418" s="247"/>
      <c r="CD418" s="247"/>
      <c r="CE418" s="247"/>
      <c r="CF418" s="247"/>
      <c r="CG418" s="247"/>
      <c r="CH418" s="247"/>
      <c r="CI418" s="247"/>
      <c r="CJ418" s="247"/>
      <c r="CK418" s="247"/>
      <c r="CL418" s="247"/>
      <c r="CM418" s="247"/>
      <c r="CN418" s="247"/>
      <c r="CO418" s="247"/>
      <c r="CP418" s="247"/>
      <c r="CQ418" s="247"/>
      <c r="CR418" s="247"/>
      <c r="CS418" s="248" t="s">
        <v>4619</v>
      </c>
      <c r="CT418" s="247"/>
      <c r="CU418" s="247"/>
      <c r="CV418" s="247"/>
      <c r="CW418" s="247"/>
      <c r="CX418" s="247"/>
      <c r="CY418" s="247"/>
      <c r="CZ418" s="247"/>
      <c r="DA418" s="247"/>
      <c r="DB418" s="247"/>
      <c r="DC418" s="247"/>
      <c r="DD418" s="247"/>
      <c r="DE418" s="247"/>
    </row>
    <row r="419" spans="34:109" ht="57" hidden="1">
      <c r="AH419" s="83"/>
      <c r="AI419" s="83"/>
      <c r="AJ419" s="83"/>
      <c r="AK419" s="83"/>
      <c r="AL419" s="47" t="str">
        <f t="shared" si="12"/>
        <v/>
      </c>
      <c r="AM419" s="47" t="str">
        <f t="shared" si="13"/>
        <v/>
      </c>
      <c r="AO419" s="83"/>
      <c r="AP419" s="43">
        <v>417</v>
      </c>
      <c r="AQ419" s="84"/>
      <c r="AR419" s="84"/>
      <c r="AS419" s="84"/>
      <c r="AT419" s="84"/>
      <c r="AU419" s="84"/>
      <c r="AV419" s="84"/>
      <c r="AW419" s="84"/>
      <c r="AX419" s="84"/>
      <c r="AY419" s="84"/>
      <c r="AZ419" s="84"/>
      <c r="BA419" s="84"/>
      <c r="BB419" s="84"/>
      <c r="BC419" s="84"/>
      <c r="BD419" s="84"/>
      <c r="BE419" s="84"/>
      <c r="BF419" s="84"/>
      <c r="BG419" s="84"/>
      <c r="BH419" s="84"/>
      <c r="BI419" s="84"/>
      <c r="BJ419" s="51" t="s">
        <v>4620</v>
      </c>
      <c r="BK419" s="84"/>
      <c r="BL419" s="84"/>
      <c r="BM419" s="84"/>
      <c r="BN419" s="84"/>
      <c r="BO419" s="84"/>
      <c r="BP419" s="84"/>
      <c r="BQ419" s="84"/>
      <c r="BR419" s="84"/>
      <c r="BS419" s="84"/>
      <c r="BT419" s="84"/>
      <c r="BU419" s="84"/>
      <c r="BV419" s="84"/>
      <c r="BW419" s="83"/>
      <c r="BX419" s="83"/>
      <c r="BY419" s="83"/>
      <c r="BZ419" s="247"/>
      <c r="CA419" s="247"/>
      <c r="CB419" s="247"/>
      <c r="CC419" s="247"/>
      <c r="CD419" s="247"/>
      <c r="CE419" s="247"/>
      <c r="CF419" s="247"/>
      <c r="CG419" s="247"/>
      <c r="CH419" s="247"/>
      <c r="CI419" s="247"/>
      <c r="CJ419" s="247"/>
      <c r="CK419" s="247"/>
      <c r="CL419" s="247"/>
      <c r="CM419" s="247"/>
      <c r="CN419" s="247"/>
      <c r="CO419" s="247"/>
      <c r="CP419" s="247"/>
      <c r="CQ419" s="247"/>
      <c r="CR419" s="247"/>
      <c r="CS419" s="248" t="s">
        <v>4621</v>
      </c>
      <c r="CT419" s="247"/>
      <c r="CU419" s="247"/>
      <c r="CV419" s="247"/>
      <c r="CW419" s="247"/>
      <c r="CX419" s="247"/>
      <c r="CY419" s="247"/>
      <c r="CZ419" s="247"/>
      <c r="DA419" s="247"/>
      <c r="DB419" s="247"/>
      <c r="DC419" s="247"/>
      <c r="DD419" s="247"/>
      <c r="DE419" s="247"/>
    </row>
    <row r="420" spans="34:109" ht="57" hidden="1">
      <c r="AH420" s="83"/>
      <c r="AI420" s="83"/>
      <c r="AJ420" s="83"/>
      <c r="AK420" s="83"/>
      <c r="AL420" s="47" t="str">
        <f t="shared" si="12"/>
        <v/>
      </c>
      <c r="AM420" s="47" t="str">
        <f t="shared" si="13"/>
        <v/>
      </c>
      <c r="AO420" s="83"/>
      <c r="AP420" s="43">
        <v>418</v>
      </c>
      <c r="AQ420" s="84"/>
      <c r="AR420" s="84"/>
      <c r="AS420" s="84"/>
      <c r="AT420" s="84"/>
      <c r="AU420" s="84"/>
      <c r="AV420" s="84"/>
      <c r="AW420" s="84"/>
      <c r="AX420" s="84"/>
      <c r="AY420" s="84"/>
      <c r="AZ420" s="84"/>
      <c r="BA420" s="84"/>
      <c r="BB420" s="84"/>
      <c r="BC420" s="84"/>
      <c r="BD420" s="84"/>
      <c r="BE420" s="84"/>
      <c r="BF420" s="84"/>
      <c r="BG420" s="84"/>
      <c r="BH420" s="84"/>
      <c r="BI420" s="84"/>
      <c r="BJ420" s="51" t="s">
        <v>4622</v>
      </c>
      <c r="BK420" s="84"/>
      <c r="BL420" s="84"/>
      <c r="BM420" s="84"/>
      <c r="BN420" s="84"/>
      <c r="BO420" s="84"/>
      <c r="BP420" s="84"/>
      <c r="BQ420" s="84"/>
      <c r="BR420" s="84"/>
      <c r="BS420" s="84"/>
      <c r="BT420" s="84"/>
      <c r="BU420" s="84"/>
      <c r="BV420" s="84"/>
      <c r="BW420" s="83"/>
      <c r="BX420" s="83"/>
      <c r="BY420" s="83"/>
      <c r="BZ420" s="247"/>
      <c r="CA420" s="247"/>
      <c r="CB420" s="247"/>
      <c r="CC420" s="247"/>
      <c r="CD420" s="247"/>
      <c r="CE420" s="247"/>
      <c r="CF420" s="247"/>
      <c r="CG420" s="247"/>
      <c r="CH420" s="247"/>
      <c r="CI420" s="247"/>
      <c r="CJ420" s="247"/>
      <c r="CK420" s="247"/>
      <c r="CL420" s="247"/>
      <c r="CM420" s="247"/>
      <c r="CN420" s="247"/>
      <c r="CO420" s="247"/>
      <c r="CP420" s="247"/>
      <c r="CQ420" s="247"/>
      <c r="CR420" s="247"/>
      <c r="CS420" s="248" t="s">
        <v>4623</v>
      </c>
      <c r="CT420" s="247"/>
      <c r="CU420" s="247"/>
      <c r="CV420" s="247"/>
      <c r="CW420" s="247"/>
      <c r="CX420" s="247"/>
      <c r="CY420" s="247"/>
      <c r="CZ420" s="247"/>
      <c r="DA420" s="247"/>
      <c r="DB420" s="247"/>
      <c r="DC420" s="247"/>
      <c r="DD420" s="247"/>
      <c r="DE420" s="247"/>
    </row>
    <row r="421" spans="34:109" ht="85.5" hidden="1">
      <c r="AH421" s="83"/>
      <c r="AI421" s="83"/>
      <c r="AJ421" s="83"/>
      <c r="AK421" s="83"/>
      <c r="AL421" s="47" t="str">
        <f t="shared" si="12"/>
        <v/>
      </c>
      <c r="AM421" s="47" t="str">
        <f t="shared" si="13"/>
        <v/>
      </c>
      <c r="AO421" s="83"/>
      <c r="AP421" s="43">
        <v>419</v>
      </c>
      <c r="AQ421" s="84"/>
      <c r="AR421" s="84"/>
      <c r="AS421" s="84"/>
      <c r="AT421" s="84"/>
      <c r="AU421" s="84"/>
      <c r="AV421" s="84"/>
      <c r="AW421" s="84"/>
      <c r="AX421" s="84"/>
      <c r="AY421" s="84"/>
      <c r="AZ421" s="84"/>
      <c r="BA421" s="84"/>
      <c r="BB421" s="84"/>
      <c r="BC421" s="84"/>
      <c r="BD421" s="84"/>
      <c r="BE421" s="84"/>
      <c r="BF421" s="84"/>
      <c r="BG421" s="84"/>
      <c r="BH421" s="84"/>
      <c r="BI421" s="84"/>
      <c r="BJ421" s="51" t="s">
        <v>4624</v>
      </c>
      <c r="BK421" s="84"/>
      <c r="BL421" s="84"/>
      <c r="BM421" s="84"/>
      <c r="BN421" s="84"/>
      <c r="BO421" s="84"/>
      <c r="BP421" s="84"/>
      <c r="BQ421" s="84"/>
      <c r="BR421" s="84"/>
      <c r="BS421" s="84"/>
      <c r="BT421" s="84"/>
      <c r="BU421" s="84"/>
      <c r="BV421" s="84"/>
      <c r="BW421" s="83"/>
      <c r="BX421" s="83"/>
      <c r="BY421" s="83"/>
      <c r="BZ421" s="247"/>
      <c r="CA421" s="247"/>
      <c r="CB421" s="247"/>
      <c r="CC421" s="247"/>
      <c r="CD421" s="247"/>
      <c r="CE421" s="247"/>
      <c r="CF421" s="247"/>
      <c r="CG421" s="247"/>
      <c r="CH421" s="247"/>
      <c r="CI421" s="247"/>
      <c r="CJ421" s="247"/>
      <c r="CK421" s="247"/>
      <c r="CL421" s="247"/>
      <c r="CM421" s="247"/>
      <c r="CN421" s="247"/>
      <c r="CO421" s="247"/>
      <c r="CP421" s="247"/>
      <c r="CQ421" s="247"/>
      <c r="CR421" s="247"/>
      <c r="CS421" s="248" t="s">
        <v>4625</v>
      </c>
      <c r="CT421" s="247"/>
      <c r="CU421" s="247"/>
      <c r="CV421" s="247"/>
      <c r="CW421" s="247"/>
      <c r="CX421" s="247"/>
      <c r="CY421" s="247"/>
      <c r="CZ421" s="247"/>
      <c r="DA421" s="247"/>
      <c r="DB421" s="247"/>
      <c r="DC421" s="247"/>
      <c r="DD421" s="247"/>
      <c r="DE421" s="247"/>
    </row>
    <row r="422" spans="34:109" ht="57" hidden="1">
      <c r="AH422" s="83"/>
      <c r="AI422" s="83"/>
      <c r="AJ422" s="83"/>
      <c r="AK422" s="83"/>
      <c r="AL422" s="47" t="str">
        <f t="shared" si="12"/>
        <v/>
      </c>
      <c r="AM422" s="47" t="str">
        <f t="shared" si="13"/>
        <v/>
      </c>
      <c r="AO422" s="83"/>
      <c r="AP422" s="43">
        <v>420</v>
      </c>
      <c r="AQ422" s="84"/>
      <c r="AR422" s="84"/>
      <c r="AS422" s="84"/>
      <c r="AT422" s="84"/>
      <c r="AU422" s="84"/>
      <c r="AV422" s="84"/>
      <c r="AW422" s="84"/>
      <c r="AX422" s="84"/>
      <c r="AY422" s="84"/>
      <c r="AZ422" s="84"/>
      <c r="BA422" s="84"/>
      <c r="BB422" s="84"/>
      <c r="BC422" s="84"/>
      <c r="BD422" s="84"/>
      <c r="BE422" s="84"/>
      <c r="BF422" s="84"/>
      <c r="BG422" s="84"/>
      <c r="BH422" s="84"/>
      <c r="BI422" s="84"/>
      <c r="BJ422" s="51" t="s">
        <v>4626</v>
      </c>
      <c r="BK422" s="84"/>
      <c r="BL422" s="84"/>
      <c r="BM422" s="84"/>
      <c r="BN422" s="84"/>
      <c r="BO422" s="84"/>
      <c r="BP422" s="84"/>
      <c r="BQ422" s="84"/>
      <c r="BR422" s="84"/>
      <c r="BS422" s="84"/>
      <c r="BT422" s="84"/>
      <c r="BU422" s="84"/>
      <c r="BV422" s="84"/>
      <c r="BW422" s="83"/>
      <c r="BX422" s="83"/>
      <c r="BY422" s="83"/>
      <c r="BZ422" s="247"/>
      <c r="CA422" s="247"/>
      <c r="CB422" s="247"/>
      <c r="CC422" s="247"/>
      <c r="CD422" s="247"/>
      <c r="CE422" s="247"/>
      <c r="CF422" s="247"/>
      <c r="CG422" s="247"/>
      <c r="CH422" s="247"/>
      <c r="CI422" s="247"/>
      <c r="CJ422" s="247"/>
      <c r="CK422" s="247"/>
      <c r="CL422" s="247"/>
      <c r="CM422" s="247"/>
      <c r="CN422" s="247"/>
      <c r="CO422" s="247"/>
      <c r="CP422" s="247"/>
      <c r="CQ422" s="247"/>
      <c r="CR422" s="247"/>
      <c r="CS422" s="248" t="s">
        <v>4627</v>
      </c>
      <c r="CT422" s="247"/>
      <c r="CU422" s="247"/>
      <c r="CV422" s="247"/>
      <c r="CW422" s="247"/>
      <c r="CX422" s="247"/>
      <c r="CY422" s="247"/>
      <c r="CZ422" s="247"/>
      <c r="DA422" s="247"/>
      <c r="DB422" s="247"/>
      <c r="DC422" s="247"/>
      <c r="DD422" s="247"/>
      <c r="DE422" s="247"/>
    </row>
    <row r="423" spans="34:109" ht="57" hidden="1">
      <c r="AH423" s="83"/>
      <c r="AI423" s="83"/>
      <c r="AJ423" s="83"/>
      <c r="AK423" s="83"/>
      <c r="AL423" s="47" t="str">
        <f t="shared" si="12"/>
        <v/>
      </c>
      <c r="AM423" s="47" t="str">
        <f t="shared" si="13"/>
        <v/>
      </c>
      <c r="AO423" s="83"/>
      <c r="AP423" s="43">
        <v>421</v>
      </c>
      <c r="AQ423" s="84"/>
      <c r="AR423" s="84"/>
      <c r="AS423" s="84"/>
      <c r="AT423" s="84"/>
      <c r="AU423" s="84"/>
      <c r="AV423" s="84"/>
      <c r="AW423" s="84"/>
      <c r="AX423" s="84"/>
      <c r="AY423" s="84"/>
      <c r="AZ423" s="84"/>
      <c r="BA423" s="84"/>
      <c r="BB423" s="84"/>
      <c r="BC423" s="84"/>
      <c r="BD423" s="84"/>
      <c r="BE423" s="84"/>
      <c r="BF423" s="84"/>
      <c r="BG423" s="84"/>
      <c r="BH423" s="84"/>
      <c r="BI423" s="84"/>
      <c r="BJ423" s="51" t="s">
        <v>4628</v>
      </c>
      <c r="BK423" s="84"/>
      <c r="BL423" s="84"/>
      <c r="BM423" s="84"/>
      <c r="BN423" s="84"/>
      <c r="BO423" s="84"/>
      <c r="BP423" s="84"/>
      <c r="BQ423" s="84"/>
      <c r="BR423" s="84"/>
      <c r="BS423" s="84"/>
      <c r="BT423" s="84"/>
      <c r="BU423" s="84"/>
      <c r="BV423" s="84"/>
      <c r="BW423" s="83"/>
      <c r="BX423" s="83"/>
      <c r="BY423" s="83"/>
      <c r="BZ423" s="247"/>
      <c r="CA423" s="247"/>
      <c r="CB423" s="247"/>
      <c r="CC423" s="247"/>
      <c r="CD423" s="247"/>
      <c r="CE423" s="247"/>
      <c r="CF423" s="247"/>
      <c r="CG423" s="247"/>
      <c r="CH423" s="247"/>
      <c r="CI423" s="247"/>
      <c r="CJ423" s="247"/>
      <c r="CK423" s="247"/>
      <c r="CL423" s="247"/>
      <c r="CM423" s="247"/>
      <c r="CN423" s="247"/>
      <c r="CO423" s="247"/>
      <c r="CP423" s="247"/>
      <c r="CQ423" s="247"/>
      <c r="CR423" s="247"/>
      <c r="CS423" s="248" t="s">
        <v>4629</v>
      </c>
      <c r="CT423" s="247"/>
      <c r="CU423" s="247"/>
      <c r="CV423" s="247"/>
      <c r="CW423" s="247"/>
      <c r="CX423" s="247"/>
      <c r="CY423" s="247"/>
      <c r="CZ423" s="247"/>
      <c r="DA423" s="247"/>
      <c r="DB423" s="247"/>
      <c r="DC423" s="247"/>
      <c r="DD423" s="247"/>
      <c r="DE423" s="247"/>
    </row>
    <row r="424" spans="34:109" ht="57" hidden="1">
      <c r="AH424" s="83"/>
      <c r="AI424" s="83"/>
      <c r="AJ424" s="83"/>
      <c r="AK424" s="83"/>
      <c r="AL424" s="47" t="str">
        <f t="shared" si="12"/>
        <v/>
      </c>
      <c r="AM424" s="47" t="str">
        <f t="shared" si="13"/>
        <v/>
      </c>
      <c r="AO424" s="83"/>
      <c r="AP424" s="43">
        <v>422</v>
      </c>
      <c r="AQ424" s="84"/>
      <c r="AR424" s="84"/>
      <c r="AS424" s="84"/>
      <c r="AT424" s="84"/>
      <c r="AU424" s="84"/>
      <c r="AV424" s="84"/>
      <c r="AW424" s="84"/>
      <c r="AX424" s="84"/>
      <c r="AY424" s="84"/>
      <c r="AZ424" s="84"/>
      <c r="BA424" s="84"/>
      <c r="BB424" s="84"/>
      <c r="BC424" s="84"/>
      <c r="BD424" s="84"/>
      <c r="BE424" s="84"/>
      <c r="BF424" s="84"/>
      <c r="BG424" s="84"/>
      <c r="BH424" s="84"/>
      <c r="BI424" s="84"/>
      <c r="BJ424" s="51" t="s">
        <v>4630</v>
      </c>
      <c r="BK424" s="84"/>
      <c r="BL424" s="84"/>
      <c r="BM424" s="84"/>
      <c r="BN424" s="84"/>
      <c r="BO424" s="84"/>
      <c r="BP424" s="84"/>
      <c r="BQ424" s="84"/>
      <c r="BR424" s="84"/>
      <c r="BS424" s="84"/>
      <c r="BT424" s="84"/>
      <c r="BU424" s="84"/>
      <c r="BV424" s="84"/>
      <c r="BW424" s="83"/>
      <c r="BX424" s="83"/>
      <c r="BY424" s="83"/>
      <c r="BZ424" s="247"/>
      <c r="CA424" s="247"/>
      <c r="CB424" s="247"/>
      <c r="CC424" s="247"/>
      <c r="CD424" s="247"/>
      <c r="CE424" s="247"/>
      <c r="CF424" s="247"/>
      <c r="CG424" s="247"/>
      <c r="CH424" s="247"/>
      <c r="CI424" s="247"/>
      <c r="CJ424" s="247"/>
      <c r="CK424" s="247"/>
      <c r="CL424" s="247"/>
      <c r="CM424" s="247"/>
      <c r="CN424" s="247"/>
      <c r="CO424" s="247"/>
      <c r="CP424" s="247"/>
      <c r="CQ424" s="247"/>
      <c r="CR424" s="247"/>
      <c r="CS424" s="248" t="s">
        <v>4631</v>
      </c>
      <c r="CT424" s="247"/>
      <c r="CU424" s="247"/>
      <c r="CV424" s="247"/>
      <c r="CW424" s="247"/>
      <c r="CX424" s="247"/>
      <c r="CY424" s="247"/>
      <c r="CZ424" s="247"/>
      <c r="DA424" s="247"/>
      <c r="DB424" s="247"/>
      <c r="DC424" s="247"/>
      <c r="DD424" s="247"/>
      <c r="DE424" s="247"/>
    </row>
    <row r="425" spans="34:109" ht="57" hidden="1">
      <c r="AH425" s="83"/>
      <c r="AI425" s="83"/>
      <c r="AJ425" s="83"/>
      <c r="AK425" s="83"/>
      <c r="AL425" s="47" t="str">
        <f t="shared" si="12"/>
        <v/>
      </c>
      <c r="AM425" s="47" t="str">
        <f t="shared" si="13"/>
        <v/>
      </c>
      <c r="AO425" s="83"/>
      <c r="AP425" s="43">
        <v>423</v>
      </c>
      <c r="AQ425" s="84"/>
      <c r="AR425" s="84"/>
      <c r="AS425" s="84"/>
      <c r="AT425" s="84"/>
      <c r="AU425" s="84"/>
      <c r="AV425" s="84"/>
      <c r="AW425" s="84"/>
      <c r="AX425" s="84"/>
      <c r="AY425" s="84"/>
      <c r="AZ425" s="84"/>
      <c r="BA425" s="84"/>
      <c r="BB425" s="84"/>
      <c r="BC425" s="84"/>
      <c r="BD425" s="84"/>
      <c r="BE425" s="84"/>
      <c r="BF425" s="84"/>
      <c r="BG425" s="84"/>
      <c r="BH425" s="84"/>
      <c r="BI425" s="84"/>
      <c r="BJ425" s="51" t="s">
        <v>4632</v>
      </c>
      <c r="BK425" s="84"/>
      <c r="BL425" s="84"/>
      <c r="BM425" s="84"/>
      <c r="BN425" s="84"/>
      <c r="BO425" s="84"/>
      <c r="BP425" s="84"/>
      <c r="BQ425" s="84"/>
      <c r="BR425" s="84"/>
      <c r="BS425" s="84"/>
      <c r="BT425" s="84"/>
      <c r="BU425" s="84"/>
      <c r="BV425" s="84"/>
      <c r="BW425" s="83"/>
      <c r="BX425" s="83"/>
      <c r="BY425" s="83"/>
      <c r="BZ425" s="247"/>
      <c r="CA425" s="247"/>
      <c r="CB425" s="247"/>
      <c r="CC425" s="247"/>
      <c r="CD425" s="247"/>
      <c r="CE425" s="247"/>
      <c r="CF425" s="247"/>
      <c r="CG425" s="247"/>
      <c r="CH425" s="247"/>
      <c r="CI425" s="247"/>
      <c r="CJ425" s="247"/>
      <c r="CK425" s="247"/>
      <c r="CL425" s="247"/>
      <c r="CM425" s="247"/>
      <c r="CN425" s="247"/>
      <c r="CO425" s="247"/>
      <c r="CP425" s="247"/>
      <c r="CQ425" s="247"/>
      <c r="CR425" s="247"/>
      <c r="CS425" s="248" t="s">
        <v>4633</v>
      </c>
      <c r="CT425" s="247"/>
      <c r="CU425" s="247"/>
      <c r="CV425" s="247"/>
      <c r="CW425" s="247"/>
      <c r="CX425" s="247"/>
      <c r="CY425" s="247"/>
      <c r="CZ425" s="247"/>
      <c r="DA425" s="247"/>
      <c r="DB425" s="247"/>
      <c r="DC425" s="247"/>
      <c r="DD425" s="247"/>
      <c r="DE425" s="247"/>
    </row>
    <row r="426" spans="34:109" ht="57" hidden="1">
      <c r="AH426" s="83"/>
      <c r="AI426" s="83"/>
      <c r="AJ426" s="83"/>
      <c r="AK426" s="83"/>
      <c r="AL426" s="47" t="str">
        <f t="shared" si="12"/>
        <v/>
      </c>
      <c r="AM426" s="47" t="str">
        <f t="shared" si="13"/>
        <v/>
      </c>
      <c r="AO426" s="83"/>
      <c r="AP426" s="43">
        <v>424</v>
      </c>
      <c r="AQ426" s="84"/>
      <c r="AR426" s="84"/>
      <c r="AS426" s="84"/>
      <c r="AT426" s="84"/>
      <c r="AU426" s="84"/>
      <c r="AV426" s="84"/>
      <c r="AW426" s="84"/>
      <c r="AX426" s="84"/>
      <c r="AY426" s="84"/>
      <c r="AZ426" s="84"/>
      <c r="BA426" s="84"/>
      <c r="BB426" s="84"/>
      <c r="BC426" s="84"/>
      <c r="BD426" s="84"/>
      <c r="BE426" s="84"/>
      <c r="BF426" s="84"/>
      <c r="BG426" s="84"/>
      <c r="BH426" s="84"/>
      <c r="BI426" s="84"/>
      <c r="BJ426" s="51" t="s">
        <v>4634</v>
      </c>
      <c r="BK426" s="84"/>
      <c r="BL426" s="84"/>
      <c r="BM426" s="84"/>
      <c r="BN426" s="84"/>
      <c r="BO426" s="84"/>
      <c r="BP426" s="84"/>
      <c r="BQ426" s="84"/>
      <c r="BR426" s="84"/>
      <c r="BS426" s="84"/>
      <c r="BT426" s="84"/>
      <c r="BU426" s="84"/>
      <c r="BV426" s="84"/>
      <c r="BW426" s="83"/>
      <c r="BX426" s="83"/>
      <c r="BY426" s="83"/>
      <c r="BZ426" s="247"/>
      <c r="CA426" s="247"/>
      <c r="CB426" s="247"/>
      <c r="CC426" s="247"/>
      <c r="CD426" s="247"/>
      <c r="CE426" s="247"/>
      <c r="CF426" s="247"/>
      <c r="CG426" s="247"/>
      <c r="CH426" s="247"/>
      <c r="CI426" s="247"/>
      <c r="CJ426" s="247"/>
      <c r="CK426" s="247"/>
      <c r="CL426" s="247"/>
      <c r="CM426" s="247"/>
      <c r="CN426" s="247"/>
      <c r="CO426" s="247"/>
      <c r="CP426" s="247"/>
      <c r="CQ426" s="247"/>
      <c r="CR426" s="247"/>
      <c r="CS426" s="248" t="s">
        <v>4635</v>
      </c>
      <c r="CT426" s="247"/>
      <c r="CU426" s="247"/>
      <c r="CV426" s="247"/>
      <c r="CW426" s="247"/>
      <c r="CX426" s="247"/>
      <c r="CY426" s="247"/>
      <c r="CZ426" s="247"/>
      <c r="DA426" s="247"/>
      <c r="DB426" s="247"/>
      <c r="DC426" s="247"/>
      <c r="DD426" s="247"/>
      <c r="DE426" s="247"/>
    </row>
    <row r="427" spans="34:109" ht="71.25" hidden="1">
      <c r="AH427" s="83"/>
      <c r="AI427" s="83"/>
      <c r="AJ427" s="83"/>
      <c r="AK427" s="83"/>
      <c r="AL427" s="47" t="str">
        <f t="shared" si="12"/>
        <v/>
      </c>
      <c r="AM427" s="47" t="str">
        <f t="shared" si="13"/>
        <v/>
      </c>
      <c r="AO427" s="83"/>
      <c r="AP427" s="43">
        <v>425</v>
      </c>
      <c r="AQ427" s="84"/>
      <c r="AR427" s="84"/>
      <c r="AS427" s="84"/>
      <c r="AT427" s="84"/>
      <c r="AU427" s="84"/>
      <c r="AV427" s="84"/>
      <c r="AW427" s="84"/>
      <c r="AX427" s="84"/>
      <c r="AY427" s="84"/>
      <c r="AZ427" s="84"/>
      <c r="BA427" s="84"/>
      <c r="BB427" s="84"/>
      <c r="BC427" s="84"/>
      <c r="BD427" s="84"/>
      <c r="BE427" s="84"/>
      <c r="BF427" s="84"/>
      <c r="BG427" s="84"/>
      <c r="BH427" s="84"/>
      <c r="BI427" s="84"/>
      <c r="BJ427" s="51" t="s">
        <v>4636</v>
      </c>
      <c r="BK427" s="84"/>
      <c r="BL427" s="84"/>
      <c r="BM427" s="84"/>
      <c r="BN427" s="84"/>
      <c r="BO427" s="84"/>
      <c r="BP427" s="84"/>
      <c r="BQ427" s="84"/>
      <c r="BR427" s="84"/>
      <c r="BS427" s="84"/>
      <c r="BT427" s="84"/>
      <c r="BU427" s="84"/>
      <c r="BV427" s="84"/>
      <c r="BW427" s="83"/>
      <c r="BX427" s="83"/>
      <c r="BY427" s="83"/>
      <c r="BZ427" s="247"/>
      <c r="CA427" s="247"/>
      <c r="CB427" s="247"/>
      <c r="CC427" s="247"/>
      <c r="CD427" s="247"/>
      <c r="CE427" s="247"/>
      <c r="CF427" s="247"/>
      <c r="CG427" s="247"/>
      <c r="CH427" s="247"/>
      <c r="CI427" s="247"/>
      <c r="CJ427" s="247"/>
      <c r="CK427" s="247"/>
      <c r="CL427" s="247"/>
      <c r="CM427" s="247"/>
      <c r="CN427" s="247"/>
      <c r="CO427" s="247"/>
      <c r="CP427" s="247"/>
      <c r="CQ427" s="247"/>
      <c r="CR427" s="247"/>
      <c r="CS427" s="248" t="s">
        <v>4637</v>
      </c>
      <c r="CT427" s="247"/>
      <c r="CU427" s="247"/>
      <c r="CV427" s="247"/>
      <c r="CW427" s="247"/>
      <c r="CX427" s="247"/>
      <c r="CY427" s="247"/>
      <c r="CZ427" s="247"/>
      <c r="DA427" s="247"/>
      <c r="DB427" s="247"/>
      <c r="DC427" s="247"/>
      <c r="DD427" s="247"/>
      <c r="DE427" s="247"/>
    </row>
    <row r="428" spans="34:109" ht="57" hidden="1">
      <c r="AH428" s="83"/>
      <c r="AI428" s="83"/>
      <c r="AJ428" s="83"/>
      <c r="AK428" s="83"/>
      <c r="AL428" s="47" t="str">
        <f t="shared" si="12"/>
        <v/>
      </c>
      <c r="AM428" s="47" t="str">
        <f t="shared" si="13"/>
        <v/>
      </c>
      <c r="AO428" s="83"/>
      <c r="AP428" s="43">
        <v>426</v>
      </c>
      <c r="AQ428" s="84"/>
      <c r="AR428" s="84"/>
      <c r="AS428" s="84"/>
      <c r="AT428" s="84"/>
      <c r="AU428" s="84"/>
      <c r="AV428" s="84"/>
      <c r="AW428" s="84"/>
      <c r="AX428" s="84"/>
      <c r="AY428" s="84"/>
      <c r="AZ428" s="84"/>
      <c r="BA428" s="84"/>
      <c r="BB428" s="84"/>
      <c r="BC428" s="84"/>
      <c r="BD428" s="84"/>
      <c r="BE428" s="84"/>
      <c r="BF428" s="84"/>
      <c r="BG428" s="84"/>
      <c r="BH428" s="84"/>
      <c r="BI428" s="84"/>
      <c r="BJ428" s="51" t="s">
        <v>4638</v>
      </c>
      <c r="BK428" s="84"/>
      <c r="BL428" s="84"/>
      <c r="BM428" s="84"/>
      <c r="BN428" s="84"/>
      <c r="BO428" s="84"/>
      <c r="BP428" s="84"/>
      <c r="BQ428" s="84"/>
      <c r="BR428" s="84"/>
      <c r="BS428" s="84"/>
      <c r="BT428" s="84"/>
      <c r="BU428" s="84"/>
      <c r="BV428" s="84"/>
      <c r="BW428" s="83"/>
      <c r="BX428" s="83"/>
      <c r="BY428" s="83"/>
      <c r="BZ428" s="247"/>
      <c r="CA428" s="247"/>
      <c r="CB428" s="247"/>
      <c r="CC428" s="247"/>
      <c r="CD428" s="247"/>
      <c r="CE428" s="247"/>
      <c r="CF428" s="247"/>
      <c r="CG428" s="247"/>
      <c r="CH428" s="247"/>
      <c r="CI428" s="247"/>
      <c r="CJ428" s="247"/>
      <c r="CK428" s="247"/>
      <c r="CL428" s="247"/>
      <c r="CM428" s="247"/>
      <c r="CN428" s="247"/>
      <c r="CO428" s="247"/>
      <c r="CP428" s="247"/>
      <c r="CQ428" s="247"/>
      <c r="CR428" s="247"/>
      <c r="CS428" s="248" t="s">
        <v>4639</v>
      </c>
      <c r="CT428" s="247"/>
      <c r="CU428" s="247"/>
      <c r="CV428" s="247"/>
      <c r="CW428" s="247"/>
      <c r="CX428" s="247"/>
      <c r="CY428" s="247"/>
      <c r="CZ428" s="247"/>
      <c r="DA428" s="247"/>
      <c r="DB428" s="247"/>
      <c r="DC428" s="247"/>
      <c r="DD428" s="247"/>
      <c r="DE428" s="247"/>
    </row>
    <row r="429" spans="34:109" ht="57" hidden="1">
      <c r="AH429" s="83"/>
      <c r="AI429" s="83"/>
      <c r="AJ429" s="83"/>
      <c r="AK429" s="83"/>
      <c r="AL429" s="47" t="str">
        <f t="shared" si="12"/>
        <v/>
      </c>
      <c r="AM429" s="47" t="str">
        <f t="shared" si="13"/>
        <v/>
      </c>
      <c r="AO429" s="83"/>
      <c r="AP429" s="43">
        <v>427</v>
      </c>
      <c r="AQ429" s="84"/>
      <c r="AR429" s="84"/>
      <c r="AS429" s="84"/>
      <c r="AT429" s="84"/>
      <c r="AU429" s="84"/>
      <c r="AV429" s="84"/>
      <c r="AW429" s="84"/>
      <c r="AX429" s="84"/>
      <c r="AY429" s="84"/>
      <c r="AZ429" s="84"/>
      <c r="BA429" s="84"/>
      <c r="BB429" s="84"/>
      <c r="BC429" s="84"/>
      <c r="BD429" s="84"/>
      <c r="BE429" s="84"/>
      <c r="BF429" s="84"/>
      <c r="BG429" s="84"/>
      <c r="BH429" s="84"/>
      <c r="BI429" s="84"/>
      <c r="BJ429" s="51" t="s">
        <v>4640</v>
      </c>
      <c r="BK429" s="84"/>
      <c r="BL429" s="84"/>
      <c r="BM429" s="84"/>
      <c r="BN429" s="84"/>
      <c r="BO429" s="84"/>
      <c r="BP429" s="84"/>
      <c r="BQ429" s="84"/>
      <c r="BR429" s="84"/>
      <c r="BS429" s="84"/>
      <c r="BT429" s="84"/>
      <c r="BU429" s="84"/>
      <c r="BV429" s="84"/>
      <c r="BW429" s="83"/>
      <c r="BX429" s="83"/>
      <c r="BY429" s="83"/>
      <c r="BZ429" s="247"/>
      <c r="CA429" s="247"/>
      <c r="CB429" s="247"/>
      <c r="CC429" s="247"/>
      <c r="CD429" s="247"/>
      <c r="CE429" s="247"/>
      <c r="CF429" s="247"/>
      <c r="CG429" s="247"/>
      <c r="CH429" s="247"/>
      <c r="CI429" s="247"/>
      <c r="CJ429" s="247"/>
      <c r="CK429" s="247"/>
      <c r="CL429" s="247"/>
      <c r="CM429" s="247"/>
      <c r="CN429" s="247"/>
      <c r="CO429" s="247"/>
      <c r="CP429" s="247"/>
      <c r="CQ429" s="247"/>
      <c r="CR429" s="247"/>
      <c r="CS429" s="248" t="s">
        <v>4641</v>
      </c>
      <c r="CT429" s="247"/>
      <c r="CU429" s="247"/>
      <c r="CV429" s="247"/>
      <c r="CW429" s="247"/>
      <c r="CX429" s="247"/>
      <c r="CY429" s="247"/>
      <c r="CZ429" s="247"/>
      <c r="DA429" s="247"/>
      <c r="DB429" s="247"/>
      <c r="DC429" s="247"/>
      <c r="DD429" s="247"/>
      <c r="DE429" s="247"/>
    </row>
    <row r="430" spans="34:109" ht="57" hidden="1">
      <c r="AH430" s="83"/>
      <c r="AI430" s="83"/>
      <c r="AJ430" s="83"/>
      <c r="AK430" s="83"/>
      <c r="AL430" s="47" t="str">
        <f t="shared" si="12"/>
        <v/>
      </c>
      <c r="AM430" s="47" t="str">
        <f t="shared" si="13"/>
        <v/>
      </c>
      <c r="AO430" s="83"/>
      <c r="AP430" s="43">
        <v>428</v>
      </c>
      <c r="AQ430" s="84"/>
      <c r="AR430" s="84"/>
      <c r="AS430" s="84"/>
      <c r="AT430" s="84"/>
      <c r="AU430" s="84"/>
      <c r="AV430" s="84"/>
      <c r="AW430" s="84"/>
      <c r="AX430" s="84"/>
      <c r="AY430" s="84"/>
      <c r="AZ430" s="84"/>
      <c r="BA430" s="84"/>
      <c r="BB430" s="84"/>
      <c r="BC430" s="84"/>
      <c r="BD430" s="84"/>
      <c r="BE430" s="84"/>
      <c r="BF430" s="84"/>
      <c r="BG430" s="84"/>
      <c r="BH430" s="84"/>
      <c r="BI430" s="84"/>
      <c r="BJ430" s="51" t="s">
        <v>4642</v>
      </c>
      <c r="BK430" s="84"/>
      <c r="BL430" s="84"/>
      <c r="BM430" s="84"/>
      <c r="BN430" s="84"/>
      <c r="BO430" s="84"/>
      <c r="BP430" s="84"/>
      <c r="BQ430" s="84"/>
      <c r="BR430" s="84"/>
      <c r="BS430" s="84"/>
      <c r="BT430" s="84"/>
      <c r="BU430" s="84"/>
      <c r="BV430" s="84"/>
      <c r="BW430" s="83"/>
      <c r="BX430" s="83"/>
      <c r="BY430" s="83"/>
      <c r="BZ430" s="247"/>
      <c r="CA430" s="247"/>
      <c r="CB430" s="247"/>
      <c r="CC430" s="247"/>
      <c r="CD430" s="247"/>
      <c r="CE430" s="247"/>
      <c r="CF430" s="247"/>
      <c r="CG430" s="247"/>
      <c r="CH430" s="247"/>
      <c r="CI430" s="247"/>
      <c r="CJ430" s="247"/>
      <c r="CK430" s="247"/>
      <c r="CL430" s="247"/>
      <c r="CM430" s="247"/>
      <c r="CN430" s="247"/>
      <c r="CO430" s="247"/>
      <c r="CP430" s="247"/>
      <c r="CQ430" s="247"/>
      <c r="CR430" s="247"/>
      <c r="CS430" s="248" t="s">
        <v>4643</v>
      </c>
      <c r="CT430" s="247"/>
      <c r="CU430" s="247"/>
      <c r="CV430" s="247"/>
      <c r="CW430" s="247"/>
      <c r="CX430" s="247"/>
      <c r="CY430" s="247"/>
      <c r="CZ430" s="247"/>
      <c r="DA430" s="247"/>
      <c r="DB430" s="247"/>
      <c r="DC430" s="247"/>
      <c r="DD430" s="247"/>
      <c r="DE430" s="247"/>
    </row>
    <row r="431" spans="34:109" ht="57" hidden="1">
      <c r="AH431" s="83"/>
      <c r="AI431" s="83"/>
      <c r="AJ431" s="83"/>
      <c r="AK431" s="83"/>
      <c r="AL431" s="47" t="str">
        <f t="shared" si="12"/>
        <v/>
      </c>
      <c r="AM431" s="47" t="str">
        <f t="shared" si="13"/>
        <v/>
      </c>
      <c r="AO431" s="83"/>
      <c r="AP431" s="43">
        <v>429</v>
      </c>
      <c r="AQ431" s="84"/>
      <c r="AR431" s="84"/>
      <c r="AS431" s="84"/>
      <c r="AT431" s="84"/>
      <c r="AU431" s="84"/>
      <c r="AV431" s="84"/>
      <c r="AW431" s="84"/>
      <c r="AX431" s="84"/>
      <c r="AY431" s="84"/>
      <c r="AZ431" s="84"/>
      <c r="BA431" s="84"/>
      <c r="BB431" s="84"/>
      <c r="BC431" s="84"/>
      <c r="BD431" s="84"/>
      <c r="BE431" s="84"/>
      <c r="BF431" s="84"/>
      <c r="BG431" s="84"/>
      <c r="BH431" s="84"/>
      <c r="BI431" s="84"/>
      <c r="BJ431" s="51" t="s">
        <v>4644</v>
      </c>
      <c r="BK431" s="84"/>
      <c r="BL431" s="84"/>
      <c r="BM431" s="84"/>
      <c r="BN431" s="84"/>
      <c r="BO431" s="84"/>
      <c r="BP431" s="84"/>
      <c r="BQ431" s="84"/>
      <c r="BR431" s="84"/>
      <c r="BS431" s="84"/>
      <c r="BT431" s="84"/>
      <c r="BU431" s="84"/>
      <c r="BV431" s="84"/>
      <c r="BW431" s="83"/>
      <c r="BX431" s="83"/>
      <c r="BY431" s="83"/>
      <c r="BZ431" s="247"/>
      <c r="CA431" s="247"/>
      <c r="CB431" s="247"/>
      <c r="CC431" s="247"/>
      <c r="CD431" s="247"/>
      <c r="CE431" s="247"/>
      <c r="CF431" s="247"/>
      <c r="CG431" s="247"/>
      <c r="CH431" s="247"/>
      <c r="CI431" s="247"/>
      <c r="CJ431" s="247"/>
      <c r="CK431" s="247"/>
      <c r="CL431" s="247"/>
      <c r="CM431" s="247"/>
      <c r="CN431" s="247"/>
      <c r="CO431" s="247"/>
      <c r="CP431" s="247"/>
      <c r="CQ431" s="247"/>
      <c r="CR431" s="247"/>
      <c r="CS431" s="248" t="s">
        <v>4645</v>
      </c>
      <c r="CT431" s="247"/>
      <c r="CU431" s="247"/>
      <c r="CV431" s="247"/>
      <c r="CW431" s="247"/>
      <c r="CX431" s="247"/>
      <c r="CY431" s="247"/>
      <c r="CZ431" s="247"/>
      <c r="DA431" s="247"/>
      <c r="DB431" s="247"/>
      <c r="DC431" s="247"/>
      <c r="DD431" s="247"/>
      <c r="DE431" s="247"/>
    </row>
    <row r="432" spans="34:109" ht="42.75" hidden="1">
      <c r="AH432" s="83"/>
      <c r="AI432" s="83"/>
      <c r="AJ432" s="83"/>
      <c r="AK432" s="83"/>
      <c r="AL432" s="47" t="str">
        <f t="shared" si="12"/>
        <v/>
      </c>
      <c r="AM432" s="47" t="str">
        <f t="shared" si="13"/>
        <v/>
      </c>
      <c r="AO432" s="83"/>
      <c r="AP432" s="43">
        <v>430</v>
      </c>
      <c r="AQ432" s="84"/>
      <c r="AR432" s="84"/>
      <c r="AS432" s="84"/>
      <c r="AT432" s="84"/>
      <c r="AU432" s="84"/>
      <c r="AV432" s="84"/>
      <c r="AW432" s="84"/>
      <c r="AX432" s="84"/>
      <c r="AY432" s="84"/>
      <c r="AZ432" s="84"/>
      <c r="BA432" s="84"/>
      <c r="BB432" s="84"/>
      <c r="BC432" s="84"/>
      <c r="BD432" s="84"/>
      <c r="BE432" s="84"/>
      <c r="BF432" s="84"/>
      <c r="BG432" s="84"/>
      <c r="BH432" s="84"/>
      <c r="BI432" s="84"/>
      <c r="BJ432" s="51" t="s">
        <v>4646</v>
      </c>
      <c r="BK432" s="84"/>
      <c r="BL432" s="84"/>
      <c r="BM432" s="84"/>
      <c r="BN432" s="84"/>
      <c r="BO432" s="84"/>
      <c r="BP432" s="84"/>
      <c r="BQ432" s="84"/>
      <c r="BR432" s="84"/>
      <c r="BS432" s="84"/>
      <c r="BT432" s="84"/>
      <c r="BU432" s="84"/>
      <c r="BV432" s="84"/>
      <c r="BW432" s="83"/>
      <c r="BX432" s="83"/>
      <c r="BY432" s="83"/>
      <c r="BZ432" s="247"/>
      <c r="CA432" s="247"/>
      <c r="CB432" s="247"/>
      <c r="CC432" s="247"/>
      <c r="CD432" s="247"/>
      <c r="CE432" s="247"/>
      <c r="CF432" s="247"/>
      <c r="CG432" s="247"/>
      <c r="CH432" s="247"/>
      <c r="CI432" s="247"/>
      <c r="CJ432" s="247"/>
      <c r="CK432" s="247"/>
      <c r="CL432" s="247"/>
      <c r="CM432" s="247"/>
      <c r="CN432" s="247"/>
      <c r="CO432" s="247"/>
      <c r="CP432" s="247"/>
      <c r="CQ432" s="247"/>
      <c r="CR432" s="247"/>
      <c r="CS432" s="248" t="s">
        <v>4647</v>
      </c>
      <c r="CT432" s="247"/>
      <c r="CU432" s="247"/>
      <c r="CV432" s="247"/>
      <c r="CW432" s="247"/>
      <c r="CX432" s="247"/>
      <c r="CY432" s="247"/>
      <c r="CZ432" s="247"/>
      <c r="DA432" s="247"/>
      <c r="DB432" s="247"/>
      <c r="DC432" s="247"/>
      <c r="DD432" s="247"/>
      <c r="DE432" s="247"/>
    </row>
    <row r="433" spans="34:109" ht="57" hidden="1">
      <c r="AH433" s="83"/>
      <c r="AI433" s="83"/>
      <c r="AJ433" s="83"/>
      <c r="AK433" s="83"/>
      <c r="AL433" s="47" t="str">
        <f t="shared" si="12"/>
        <v/>
      </c>
      <c r="AM433" s="47" t="str">
        <f t="shared" si="13"/>
        <v/>
      </c>
      <c r="AO433" s="83"/>
      <c r="AP433" s="43">
        <v>431</v>
      </c>
      <c r="AQ433" s="84"/>
      <c r="AR433" s="84"/>
      <c r="AS433" s="84"/>
      <c r="AT433" s="84"/>
      <c r="AU433" s="84"/>
      <c r="AV433" s="84"/>
      <c r="AW433" s="84"/>
      <c r="AX433" s="84"/>
      <c r="AY433" s="84"/>
      <c r="AZ433" s="84"/>
      <c r="BA433" s="84"/>
      <c r="BB433" s="84"/>
      <c r="BC433" s="84"/>
      <c r="BD433" s="84"/>
      <c r="BE433" s="84"/>
      <c r="BF433" s="84"/>
      <c r="BG433" s="84"/>
      <c r="BH433" s="84"/>
      <c r="BI433" s="84"/>
      <c r="BJ433" s="51" t="s">
        <v>4648</v>
      </c>
      <c r="BK433" s="84"/>
      <c r="BL433" s="84"/>
      <c r="BM433" s="84"/>
      <c r="BN433" s="84"/>
      <c r="BO433" s="84"/>
      <c r="BP433" s="84"/>
      <c r="BQ433" s="84"/>
      <c r="BR433" s="84"/>
      <c r="BS433" s="84"/>
      <c r="BT433" s="84"/>
      <c r="BU433" s="84"/>
      <c r="BV433" s="84"/>
      <c r="BW433" s="83"/>
      <c r="BX433" s="83"/>
      <c r="BY433" s="83"/>
      <c r="BZ433" s="247"/>
      <c r="CA433" s="247"/>
      <c r="CB433" s="247"/>
      <c r="CC433" s="247"/>
      <c r="CD433" s="247"/>
      <c r="CE433" s="247"/>
      <c r="CF433" s="247"/>
      <c r="CG433" s="247"/>
      <c r="CH433" s="247"/>
      <c r="CI433" s="247"/>
      <c r="CJ433" s="247"/>
      <c r="CK433" s="247"/>
      <c r="CL433" s="247"/>
      <c r="CM433" s="247"/>
      <c r="CN433" s="247"/>
      <c r="CO433" s="247"/>
      <c r="CP433" s="247"/>
      <c r="CQ433" s="247"/>
      <c r="CR433" s="247"/>
      <c r="CS433" s="248" t="s">
        <v>4649</v>
      </c>
      <c r="CT433" s="247"/>
      <c r="CU433" s="247"/>
      <c r="CV433" s="247"/>
      <c r="CW433" s="247"/>
      <c r="CX433" s="247"/>
      <c r="CY433" s="247"/>
      <c r="CZ433" s="247"/>
      <c r="DA433" s="247"/>
      <c r="DB433" s="247"/>
      <c r="DC433" s="247"/>
      <c r="DD433" s="247"/>
      <c r="DE433" s="247"/>
    </row>
    <row r="434" spans="34:109" ht="71.25" hidden="1">
      <c r="AH434" s="83"/>
      <c r="AI434" s="83"/>
      <c r="AJ434" s="83"/>
      <c r="AK434" s="83"/>
      <c r="AL434" s="47" t="str">
        <f t="shared" si="12"/>
        <v/>
      </c>
      <c r="AM434" s="47" t="str">
        <f t="shared" si="13"/>
        <v/>
      </c>
      <c r="AO434" s="83"/>
      <c r="AP434" s="43">
        <v>432</v>
      </c>
      <c r="AQ434" s="84"/>
      <c r="AR434" s="84"/>
      <c r="AS434" s="84"/>
      <c r="AT434" s="84"/>
      <c r="AU434" s="84"/>
      <c r="AV434" s="84"/>
      <c r="AW434" s="84"/>
      <c r="AX434" s="84"/>
      <c r="AY434" s="84"/>
      <c r="AZ434" s="84"/>
      <c r="BA434" s="84"/>
      <c r="BB434" s="84"/>
      <c r="BC434" s="84"/>
      <c r="BD434" s="84"/>
      <c r="BE434" s="84"/>
      <c r="BF434" s="84"/>
      <c r="BG434" s="84"/>
      <c r="BH434" s="84"/>
      <c r="BI434" s="84"/>
      <c r="BJ434" s="51" t="s">
        <v>4650</v>
      </c>
      <c r="BK434" s="84"/>
      <c r="BL434" s="84"/>
      <c r="BM434" s="84"/>
      <c r="BN434" s="84"/>
      <c r="BO434" s="84"/>
      <c r="BP434" s="84"/>
      <c r="BQ434" s="84"/>
      <c r="BR434" s="84"/>
      <c r="BS434" s="84"/>
      <c r="BT434" s="84"/>
      <c r="BU434" s="84"/>
      <c r="BV434" s="84"/>
      <c r="BW434" s="83"/>
      <c r="BX434" s="83"/>
      <c r="BY434" s="83"/>
      <c r="BZ434" s="247"/>
      <c r="CA434" s="247"/>
      <c r="CB434" s="247"/>
      <c r="CC434" s="247"/>
      <c r="CD434" s="247"/>
      <c r="CE434" s="247"/>
      <c r="CF434" s="247"/>
      <c r="CG434" s="247"/>
      <c r="CH434" s="247"/>
      <c r="CI434" s="247"/>
      <c r="CJ434" s="247"/>
      <c r="CK434" s="247"/>
      <c r="CL434" s="247"/>
      <c r="CM434" s="247"/>
      <c r="CN434" s="247"/>
      <c r="CO434" s="247"/>
      <c r="CP434" s="247"/>
      <c r="CQ434" s="247"/>
      <c r="CR434" s="247"/>
      <c r="CS434" s="248" t="s">
        <v>4651</v>
      </c>
      <c r="CT434" s="247"/>
      <c r="CU434" s="247"/>
      <c r="CV434" s="247"/>
      <c r="CW434" s="247"/>
      <c r="CX434" s="247"/>
      <c r="CY434" s="247"/>
      <c r="CZ434" s="247"/>
      <c r="DA434" s="247"/>
      <c r="DB434" s="247"/>
      <c r="DC434" s="247"/>
      <c r="DD434" s="247"/>
      <c r="DE434" s="247"/>
    </row>
    <row r="435" spans="34:109" ht="71.25" hidden="1">
      <c r="AH435" s="83"/>
      <c r="AI435" s="83"/>
      <c r="AJ435" s="83"/>
      <c r="AK435" s="83"/>
      <c r="AL435" s="47" t="str">
        <f t="shared" si="12"/>
        <v/>
      </c>
      <c r="AM435" s="47" t="str">
        <f t="shared" si="13"/>
        <v/>
      </c>
      <c r="AO435" s="83"/>
      <c r="AP435" s="43">
        <v>433</v>
      </c>
      <c r="AQ435" s="84"/>
      <c r="AR435" s="84"/>
      <c r="AS435" s="84"/>
      <c r="AT435" s="84"/>
      <c r="AU435" s="84"/>
      <c r="AV435" s="84"/>
      <c r="AW435" s="84"/>
      <c r="AX435" s="84"/>
      <c r="AY435" s="84"/>
      <c r="AZ435" s="84"/>
      <c r="BA435" s="84"/>
      <c r="BB435" s="84"/>
      <c r="BC435" s="84"/>
      <c r="BD435" s="84"/>
      <c r="BE435" s="84"/>
      <c r="BF435" s="84"/>
      <c r="BG435" s="84"/>
      <c r="BH435" s="84"/>
      <c r="BI435" s="84"/>
      <c r="BJ435" s="51" t="s">
        <v>4652</v>
      </c>
      <c r="BK435" s="84"/>
      <c r="BL435" s="84"/>
      <c r="BM435" s="84"/>
      <c r="BN435" s="84"/>
      <c r="BO435" s="84"/>
      <c r="BP435" s="84"/>
      <c r="BQ435" s="84"/>
      <c r="BR435" s="84"/>
      <c r="BS435" s="84"/>
      <c r="BT435" s="84"/>
      <c r="BU435" s="84"/>
      <c r="BV435" s="84"/>
      <c r="BW435" s="83"/>
      <c r="BX435" s="83"/>
      <c r="BY435" s="83"/>
      <c r="BZ435" s="247"/>
      <c r="CA435" s="247"/>
      <c r="CB435" s="247"/>
      <c r="CC435" s="247"/>
      <c r="CD435" s="247"/>
      <c r="CE435" s="247"/>
      <c r="CF435" s="247"/>
      <c r="CG435" s="247"/>
      <c r="CH435" s="247"/>
      <c r="CI435" s="247"/>
      <c r="CJ435" s="247"/>
      <c r="CK435" s="247"/>
      <c r="CL435" s="247"/>
      <c r="CM435" s="247"/>
      <c r="CN435" s="247"/>
      <c r="CO435" s="247"/>
      <c r="CP435" s="247"/>
      <c r="CQ435" s="247"/>
      <c r="CR435" s="247"/>
      <c r="CS435" s="248" t="s">
        <v>4653</v>
      </c>
      <c r="CT435" s="247"/>
      <c r="CU435" s="247"/>
      <c r="CV435" s="247"/>
      <c r="CW435" s="247"/>
      <c r="CX435" s="247"/>
      <c r="CY435" s="247"/>
      <c r="CZ435" s="247"/>
      <c r="DA435" s="247"/>
      <c r="DB435" s="247"/>
      <c r="DC435" s="247"/>
      <c r="DD435" s="247"/>
      <c r="DE435" s="247"/>
    </row>
    <row r="436" spans="34:109" ht="71.25" hidden="1">
      <c r="AH436" s="83"/>
      <c r="AI436" s="83"/>
      <c r="AJ436" s="83"/>
      <c r="AK436" s="83"/>
      <c r="AL436" s="47" t="str">
        <f t="shared" si="12"/>
        <v/>
      </c>
      <c r="AM436" s="47" t="str">
        <f t="shared" si="13"/>
        <v/>
      </c>
      <c r="AO436" s="83"/>
      <c r="AP436" s="43">
        <v>434</v>
      </c>
      <c r="AQ436" s="84"/>
      <c r="AR436" s="84"/>
      <c r="AS436" s="84"/>
      <c r="AT436" s="84"/>
      <c r="AU436" s="84"/>
      <c r="AV436" s="84"/>
      <c r="AW436" s="84"/>
      <c r="AX436" s="84"/>
      <c r="AY436" s="84"/>
      <c r="AZ436" s="84"/>
      <c r="BA436" s="84"/>
      <c r="BB436" s="84"/>
      <c r="BC436" s="84"/>
      <c r="BD436" s="84"/>
      <c r="BE436" s="84"/>
      <c r="BF436" s="84"/>
      <c r="BG436" s="84"/>
      <c r="BH436" s="84"/>
      <c r="BI436" s="84"/>
      <c r="BJ436" s="51" t="s">
        <v>4654</v>
      </c>
      <c r="BK436" s="84"/>
      <c r="BL436" s="84"/>
      <c r="BM436" s="84"/>
      <c r="BN436" s="84"/>
      <c r="BO436" s="84"/>
      <c r="BP436" s="84"/>
      <c r="BQ436" s="84"/>
      <c r="BR436" s="84"/>
      <c r="BS436" s="84"/>
      <c r="BT436" s="84"/>
      <c r="BU436" s="84"/>
      <c r="BV436" s="84"/>
      <c r="BW436" s="83"/>
      <c r="BX436" s="83"/>
      <c r="BY436" s="83"/>
      <c r="BZ436" s="247"/>
      <c r="CA436" s="247"/>
      <c r="CB436" s="247"/>
      <c r="CC436" s="247"/>
      <c r="CD436" s="247"/>
      <c r="CE436" s="247"/>
      <c r="CF436" s="247"/>
      <c r="CG436" s="247"/>
      <c r="CH436" s="247"/>
      <c r="CI436" s="247"/>
      <c r="CJ436" s="247"/>
      <c r="CK436" s="247"/>
      <c r="CL436" s="247"/>
      <c r="CM436" s="247"/>
      <c r="CN436" s="247"/>
      <c r="CO436" s="247"/>
      <c r="CP436" s="247"/>
      <c r="CQ436" s="247"/>
      <c r="CR436" s="247"/>
      <c r="CS436" s="248" t="s">
        <v>4655</v>
      </c>
      <c r="CT436" s="247"/>
      <c r="CU436" s="247"/>
      <c r="CV436" s="247"/>
      <c r="CW436" s="247"/>
      <c r="CX436" s="247"/>
      <c r="CY436" s="247"/>
      <c r="CZ436" s="247"/>
      <c r="DA436" s="247"/>
      <c r="DB436" s="247"/>
      <c r="DC436" s="247"/>
      <c r="DD436" s="247"/>
      <c r="DE436" s="247"/>
    </row>
    <row r="437" spans="34:109" ht="57" hidden="1">
      <c r="AH437" s="83"/>
      <c r="AI437" s="83"/>
      <c r="AJ437" s="83"/>
      <c r="AK437" s="83"/>
      <c r="AL437" s="47" t="str">
        <f t="shared" si="12"/>
        <v/>
      </c>
      <c r="AM437" s="47" t="str">
        <f t="shared" si="13"/>
        <v/>
      </c>
      <c r="AO437" s="83"/>
      <c r="AP437" s="43">
        <v>435</v>
      </c>
      <c r="AQ437" s="84"/>
      <c r="AR437" s="84"/>
      <c r="AS437" s="84"/>
      <c r="AT437" s="84"/>
      <c r="AU437" s="84"/>
      <c r="AV437" s="84"/>
      <c r="AW437" s="84"/>
      <c r="AX437" s="84"/>
      <c r="AY437" s="84"/>
      <c r="AZ437" s="84"/>
      <c r="BA437" s="84"/>
      <c r="BB437" s="84"/>
      <c r="BC437" s="84"/>
      <c r="BD437" s="84"/>
      <c r="BE437" s="84"/>
      <c r="BF437" s="84"/>
      <c r="BG437" s="84"/>
      <c r="BH437" s="84"/>
      <c r="BI437" s="84"/>
      <c r="BJ437" s="51" t="s">
        <v>4656</v>
      </c>
      <c r="BK437" s="84"/>
      <c r="BL437" s="84"/>
      <c r="BM437" s="84"/>
      <c r="BN437" s="84"/>
      <c r="BO437" s="84"/>
      <c r="BP437" s="84"/>
      <c r="BQ437" s="84"/>
      <c r="BR437" s="84"/>
      <c r="BS437" s="84"/>
      <c r="BT437" s="84"/>
      <c r="BU437" s="84"/>
      <c r="BV437" s="84"/>
      <c r="BW437" s="83"/>
      <c r="BX437" s="83"/>
      <c r="BY437" s="83"/>
      <c r="BZ437" s="247"/>
      <c r="CA437" s="247"/>
      <c r="CB437" s="247"/>
      <c r="CC437" s="247"/>
      <c r="CD437" s="247"/>
      <c r="CE437" s="247"/>
      <c r="CF437" s="247"/>
      <c r="CG437" s="247"/>
      <c r="CH437" s="247"/>
      <c r="CI437" s="247"/>
      <c r="CJ437" s="247"/>
      <c r="CK437" s="247"/>
      <c r="CL437" s="247"/>
      <c r="CM437" s="247"/>
      <c r="CN437" s="247"/>
      <c r="CO437" s="247"/>
      <c r="CP437" s="247"/>
      <c r="CQ437" s="247"/>
      <c r="CR437" s="247"/>
      <c r="CS437" s="248" t="s">
        <v>4657</v>
      </c>
      <c r="CT437" s="247"/>
      <c r="CU437" s="247"/>
      <c r="CV437" s="247"/>
      <c r="CW437" s="247"/>
      <c r="CX437" s="247"/>
      <c r="CY437" s="247"/>
      <c r="CZ437" s="247"/>
      <c r="DA437" s="247"/>
      <c r="DB437" s="247"/>
      <c r="DC437" s="247"/>
      <c r="DD437" s="247"/>
      <c r="DE437" s="247"/>
    </row>
    <row r="438" spans="34:109" ht="57" hidden="1">
      <c r="AH438" s="83"/>
      <c r="AI438" s="83"/>
      <c r="AJ438" s="83"/>
      <c r="AK438" s="83"/>
      <c r="AL438" s="47" t="str">
        <f t="shared" si="12"/>
        <v/>
      </c>
      <c r="AM438" s="47" t="str">
        <f t="shared" si="13"/>
        <v/>
      </c>
      <c r="AO438" s="83"/>
      <c r="AP438" s="43">
        <v>436</v>
      </c>
      <c r="AQ438" s="84"/>
      <c r="AR438" s="84"/>
      <c r="AS438" s="84"/>
      <c r="AT438" s="84"/>
      <c r="AU438" s="84"/>
      <c r="AV438" s="84"/>
      <c r="AW438" s="84"/>
      <c r="AX438" s="84"/>
      <c r="AY438" s="84"/>
      <c r="AZ438" s="84"/>
      <c r="BA438" s="84"/>
      <c r="BB438" s="84"/>
      <c r="BC438" s="84"/>
      <c r="BD438" s="84"/>
      <c r="BE438" s="84"/>
      <c r="BF438" s="84"/>
      <c r="BG438" s="84"/>
      <c r="BH438" s="84"/>
      <c r="BI438" s="84"/>
      <c r="BJ438" s="51" t="s">
        <v>4658</v>
      </c>
      <c r="BK438" s="84"/>
      <c r="BL438" s="84"/>
      <c r="BM438" s="84"/>
      <c r="BN438" s="84"/>
      <c r="BO438" s="84"/>
      <c r="BP438" s="84"/>
      <c r="BQ438" s="84"/>
      <c r="BR438" s="84"/>
      <c r="BS438" s="84"/>
      <c r="BT438" s="84"/>
      <c r="BU438" s="84"/>
      <c r="BV438" s="84"/>
      <c r="BW438" s="83"/>
      <c r="BX438" s="83"/>
      <c r="BY438" s="83"/>
      <c r="BZ438" s="247"/>
      <c r="CA438" s="247"/>
      <c r="CB438" s="247"/>
      <c r="CC438" s="247"/>
      <c r="CD438" s="247"/>
      <c r="CE438" s="247"/>
      <c r="CF438" s="247"/>
      <c r="CG438" s="247"/>
      <c r="CH438" s="247"/>
      <c r="CI438" s="247"/>
      <c r="CJ438" s="247"/>
      <c r="CK438" s="247"/>
      <c r="CL438" s="247"/>
      <c r="CM438" s="247"/>
      <c r="CN438" s="247"/>
      <c r="CO438" s="247"/>
      <c r="CP438" s="247"/>
      <c r="CQ438" s="247"/>
      <c r="CR438" s="247"/>
      <c r="CS438" s="248" t="s">
        <v>4659</v>
      </c>
      <c r="CT438" s="247"/>
      <c r="CU438" s="247"/>
      <c r="CV438" s="247"/>
      <c r="CW438" s="247"/>
      <c r="CX438" s="247"/>
      <c r="CY438" s="247"/>
      <c r="CZ438" s="247"/>
      <c r="DA438" s="247"/>
      <c r="DB438" s="247"/>
      <c r="DC438" s="247"/>
      <c r="DD438" s="247"/>
      <c r="DE438" s="247"/>
    </row>
    <row r="439" spans="34:109" ht="57" hidden="1">
      <c r="AH439" s="43"/>
      <c r="AI439" s="43"/>
      <c r="AJ439" s="43"/>
      <c r="AK439" s="43"/>
      <c r="AL439" s="47" t="str">
        <f t="shared" si="12"/>
        <v/>
      </c>
      <c r="AM439" s="47" t="str">
        <f t="shared" si="13"/>
        <v/>
      </c>
      <c r="AO439" s="43"/>
      <c r="AP439" s="43">
        <v>437</v>
      </c>
      <c r="AQ439" s="51"/>
      <c r="AR439" s="51"/>
      <c r="AS439" s="51"/>
      <c r="AT439" s="51"/>
      <c r="AU439" s="51"/>
      <c r="AV439" s="51"/>
      <c r="AW439" s="51"/>
      <c r="AX439" s="51"/>
      <c r="AY439" s="51"/>
      <c r="AZ439" s="51"/>
      <c r="BA439" s="51"/>
      <c r="BB439" s="51"/>
      <c r="BC439" s="51"/>
      <c r="BD439" s="51"/>
      <c r="BE439" s="51"/>
      <c r="BF439" s="51"/>
      <c r="BG439" s="51"/>
      <c r="BH439" s="51"/>
      <c r="BI439" s="51"/>
      <c r="BJ439" s="51" t="s">
        <v>4660</v>
      </c>
      <c r="BK439" s="51"/>
      <c r="BL439" s="51"/>
      <c r="BM439" s="51"/>
      <c r="BN439" s="51"/>
      <c r="BO439" s="51"/>
      <c r="BP439" s="51"/>
      <c r="BQ439" s="51"/>
      <c r="BR439" s="51"/>
      <c r="BS439" s="51"/>
      <c r="BT439" s="51"/>
      <c r="BU439" s="51"/>
      <c r="BV439" s="51"/>
      <c r="BW439" s="43"/>
      <c r="BX439" s="43"/>
      <c r="BY439" s="43"/>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t="s">
        <v>4661</v>
      </c>
      <c r="CT439" s="248"/>
      <c r="CU439" s="248"/>
      <c r="CV439" s="248"/>
      <c r="CW439" s="248"/>
      <c r="CX439" s="248"/>
      <c r="CY439" s="248"/>
      <c r="CZ439" s="248"/>
      <c r="DA439" s="248"/>
      <c r="DB439" s="248"/>
      <c r="DC439" s="248"/>
      <c r="DD439" s="248"/>
      <c r="DE439" s="248"/>
    </row>
    <row r="440" spans="34:109" ht="71.25" hidden="1">
      <c r="AH440" s="83"/>
      <c r="AI440" s="83"/>
      <c r="AJ440" s="83"/>
      <c r="AK440" s="83"/>
      <c r="AL440" s="47" t="str">
        <f t="shared" si="12"/>
        <v/>
      </c>
      <c r="AM440" s="47" t="str">
        <f t="shared" si="13"/>
        <v/>
      </c>
      <c r="AO440" s="83"/>
      <c r="AP440" s="43">
        <v>438</v>
      </c>
      <c r="AQ440" s="84"/>
      <c r="AR440" s="84"/>
      <c r="AS440" s="84"/>
      <c r="AT440" s="84"/>
      <c r="AU440" s="84"/>
      <c r="AV440" s="84"/>
      <c r="AW440" s="84"/>
      <c r="AX440" s="84"/>
      <c r="AY440" s="84"/>
      <c r="AZ440" s="84"/>
      <c r="BA440" s="84"/>
      <c r="BB440" s="84"/>
      <c r="BC440" s="84"/>
      <c r="BD440" s="84"/>
      <c r="BE440" s="84"/>
      <c r="BF440" s="84"/>
      <c r="BG440" s="84"/>
      <c r="BH440" s="84"/>
      <c r="BI440" s="84"/>
      <c r="BJ440" s="51" t="s">
        <v>4662</v>
      </c>
      <c r="BK440" s="84"/>
      <c r="BL440" s="84"/>
      <c r="BM440" s="84"/>
      <c r="BN440" s="84"/>
      <c r="BO440" s="84"/>
      <c r="BP440" s="84"/>
      <c r="BQ440" s="84"/>
      <c r="BR440" s="84"/>
      <c r="BS440" s="84"/>
      <c r="BT440" s="84"/>
      <c r="BU440" s="84"/>
      <c r="BV440" s="84"/>
      <c r="BW440" s="83"/>
      <c r="BX440" s="83"/>
      <c r="BY440" s="83"/>
      <c r="BZ440" s="247"/>
      <c r="CA440" s="247"/>
      <c r="CB440" s="247"/>
      <c r="CC440" s="247"/>
      <c r="CD440" s="247"/>
      <c r="CE440" s="247"/>
      <c r="CF440" s="247"/>
      <c r="CG440" s="247"/>
      <c r="CH440" s="247"/>
      <c r="CI440" s="247"/>
      <c r="CJ440" s="247"/>
      <c r="CK440" s="247"/>
      <c r="CL440" s="247"/>
      <c r="CM440" s="247"/>
      <c r="CN440" s="247"/>
      <c r="CO440" s="247"/>
      <c r="CP440" s="247"/>
      <c r="CQ440" s="247"/>
      <c r="CR440" s="247"/>
      <c r="CS440" s="248" t="s">
        <v>4663</v>
      </c>
      <c r="CT440" s="247"/>
      <c r="CU440" s="247"/>
      <c r="CV440" s="247"/>
      <c r="CW440" s="247"/>
      <c r="CX440" s="247"/>
      <c r="CY440" s="247"/>
      <c r="CZ440" s="247"/>
      <c r="DA440" s="247"/>
      <c r="DB440" s="247"/>
      <c r="DC440" s="247"/>
      <c r="DD440" s="247"/>
      <c r="DE440" s="247"/>
    </row>
    <row r="441" spans="34:109" ht="57" hidden="1">
      <c r="AH441" s="83"/>
      <c r="AI441" s="83"/>
      <c r="AJ441" s="83"/>
      <c r="AK441" s="83"/>
      <c r="AL441" s="47" t="str">
        <f t="shared" si="12"/>
        <v/>
      </c>
      <c r="AM441" s="47" t="str">
        <f t="shared" si="13"/>
        <v/>
      </c>
      <c r="AO441" s="83"/>
      <c r="AP441" s="43">
        <v>439</v>
      </c>
      <c r="AQ441" s="84"/>
      <c r="AR441" s="84"/>
      <c r="AS441" s="84"/>
      <c r="AT441" s="84"/>
      <c r="AU441" s="84"/>
      <c r="AV441" s="84"/>
      <c r="AW441" s="84"/>
      <c r="AX441" s="84"/>
      <c r="AY441" s="84"/>
      <c r="AZ441" s="84"/>
      <c r="BA441" s="84"/>
      <c r="BB441" s="84"/>
      <c r="BC441" s="84"/>
      <c r="BD441" s="84"/>
      <c r="BE441" s="84"/>
      <c r="BF441" s="84"/>
      <c r="BG441" s="84"/>
      <c r="BH441" s="84"/>
      <c r="BI441" s="84"/>
      <c r="BJ441" s="51" t="s">
        <v>4664</v>
      </c>
      <c r="BK441" s="84"/>
      <c r="BL441" s="84"/>
      <c r="BM441" s="84"/>
      <c r="BN441" s="84"/>
      <c r="BO441" s="84"/>
      <c r="BP441" s="84"/>
      <c r="BQ441" s="84"/>
      <c r="BR441" s="84"/>
      <c r="BS441" s="84"/>
      <c r="BT441" s="84"/>
      <c r="BU441" s="84"/>
      <c r="BV441" s="84"/>
      <c r="BW441" s="83"/>
      <c r="BX441" s="83"/>
      <c r="BY441" s="83"/>
      <c r="BZ441" s="247"/>
      <c r="CA441" s="247"/>
      <c r="CB441" s="247"/>
      <c r="CC441" s="247"/>
      <c r="CD441" s="247"/>
      <c r="CE441" s="247"/>
      <c r="CF441" s="247"/>
      <c r="CG441" s="247"/>
      <c r="CH441" s="247"/>
      <c r="CI441" s="247"/>
      <c r="CJ441" s="247"/>
      <c r="CK441" s="247"/>
      <c r="CL441" s="247"/>
      <c r="CM441" s="247"/>
      <c r="CN441" s="247"/>
      <c r="CO441" s="247"/>
      <c r="CP441" s="247"/>
      <c r="CQ441" s="247"/>
      <c r="CR441" s="247"/>
      <c r="CS441" s="248" t="s">
        <v>4665</v>
      </c>
      <c r="CT441" s="247"/>
      <c r="CU441" s="247"/>
      <c r="CV441" s="247"/>
      <c r="CW441" s="247"/>
      <c r="CX441" s="247"/>
      <c r="CY441" s="247"/>
      <c r="CZ441" s="247"/>
      <c r="DA441" s="247"/>
      <c r="DB441" s="247"/>
      <c r="DC441" s="247"/>
      <c r="DD441" s="247"/>
      <c r="DE441" s="247"/>
    </row>
    <row r="442" spans="34:109" ht="57" hidden="1">
      <c r="AH442" s="83"/>
      <c r="AI442" s="83"/>
      <c r="AJ442" s="83"/>
      <c r="AK442" s="83"/>
      <c r="AL442" s="47" t="str">
        <f t="shared" si="12"/>
        <v/>
      </c>
      <c r="AM442" s="47" t="str">
        <f t="shared" si="13"/>
        <v/>
      </c>
      <c r="AO442" s="83"/>
      <c r="AP442" s="43">
        <v>440</v>
      </c>
      <c r="AQ442" s="84"/>
      <c r="AR442" s="84"/>
      <c r="AS442" s="84"/>
      <c r="AT442" s="84"/>
      <c r="AU442" s="84"/>
      <c r="AV442" s="84"/>
      <c r="AW442" s="84"/>
      <c r="AX442" s="84"/>
      <c r="AY442" s="84"/>
      <c r="AZ442" s="84"/>
      <c r="BA442" s="84"/>
      <c r="BB442" s="84"/>
      <c r="BC442" s="84"/>
      <c r="BD442" s="84"/>
      <c r="BE442" s="84"/>
      <c r="BF442" s="84"/>
      <c r="BG442" s="84"/>
      <c r="BH442" s="84"/>
      <c r="BI442" s="84"/>
      <c r="BJ442" s="51" t="s">
        <v>4666</v>
      </c>
      <c r="BK442" s="84"/>
      <c r="BL442" s="84"/>
      <c r="BM442" s="84"/>
      <c r="BN442" s="84"/>
      <c r="BO442" s="84"/>
      <c r="BP442" s="84"/>
      <c r="BQ442" s="84"/>
      <c r="BR442" s="84"/>
      <c r="BS442" s="84"/>
      <c r="BT442" s="84"/>
      <c r="BU442" s="84"/>
      <c r="BV442" s="84"/>
      <c r="BW442" s="83"/>
      <c r="BX442" s="83"/>
      <c r="BY442" s="83"/>
      <c r="BZ442" s="247"/>
      <c r="CA442" s="247"/>
      <c r="CB442" s="247"/>
      <c r="CC442" s="247"/>
      <c r="CD442" s="247"/>
      <c r="CE442" s="247"/>
      <c r="CF442" s="247"/>
      <c r="CG442" s="247"/>
      <c r="CH442" s="247"/>
      <c r="CI442" s="247"/>
      <c r="CJ442" s="247"/>
      <c r="CK442" s="247"/>
      <c r="CL442" s="247"/>
      <c r="CM442" s="247"/>
      <c r="CN442" s="247"/>
      <c r="CO442" s="247"/>
      <c r="CP442" s="247"/>
      <c r="CQ442" s="247"/>
      <c r="CR442" s="247"/>
      <c r="CS442" s="248" t="s">
        <v>4667</v>
      </c>
      <c r="CT442" s="247"/>
      <c r="CU442" s="247"/>
      <c r="CV442" s="247"/>
      <c r="CW442" s="247"/>
      <c r="CX442" s="247"/>
      <c r="CY442" s="247"/>
      <c r="CZ442" s="247"/>
      <c r="DA442" s="247"/>
      <c r="DB442" s="247"/>
      <c r="DC442" s="247"/>
      <c r="DD442" s="247"/>
      <c r="DE442" s="247"/>
    </row>
    <row r="443" spans="34:109" ht="57" hidden="1">
      <c r="AH443" s="83"/>
      <c r="AI443" s="83"/>
      <c r="AJ443" s="83"/>
      <c r="AK443" s="83"/>
      <c r="AL443" s="47" t="str">
        <f t="shared" si="12"/>
        <v/>
      </c>
      <c r="AM443" s="47" t="str">
        <f t="shared" si="13"/>
        <v/>
      </c>
      <c r="AO443" s="83"/>
      <c r="AP443" s="43">
        <v>441</v>
      </c>
      <c r="AQ443" s="84"/>
      <c r="AR443" s="84"/>
      <c r="AS443" s="84"/>
      <c r="AT443" s="84"/>
      <c r="AU443" s="84"/>
      <c r="AV443" s="84"/>
      <c r="AW443" s="84"/>
      <c r="AX443" s="84"/>
      <c r="AY443" s="84"/>
      <c r="AZ443" s="84"/>
      <c r="BA443" s="84"/>
      <c r="BB443" s="84"/>
      <c r="BC443" s="84"/>
      <c r="BD443" s="84"/>
      <c r="BE443" s="84"/>
      <c r="BF443" s="84"/>
      <c r="BG443" s="84"/>
      <c r="BH443" s="84"/>
      <c r="BI443" s="84"/>
      <c r="BJ443" s="51" t="s">
        <v>4668</v>
      </c>
      <c r="BK443" s="84"/>
      <c r="BL443" s="84"/>
      <c r="BM443" s="84"/>
      <c r="BN443" s="84"/>
      <c r="BO443" s="84"/>
      <c r="BP443" s="84"/>
      <c r="BQ443" s="84"/>
      <c r="BR443" s="84"/>
      <c r="BS443" s="84"/>
      <c r="BT443" s="84"/>
      <c r="BU443" s="84"/>
      <c r="BV443" s="84"/>
      <c r="BW443" s="83"/>
      <c r="BX443" s="83"/>
      <c r="BY443" s="83"/>
      <c r="BZ443" s="247"/>
      <c r="CA443" s="247"/>
      <c r="CB443" s="247"/>
      <c r="CC443" s="247"/>
      <c r="CD443" s="247"/>
      <c r="CE443" s="247"/>
      <c r="CF443" s="247"/>
      <c r="CG443" s="247"/>
      <c r="CH443" s="247"/>
      <c r="CI443" s="247"/>
      <c r="CJ443" s="247"/>
      <c r="CK443" s="247"/>
      <c r="CL443" s="247"/>
      <c r="CM443" s="247"/>
      <c r="CN443" s="247"/>
      <c r="CO443" s="247"/>
      <c r="CP443" s="247"/>
      <c r="CQ443" s="247"/>
      <c r="CR443" s="247"/>
      <c r="CS443" s="248" t="s">
        <v>4669</v>
      </c>
      <c r="CT443" s="247"/>
      <c r="CU443" s="247"/>
      <c r="CV443" s="247"/>
      <c r="CW443" s="247"/>
      <c r="CX443" s="247"/>
      <c r="CY443" s="247"/>
      <c r="CZ443" s="247"/>
      <c r="DA443" s="247"/>
      <c r="DB443" s="247"/>
      <c r="DC443" s="247"/>
      <c r="DD443" s="247"/>
      <c r="DE443" s="247"/>
    </row>
    <row r="444" spans="34:109" ht="57" hidden="1">
      <c r="AH444" s="83"/>
      <c r="AI444" s="83"/>
      <c r="AJ444" s="83"/>
      <c r="AK444" s="83"/>
      <c r="AL444" s="47" t="str">
        <f t="shared" si="12"/>
        <v/>
      </c>
      <c r="AM444" s="47" t="str">
        <f t="shared" si="13"/>
        <v/>
      </c>
      <c r="AO444" s="83"/>
      <c r="AP444" s="43">
        <v>442</v>
      </c>
      <c r="AQ444" s="84"/>
      <c r="AR444" s="84"/>
      <c r="AS444" s="84"/>
      <c r="AT444" s="84"/>
      <c r="AU444" s="84"/>
      <c r="AV444" s="84"/>
      <c r="AW444" s="84"/>
      <c r="AX444" s="84"/>
      <c r="AY444" s="84"/>
      <c r="AZ444" s="84"/>
      <c r="BA444" s="84"/>
      <c r="BB444" s="84"/>
      <c r="BC444" s="84"/>
      <c r="BD444" s="84"/>
      <c r="BE444" s="84"/>
      <c r="BF444" s="84"/>
      <c r="BG444" s="84"/>
      <c r="BH444" s="84"/>
      <c r="BI444" s="84"/>
      <c r="BJ444" s="51" t="s">
        <v>4670</v>
      </c>
      <c r="BK444" s="84"/>
      <c r="BL444" s="84"/>
      <c r="BM444" s="84"/>
      <c r="BN444" s="84"/>
      <c r="BO444" s="84"/>
      <c r="BP444" s="84"/>
      <c r="BQ444" s="84"/>
      <c r="BR444" s="84"/>
      <c r="BS444" s="84"/>
      <c r="BT444" s="84"/>
      <c r="BU444" s="84"/>
      <c r="BV444" s="84"/>
      <c r="BW444" s="83"/>
      <c r="BX444" s="83"/>
      <c r="BY444" s="83"/>
      <c r="BZ444" s="247"/>
      <c r="CA444" s="247"/>
      <c r="CB444" s="247"/>
      <c r="CC444" s="247"/>
      <c r="CD444" s="247"/>
      <c r="CE444" s="247"/>
      <c r="CF444" s="247"/>
      <c r="CG444" s="247"/>
      <c r="CH444" s="247"/>
      <c r="CI444" s="247"/>
      <c r="CJ444" s="247"/>
      <c r="CK444" s="247"/>
      <c r="CL444" s="247"/>
      <c r="CM444" s="247"/>
      <c r="CN444" s="247"/>
      <c r="CO444" s="247"/>
      <c r="CP444" s="247"/>
      <c r="CQ444" s="247"/>
      <c r="CR444" s="247"/>
      <c r="CS444" s="248" t="s">
        <v>4671</v>
      </c>
      <c r="CT444" s="247"/>
      <c r="CU444" s="247"/>
      <c r="CV444" s="247"/>
      <c r="CW444" s="247"/>
      <c r="CX444" s="247"/>
      <c r="CY444" s="247"/>
      <c r="CZ444" s="247"/>
      <c r="DA444" s="247"/>
      <c r="DB444" s="247"/>
      <c r="DC444" s="247"/>
      <c r="DD444" s="247"/>
      <c r="DE444" s="247"/>
    </row>
    <row r="445" spans="34:109" ht="57" hidden="1">
      <c r="AH445" s="83"/>
      <c r="AI445" s="83"/>
      <c r="AJ445" s="83"/>
      <c r="AK445" s="83"/>
      <c r="AL445" s="47" t="str">
        <f t="shared" si="12"/>
        <v/>
      </c>
      <c r="AM445" s="47" t="str">
        <f t="shared" si="13"/>
        <v/>
      </c>
      <c r="AO445" s="83"/>
      <c r="AP445" s="43">
        <v>443</v>
      </c>
      <c r="AQ445" s="84"/>
      <c r="AR445" s="84"/>
      <c r="AS445" s="84"/>
      <c r="AT445" s="84"/>
      <c r="AU445" s="84"/>
      <c r="AV445" s="84"/>
      <c r="AW445" s="84"/>
      <c r="AX445" s="84"/>
      <c r="AY445" s="84"/>
      <c r="AZ445" s="84"/>
      <c r="BA445" s="84"/>
      <c r="BB445" s="84"/>
      <c r="BC445" s="84"/>
      <c r="BD445" s="84"/>
      <c r="BE445" s="84"/>
      <c r="BF445" s="84"/>
      <c r="BG445" s="84"/>
      <c r="BH445" s="84"/>
      <c r="BI445" s="84"/>
      <c r="BJ445" s="51" t="s">
        <v>4672</v>
      </c>
      <c r="BK445" s="84"/>
      <c r="BL445" s="84"/>
      <c r="BM445" s="84"/>
      <c r="BN445" s="84"/>
      <c r="BO445" s="84"/>
      <c r="BP445" s="84"/>
      <c r="BQ445" s="84"/>
      <c r="BR445" s="84"/>
      <c r="BS445" s="84"/>
      <c r="BT445" s="84"/>
      <c r="BU445" s="84"/>
      <c r="BV445" s="84"/>
      <c r="BW445" s="83"/>
      <c r="BX445" s="83"/>
      <c r="BY445" s="83"/>
      <c r="BZ445" s="247"/>
      <c r="CA445" s="247"/>
      <c r="CB445" s="247"/>
      <c r="CC445" s="247"/>
      <c r="CD445" s="247"/>
      <c r="CE445" s="247"/>
      <c r="CF445" s="247"/>
      <c r="CG445" s="247"/>
      <c r="CH445" s="247"/>
      <c r="CI445" s="247"/>
      <c r="CJ445" s="247"/>
      <c r="CK445" s="247"/>
      <c r="CL445" s="247"/>
      <c r="CM445" s="247"/>
      <c r="CN445" s="247"/>
      <c r="CO445" s="247"/>
      <c r="CP445" s="247"/>
      <c r="CQ445" s="247"/>
      <c r="CR445" s="247"/>
      <c r="CS445" s="248" t="s">
        <v>4673</v>
      </c>
      <c r="CT445" s="247"/>
      <c r="CU445" s="247"/>
      <c r="CV445" s="247"/>
      <c r="CW445" s="247"/>
      <c r="CX445" s="247"/>
      <c r="CY445" s="247"/>
      <c r="CZ445" s="247"/>
      <c r="DA445" s="247"/>
      <c r="DB445" s="247"/>
      <c r="DC445" s="247"/>
      <c r="DD445" s="247"/>
      <c r="DE445" s="247"/>
    </row>
    <row r="446" spans="34:109" ht="57" hidden="1">
      <c r="AH446" s="83"/>
      <c r="AI446" s="83"/>
      <c r="AJ446" s="83"/>
      <c r="AK446" s="83"/>
      <c r="AL446" s="47" t="str">
        <f t="shared" si="12"/>
        <v/>
      </c>
      <c r="AM446" s="47" t="str">
        <f t="shared" si="13"/>
        <v/>
      </c>
      <c r="AO446" s="83"/>
      <c r="AP446" s="43">
        <v>444</v>
      </c>
      <c r="AQ446" s="84"/>
      <c r="AR446" s="84"/>
      <c r="AS446" s="84"/>
      <c r="AT446" s="84"/>
      <c r="AU446" s="84"/>
      <c r="AV446" s="84"/>
      <c r="AW446" s="84"/>
      <c r="AX446" s="84"/>
      <c r="AY446" s="84"/>
      <c r="AZ446" s="84"/>
      <c r="BA446" s="84"/>
      <c r="BB446" s="84"/>
      <c r="BC446" s="84"/>
      <c r="BD446" s="84"/>
      <c r="BE446" s="84"/>
      <c r="BF446" s="84"/>
      <c r="BG446" s="84"/>
      <c r="BH446" s="84"/>
      <c r="BI446" s="84"/>
      <c r="BJ446" s="51" t="s">
        <v>4674</v>
      </c>
      <c r="BK446" s="84"/>
      <c r="BL446" s="84"/>
      <c r="BM446" s="84"/>
      <c r="BN446" s="84"/>
      <c r="BO446" s="84"/>
      <c r="BP446" s="84"/>
      <c r="BQ446" s="84"/>
      <c r="BR446" s="84"/>
      <c r="BS446" s="84"/>
      <c r="BT446" s="84"/>
      <c r="BU446" s="84"/>
      <c r="BV446" s="84"/>
      <c r="BW446" s="83"/>
      <c r="BX446" s="83"/>
      <c r="BY446" s="83"/>
      <c r="BZ446" s="247"/>
      <c r="CA446" s="247"/>
      <c r="CB446" s="247"/>
      <c r="CC446" s="247"/>
      <c r="CD446" s="247"/>
      <c r="CE446" s="247"/>
      <c r="CF446" s="247"/>
      <c r="CG446" s="247"/>
      <c r="CH446" s="247"/>
      <c r="CI446" s="247"/>
      <c r="CJ446" s="247"/>
      <c r="CK446" s="247"/>
      <c r="CL446" s="247"/>
      <c r="CM446" s="247"/>
      <c r="CN446" s="247"/>
      <c r="CO446" s="247"/>
      <c r="CP446" s="247"/>
      <c r="CQ446" s="247"/>
      <c r="CR446" s="247"/>
      <c r="CS446" s="248" t="s">
        <v>4675</v>
      </c>
      <c r="CT446" s="247"/>
      <c r="CU446" s="247"/>
      <c r="CV446" s="247"/>
      <c r="CW446" s="247"/>
      <c r="CX446" s="247"/>
      <c r="CY446" s="247"/>
      <c r="CZ446" s="247"/>
      <c r="DA446" s="247"/>
      <c r="DB446" s="247"/>
      <c r="DC446" s="247"/>
      <c r="DD446" s="247"/>
      <c r="DE446" s="247"/>
    </row>
    <row r="447" spans="34:109" ht="57" hidden="1">
      <c r="AH447" s="83"/>
      <c r="AI447" s="83"/>
      <c r="AJ447" s="83"/>
      <c r="AK447" s="83"/>
      <c r="AL447" s="47" t="str">
        <f t="shared" si="12"/>
        <v/>
      </c>
      <c r="AM447" s="47" t="str">
        <f t="shared" si="13"/>
        <v/>
      </c>
      <c r="AO447" s="83"/>
      <c r="AP447" s="43">
        <v>445</v>
      </c>
      <c r="AQ447" s="84"/>
      <c r="AR447" s="84"/>
      <c r="AS447" s="84"/>
      <c r="AT447" s="84"/>
      <c r="AU447" s="84"/>
      <c r="AV447" s="84"/>
      <c r="AW447" s="84"/>
      <c r="AX447" s="84"/>
      <c r="AY447" s="84"/>
      <c r="AZ447" s="84"/>
      <c r="BA447" s="84"/>
      <c r="BB447" s="84"/>
      <c r="BC447" s="84"/>
      <c r="BD447" s="84"/>
      <c r="BE447" s="84"/>
      <c r="BF447" s="84"/>
      <c r="BG447" s="84"/>
      <c r="BH447" s="84"/>
      <c r="BI447" s="84"/>
      <c r="BJ447" s="51" t="s">
        <v>4676</v>
      </c>
      <c r="BK447" s="84"/>
      <c r="BL447" s="84"/>
      <c r="BM447" s="84"/>
      <c r="BN447" s="84"/>
      <c r="BO447" s="84"/>
      <c r="BP447" s="84"/>
      <c r="BQ447" s="84"/>
      <c r="BR447" s="84"/>
      <c r="BS447" s="84"/>
      <c r="BT447" s="84"/>
      <c r="BU447" s="84"/>
      <c r="BV447" s="84"/>
      <c r="BW447" s="83"/>
      <c r="BX447" s="83"/>
      <c r="BY447" s="83"/>
      <c r="BZ447" s="247"/>
      <c r="CA447" s="247"/>
      <c r="CB447" s="247"/>
      <c r="CC447" s="247"/>
      <c r="CD447" s="247"/>
      <c r="CE447" s="247"/>
      <c r="CF447" s="247"/>
      <c r="CG447" s="247"/>
      <c r="CH447" s="247"/>
      <c r="CI447" s="247"/>
      <c r="CJ447" s="247"/>
      <c r="CK447" s="247"/>
      <c r="CL447" s="247"/>
      <c r="CM447" s="247"/>
      <c r="CN447" s="247"/>
      <c r="CO447" s="247"/>
      <c r="CP447" s="247"/>
      <c r="CQ447" s="247"/>
      <c r="CR447" s="247"/>
      <c r="CS447" s="248" t="s">
        <v>4677</v>
      </c>
      <c r="CT447" s="247"/>
      <c r="CU447" s="247"/>
      <c r="CV447" s="247"/>
      <c r="CW447" s="247"/>
      <c r="CX447" s="247"/>
      <c r="CY447" s="247"/>
      <c r="CZ447" s="247"/>
      <c r="DA447" s="247"/>
      <c r="DB447" s="247"/>
      <c r="DC447" s="247"/>
      <c r="DD447" s="247"/>
      <c r="DE447" s="247"/>
    </row>
    <row r="448" spans="34:109" ht="57" hidden="1">
      <c r="AH448" s="83"/>
      <c r="AI448" s="83"/>
      <c r="AJ448" s="83"/>
      <c r="AK448" s="83"/>
      <c r="AL448" s="47" t="str">
        <f t="shared" si="12"/>
        <v/>
      </c>
      <c r="AM448" s="47" t="str">
        <f t="shared" si="13"/>
        <v/>
      </c>
      <c r="AO448" s="83"/>
      <c r="AP448" s="43">
        <v>446</v>
      </c>
      <c r="AQ448" s="84"/>
      <c r="AR448" s="84"/>
      <c r="AS448" s="84"/>
      <c r="AT448" s="84"/>
      <c r="AU448" s="84"/>
      <c r="AV448" s="84"/>
      <c r="AW448" s="84"/>
      <c r="AX448" s="84"/>
      <c r="AY448" s="84"/>
      <c r="AZ448" s="84"/>
      <c r="BA448" s="84"/>
      <c r="BB448" s="84"/>
      <c r="BC448" s="84"/>
      <c r="BD448" s="84"/>
      <c r="BE448" s="84"/>
      <c r="BF448" s="84"/>
      <c r="BG448" s="84"/>
      <c r="BH448" s="84"/>
      <c r="BI448" s="84"/>
      <c r="BJ448" s="51" t="s">
        <v>4678</v>
      </c>
      <c r="BK448" s="84"/>
      <c r="BL448" s="84"/>
      <c r="BM448" s="84"/>
      <c r="BN448" s="84"/>
      <c r="BO448" s="84"/>
      <c r="BP448" s="84"/>
      <c r="BQ448" s="84"/>
      <c r="BR448" s="84"/>
      <c r="BS448" s="84"/>
      <c r="BT448" s="84"/>
      <c r="BU448" s="84"/>
      <c r="BV448" s="84"/>
      <c r="BW448" s="83"/>
      <c r="BX448" s="83"/>
      <c r="BY448" s="83"/>
      <c r="BZ448" s="247"/>
      <c r="CA448" s="247"/>
      <c r="CB448" s="247"/>
      <c r="CC448" s="247"/>
      <c r="CD448" s="247"/>
      <c r="CE448" s="247"/>
      <c r="CF448" s="247"/>
      <c r="CG448" s="247"/>
      <c r="CH448" s="247"/>
      <c r="CI448" s="247"/>
      <c r="CJ448" s="247"/>
      <c r="CK448" s="247"/>
      <c r="CL448" s="247"/>
      <c r="CM448" s="247"/>
      <c r="CN448" s="247"/>
      <c r="CO448" s="247"/>
      <c r="CP448" s="247"/>
      <c r="CQ448" s="247"/>
      <c r="CR448" s="247"/>
      <c r="CS448" s="248" t="s">
        <v>4679</v>
      </c>
      <c r="CT448" s="247"/>
      <c r="CU448" s="247"/>
      <c r="CV448" s="247"/>
      <c r="CW448" s="247"/>
      <c r="CX448" s="247"/>
      <c r="CY448" s="247"/>
      <c r="CZ448" s="247"/>
      <c r="DA448" s="247"/>
      <c r="DB448" s="247"/>
      <c r="DC448" s="247"/>
      <c r="DD448" s="247"/>
      <c r="DE448" s="247"/>
    </row>
    <row r="449" spans="34:109" ht="57" hidden="1">
      <c r="AH449" s="83"/>
      <c r="AI449" s="83"/>
      <c r="AJ449" s="83"/>
      <c r="AK449" s="83"/>
      <c r="AL449" s="47" t="str">
        <f t="shared" si="12"/>
        <v/>
      </c>
      <c r="AM449" s="47" t="str">
        <f t="shared" si="13"/>
        <v/>
      </c>
      <c r="AO449" s="83"/>
      <c r="AP449" s="43">
        <v>447</v>
      </c>
      <c r="AQ449" s="84"/>
      <c r="AR449" s="84"/>
      <c r="AS449" s="84"/>
      <c r="AT449" s="84"/>
      <c r="AU449" s="84"/>
      <c r="AV449" s="84"/>
      <c r="AW449" s="84"/>
      <c r="AX449" s="84"/>
      <c r="AY449" s="84"/>
      <c r="AZ449" s="84"/>
      <c r="BA449" s="84"/>
      <c r="BB449" s="84"/>
      <c r="BC449" s="84"/>
      <c r="BD449" s="84"/>
      <c r="BE449" s="84"/>
      <c r="BF449" s="84"/>
      <c r="BG449" s="84"/>
      <c r="BH449" s="84"/>
      <c r="BI449" s="84"/>
      <c r="BJ449" s="51" t="s">
        <v>4680</v>
      </c>
      <c r="BK449" s="84"/>
      <c r="BL449" s="84"/>
      <c r="BM449" s="84"/>
      <c r="BN449" s="84"/>
      <c r="BO449" s="84"/>
      <c r="BP449" s="84"/>
      <c r="BQ449" s="84"/>
      <c r="BR449" s="84"/>
      <c r="BS449" s="84"/>
      <c r="BT449" s="84"/>
      <c r="BU449" s="84"/>
      <c r="BV449" s="84"/>
      <c r="BW449" s="83"/>
      <c r="BX449" s="83"/>
      <c r="BY449" s="83"/>
      <c r="BZ449" s="247"/>
      <c r="CA449" s="247"/>
      <c r="CB449" s="247"/>
      <c r="CC449" s="247"/>
      <c r="CD449" s="247"/>
      <c r="CE449" s="247"/>
      <c r="CF449" s="247"/>
      <c r="CG449" s="247"/>
      <c r="CH449" s="247"/>
      <c r="CI449" s="247"/>
      <c r="CJ449" s="247"/>
      <c r="CK449" s="247"/>
      <c r="CL449" s="247"/>
      <c r="CM449" s="247"/>
      <c r="CN449" s="247"/>
      <c r="CO449" s="247"/>
      <c r="CP449" s="247"/>
      <c r="CQ449" s="247"/>
      <c r="CR449" s="247"/>
      <c r="CS449" s="248" t="s">
        <v>4681</v>
      </c>
      <c r="CT449" s="247"/>
      <c r="CU449" s="247"/>
      <c r="CV449" s="247"/>
      <c r="CW449" s="247"/>
      <c r="CX449" s="247"/>
      <c r="CY449" s="247"/>
      <c r="CZ449" s="247"/>
      <c r="DA449" s="247"/>
      <c r="DB449" s="247"/>
      <c r="DC449" s="247"/>
      <c r="DD449" s="247"/>
      <c r="DE449" s="247"/>
    </row>
    <row r="450" spans="34:109" ht="57" hidden="1">
      <c r="AH450" s="83"/>
      <c r="AI450" s="83"/>
      <c r="AJ450" s="83"/>
      <c r="AK450" s="83"/>
      <c r="AL450" s="47" t="str">
        <f t="shared" si="12"/>
        <v/>
      </c>
      <c r="AM450" s="47" t="str">
        <f t="shared" si="13"/>
        <v/>
      </c>
      <c r="AO450" s="83"/>
      <c r="AP450" s="43">
        <v>448</v>
      </c>
      <c r="AQ450" s="84"/>
      <c r="AR450" s="84"/>
      <c r="AS450" s="84"/>
      <c r="AT450" s="84"/>
      <c r="AU450" s="84"/>
      <c r="AV450" s="84"/>
      <c r="AW450" s="84"/>
      <c r="AX450" s="84"/>
      <c r="AY450" s="84"/>
      <c r="AZ450" s="84"/>
      <c r="BA450" s="84"/>
      <c r="BB450" s="84"/>
      <c r="BC450" s="84"/>
      <c r="BD450" s="84"/>
      <c r="BE450" s="84"/>
      <c r="BF450" s="84"/>
      <c r="BG450" s="84"/>
      <c r="BH450" s="84"/>
      <c r="BI450" s="84"/>
      <c r="BJ450" s="51" t="s">
        <v>4682</v>
      </c>
      <c r="BK450" s="84"/>
      <c r="BL450" s="84"/>
      <c r="BM450" s="84"/>
      <c r="BN450" s="84"/>
      <c r="BO450" s="84"/>
      <c r="BP450" s="84"/>
      <c r="BQ450" s="84"/>
      <c r="BR450" s="84"/>
      <c r="BS450" s="84"/>
      <c r="BT450" s="84"/>
      <c r="BU450" s="84"/>
      <c r="BV450" s="84"/>
      <c r="BW450" s="83"/>
      <c r="BX450" s="83"/>
      <c r="BY450" s="83"/>
      <c r="BZ450" s="247"/>
      <c r="CA450" s="247"/>
      <c r="CB450" s="247"/>
      <c r="CC450" s="247"/>
      <c r="CD450" s="247"/>
      <c r="CE450" s="247"/>
      <c r="CF450" s="247"/>
      <c r="CG450" s="247"/>
      <c r="CH450" s="247"/>
      <c r="CI450" s="247"/>
      <c r="CJ450" s="247"/>
      <c r="CK450" s="247"/>
      <c r="CL450" s="247"/>
      <c r="CM450" s="247"/>
      <c r="CN450" s="247"/>
      <c r="CO450" s="247"/>
      <c r="CP450" s="247"/>
      <c r="CQ450" s="247"/>
      <c r="CR450" s="247"/>
      <c r="CS450" s="248" t="s">
        <v>4683</v>
      </c>
      <c r="CT450" s="247"/>
      <c r="CU450" s="247"/>
      <c r="CV450" s="247"/>
      <c r="CW450" s="247"/>
      <c r="CX450" s="247"/>
      <c r="CY450" s="247"/>
      <c r="CZ450" s="247"/>
      <c r="DA450" s="247"/>
      <c r="DB450" s="247"/>
      <c r="DC450" s="247"/>
      <c r="DD450" s="247"/>
      <c r="DE450" s="247"/>
    </row>
    <row r="451" spans="34:109" ht="57" hidden="1">
      <c r="AH451" s="83"/>
      <c r="AI451" s="83"/>
      <c r="AJ451" s="83"/>
      <c r="AK451" s="83"/>
      <c r="AL451" s="47" t="str">
        <f t="shared" si="12"/>
        <v/>
      </c>
      <c r="AM451" s="47" t="str">
        <f t="shared" si="13"/>
        <v/>
      </c>
      <c r="AO451" s="83"/>
      <c r="AP451" s="43">
        <v>449</v>
      </c>
      <c r="AQ451" s="84"/>
      <c r="AR451" s="84"/>
      <c r="AS451" s="84"/>
      <c r="AT451" s="84"/>
      <c r="AU451" s="84"/>
      <c r="AV451" s="84"/>
      <c r="AW451" s="84"/>
      <c r="AX451" s="84"/>
      <c r="AY451" s="84"/>
      <c r="AZ451" s="84"/>
      <c r="BA451" s="84"/>
      <c r="BB451" s="84"/>
      <c r="BC451" s="84"/>
      <c r="BD451" s="84"/>
      <c r="BE451" s="84"/>
      <c r="BF451" s="84"/>
      <c r="BG451" s="84"/>
      <c r="BH451" s="84"/>
      <c r="BI451" s="84"/>
      <c r="BJ451" s="51" t="s">
        <v>4684</v>
      </c>
      <c r="BK451" s="84"/>
      <c r="BL451" s="84"/>
      <c r="BM451" s="84"/>
      <c r="BN451" s="84"/>
      <c r="BO451" s="84"/>
      <c r="BP451" s="84"/>
      <c r="BQ451" s="84"/>
      <c r="BR451" s="84"/>
      <c r="BS451" s="84"/>
      <c r="BT451" s="84"/>
      <c r="BU451" s="84"/>
      <c r="BV451" s="84"/>
      <c r="BW451" s="83"/>
      <c r="BX451" s="83"/>
      <c r="BY451" s="83"/>
      <c r="BZ451" s="247"/>
      <c r="CA451" s="247"/>
      <c r="CB451" s="247"/>
      <c r="CC451" s="247"/>
      <c r="CD451" s="247"/>
      <c r="CE451" s="247"/>
      <c r="CF451" s="247"/>
      <c r="CG451" s="247"/>
      <c r="CH451" s="247"/>
      <c r="CI451" s="247"/>
      <c r="CJ451" s="247"/>
      <c r="CK451" s="247"/>
      <c r="CL451" s="247"/>
      <c r="CM451" s="247"/>
      <c r="CN451" s="247"/>
      <c r="CO451" s="247"/>
      <c r="CP451" s="247"/>
      <c r="CQ451" s="247"/>
      <c r="CR451" s="247"/>
      <c r="CS451" s="248" t="s">
        <v>4685</v>
      </c>
      <c r="CT451" s="247"/>
      <c r="CU451" s="247"/>
      <c r="CV451" s="247"/>
      <c r="CW451" s="247"/>
      <c r="CX451" s="247"/>
      <c r="CY451" s="247"/>
      <c r="CZ451" s="247"/>
      <c r="DA451" s="247"/>
      <c r="DB451" s="247"/>
      <c r="DC451" s="247"/>
      <c r="DD451" s="247"/>
      <c r="DE451" s="247"/>
    </row>
    <row r="452" spans="34:109" ht="57" hidden="1">
      <c r="AH452" s="83"/>
      <c r="AI452" s="83"/>
      <c r="AJ452" s="83"/>
      <c r="AK452" s="83"/>
      <c r="AL452" s="47" t="str">
        <f t="shared" ref="AL452:AL515" si="14">IFERROR(IF(HLOOKUP($N$10, $BZ$3:$DE$574, $AP452, FALSE )="", "", HLOOKUP($N$10, $BZ$3:$DE$574, $AP452, FALSE)), "")</f>
        <v/>
      </c>
      <c r="AM452" s="47" t="str">
        <f t="shared" ref="AM452:AM515" si="15">IFERROR(IF(AL452="", "", HLOOKUP($N$10, $AQ$3:$BV$574, AP452, FALSE)), "")</f>
        <v/>
      </c>
      <c r="AO452" s="83"/>
      <c r="AP452" s="43">
        <v>450</v>
      </c>
      <c r="AQ452" s="84"/>
      <c r="AR452" s="84"/>
      <c r="AS452" s="84"/>
      <c r="AT452" s="84"/>
      <c r="AU452" s="84"/>
      <c r="AV452" s="84"/>
      <c r="AW452" s="84"/>
      <c r="AX452" s="84"/>
      <c r="AY452" s="84"/>
      <c r="AZ452" s="84"/>
      <c r="BA452" s="84"/>
      <c r="BB452" s="84"/>
      <c r="BC452" s="84"/>
      <c r="BD452" s="84"/>
      <c r="BE452" s="84"/>
      <c r="BF452" s="84"/>
      <c r="BG452" s="84"/>
      <c r="BH452" s="84"/>
      <c r="BI452" s="84"/>
      <c r="BJ452" s="51" t="s">
        <v>4686</v>
      </c>
      <c r="BK452" s="84"/>
      <c r="BL452" s="84"/>
      <c r="BM452" s="84"/>
      <c r="BN452" s="84"/>
      <c r="BO452" s="84"/>
      <c r="BP452" s="84"/>
      <c r="BQ452" s="84"/>
      <c r="BR452" s="84"/>
      <c r="BS452" s="84"/>
      <c r="BT452" s="84"/>
      <c r="BU452" s="84"/>
      <c r="BV452" s="84"/>
      <c r="BW452" s="83"/>
      <c r="BX452" s="83"/>
      <c r="BY452" s="83"/>
      <c r="BZ452" s="247"/>
      <c r="CA452" s="247"/>
      <c r="CB452" s="247"/>
      <c r="CC452" s="247"/>
      <c r="CD452" s="247"/>
      <c r="CE452" s="247"/>
      <c r="CF452" s="247"/>
      <c r="CG452" s="247"/>
      <c r="CH452" s="247"/>
      <c r="CI452" s="247"/>
      <c r="CJ452" s="247"/>
      <c r="CK452" s="247"/>
      <c r="CL452" s="247"/>
      <c r="CM452" s="247"/>
      <c r="CN452" s="247"/>
      <c r="CO452" s="247"/>
      <c r="CP452" s="247"/>
      <c r="CQ452" s="247"/>
      <c r="CR452" s="247"/>
      <c r="CS452" s="248" t="s">
        <v>4687</v>
      </c>
      <c r="CT452" s="247"/>
      <c r="CU452" s="247"/>
      <c r="CV452" s="247"/>
      <c r="CW452" s="247"/>
      <c r="CX452" s="247"/>
      <c r="CY452" s="247"/>
      <c r="CZ452" s="247"/>
      <c r="DA452" s="247"/>
      <c r="DB452" s="247"/>
      <c r="DC452" s="247"/>
      <c r="DD452" s="247"/>
      <c r="DE452" s="247"/>
    </row>
    <row r="453" spans="34:109" ht="57" hidden="1">
      <c r="AH453" s="83"/>
      <c r="AI453" s="83"/>
      <c r="AJ453" s="83"/>
      <c r="AK453" s="83"/>
      <c r="AL453" s="47" t="str">
        <f t="shared" si="14"/>
        <v/>
      </c>
      <c r="AM453" s="47" t="str">
        <f t="shared" si="15"/>
        <v/>
      </c>
      <c r="AO453" s="83"/>
      <c r="AP453" s="43">
        <v>451</v>
      </c>
      <c r="AQ453" s="84"/>
      <c r="AR453" s="84"/>
      <c r="AS453" s="84"/>
      <c r="AT453" s="84"/>
      <c r="AU453" s="84"/>
      <c r="AV453" s="84"/>
      <c r="AW453" s="84"/>
      <c r="AX453" s="84"/>
      <c r="AY453" s="84"/>
      <c r="AZ453" s="84"/>
      <c r="BA453" s="84"/>
      <c r="BB453" s="84"/>
      <c r="BC453" s="84"/>
      <c r="BD453" s="84"/>
      <c r="BE453" s="84"/>
      <c r="BF453" s="84"/>
      <c r="BG453" s="84"/>
      <c r="BH453" s="84"/>
      <c r="BI453" s="84"/>
      <c r="BJ453" s="51" t="s">
        <v>4688</v>
      </c>
      <c r="BK453" s="84"/>
      <c r="BL453" s="84"/>
      <c r="BM453" s="84"/>
      <c r="BN453" s="84"/>
      <c r="BO453" s="84"/>
      <c r="BP453" s="84"/>
      <c r="BQ453" s="84"/>
      <c r="BR453" s="84"/>
      <c r="BS453" s="84"/>
      <c r="BT453" s="84"/>
      <c r="BU453" s="84"/>
      <c r="BV453" s="84"/>
      <c r="BW453" s="83"/>
      <c r="BX453" s="83"/>
      <c r="BY453" s="83"/>
      <c r="BZ453" s="247"/>
      <c r="CA453" s="247"/>
      <c r="CB453" s="247"/>
      <c r="CC453" s="247"/>
      <c r="CD453" s="247"/>
      <c r="CE453" s="247"/>
      <c r="CF453" s="247"/>
      <c r="CG453" s="247"/>
      <c r="CH453" s="247"/>
      <c r="CI453" s="247"/>
      <c r="CJ453" s="247"/>
      <c r="CK453" s="247"/>
      <c r="CL453" s="247"/>
      <c r="CM453" s="247"/>
      <c r="CN453" s="247"/>
      <c r="CO453" s="247"/>
      <c r="CP453" s="247"/>
      <c r="CQ453" s="247"/>
      <c r="CR453" s="247"/>
      <c r="CS453" s="248" t="s">
        <v>4689</v>
      </c>
      <c r="CT453" s="247"/>
      <c r="CU453" s="247"/>
      <c r="CV453" s="247"/>
      <c r="CW453" s="247"/>
      <c r="CX453" s="247"/>
      <c r="CY453" s="247"/>
      <c r="CZ453" s="247"/>
      <c r="DA453" s="247"/>
      <c r="DB453" s="247"/>
      <c r="DC453" s="247"/>
      <c r="DD453" s="247"/>
      <c r="DE453" s="247"/>
    </row>
    <row r="454" spans="34:109" ht="57" hidden="1">
      <c r="AH454" s="83"/>
      <c r="AI454" s="83"/>
      <c r="AJ454" s="83"/>
      <c r="AK454" s="83"/>
      <c r="AL454" s="47" t="str">
        <f t="shared" si="14"/>
        <v/>
      </c>
      <c r="AM454" s="47" t="str">
        <f t="shared" si="15"/>
        <v/>
      </c>
      <c r="AO454" s="83"/>
      <c r="AP454" s="43">
        <v>452</v>
      </c>
      <c r="AQ454" s="84"/>
      <c r="AR454" s="84"/>
      <c r="AS454" s="84"/>
      <c r="AT454" s="84"/>
      <c r="AU454" s="84"/>
      <c r="AV454" s="84"/>
      <c r="AW454" s="84"/>
      <c r="AX454" s="84"/>
      <c r="AY454" s="84"/>
      <c r="AZ454" s="84"/>
      <c r="BA454" s="84"/>
      <c r="BB454" s="84"/>
      <c r="BC454" s="84"/>
      <c r="BD454" s="84"/>
      <c r="BE454" s="84"/>
      <c r="BF454" s="84"/>
      <c r="BG454" s="84"/>
      <c r="BH454" s="84"/>
      <c r="BI454" s="84"/>
      <c r="BJ454" s="51" t="s">
        <v>4690</v>
      </c>
      <c r="BK454" s="84"/>
      <c r="BL454" s="84"/>
      <c r="BM454" s="84"/>
      <c r="BN454" s="84"/>
      <c r="BO454" s="84"/>
      <c r="BP454" s="84"/>
      <c r="BQ454" s="84"/>
      <c r="BR454" s="84"/>
      <c r="BS454" s="84"/>
      <c r="BT454" s="84"/>
      <c r="BU454" s="84"/>
      <c r="BV454" s="84"/>
      <c r="BW454" s="83"/>
      <c r="BX454" s="83"/>
      <c r="BY454" s="83"/>
      <c r="BZ454" s="247"/>
      <c r="CA454" s="247"/>
      <c r="CB454" s="247"/>
      <c r="CC454" s="247"/>
      <c r="CD454" s="247"/>
      <c r="CE454" s="247"/>
      <c r="CF454" s="247"/>
      <c r="CG454" s="247"/>
      <c r="CH454" s="247"/>
      <c r="CI454" s="247"/>
      <c r="CJ454" s="247"/>
      <c r="CK454" s="247"/>
      <c r="CL454" s="247"/>
      <c r="CM454" s="247"/>
      <c r="CN454" s="247"/>
      <c r="CO454" s="247"/>
      <c r="CP454" s="247"/>
      <c r="CQ454" s="247"/>
      <c r="CR454" s="247"/>
      <c r="CS454" s="248" t="s">
        <v>4691</v>
      </c>
      <c r="CT454" s="247"/>
      <c r="CU454" s="247"/>
      <c r="CV454" s="247"/>
      <c r="CW454" s="247"/>
      <c r="CX454" s="247"/>
      <c r="CY454" s="247"/>
      <c r="CZ454" s="247"/>
      <c r="DA454" s="247"/>
      <c r="DB454" s="247"/>
      <c r="DC454" s="247"/>
      <c r="DD454" s="247"/>
      <c r="DE454" s="247"/>
    </row>
    <row r="455" spans="34:109" ht="57" hidden="1">
      <c r="AH455" s="83"/>
      <c r="AI455" s="83"/>
      <c r="AJ455" s="83"/>
      <c r="AK455" s="83"/>
      <c r="AL455" s="47" t="str">
        <f t="shared" si="14"/>
        <v/>
      </c>
      <c r="AM455" s="47" t="str">
        <f t="shared" si="15"/>
        <v/>
      </c>
      <c r="AO455" s="83"/>
      <c r="AP455" s="43">
        <v>453</v>
      </c>
      <c r="AQ455" s="84"/>
      <c r="AR455" s="84"/>
      <c r="AS455" s="84"/>
      <c r="AT455" s="84"/>
      <c r="AU455" s="84"/>
      <c r="AV455" s="84"/>
      <c r="AW455" s="84"/>
      <c r="AX455" s="84"/>
      <c r="AY455" s="84"/>
      <c r="AZ455" s="84"/>
      <c r="BA455" s="84"/>
      <c r="BB455" s="84"/>
      <c r="BC455" s="84"/>
      <c r="BD455" s="84"/>
      <c r="BE455" s="84"/>
      <c r="BF455" s="84"/>
      <c r="BG455" s="84"/>
      <c r="BH455" s="84"/>
      <c r="BI455" s="84"/>
      <c r="BJ455" s="51" t="s">
        <v>4692</v>
      </c>
      <c r="BK455" s="84"/>
      <c r="BL455" s="84"/>
      <c r="BM455" s="84"/>
      <c r="BN455" s="84"/>
      <c r="BO455" s="84"/>
      <c r="BP455" s="84"/>
      <c r="BQ455" s="84"/>
      <c r="BR455" s="84"/>
      <c r="BS455" s="84"/>
      <c r="BT455" s="84"/>
      <c r="BU455" s="84"/>
      <c r="BV455" s="84"/>
      <c r="BW455" s="83"/>
      <c r="BX455" s="83"/>
      <c r="BY455" s="83"/>
      <c r="BZ455" s="247"/>
      <c r="CA455" s="247"/>
      <c r="CB455" s="247"/>
      <c r="CC455" s="247"/>
      <c r="CD455" s="247"/>
      <c r="CE455" s="247"/>
      <c r="CF455" s="247"/>
      <c r="CG455" s="247"/>
      <c r="CH455" s="247"/>
      <c r="CI455" s="247"/>
      <c r="CJ455" s="247"/>
      <c r="CK455" s="247"/>
      <c r="CL455" s="247"/>
      <c r="CM455" s="247"/>
      <c r="CN455" s="247"/>
      <c r="CO455" s="247"/>
      <c r="CP455" s="247"/>
      <c r="CQ455" s="247"/>
      <c r="CR455" s="247"/>
      <c r="CS455" s="248" t="s">
        <v>4693</v>
      </c>
      <c r="CT455" s="247"/>
      <c r="CU455" s="247"/>
      <c r="CV455" s="247"/>
      <c r="CW455" s="247"/>
      <c r="CX455" s="247"/>
      <c r="CY455" s="247"/>
      <c r="CZ455" s="247"/>
      <c r="DA455" s="247"/>
      <c r="DB455" s="247"/>
      <c r="DC455" s="247"/>
      <c r="DD455" s="247"/>
      <c r="DE455" s="247"/>
    </row>
    <row r="456" spans="34:109" ht="57" hidden="1">
      <c r="AH456" s="83"/>
      <c r="AI456" s="83"/>
      <c r="AJ456" s="83"/>
      <c r="AK456" s="83"/>
      <c r="AL456" s="47" t="str">
        <f t="shared" si="14"/>
        <v/>
      </c>
      <c r="AM456" s="47" t="str">
        <f t="shared" si="15"/>
        <v/>
      </c>
      <c r="AO456" s="83"/>
      <c r="AP456" s="43">
        <v>454</v>
      </c>
      <c r="AQ456" s="84"/>
      <c r="AR456" s="84"/>
      <c r="AS456" s="84"/>
      <c r="AT456" s="84"/>
      <c r="AU456" s="84"/>
      <c r="AV456" s="84"/>
      <c r="AW456" s="84"/>
      <c r="AX456" s="84"/>
      <c r="AY456" s="84"/>
      <c r="AZ456" s="84"/>
      <c r="BA456" s="84"/>
      <c r="BB456" s="84"/>
      <c r="BC456" s="84"/>
      <c r="BD456" s="84"/>
      <c r="BE456" s="84"/>
      <c r="BF456" s="84"/>
      <c r="BG456" s="84"/>
      <c r="BH456" s="84"/>
      <c r="BI456" s="84"/>
      <c r="BJ456" s="51" t="s">
        <v>4694</v>
      </c>
      <c r="BK456" s="84"/>
      <c r="BL456" s="84"/>
      <c r="BM456" s="84"/>
      <c r="BN456" s="84"/>
      <c r="BO456" s="84"/>
      <c r="BP456" s="84"/>
      <c r="BQ456" s="84"/>
      <c r="BR456" s="84"/>
      <c r="BS456" s="84"/>
      <c r="BT456" s="84"/>
      <c r="BU456" s="84"/>
      <c r="BV456" s="84"/>
      <c r="BW456" s="83"/>
      <c r="BX456" s="83"/>
      <c r="BY456" s="83"/>
      <c r="BZ456" s="247"/>
      <c r="CA456" s="247"/>
      <c r="CB456" s="247"/>
      <c r="CC456" s="247"/>
      <c r="CD456" s="247"/>
      <c r="CE456" s="247"/>
      <c r="CF456" s="247"/>
      <c r="CG456" s="247"/>
      <c r="CH456" s="247"/>
      <c r="CI456" s="247"/>
      <c r="CJ456" s="247"/>
      <c r="CK456" s="247"/>
      <c r="CL456" s="247"/>
      <c r="CM456" s="247"/>
      <c r="CN456" s="247"/>
      <c r="CO456" s="247"/>
      <c r="CP456" s="247"/>
      <c r="CQ456" s="247"/>
      <c r="CR456" s="247"/>
      <c r="CS456" s="248" t="s">
        <v>4695</v>
      </c>
      <c r="CT456" s="247"/>
      <c r="CU456" s="247"/>
      <c r="CV456" s="247"/>
      <c r="CW456" s="247"/>
      <c r="CX456" s="247"/>
      <c r="CY456" s="247"/>
      <c r="CZ456" s="247"/>
      <c r="DA456" s="247"/>
      <c r="DB456" s="247"/>
      <c r="DC456" s="247"/>
      <c r="DD456" s="247"/>
      <c r="DE456" s="247"/>
    </row>
    <row r="457" spans="34:109" ht="57" hidden="1">
      <c r="AH457" s="83"/>
      <c r="AI457" s="83"/>
      <c r="AJ457" s="83"/>
      <c r="AK457" s="83"/>
      <c r="AL457" s="47" t="str">
        <f t="shared" si="14"/>
        <v/>
      </c>
      <c r="AM457" s="47" t="str">
        <f t="shared" si="15"/>
        <v/>
      </c>
      <c r="AO457" s="83"/>
      <c r="AP457" s="43">
        <v>455</v>
      </c>
      <c r="AQ457" s="84"/>
      <c r="AR457" s="84"/>
      <c r="AS457" s="84"/>
      <c r="AT457" s="84"/>
      <c r="AU457" s="84"/>
      <c r="AV457" s="84"/>
      <c r="AW457" s="84"/>
      <c r="AX457" s="84"/>
      <c r="AY457" s="84"/>
      <c r="AZ457" s="84"/>
      <c r="BA457" s="84"/>
      <c r="BB457" s="84"/>
      <c r="BC457" s="84"/>
      <c r="BD457" s="84"/>
      <c r="BE457" s="84"/>
      <c r="BF457" s="84"/>
      <c r="BG457" s="84"/>
      <c r="BH457" s="84"/>
      <c r="BI457" s="84"/>
      <c r="BJ457" s="51" t="s">
        <v>4696</v>
      </c>
      <c r="BK457" s="84"/>
      <c r="BL457" s="84"/>
      <c r="BM457" s="84"/>
      <c r="BN457" s="84"/>
      <c r="BO457" s="84"/>
      <c r="BP457" s="84"/>
      <c r="BQ457" s="84"/>
      <c r="BR457" s="84"/>
      <c r="BS457" s="84"/>
      <c r="BT457" s="84"/>
      <c r="BU457" s="84"/>
      <c r="BV457" s="84"/>
      <c r="BW457" s="83"/>
      <c r="BX457" s="83"/>
      <c r="BY457" s="83"/>
      <c r="BZ457" s="247"/>
      <c r="CA457" s="247"/>
      <c r="CB457" s="247"/>
      <c r="CC457" s="247"/>
      <c r="CD457" s="247"/>
      <c r="CE457" s="247"/>
      <c r="CF457" s="247"/>
      <c r="CG457" s="247"/>
      <c r="CH457" s="247"/>
      <c r="CI457" s="247"/>
      <c r="CJ457" s="247"/>
      <c r="CK457" s="247"/>
      <c r="CL457" s="247"/>
      <c r="CM457" s="247"/>
      <c r="CN457" s="247"/>
      <c r="CO457" s="247"/>
      <c r="CP457" s="247"/>
      <c r="CQ457" s="247"/>
      <c r="CR457" s="247"/>
      <c r="CS457" s="248" t="s">
        <v>4697</v>
      </c>
      <c r="CT457" s="247"/>
      <c r="CU457" s="247"/>
      <c r="CV457" s="247"/>
      <c r="CW457" s="247"/>
      <c r="CX457" s="247"/>
      <c r="CY457" s="247"/>
      <c r="CZ457" s="247"/>
      <c r="DA457" s="247"/>
      <c r="DB457" s="247"/>
      <c r="DC457" s="247"/>
      <c r="DD457" s="247"/>
      <c r="DE457" s="247"/>
    </row>
    <row r="458" spans="34:109" ht="57" hidden="1">
      <c r="AH458" s="83"/>
      <c r="AI458" s="83"/>
      <c r="AJ458" s="83"/>
      <c r="AK458" s="83"/>
      <c r="AL458" s="47" t="str">
        <f t="shared" si="14"/>
        <v/>
      </c>
      <c r="AM458" s="47" t="str">
        <f t="shared" si="15"/>
        <v/>
      </c>
      <c r="AO458" s="83"/>
      <c r="AP458" s="43">
        <v>456</v>
      </c>
      <c r="AQ458" s="84"/>
      <c r="AR458" s="84"/>
      <c r="AS458" s="84"/>
      <c r="AT458" s="84"/>
      <c r="AU458" s="84"/>
      <c r="AV458" s="84"/>
      <c r="AW458" s="84"/>
      <c r="AX458" s="84"/>
      <c r="AY458" s="84"/>
      <c r="AZ458" s="84"/>
      <c r="BA458" s="84"/>
      <c r="BB458" s="84"/>
      <c r="BC458" s="84"/>
      <c r="BD458" s="84"/>
      <c r="BE458" s="84"/>
      <c r="BF458" s="84"/>
      <c r="BG458" s="84"/>
      <c r="BH458" s="84"/>
      <c r="BI458" s="84"/>
      <c r="BJ458" s="51" t="s">
        <v>4698</v>
      </c>
      <c r="BK458" s="84"/>
      <c r="BL458" s="84"/>
      <c r="BM458" s="84"/>
      <c r="BN458" s="84"/>
      <c r="BO458" s="84"/>
      <c r="BP458" s="84"/>
      <c r="BQ458" s="84"/>
      <c r="BR458" s="84"/>
      <c r="BS458" s="84"/>
      <c r="BT458" s="84"/>
      <c r="BU458" s="84"/>
      <c r="BV458" s="84"/>
      <c r="BW458" s="83"/>
      <c r="BX458" s="83"/>
      <c r="BY458" s="83"/>
      <c r="BZ458" s="247"/>
      <c r="CA458" s="247"/>
      <c r="CB458" s="247"/>
      <c r="CC458" s="247"/>
      <c r="CD458" s="247"/>
      <c r="CE458" s="247"/>
      <c r="CF458" s="247"/>
      <c r="CG458" s="247"/>
      <c r="CH458" s="247"/>
      <c r="CI458" s="247"/>
      <c r="CJ458" s="247"/>
      <c r="CK458" s="247"/>
      <c r="CL458" s="247"/>
      <c r="CM458" s="247"/>
      <c r="CN458" s="247"/>
      <c r="CO458" s="247"/>
      <c r="CP458" s="247"/>
      <c r="CQ458" s="247"/>
      <c r="CR458" s="247"/>
      <c r="CS458" s="248" t="s">
        <v>4699</v>
      </c>
      <c r="CT458" s="247"/>
      <c r="CU458" s="247"/>
      <c r="CV458" s="247"/>
      <c r="CW458" s="247"/>
      <c r="CX458" s="247"/>
      <c r="CY458" s="247"/>
      <c r="CZ458" s="247"/>
      <c r="DA458" s="247"/>
      <c r="DB458" s="247"/>
      <c r="DC458" s="247"/>
      <c r="DD458" s="247"/>
      <c r="DE458" s="247"/>
    </row>
    <row r="459" spans="34:109" ht="71.25" hidden="1">
      <c r="AH459" s="83"/>
      <c r="AI459" s="83"/>
      <c r="AJ459" s="83"/>
      <c r="AK459" s="83"/>
      <c r="AL459" s="47" t="str">
        <f t="shared" si="14"/>
        <v/>
      </c>
      <c r="AM459" s="47" t="str">
        <f t="shared" si="15"/>
        <v/>
      </c>
      <c r="AO459" s="83"/>
      <c r="AP459" s="43">
        <v>457</v>
      </c>
      <c r="AQ459" s="84"/>
      <c r="AR459" s="84"/>
      <c r="AS459" s="84"/>
      <c r="AT459" s="84"/>
      <c r="AU459" s="84"/>
      <c r="AV459" s="84"/>
      <c r="AW459" s="84"/>
      <c r="AX459" s="84"/>
      <c r="AY459" s="84"/>
      <c r="AZ459" s="84"/>
      <c r="BA459" s="84"/>
      <c r="BB459" s="84"/>
      <c r="BC459" s="84"/>
      <c r="BD459" s="84"/>
      <c r="BE459" s="84"/>
      <c r="BF459" s="84"/>
      <c r="BG459" s="84"/>
      <c r="BH459" s="84"/>
      <c r="BI459" s="84"/>
      <c r="BJ459" s="51" t="s">
        <v>4700</v>
      </c>
      <c r="BK459" s="84"/>
      <c r="BL459" s="84"/>
      <c r="BM459" s="84"/>
      <c r="BN459" s="84"/>
      <c r="BO459" s="84"/>
      <c r="BP459" s="84"/>
      <c r="BQ459" s="84"/>
      <c r="BR459" s="84"/>
      <c r="BS459" s="84"/>
      <c r="BT459" s="84"/>
      <c r="BU459" s="84"/>
      <c r="BV459" s="84"/>
      <c r="BW459" s="83"/>
      <c r="BX459" s="83"/>
      <c r="BY459" s="83"/>
      <c r="BZ459" s="247"/>
      <c r="CA459" s="247"/>
      <c r="CB459" s="247"/>
      <c r="CC459" s="247"/>
      <c r="CD459" s="247"/>
      <c r="CE459" s="247"/>
      <c r="CF459" s="247"/>
      <c r="CG459" s="247"/>
      <c r="CH459" s="247"/>
      <c r="CI459" s="247"/>
      <c r="CJ459" s="247"/>
      <c r="CK459" s="247"/>
      <c r="CL459" s="247"/>
      <c r="CM459" s="247"/>
      <c r="CN459" s="247"/>
      <c r="CO459" s="247"/>
      <c r="CP459" s="247"/>
      <c r="CQ459" s="247"/>
      <c r="CR459" s="247"/>
      <c r="CS459" s="248" t="s">
        <v>4701</v>
      </c>
      <c r="CT459" s="247"/>
      <c r="CU459" s="247"/>
      <c r="CV459" s="247"/>
      <c r="CW459" s="247"/>
      <c r="CX459" s="247"/>
      <c r="CY459" s="247"/>
      <c r="CZ459" s="247"/>
      <c r="DA459" s="247"/>
      <c r="DB459" s="247"/>
      <c r="DC459" s="247"/>
      <c r="DD459" s="247"/>
      <c r="DE459" s="247"/>
    </row>
    <row r="460" spans="34:109" ht="57" hidden="1">
      <c r="AH460" s="83"/>
      <c r="AI460" s="83"/>
      <c r="AJ460" s="83"/>
      <c r="AK460" s="83"/>
      <c r="AL460" s="47" t="str">
        <f t="shared" si="14"/>
        <v/>
      </c>
      <c r="AM460" s="47" t="str">
        <f t="shared" si="15"/>
        <v/>
      </c>
      <c r="AO460" s="83"/>
      <c r="AP460" s="43">
        <v>458</v>
      </c>
      <c r="AQ460" s="84"/>
      <c r="AR460" s="84"/>
      <c r="AS460" s="84"/>
      <c r="AT460" s="84"/>
      <c r="AU460" s="84"/>
      <c r="AV460" s="84"/>
      <c r="AW460" s="84"/>
      <c r="AX460" s="84"/>
      <c r="AY460" s="84"/>
      <c r="AZ460" s="84"/>
      <c r="BA460" s="84"/>
      <c r="BB460" s="84"/>
      <c r="BC460" s="84"/>
      <c r="BD460" s="84"/>
      <c r="BE460" s="84"/>
      <c r="BF460" s="84"/>
      <c r="BG460" s="84"/>
      <c r="BH460" s="84"/>
      <c r="BI460" s="84"/>
      <c r="BJ460" s="51" t="s">
        <v>4702</v>
      </c>
      <c r="BK460" s="84"/>
      <c r="BL460" s="84"/>
      <c r="BM460" s="84"/>
      <c r="BN460" s="84"/>
      <c r="BO460" s="84"/>
      <c r="BP460" s="84"/>
      <c r="BQ460" s="84"/>
      <c r="BR460" s="84"/>
      <c r="BS460" s="84"/>
      <c r="BT460" s="84"/>
      <c r="BU460" s="84"/>
      <c r="BV460" s="84"/>
      <c r="BW460" s="83"/>
      <c r="BX460" s="83"/>
      <c r="BY460" s="83"/>
      <c r="BZ460" s="247"/>
      <c r="CA460" s="247"/>
      <c r="CB460" s="247"/>
      <c r="CC460" s="247"/>
      <c r="CD460" s="247"/>
      <c r="CE460" s="247"/>
      <c r="CF460" s="247"/>
      <c r="CG460" s="247"/>
      <c r="CH460" s="247"/>
      <c r="CI460" s="247"/>
      <c r="CJ460" s="247"/>
      <c r="CK460" s="247"/>
      <c r="CL460" s="247"/>
      <c r="CM460" s="247"/>
      <c r="CN460" s="247"/>
      <c r="CO460" s="247"/>
      <c r="CP460" s="247"/>
      <c r="CQ460" s="247"/>
      <c r="CR460" s="247"/>
      <c r="CS460" s="248" t="s">
        <v>4703</v>
      </c>
      <c r="CT460" s="247"/>
      <c r="CU460" s="247"/>
      <c r="CV460" s="247"/>
      <c r="CW460" s="247"/>
      <c r="CX460" s="247"/>
      <c r="CY460" s="247"/>
      <c r="CZ460" s="247"/>
      <c r="DA460" s="247"/>
      <c r="DB460" s="247"/>
      <c r="DC460" s="247"/>
      <c r="DD460" s="247"/>
      <c r="DE460" s="247"/>
    </row>
    <row r="461" spans="34:109" ht="71.25" hidden="1">
      <c r="AH461" s="83"/>
      <c r="AI461" s="83"/>
      <c r="AJ461" s="83"/>
      <c r="AK461" s="83"/>
      <c r="AL461" s="47" t="str">
        <f t="shared" si="14"/>
        <v/>
      </c>
      <c r="AM461" s="47" t="str">
        <f t="shared" si="15"/>
        <v/>
      </c>
      <c r="AO461" s="83"/>
      <c r="AP461" s="43">
        <v>459</v>
      </c>
      <c r="AQ461" s="84"/>
      <c r="AR461" s="84"/>
      <c r="AS461" s="84"/>
      <c r="AT461" s="84"/>
      <c r="AU461" s="84"/>
      <c r="AV461" s="84"/>
      <c r="AW461" s="84"/>
      <c r="AX461" s="84"/>
      <c r="AY461" s="84"/>
      <c r="AZ461" s="84"/>
      <c r="BA461" s="84"/>
      <c r="BB461" s="84"/>
      <c r="BC461" s="84"/>
      <c r="BD461" s="84"/>
      <c r="BE461" s="84"/>
      <c r="BF461" s="84"/>
      <c r="BG461" s="84"/>
      <c r="BH461" s="84"/>
      <c r="BI461" s="84"/>
      <c r="BJ461" s="51" t="s">
        <v>4704</v>
      </c>
      <c r="BK461" s="84"/>
      <c r="BL461" s="84"/>
      <c r="BM461" s="84"/>
      <c r="BN461" s="84"/>
      <c r="BO461" s="84"/>
      <c r="BP461" s="84"/>
      <c r="BQ461" s="84"/>
      <c r="BR461" s="84"/>
      <c r="BS461" s="84"/>
      <c r="BT461" s="84"/>
      <c r="BU461" s="84"/>
      <c r="BV461" s="84"/>
      <c r="BW461" s="83"/>
      <c r="BX461" s="83"/>
      <c r="BY461" s="83"/>
      <c r="BZ461" s="247"/>
      <c r="CA461" s="247"/>
      <c r="CB461" s="247"/>
      <c r="CC461" s="247"/>
      <c r="CD461" s="247"/>
      <c r="CE461" s="247"/>
      <c r="CF461" s="247"/>
      <c r="CG461" s="247"/>
      <c r="CH461" s="247"/>
      <c r="CI461" s="247"/>
      <c r="CJ461" s="247"/>
      <c r="CK461" s="247"/>
      <c r="CL461" s="247"/>
      <c r="CM461" s="247"/>
      <c r="CN461" s="247"/>
      <c r="CO461" s="247"/>
      <c r="CP461" s="247"/>
      <c r="CQ461" s="247"/>
      <c r="CR461" s="247"/>
      <c r="CS461" s="248" t="s">
        <v>4705</v>
      </c>
      <c r="CT461" s="247"/>
      <c r="CU461" s="247"/>
      <c r="CV461" s="247"/>
      <c r="CW461" s="247"/>
      <c r="CX461" s="247"/>
      <c r="CY461" s="247"/>
      <c r="CZ461" s="247"/>
      <c r="DA461" s="247"/>
      <c r="DB461" s="247"/>
      <c r="DC461" s="247"/>
      <c r="DD461" s="247"/>
      <c r="DE461" s="247"/>
    </row>
    <row r="462" spans="34:109" ht="85.5" hidden="1">
      <c r="AH462" s="83"/>
      <c r="AI462" s="83"/>
      <c r="AJ462" s="83"/>
      <c r="AK462" s="83"/>
      <c r="AL462" s="47" t="str">
        <f t="shared" si="14"/>
        <v/>
      </c>
      <c r="AM462" s="47" t="str">
        <f t="shared" si="15"/>
        <v/>
      </c>
      <c r="AO462" s="83"/>
      <c r="AP462" s="43">
        <v>460</v>
      </c>
      <c r="AQ462" s="84"/>
      <c r="AR462" s="84"/>
      <c r="AS462" s="84"/>
      <c r="AT462" s="84"/>
      <c r="AU462" s="84"/>
      <c r="AV462" s="84"/>
      <c r="AW462" s="84"/>
      <c r="AX462" s="84"/>
      <c r="AY462" s="84"/>
      <c r="AZ462" s="84"/>
      <c r="BA462" s="84"/>
      <c r="BB462" s="84"/>
      <c r="BC462" s="84"/>
      <c r="BD462" s="84"/>
      <c r="BE462" s="84"/>
      <c r="BF462" s="84"/>
      <c r="BG462" s="84"/>
      <c r="BH462" s="84"/>
      <c r="BI462" s="84"/>
      <c r="BJ462" s="51" t="s">
        <v>4706</v>
      </c>
      <c r="BK462" s="84"/>
      <c r="BL462" s="84"/>
      <c r="BM462" s="84"/>
      <c r="BN462" s="84"/>
      <c r="BO462" s="84"/>
      <c r="BP462" s="84"/>
      <c r="BQ462" s="84"/>
      <c r="BR462" s="84"/>
      <c r="BS462" s="84"/>
      <c r="BT462" s="84"/>
      <c r="BU462" s="84"/>
      <c r="BV462" s="84"/>
      <c r="BW462" s="83"/>
      <c r="BX462" s="83"/>
      <c r="BY462" s="83"/>
      <c r="BZ462" s="247"/>
      <c r="CA462" s="247"/>
      <c r="CB462" s="247"/>
      <c r="CC462" s="247"/>
      <c r="CD462" s="247"/>
      <c r="CE462" s="247"/>
      <c r="CF462" s="247"/>
      <c r="CG462" s="247"/>
      <c r="CH462" s="247"/>
      <c r="CI462" s="247"/>
      <c r="CJ462" s="247"/>
      <c r="CK462" s="247"/>
      <c r="CL462" s="247"/>
      <c r="CM462" s="247"/>
      <c r="CN462" s="247"/>
      <c r="CO462" s="247"/>
      <c r="CP462" s="247"/>
      <c r="CQ462" s="247"/>
      <c r="CR462" s="247"/>
      <c r="CS462" s="248" t="s">
        <v>4707</v>
      </c>
      <c r="CT462" s="247"/>
      <c r="CU462" s="247"/>
      <c r="CV462" s="247"/>
      <c r="CW462" s="247"/>
      <c r="CX462" s="247"/>
      <c r="CY462" s="247"/>
      <c r="CZ462" s="247"/>
      <c r="DA462" s="247"/>
      <c r="DB462" s="247"/>
      <c r="DC462" s="247"/>
      <c r="DD462" s="247"/>
      <c r="DE462" s="247"/>
    </row>
    <row r="463" spans="34:109" ht="57" hidden="1">
      <c r="AH463" s="83"/>
      <c r="AI463" s="83"/>
      <c r="AJ463" s="83"/>
      <c r="AK463" s="83"/>
      <c r="AL463" s="47" t="str">
        <f t="shared" si="14"/>
        <v/>
      </c>
      <c r="AM463" s="47" t="str">
        <f t="shared" si="15"/>
        <v/>
      </c>
      <c r="AO463" s="83"/>
      <c r="AP463" s="43">
        <v>461</v>
      </c>
      <c r="AQ463" s="84"/>
      <c r="AR463" s="84"/>
      <c r="AS463" s="84"/>
      <c r="AT463" s="84"/>
      <c r="AU463" s="84"/>
      <c r="AV463" s="84"/>
      <c r="AW463" s="84"/>
      <c r="AX463" s="84"/>
      <c r="AY463" s="84"/>
      <c r="AZ463" s="84"/>
      <c r="BA463" s="84"/>
      <c r="BB463" s="84"/>
      <c r="BC463" s="84"/>
      <c r="BD463" s="84"/>
      <c r="BE463" s="84"/>
      <c r="BF463" s="84"/>
      <c r="BG463" s="84"/>
      <c r="BH463" s="84"/>
      <c r="BI463" s="84"/>
      <c r="BJ463" s="51" t="s">
        <v>4708</v>
      </c>
      <c r="BK463" s="84"/>
      <c r="BL463" s="84"/>
      <c r="BM463" s="84"/>
      <c r="BN463" s="84"/>
      <c r="BO463" s="84"/>
      <c r="BP463" s="84"/>
      <c r="BQ463" s="84"/>
      <c r="BR463" s="84"/>
      <c r="BS463" s="84"/>
      <c r="BT463" s="84"/>
      <c r="BU463" s="84"/>
      <c r="BV463" s="84"/>
      <c r="BW463" s="83"/>
      <c r="BX463" s="83"/>
      <c r="BY463" s="83"/>
      <c r="BZ463" s="247"/>
      <c r="CA463" s="247"/>
      <c r="CB463" s="247"/>
      <c r="CC463" s="247"/>
      <c r="CD463" s="247"/>
      <c r="CE463" s="247"/>
      <c r="CF463" s="247"/>
      <c r="CG463" s="247"/>
      <c r="CH463" s="247"/>
      <c r="CI463" s="247"/>
      <c r="CJ463" s="247"/>
      <c r="CK463" s="247"/>
      <c r="CL463" s="247"/>
      <c r="CM463" s="247"/>
      <c r="CN463" s="247"/>
      <c r="CO463" s="247"/>
      <c r="CP463" s="247"/>
      <c r="CQ463" s="247"/>
      <c r="CR463" s="247"/>
      <c r="CS463" s="248" t="s">
        <v>4709</v>
      </c>
      <c r="CT463" s="247"/>
      <c r="CU463" s="247"/>
      <c r="CV463" s="247"/>
      <c r="CW463" s="247"/>
      <c r="CX463" s="247"/>
      <c r="CY463" s="247"/>
      <c r="CZ463" s="247"/>
      <c r="DA463" s="247"/>
      <c r="DB463" s="247"/>
      <c r="DC463" s="247"/>
      <c r="DD463" s="247"/>
      <c r="DE463" s="247"/>
    </row>
    <row r="464" spans="34:109" ht="57" hidden="1">
      <c r="AH464" s="83"/>
      <c r="AI464" s="83"/>
      <c r="AJ464" s="83"/>
      <c r="AK464" s="83"/>
      <c r="AL464" s="47" t="str">
        <f t="shared" si="14"/>
        <v/>
      </c>
      <c r="AM464" s="47" t="str">
        <f t="shared" si="15"/>
        <v/>
      </c>
      <c r="AO464" s="83"/>
      <c r="AP464" s="43">
        <v>462</v>
      </c>
      <c r="AQ464" s="84"/>
      <c r="AR464" s="84"/>
      <c r="AS464" s="84"/>
      <c r="AT464" s="84"/>
      <c r="AU464" s="84"/>
      <c r="AV464" s="84"/>
      <c r="AW464" s="84"/>
      <c r="AX464" s="84"/>
      <c r="AY464" s="84"/>
      <c r="AZ464" s="84"/>
      <c r="BA464" s="84"/>
      <c r="BB464" s="84"/>
      <c r="BC464" s="84"/>
      <c r="BD464" s="84"/>
      <c r="BE464" s="84"/>
      <c r="BF464" s="84"/>
      <c r="BG464" s="84"/>
      <c r="BH464" s="84"/>
      <c r="BI464" s="84"/>
      <c r="BJ464" s="51" t="s">
        <v>4710</v>
      </c>
      <c r="BK464" s="84"/>
      <c r="BL464" s="84"/>
      <c r="BM464" s="84"/>
      <c r="BN464" s="84"/>
      <c r="BO464" s="84"/>
      <c r="BP464" s="84"/>
      <c r="BQ464" s="84"/>
      <c r="BR464" s="84"/>
      <c r="BS464" s="84"/>
      <c r="BT464" s="84"/>
      <c r="BU464" s="84"/>
      <c r="BV464" s="84"/>
      <c r="BW464" s="83"/>
      <c r="BX464" s="83"/>
      <c r="BY464" s="83"/>
      <c r="BZ464" s="247"/>
      <c r="CA464" s="247"/>
      <c r="CB464" s="247"/>
      <c r="CC464" s="247"/>
      <c r="CD464" s="247"/>
      <c r="CE464" s="247"/>
      <c r="CF464" s="247"/>
      <c r="CG464" s="247"/>
      <c r="CH464" s="247"/>
      <c r="CI464" s="247"/>
      <c r="CJ464" s="247"/>
      <c r="CK464" s="247"/>
      <c r="CL464" s="247"/>
      <c r="CM464" s="247"/>
      <c r="CN464" s="247"/>
      <c r="CO464" s="247"/>
      <c r="CP464" s="247"/>
      <c r="CQ464" s="247"/>
      <c r="CR464" s="247"/>
      <c r="CS464" s="248" t="s">
        <v>4711</v>
      </c>
      <c r="CT464" s="247"/>
      <c r="CU464" s="247"/>
      <c r="CV464" s="247"/>
      <c r="CW464" s="247"/>
      <c r="CX464" s="247"/>
      <c r="CY464" s="247"/>
      <c r="CZ464" s="247"/>
      <c r="DA464" s="247"/>
      <c r="DB464" s="247"/>
      <c r="DC464" s="247"/>
      <c r="DD464" s="247"/>
      <c r="DE464" s="247"/>
    </row>
    <row r="465" spans="34:109" ht="71.25" hidden="1">
      <c r="AH465" s="83"/>
      <c r="AI465" s="83"/>
      <c r="AJ465" s="83"/>
      <c r="AK465" s="83"/>
      <c r="AL465" s="47" t="str">
        <f t="shared" si="14"/>
        <v/>
      </c>
      <c r="AM465" s="47" t="str">
        <f t="shared" si="15"/>
        <v/>
      </c>
      <c r="AO465" s="83"/>
      <c r="AP465" s="43">
        <v>463</v>
      </c>
      <c r="AQ465" s="84"/>
      <c r="AR465" s="84"/>
      <c r="AS465" s="84"/>
      <c r="AT465" s="84"/>
      <c r="AU465" s="84"/>
      <c r="AV465" s="84"/>
      <c r="AW465" s="84"/>
      <c r="AX465" s="84"/>
      <c r="AY465" s="84"/>
      <c r="AZ465" s="84"/>
      <c r="BA465" s="84"/>
      <c r="BB465" s="84"/>
      <c r="BC465" s="84"/>
      <c r="BD465" s="84"/>
      <c r="BE465" s="84"/>
      <c r="BF465" s="84"/>
      <c r="BG465" s="84"/>
      <c r="BH465" s="84"/>
      <c r="BI465" s="84"/>
      <c r="BJ465" s="51" t="s">
        <v>4712</v>
      </c>
      <c r="BK465" s="84"/>
      <c r="BL465" s="84"/>
      <c r="BM465" s="84"/>
      <c r="BN465" s="84"/>
      <c r="BO465" s="84"/>
      <c r="BP465" s="84"/>
      <c r="BQ465" s="84"/>
      <c r="BR465" s="84"/>
      <c r="BS465" s="84"/>
      <c r="BT465" s="84"/>
      <c r="BU465" s="84"/>
      <c r="BV465" s="84"/>
      <c r="BW465" s="83"/>
      <c r="BX465" s="83"/>
      <c r="BY465" s="83"/>
      <c r="BZ465" s="247"/>
      <c r="CA465" s="247"/>
      <c r="CB465" s="247"/>
      <c r="CC465" s="247"/>
      <c r="CD465" s="247"/>
      <c r="CE465" s="247"/>
      <c r="CF465" s="247"/>
      <c r="CG465" s="247"/>
      <c r="CH465" s="247"/>
      <c r="CI465" s="247"/>
      <c r="CJ465" s="247"/>
      <c r="CK465" s="247"/>
      <c r="CL465" s="247"/>
      <c r="CM465" s="247"/>
      <c r="CN465" s="247"/>
      <c r="CO465" s="247"/>
      <c r="CP465" s="247"/>
      <c r="CQ465" s="247"/>
      <c r="CR465" s="247"/>
      <c r="CS465" s="248" t="s">
        <v>4713</v>
      </c>
      <c r="CT465" s="247"/>
      <c r="CU465" s="247"/>
      <c r="CV465" s="247"/>
      <c r="CW465" s="247"/>
      <c r="CX465" s="247"/>
      <c r="CY465" s="247"/>
      <c r="CZ465" s="247"/>
      <c r="DA465" s="247"/>
      <c r="DB465" s="247"/>
      <c r="DC465" s="247"/>
      <c r="DD465" s="247"/>
      <c r="DE465" s="247"/>
    </row>
    <row r="466" spans="34:109" ht="57" hidden="1">
      <c r="AH466" s="83"/>
      <c r="AI466" s="83"/>
      <c r="AJ466" s="83"/>
      <c r="AK466" s="83"/>
      <c r="AL466" s="47" t="str">
        <f t="shared" si="14"/>
        <v/>
      </c>
      <c r="AM466" s="47" t="str">
        <f t="shared" si="15"/>
        <v/>
      </c>
      <c r="AO466" s="83"/>
      <c r="AP466" s="43">
        <v>464</v>
      </c>
      <c r="AQ466" s="84"/>
      <c r="AR466" s="84"/>
      <c r="AS466" s="84"/>
      <c r="AT466" s="84"/>
      <c r="AU466" s="84"/>
      <c r="AV466" s="84"/>
      <c r="AW466" s="84"/>
      <c r="AX466" s="84"/>
      <c r="AY466" s="84"/>
      <c r="AZ466" s="84"/>
      <c r="BA466" s="84"/>
      <c r="BB466" s="84"/>
      <c r="BC466" s="84"/>
      <c r="BD466" s="84"/>
      <c r="BE466" s="84"/>
      <c r="BF466" s="84"/>
      <c r="BG466" s="84"/>
      <c r="BH466" s="84"/>
      <c r="BI466" s="84"/>
      <c r="BJ466" s="51" t="s">
        <v>4714</v>
      </c>
      <c r="BK466" s="84"/>
      <c r="BL466" s="84"/>
      <c r="BM466" s="84"/>
      <c r="BN466" s="84"/>
      <c r="BO466" s="84"/>
      <c r="BP466" s="84"/>
      <c r="BQ466" s="84"/>
      <c r="BR466" s="84"/>
      <c r="BS466" s="84"/>
      <c r="BT466" s="84"/>
      <c r="BU466" s="84"/>
      <c r="BV466" s="84"/>
      <c r="BW466" s="83"/>
      <c r="BX466" s="83"/>
      <c r="BY466" s="83"/>
      <c r="BZ466" s="247"/>
      <c r="CA466" s="247"/>
      <c r="CB466" s="247"/>
      <c r="CC466" s="247"/>
      <c r="CD466" s="247"/>
      <c r="CE466" s="247"/>
      <c r="CF466" s="247"/>
      <c r="CG466" s="247"/>
      <c r="CH466" s="247"/>
      <c r="CI466" s="247"/>
      <c r="CJ466" s="247"/>
      <c r="CK466" s="247"/>
      <c r="CL466" s="247"/>
      <c r="CM466" s="247"/>
      <c r="CN466" s="247"/>
      <c r="CO466" s="247"/>
      <c r="CP466" s="247"/>
      <c r="CQ466" s="247"/>
      <c r="CR466" s="247"/>
      <c r="CS466" s="248" t="s">
        <v>4715</v>
      </c>
      <c r="CT466" s="247"/>
      <c r="CU466" s="247"/>
      <c r="CV466" s="247"/>
      <c r="CW466" s="247"/>
      <c r="CX466" s="247"/>
      <c r="CY466" s="247"/>
      <c r="CZ466" s="247"/>
      <c r="DA466" s="247"/>
      <c r="DB466" s="247"/>
      <c r="DC466" s="247"/>
      <c r="DD466" s="247"/>
      <c r="DE466" s="247"/>
    </row>
    <row r="467" spans="34:109" ht="85.5" hidden="1">
      <c r="AH467" s="83"/>
      <c r="AI467" s="83"/>
      <c r="AJ467" s="83"/>
      <c r="AK467" s="83"/>
      <c r="AL467" s="47" t="str">
        <f t="shared" si="14"/>
        <v/>
      </c>
      <c r="AM467" s="47" t="str">
        <f t="shared" si="15"/>
        <v/>
      </c>
      <c r="AO467" s="83"/>
      <c r="AP467" s="43">
        <v>465</v>
      </c>
      <c r="AQ467" s="84"/>
      <c r="AR467" s="84"/>
      <c r="AS467" s="84"/>
      <c r="AT467" s="84"/>
      <c r="AU467" s="84"/>
      <c r="AV467" s="84"/>
      <c r="AW467" s="84"/>
      <c r="AX467" s="84"/>
      <c r="AY467" s="84"/>
      <c r="AZ467" s="84"/>
      <c r="BA467" s="84"/>
      <c r="BB467" s="84"/>
      <c r="BC467" s="84"/>
      <c r="BD467" s="84"/>
      <c r="BE467" s="84"/>
      <c r="BF467" s="84"/>
      <c r="BG467" s="84"/>
      <c r="BH467" s="84"/>
      <c r="BI467" s="84"/>
      <c r="BJ467" s="51" t="s">
        <v>4716</v>
      </c>
      <c r="BK467" s="84"/>
      <c r="BL467" s="84"/>
      <c r="BM467" s="84"/>
      <c r="BN467" s="84"/>
      <c r="BO467" s="84"/>
      <c r="BP467" s="84"/>
      <c r="BQ467" s="84"/>
      <c r="BR467" s="84"/>
      <c r="BS467" s="84"/>
      <c r="BT467" s="84"/>
      <c r="BU467" s="84"/>
      <c r="BV467" s="84"/>
      <c r="BW467" s="83"/>
      <c r="BX467" s="83"/>
      <c r="BY467" s="83"/>
      <c r="BZ467" s="247"/>
      <c r="CA467" s="247"/>
      <c r="CB467" s="247"/>
      <c r="CC467" s="247"/>
      <c r="CD467" s="247"/>
      <c r="CE467" s="247"/>
      <c r="CF467" s="247"/>
      <c r="CG467" s="247"/>
      <c r="CH467" s="247"/>
      <c r="CI467" s="247"/>
      <c r="CJ467" s="247"/>
      <c r="CK467" s="247"/>
      <c r="CL467" s="247"/>
      <c r="CM467" s="247"/>
      <c r="CN467" s="247"/>
      <c r="CO467" s="247"/>
      <c r="CP467" s="247"/>
      <c r="CQ467" s="247"/>
      <c r="CR467" s="247"/>
      <c r="CS467" s="248" t="s">
        <v>4717</v>
      </c>
      <c r="CT467" s="247"/>
      <c r="CU467" s="247"/>
      <c r="CV467" s="247"/>
      <c r="CW467" s="247"/>
      <c r="CX467" s="247"/>
      <c r="CY467" s="247"/>
      <c r="CZ467" s="247"/>
      <c r="DA467" s="247"/>
      <c r="DB467" s="247"/>
      <c r="DC467" s="247"/>
      <c r="DD467" s="247"/>
      <c r="DE467" s="247"/>
    </row>
    <row r="468" spans="34:109" ht="57" hidden="1">
      <c r="AH468" s="83"/>
      <c r="AI468" s="83"/>
      <c r="AJ468" s="83"/>
      <c r="AK468" s="83"/>
      <c r="AL468" s="47" t="str">
        <f t="shared" si="14"/>
        <v/>
      </c>
      <c r="AM468" s="47" t="str">
        <f t="shared" si="15"/>
        <v/>
      </c>
      <c r="AO468" s="83"/>
      <c r="AP468" s="43">
        <v>466</v>
      </c>
      <c r="AQ468" s="84"/>
      <c r="AR468" s="84"/>
      <c r="AS468" s="84"/>
      <c r="AT468" s="84"/>
      <c r="AU468" s="84"/>
      <c r="AV468" s="84"/>
      <c r="AW468" s="84"/>
      <c r="AX468" s="84"/>
      <c r="AY468" s="84"/>
      <c r="AZ468" s="84"/>
      <c r="BA468" s="84"/>
      <c r="BB468" s="84"/>
      <c r="BC468" s="84"/>
      <c r="BD468" s="84"/>
      <c r="BE468" s="84"/>
      <c r="BF468" s="84"/>
      <c r="BG468" s="84"/>
      <c r="BH468" s="84"/>
      <c r="BI468" s="84"/>
      <c r="BJ468" s="51" t="s">
        <v>4718</v>
      </c>
      <c r="BK468" s="84"/>
      <c r="BL468" s="84"/>
      <c r="BM468" s="84"/>
      <c r="BN468" s="84"/>
      <c r="BO468" s="84"/>
      <c r="BP468" s="84"/>
      <c r="BQ468" s="84"/>
      <c r="BR468" s="84"/>
      <c r="BS468" s="84"/>
      <c r="BT468" s="84"/>
      <c r="BU468" s="84"/>
      <c r="BV468" s="84"/>
      <c r="BW468" s="83"/>
      <c r="BX468" s="83"/>
      <c r="BY468" s="83"/>
      <c r="BZ468" s="247"/>
      <c r="CA468" s="247"/>
      <c r="CB468" s="247"/>
      <c r="CC468" s="247"/>
      <c r="CD468" s="247"/>
      <c r="CE468" s="247"/>
      <c r="CF468" s="247"/>
      <c r="CG468" s="247"/>
      <c r="CH468" s="247"/>
      <c r="CI468" s="247"/>
      <c r="CJ468" s="247"/>
      <c r="CK468" s="247"/>
      <c r="CL468" s="247"/>
      <c r="CM468" s="247"/>
      <c r="CN468" s="247"/>
      <c r="CO468" s="247"/>
      <c r="CP468" s="247"/>
      <c r="CQ468" s="247"/>
      <c r="CR468" s="247"/>
      <c r="CS468" s="248" t="s">
        <v>4719</v>
      </c>
      <c r="CT468" s="247"/>
      <c r="CU468" s="247"/>
      <c r="CV468" s="247"/>
      <c r="CW468" s="247"/>
      <c r="CX468" s="247"/>
      <c r="CY468" s="247"/>
      <c r="CZ468" s="247"/>
      <c r="DA468" s="247"/>
      <c r="DB468" s="247"/>
      <c r="DC468" s="247"/>
      <c r="DD468" s="247"/>
      <c r="DE468" s="247"/>
    </row>
    <row r="469" spans="34:109" ht="57" hidden="1">
      <c r="AH469" s="43"/>
      <c r="AI469" s="43"/>
      <c r="AJ469" s="43"/>
      <c r="AK469" s="43"/>
      <c r="AL469" s="47" t="str">
        <f t="shared" si="14"/>
        <v/>
      </c>
      <c r="AM469" s="47" t="str">
        <f t="shared" si="15"/>
        <v/>
      </c>
      <c r="AO469" s="43"/>
      <c r="AP469" s="43">
        <v>467</v>
      </c>
      <c r="AQ469" s="51"/>
      <c r="AR469" s="51"/>
      <c r="AS469" s="51"/>
      <c r="AT469" s="51"/>
      <c r="AU469" s="51"/>
      <c r="AV469" s="51"/>
      <c r="AW469" s="51"/>
      <c r="AX469" s="51"/>
      <c r="AY469" s="51"/>
      <c r="AZ469" s="51"/>
      <c r="BA469" s="51"/>
      <c r="BB469" s="51"/>
      <c r="BC469" s="51"/>
      <c r="BD469" s="51"/>
      <c r="BE469" s="51"/>
      <c r="BF469" s="51"/>
      <c r="BG469" s="51"/>
      <c r="BH469" s="51"/>
      <c r="BI469" s="51"/>
      <c r="BJ469" s="51" t="s">
        <v>4720</v>
      </c>
      <c r="BK469" s="51"/>
      <c r="BL469" s="51"/>
      <c r="BM469" s="51"/>
      <c r="BN469" s="51"/>
      <c r="BO469" s="51"/>
      <c r="BP469" s="51"/>
      <c r="BQ469" s="51"/>
      <c r="BR469" s="51"/>
      <c r="BS469" s="51"/>
      <c r="BT469" s="51"/>
      <c r="BU469" s="51"/>
      <c r="BV469" s="51"/>
      <c r="BW469" s="43"/>
      <c r="BX469" s="43"/>
      <c r="BY469" s="43"/>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t="s">
        <v>4721</v>
      </c>
      <c r="CT469" s="248"/>
      <c r="CU469" s="248"/>
      <c r="CV469" s="248"/>
      <c r="CW469" s="248"/>
      <c r="CX469" s="248"/>
      <c r="CY469" s="248"/>
      <c r="CZ469" s="248"/>
      <c r="DA469" s="248"/>
      <c r="DB469" s="248"/>
      <c r="DC469" s="248"/>
      <c r="DD469" s="248"/>
      <c r="DE469" s="248"/>
    </row>
    <row r="470" spans="34:109" ht="57" hidden="1">
      <c r="AH470" s="83"/>
      <c r="AI470" s="83"/>
      <c r="AJ470" s="83"/>
      <c r="AK470" s="83"/>
      <c r="AL470" s="47" t="str">
        <f t="shared" si="14"/>
        <v/>
      </c>
      <c r="AM470" s="47" t="str">
        <f t="shared" si="15"/>
        <v/>
      </c>
      <c r="AO470" s="83"/>
      <c r="AP470" s="43">
        <v>468</v>
      </c>
      <c r="AQ470" s="84"/>
      <c r="AR470" s="84"/>
      <c r="AS470" s="84"/>
      <c r="AT470" s="84"/>
      <c r="AU470" s="84"/>
      <c r="AV470" s="84"/>
      <c r="AW470" s="84"/>
      <c r="AX470" s="84"/>
      <c r="AY470" s="84"/>
      <c r="AZ470" s="84"/>
      <c r="BA470" s="84"/>
      <c r="BB470" s="84"/>
      <c r="BC470" s="84"/>
      <c r="BD470" s="84"/>
      <c r="BE470" s="84"/>
      <c r="BF470" s="84"/>
      <c r="BG470" s="84"/>
      <c r="BH470" s="84"/>
      <c r="BI470" s="84"/>
      <c r="BJ470" s="51" t="s">
        <v>4722</v>
      </c>
      <c r="BK470" s="84"/>
      <c r="BL470" s="84"/>
      <c r="BM470" s="84"/>
      <c r="BN470" s="84"/>
      <c r="BO470" s="84"/>
      <c r="BP470" s="84"/>
      <c r="BQ470" s="84"/>
      <c r="BR470" s="84"/>
      <c r="BS470" s="84"/>
      <c r="BT470" s="84"/>
      <c r="BU470" s="84"/>
      <c r="BV470" s="84"/>
      <c r="BW470" s="83"/>
      <c r="BX470" s="83"/>
      <c r="BY470" s="83"/>
      <c r="BZ470" s="247"/>
      <c r="CA470" s="247"/>
      <c r="CB470" s="247"/>
      <c r="CC470" s="247"/>
      <c r="CD470" s="247"/>
      <c r="CE470" s="247"/>
      <c r="CF470" s="247"/>
      <c r="CG470" s="247"/>
      <c r="CH470" s="247"/>
      <c r="CI470" s="247"/>
      <c r="CJ470" s="247"/>
      <c r="CK470" s="247"/>
      <c r="CL470" s="247"/>
      <c r="CM470" s="247"/>
      <c r="CN470" s="247"/>
      <c r="CO470" s="247"/>
      <c r="CP470" s="247"/>
      <c r="CQ470" s="247"/>
      <c r="CR470" s="247"/>
      <c r="CS470" s="248" t="s">
        <v>4723</v>
      </c>
      <c r="CT470" s="247"/>
      <c r="CU470" s="247"/>
      <c r="CV470" s="247"/>
      <c r="CW470" s="247"/>
      <c r="CX470" s="247"/>
      <c r="CY470" s="247"/>
      <c r="CZ470" s="247"/>
      <c r="DA470" s="247"/>
      <c r="DB470" s="247"/>
      <c r="DC470" s="247"/>
      <c r="DD470" s="247"/>
      <c r="DE470" s="247"/>
    </row>
    <row r="471" spans="34:109" ht="57" hidden="1">
      <c r="AH471" s="83"/>
      <c r="AI471" s="83"/>
      <c r="AJ471" s="83"/>
      <c r="AK471" s="83"/>
      <c r="AL471" s="47" t="str">
        <f t="shared" si="14"/>
        <v/>
      </c>
      <c r="AM471" s="47" t="str">
        <f t="shared" si="15"/>
        <v/>
      </c>
      <c r="AO471" s="83"/>
      <c r="AP471" s="43">
        <v>469</v>
      </c>
      <c r="AQ471" s="84"/>
      <c r="AR471" s="84"/>
      <c r="AS471" s="84"/>
      <c r="AT471" s="84"/>
      <c r="AU471" s="84"/>
      <c r="AV471" s="84"/>
      <c r="AW471" s="84"/>
      <c r="AX471" s="84"/>
      <c r="AY471" s="84"/>
      <c r="AZ471" s="84"/>
      <c r="BA471" s="84"/>
      <c r="BB471" s="84"/>
      <c r="BC471" s="84"/>
      <c r="BD471" s="84"/>
      <c r="BE471" s="84"/>
      <c r="BF471" s="84"/>
      <c r="BG471" s="84"/>
      <c r="BH471" s="84"/>
      <c r="BI471" s="84"/>
      <c r="BJ471" s="51" t="s">
        <v>4724</v>
      </c>
      <c r="BK471" s="84"/>
      <c r="BL471" s="84"/>
      <c r="BM471" s="84"/>
      <c r="BN471" s="84"/>
      <c r="BO471" s="84"/>
      <c r="BP471" s="84"/>
      <c r="BQ471" s="84"/>
      <c r="BR471" s="84"/>
      <c r="BS471" s="84"/>
      <c r="BT471" s="84"/>
      <c r="BU471" s="84"/>
      <c r="BV471" s="84"/>
      <c r="BW471" s="83"/>
      <c r="BX471" s="83"/>
      <c r="BY471" s="83"/>
      <c r="BZ471" s="247"/>
      <c r="CA471" s="247"/>
      <c r="CB471" s="247"/>
      <c r="CC471" s="247"/>
      <c r="CD471" s="247"/>
      <c r="CE471" s="247"/>
      <c r="CF471" s="247"/>
      <c r="CG471" s="247"/>
      <c r="CH471" s="247"/>
      <c r="CI471" s="247"/>
      <c r="CJ471" s="247"/>
      <c r="CK471" s="247"/>
      <c r="CL471" s="247"/>
      <c r="CM471" s="247"/>
      <c r="CN471" s="247"/>
      <c r="CO471" s="247"/>
      <c r="CP471" s="247"/>
      <c r="CQ471" s="247"/>
      <c r="CR471" s="247"/>
      <c r="CS471" s="248" t="s">
        <v>4725</v>
      </c>
      <c r="CT471" s="247"/>
      <c r="CU471" s="247"/>
      <c r="CV471" s="247"/>
      <c r="CW471" s="247"/>
      <c r="CX471" s="247"/>
      <c r="CY471" s="247"/>
      <c r="CZ471" s="247"/>
      <c r="DA471" s="247"/>
      <c r="DB471" s="247"/>
      <c r="DC471" s="247"/>
      <c r="DD471" s="247"/>
      <c r="DE471" s="247"/>
    </row>
    <row r="472" spans="34:109" ht="71.25" hidden="1">
      <c r="AH472" s="83"/>
      <c r="AI472" s="83"/>
      <c r="AJ472" s="83"/>
      <c r="AK472" s="83"/>
      <c r="AL472" s="47" t="str">
        <f t="shared" si="14"/>
        <v/>
      </c>
      <c r="AM472" s="47" t="str">
        <f t="shared" si="15"/>
        <v/>
      </c>
      <c r="AO472" s="83"/>
      <c r="AP472" s="43">
        <v>470</v>
      </c>
      <c r="AQ472" s="84"/>
      <c r="AR472" s="84"/>
      <c r="AS472" s="84"/>
      <c r="AT472" s="84"/>
      <c r="AU472" s="84"/>
      <c r="AV472" s="84"/>
      <c r="AW472" s="84"/>
      <c r="AX472" s="84"/>
      <c r="AY472" s="84"/>
      <c r="AZ472" s="84"/>
      <c r="BA472" s="84"/>
      <c r="BB472" s="84"/>
      <c r="BC472" s="84"/>
      <c r="BD472" s="84"/>
      <c r="BE472" s="84"/>
      <c r="BF472" s="84"/>
      <c r="BG472" s="84"/>
      <c r="BH472" s="84"/>
      <c r="BI472" s="84"/>
      <c r="BJ472" s="51" t="s">
        <v>4726</v>
      </c>
      <c r="BK472" s="84"/>
      <c r="BL472" s="84"/>
      <c r="BM472" s="84"/>
      <c r="BN472" s="84"/>
      <c r="BO472" s="84"/>
      <c r="BP472" s="84"/>
      <c r="BQ472" s="84"/>
      <c r="BR472" s="84"/>
      <c r="BS472" s="84"/>
      <c r="BT472" s="84"/>
      <c r="BU472" s="84"/>
      <c r="BV472" s="84"/>
      <c r="BW472" s="83"/>
      <c r="BX472" s="83"/>
      <c r="BY472" s="83"/>
      <c r="BZ472" s="247"/>
      <c r="CA472" s="247"/>
      <c r="CB472" s="247"/>
      <c r="CC472" s="247"/>
      <c r="CD472" s="247"/>
      <c r="CE472" s="247"/>
      <c r="CF472" s="247"/>
      <c r="CG472" s="247"/>
      <c r="CH472" s="247"/>
      <c r="CI472" s="247"/>
      <c r="CJ472" s="247"/>
      <c r="CK472" s="247"/>
      <c r="CL472" s="247"/>
      <c r="CM472" s="247"/>
      <c r="CN472" s="247"/>
      <c r="CO472" s="247"/>
      <c r="CP472" s="247"/>
      <c r="CQ472" s="247"/>
      <c r="CR472" s="247"/>
      <c r="CS472" s="248" t="s">
        <v>4727</v>
      </c>
      <c r="CT472" s="247"/>
      <c r="CU472" s="247"/>
      <c r="CV472" s="247"/>
      <c r="CW472" s="247"/>
      <c r="CX472" s="247"/>
      <c r="CY472" s="247"/>
      <c r="CZ472" s="247"/>
      <c r="DA472" s="247"/>
      <c r="DB472" s="247"/>
      <c r="DC472" s="247"/>
      <c r="DD472" s="247"/>
      <c r="DE472" s="247"/>
    </row>
    <row r="473" spans="34:109" ht="57" hidden="1">
      <c r="AH473" s="83"/>
      <c r="AI473" s="83"/>
      <c r="AJ473" s="83"/>
      <c r="AK473" s="83"/>
      <c r="AL473" s="47" t="str">
        <f t="shared" si="14"/>
        <v/>
      </c>
      <c r="AM473" s="47" t="str">
        <f t="shared" si="15"/>
        <v/>
      </c>
      <c r="AO473" s="83"/>
      <c r="AP473" s="43">
        <v>471</v>
      </c>
      <c r="AQ473" s="84"/>
      <c r="AR473" s="84"/>
      <c r="AS473" s="84"/>
      <c r="AT473" s="84"/>
      <c r="AU473" s="84"/>
      <c r="AV473" s="84"/>
      <c r="AW473" s="84"/>
      <c r="AX473" s="84"/>
      <c r="AY473" s="84"/>
      <c r="AZ473" s="84"/>
      <c r="BA473" s="84"/>
      <c r="BB473" s="84"/>
      <c r="BC473" s="84"/>
      <c r="BD473" s="84"/>
      <c r="BE473" s="84"/>
      <c r="BF473" s="84"/>
      <c r="BG473" s="84"/>
      <c r="BH473" s="84"/>
      <c r="BI473" s="84"/>
      <c r="BJ473" s="51" t="s">
        <v>4728</v>
      </c>
      <c r="BK473" s="84"/>
      <c r="BL473" s="84"/>
      <c r="BM473" s="84"/>
      <c r="BN473" s="84"/>
      <c r="BO473" s="84"/>
      <c r="BP473" s="84"/>
      <c r="BQ473" s="84"/>
      <c r="BR473" s="84"/>
      <c r="BS473" s="84"/>
      <c r="BT473" s="84"/>
      <c r="BU473" s="84"/>
      <c r="BV473" s="84"/>
      <c r="BW473" s="83"/>
      <c r="BX473" s="83"/>
      <c r="BY473" s="83"/>
      <c r="BZ473" s="247"/>
      <c r="CA473" s="247"/>
      <c r="CB473" s="247"/>
      <c r="CC473" s="247"/>
      <c r="CD473" s="247"/>
      <c r="CE473" s="247"/>
      <c r="CF473" s="247"/>
      <c r="CG473" s="247"/>
      <c r="CH473" s="247"/>
      <c r="CI473" s="247"/>
      <c r="CJ473" s="247"/>
      <c r="CK473" s="247"/>
      <c r="CL473" s="247"/>
      <c r="CM473" s="247"/>
      <c r="CN473" s="247"/>
      <c r="CO473" s="247"/>
      <c r="CP473" s="247"/>
      <c r="CQ473" s="247"/>
      <c r="CR473" s="247"/>
      <c r="CS473" s="248" t="s">
        <v>4729</v>
      </c>
      <c r="CT473" s="247"/>
      <c r="CU473" s="247"/>
      <c r="CV473" s="247"/>
      <c r="CW473" s="247"/>
      <c r="CX473" s="247"/>
      <c r="CY473" s="247"/>
      <c r="CZ473" s="247"/>
      <c r="DA473" s="247"/>
      <c r="DB473" s="247"/>
      <c r="DC473" s="247"/>
      <c r="DD473" s="247"/>
      <c r="DE473" s="247"/>
    </row>
    <row r="474" spans="34:109" ht="57" hidden="1">
      <c r="AH474" s="83"/>
      <c r="AI474" s="83"/>
      <c r="AJ474" s="83"/>
      <c r="AK474" s="83"/>
      <c r="AL474" s="47" t="str">
        <f t="shared" si="14"/>
        <v/>
      </c>
      <c r="AM474" s="47" t="str">
        <f t="shared" si="15"/>
        <v/>
      </c>
      <c r="AO474" s="83"/>
      <c r="AP474" s="43">
        <v>472</v>
      </c>
      <c r="AQ474" s="84"/>
      <c r="AR474" s="84"/>
      <c r="AS474" s="84"/>
      <c r="AT474" s="84"/>
      <c r="AU474" s="84"/>
      <c r="AV474" s="84"/>
      <c r="AW474" s="84"/>
      <c r="AX474" s="84"/>
      <c r="AY474" s="84"/>
      <c r="AZ474" s="84"/>
      <c r="BA474" s="84"/>
      <c r="BB474" s="84"/>
      <c r="BC474" s="84"/>
      <c r="BD474" s="84"/>
      <c r="BE474" s="84"/>
      <c r="BF474" s="84"/>
      <c r="BG474" s="84"/>
      <c r="BH474" s="84"/>
      <c r="BI474" s="84"/>
      <c r="BJ474" s="51" t="s">
        <v>4730</v>
      </c>
      <c r="BK474" s="84"/>
      <c r="BL474" s="84"/>
      <c r="BM474" s="84"/>
      <c r="BN474" s="84"/>
      <c r="BO474" s="84"/>
      <c r="BP474" s="84"/>
      <c r="BQ474" s="84"/>
      <c r="BR474" s="84"/>
      <c r="BS474" s="84"/>
      <c r="BT474" s="84"/>
      <c r="BU474" s="84"/>
      <c r="BV474" s="84"/>
      <c r="BW474" s="83"/>
      <c r="BX474" s="83"/>
      <c r="BY474" s="83"/>
      <c r="BZ474" s="247"/>
      <c r="CA474" s="247"/>
      <c r="CB474" s="247"/>
      <c r="CC474" s="247"/>
      <c r="CD474" s="247"/>
      <c r="CE474" s="247"/>
      <c r="CF474" s="247"/>
      <c r="CG474" s="247"/>
      <c r="CH474" s="247"/>
      <c r="CI474" s="247"/>
      <c r="CJ474" s="247"/>
      <c r="CK474" s="247"/>
      <c r="CL474" s="247"/>
      <c r="CM474" s="247"/>
      <c r="CN474" s="247"/>
      <c r="CO474" s="247"/>
      <c r="CP474" s="247"/>
      <c r="CQ474" s="247"/>
      <c r="CR474" s="247"/>
      <c r="CS474" s="248" t="s">
        <v>4731</v>
      </c>
      <c r="CT474" s="247"/>
      <c r="CU474" s="247"/>
      <c r="CV474" s="247"/>
      <c r="CW474" s="247"/>
      <c r="CX474" s="247"/>
      <c r="CY474" s="247"/>
      <c r="CZ474" s="247"/>
      <c r="DA474" s="247"/>
      <c r="DB474" s="247"/>
      <c r="DC474" s="247"/>
      <c r="DD474" s="247"/>
      <c r="DE474" s="247"/>
    </row>
    <row r="475" spans="34:109" ht="57" hidden="1">
      <c r="AH475" s="83"/>
      <c r="AI475" s="83"/>
      <c r="AJ475" s="83"/>
      <c r="AK475" s="83"/>
      <c r="AL475" s="47" t="str">
        <f t="shared" si="14"/>
        <v/>
      </c>
      <c r="AM475" s="47" t="str">
        <f t="shared" si="15"/>
        <v/>
      </c>
      <c r="AO475" s="83"/>
      <c r="AP475" s="43">
        <v>473</v>
      </c>
      <c r="AQ475" s="84"/>
      <c r="AR475" s="84"/>
      <c r="AS475" s="84"/>
      <c r="AT475" s="84"/>
      <c r="AU475" s="84"/>
      <c r="AV475" s="84"/>
      <c r="AW475" s="84"/>
      <c r="AX475" s="84"/>
      <c r="AY475" s="84"/>
      <c r="AZ475" s="84"/>
      <c r="BA475" s="84"/>
      <c r="BB475" s="84"/>
      <c r="BC475" s="84"/>
      <c r="BD475" s="84"/>
      <c r="BE475" s="84"/>
      <c r="BF475" s="84"/>
      <c r="BG475" s="84"/>
      <c r="BH475" s="84"/>
      <c r="BI475" s="84"/>
      <c r="BJ475" s="51" t="s">
        <v>4732</v>
      </c>
      <c r="BK475" s="84"/>
      <c r="BL475" s="84"/>
      <c r="BM475" s="84"/>
      <c r="BN475" s="84"/>
      <c r="BO475" s="84"/>
      <c r="BP475" s="84"/>
      <c r="BQ475" s="84"/>
      <c r="BR475" s="84"/>
      <c r="BS475" s="84"/>
      <c r="BT475" s="84"/>
      <c r="BU475" s="84"/>
      <c r="BV475" s="84"/>
      <c r="BW475" s="83"/>
      <c r="BX475" s="83"/>
      <c r="BY475" s="83"/>
      <c r="BZ475" s="247"/>
      <c r="CA475" s="247"/>
      <c r="CB475" s="247"/>
      <c r="CC475" s="247"/>
      <c r="CD475" s="247"/>
      <c r="CE475" s="247"/>
      <c r="CF475" s="247"/>
      <c r="CG475" s="247"/>
      <c r="CH475" s="247"/>
      <c r="CI475" s="247"/>
      <c r="CJ475" s="247"/>
      <c r="CK475" s="247"/>
      <c r="CL475" s="247"/>
      <c r="CM475" s="247"/>
      <c r="CN475" s="247"/>
      <c r="CO475" s="247"/>
      <c r="CP475" s="247"/>
      <c r="CQ475" s="247"/>
      <c r="CR475" s="247"/>
      <c r="CS475" s="248" t="s">
        <v>4733</v>
      </c>
      <c r="CT475" s="247"/>
      <c r="CU475" s="247"/>
      <c r="CV475" s="247"/>
      <c r="CW475" s="247"/>
      <c r="CX475" s="247"/>
      <c r="CY475" s="247"/>
      <c r="CZ475" s="247"/>
      <c r="DA475" s="247"/>
      <c r="DB475" s="247"/>
      <c r="DC475" s="247"/>
      <c r="DD475" s="247"/>
      <c r="DE475" s="247"/>
    </row>
    <row r="476" spans="34:109" ht="57" hidden="1">
      <c r="AH476" s="83"/>
      <c r="AI476" s="83"/>
      <c r="AJ476" s="83"/>
      <c r="AK476" s="83"/>
      <c r="AL476" s="47" t="str">
        <f t="shared" si="14"/>
        <v/>
      </c>
      <c r="AM476" s="47" t="str">
        <f t="shared" si="15"/>
        <v/>
      </c>
      <c r="AO476" s="83"/>
      <c r="AP476" s="43">
        <v>474</v>
      </c>
      <c r="AQ476" s="84"/>
      <c r="AR476" s="84"/>
      <c r="AS476" s="84"/>
      <c r="AT476" s="84"/>
      <c r="AU476" s="84"/>
      <c r="AV476" s="84"/>
      <c r="AW476" s="84"/>
      <c r="AX476" s="84"/>
      <c r="AY476" s="84"/>
      <c r="AZ476" s="84"/>
      <c r="BA476" s="84"/>
      <c r="BB476" s="84"/>
      <c r="BC476" s="84"/>
      <c r="BD476" s="84"/>
      <c r="BE476" s="84"/>
      <c r="BF476" s="84"/>
      <c r="BG476" s="84"/>
      <c r="BH476" s="84"/>
      <c r="BI476" s="84"/>
      <c r="BJ476" s="51" t="s">
        <v>4734</v>
      </c>
      <c r="BK476" s="84"/>
      <c r="BL476" s="84"/>
      <c r="BM476" s="84"/>
      <c r="BN476" s="84"/>
      <c r="BO476" s="84"/>
      <c r="BP476" s="84"/>
      <c r="BQ476" s="84"/>
      <c r="BR476" s="84"/>
      <c r="BS476" s="84"/>
      <c r="BT476" s="84"/>
      <c r="BU476" s="84"/>
      <c r="BV476" s="84"/>
      <c r="BW476" s="83"/>
      <c r="BX476" s="83"/>
      <c r="BY476" s="83"/>
      <c r="BZ476" s="247"/>
      <c r="CA476" s="247"/>
      <c r="CB476" s="247"/>
      <c r="CC476" s="247"/>
      <c r="CD476" s="247"/>
      <c r="CE476" s="247"/>
      <c r="CF476" s="247"/>
      <c r="CG476" s="247"/>
      <c r="CH476" s="247"/>
      <c r="CI476" s="247"/>
      <c r="CJ476" s="247"/>
      <c r="CK476" s="247"/>
      <c r="CL476" s="247"/>
      <c r="CM476" s="247"/>
      <c r="CN476" s="247"/>
      <c r="CO476" s="247"/>
      <c r="CP476" s="247"/>
      <c r="CQ476" s="247"/>
      <c r="CR476" s="247"/>
      <c r="CS476" s="248" t="s">
        <v>4735</v>
      </c>
      <c r="CT476" s="247"/>
      <c r="CU476" s="247"/>
      <c r="CV476" s="247"/>
      <c r="CW476" s="247"/>
      <c r="CX476" s="247"/>
      <c r="CY476" s="247"/>
      <c r="CZ476" s="247"/>
      <c r="DA476" s="247"/>
      <c r="DB476" s="247"/>
      <c r="DC476" s="247"/>
      <c r="DD476" s="247"/>
      <c r="DE476" s="247"/>
    </row>
    <row r="477" spans="34:109" ht="71.25" hidden="1">
      <c r="AH477" s="83"/>
      <c r="AI477" s="83"/>
      <c r="AJ477" s="83"/>
      <c r="AK477" s="83"/>
      <c r="AL477" s="47" t="str">
        <f t="shared" si="14"/>
        <v/>
      </c>
      <c r="AM477" s="47" t="str">
        <f t="shared" si="15"/>
        <v/>
      </c>
      <c r="AO477" s="83"/>
      <c r="AP477" s="43">
        <v>475</v>
      </c>
      <c r="AQ477" s="84"/>
      <c r="AR477" s="84"/>
      <c r="AS477" s="84"/>
      <c r="AT477" s="84"/>
      <c r="AU477" s="84"/>
      <c r="AV477" s="84"/>
      <c r="AW477" s="84"/>
      <c r="AX477" s="84"/>
      <c r="AY477" s="84"/>
      <c r="AZ477" s="84"/>
      <c r="BA477" s="84"/>
      <c r="BB477" s="84"/>
      <c r="BC477" s="84"/>
      <c r="BD477" s="84"/>
      <c r="BE477" s="84"/>
      <c r="BF477" s="84"/>
      <c r="BG477" s="84"/>
      <c r="BH477" s="84"/>
      <c r="BI477" s="84"/>
      <c r="BJ477" s="51" t="s">
        <v>4736</v>
      </c>
      <c r="BK477" s="84"/>
      <c r="BL477" s="84"/>
      <c r="BM477" s="84"/>
      <c r="BN477" s="84"/>
      <c r="BO477" s="84"/>
      <c r="BP477" s="84"/>
      <c r="BQ477" s="84"/>
      <c r="BR477" s="84"/>
      <c r="BS477" s="84"/>
      <c r="BT477" s="84"/>
      <c r="BU477" s="84"/>
      <c r="BV477" s="84"/>
      <c r="BW477" s="83"/>
      <c r="BX477" s="83"/>
      <c r="BY477" s="83"/>
      <c r="BZ477" s="247"/>
      <c r="CA477" s="247"/>
      <c r="CB477" s="247"/>
      <c r="CC477" s="247"/>
      <c r="CD477" s="247"/>
      <c r="CE477" s="247"/>
      <c r="CF477" s="247"/>
      <c r="CG477" s="247"/>
      <c r="CH477" s="247"/>
      <c r="CI477" s="247"/>
      <c r="CJ477" s="247"/>
      <c r="CK477" s="247"/>
      <c r="CL477" s="247"/>
      <c r="CM477" s="247"/>
      <c r="CN477" s="247"/>
      <c r="CO477" s="247"/>
      <c r="CP477" s="247"/>
      <c r="CQ477" s="247"/>
      <c r="CR477" s="247"/>
      <c r="CS477" s="248" t="s">
        <v>4737</v>
      </c>
      <c r="CT477" s="247"/>
      <c r="CU477" s="247"/>
      <c r="CV477" s="247"/>
      <c r="CW477" s="247"/>
      <c r="CX477" s="247"/>
      <c r="CY477" s="247"/>
      <c r="CZ477" s="247"/>
      <c r="DA477" s="247"/>
      <c r="DB477" s="247"/>
      <c r="DC477" s="247"/>
      <c r="DD477" s="247"/>
      <c r="DE477" s="247"/>
    </row>
    <row r="478" spans="34:109" ht="57" hidden="1">
      <c r="AH478" s="83"/>
      <c r="AI478" s="83"/>
      <c r="AJ478" s="83"/>
      <c r="AK478" s="83"/>
      <c r="AL478" s="47" t="str">
        <f t="shared" si="14"/>
        <v/>
      </c>
      <c r="AM478" s="47" t="str">
        <f t="shared" si="15"/>
        <v/>
      </c>
      <c r="AO478" s="83"/>
      <c r="AP478" s="43">
        <v>476</v>
      </c>
      <c r="AQ478" s="84"/>
      <c r="AR478" s="84"/>
      <c r="AS478" s="84"/>
      <c r="AT478" s="84"/>
      <c r="AU478" s="84"/>
      <c r="AV478" s="84"/>
      <c r="AW478" s="84"/>
      <c r="AX478" s="84"/>
      <c r="AY478" s="84"/>
      <c r="AZ478" s="84"/>
      <c r="BA478" s="84"/>
      <c r="BB478" s="84"/>
      <c r="BC478" s="84"/>
      <c r="BD478" s="84"/>
      <c r="BE478" s="84"/>
      <c r="BF478" s="84"/>
      <c r="BG478" s="84"/>
      <c r="BH478" s="84"/>
      <c r="BI478" s="84"/>
      <c r="BJ478" s="51" t="s">
        <v>4738</v>
      </c>
      <c r="BK478" s="84"/>
      <c r="BL478" s="84"/>
      <c r="BM478" s="84"/>
      <c r="BN478" s="84"/>
      <c r="BO478" s="84"/>
      <c r="BP478" s="84"/>
      <c r="BQ478" s="84"/>
      <c r="BR478" s="84"/>
      <c r="BS478" s="84"/>
      <c r="BT478" s="84"/>
      <c r="BU478" s="84"/>
      <c r="BV478" s="84"/>
      <c r="BW478" s="83"/>
      <c r="BX478" s="83"/>
      <c r="BY478" s="83"/>
      <c r="BZ478" s="247"/>
      <c r="CA478" s="247"/>
      <c r="CB478" s="247"/>
      <c r="CC478" s="247"/>
      <c r="CD478" s="247"/>
      <c r="CE478" s="247"/>
      <c r="CF478" s="247"/>
      <c r="CG478" s="247"/>
      <c r="CH478" s="247"/>
      <c r="CI478" s="247"/>
      <c r="CJ478" s="247"/>
      <c r="CK478" s="247"/>
      <c r="CL478" s="247"/>
      <c r="CM478" s="247"/>
      <c r="CN478" s="247"/>
      <c r="CO478" s="247"/>
      <c r="CP478" s="247"/>
      <c r="CQ478" s="247"/>
      <c r="CR478" s="247"/>
      <c r="CS478" s="248" t="s">
        <v>4739</v>
      </c>
      <c r="CT478" s="247"/>
      <c r="CU478" s="247"/>
      <c r="CV478" s="247"/>
      <c r="CW478" s="247"/>
      <c r="CX478" s="247"/>
      <c r="CY478" s="247"/>
      <c r="CZ478" s="247"/>
      <c r="DA478" s="247"/>
      <c r="DB478" s="247"/>
      <c r="DC478" s="247"/>
      <c r="DD478" s="247"/>
      <c r="DE478" s="247"/>
    </row>
    <row r="479" spans="34:109" ht="57" hidden="1">
      <c r="AH479" s="83"/>
      <c r="AI479" s="83"/>
      <c r="AJ479" s="83"/>
      <c r="AK479" s="83"/>
      <c r="AL479" s="47" t="str">
        <f t="shared" si="14"/>
        <v/>
      </c>
      <c r="AM479" s="47" t="str">
        <f t="shared" si="15"/>
        <v/>
      </c>
      <c r="AO479" s="83"/>
      <c r="AP479" s="43">
        <v>477</v>
      </c>
      <c r="AQ479" s="84"/>
      <c r="AR479" s="84"/>
      <c r="AS479" s="84"/>
      <c r="AT479" s="84"/>
      <c r="AU479" s="84"/>
      <c r="AV479" s="84"/>
      <c r="AW479" s="84"/>
      <c r="AX479" s="84"/>
      <c r="AY479" s="84"/>
      <c r="AZ479" s="84"/>
      <c r="BA479" s="84"/>
      <c r="BB479" s="84"/>
      <c r="BC479" s="84"/>
      <c r="BD479" s="84"/>
      <c r="BE479" s="84"/>
      <c r="BF479" s="84"/>
      <c r="BG479" s="84"/>
      <c r="BH479" s="84"/>
      <c r="BI479" s="84"/>
      <c r="BJ479" s="51" t="s">
        <v>4740</v>
      </c>
      <c r="BK479" s="84"/>
      <c r="BL479" s="84"/>
      <c r="BM479" s="84"/>
      <c r="BN479" s="84"/>
      <c r="BO479" s="84"/>
      <c r="BP479" s="84"/>
      <c r="BQ479" s="84"/>
      <c r="BR479" s="84"/>
      <c r="BS479" s="84"/>
      <c r="BT479" s="84"/>
      <c r="BU479" s="84"/>
      <c r="BV479" s="84"/>
      <c r="BW479" s="83"/>
      <c r="BX479" s="83"/>
      <c r="BY479" s="83"/>
      <c r="BZ479" s="247"/>
      <c r="CA479" s="247"/>
      <c r="CB479" s="247"/>
      <c r="CC479" s="247"/>
      <c r="CD479" s="247"/>
      <c r="CE479" s="247"/>
      <c r="CF479" s="247"/>
      <c r="CG479" s="247"/>
      <c r="CH479" s="247"/>
      <c r="CI479" s="247"/>
      <c r="CJ479" s="247"/>
      <c r="CK479" s="247"/>
      <c r="CL479" s="247"/>
      <c r="CM479" s="247"/>
      <c r="CN479" s="247"/>
      <c r="CO479" s="247"/>
      <c r="CP479" s="247"/>
      <c r="CQ479" s="247"/>
      <c r="CR479" s="247"/>
      <c r="CS479" s="248" t="s">
        <v>4741</v>
      </c>
      <c r="CT479" s="247"/>
      <c r="CU479" s="247"/>
      <c r="CV479" s="247"/>
      <c r="CW479" s="247"/>
      <c r="CX479" s="247"/>
      <c r="CY479" s="247"/>
      <c r="CZ479" s="247"/>
      <c r="DA479" s="247"/>
      <c r="DB479" s="247"/>
      <c r="DC479" s="247"/>
      <c r="DD479" s="247"/>
      <c r="DE479" s="247"/>
    </row>
    <row r="480" spans="34:109" ht="42.75" hidden="1">
      <c r="AH480" s="83"/>
      <c r="AI480" s="83"/>
      <c r="AJ480" s="83"/>
      <c r="AK480" s="83"/>
      <c r="AL480" s="47" t="str">
        <f t="shared" si="14"/>
        <v/>
      </c>
      <c r="AM480" s="47" t="str">
        <f t="shared" si="15"/>
        <v/>
      </c>
      <c r="AO480" s="83"/>
      <c r="AP480" s="43">
        <v>478</v>
      </c>
      <c r="AQ480" s="84"/>
      <c r="AR480" s="84"/>
      <c r="AS480" s="84"/>
      <c r="AT480" s="84"/>
      <c r="AU480" s="84"/>
      <c r="AV480" s="84"/>
      <c r="AW480" s="84"/>
      <c r="AX480" s="84"/>
      <c r="AY480" s="84"/>
      <c r="AZ480" s="84"/>
      <c r="BA480" s="84"/>
      <c r="BB480" s="84"/>
      <c r="BC480" s="84"/>
      <c r="BD480" s="84"/>
      <c r="BE480" s="84"/>
      <c r="BF480" s="84"/>
      <c r="BG480" s="84"/>
      <c r="BH480" s="84"/>
      <c r="BI480" s="84"/>
      <c r="BJ480" s="51" t="s">
        <v>4742</v>
      </c>
      <c r="BK480" s="84"/>
      <c r="BL480" s="84"/>
      <c r="BM480" s="84"/>
      <c r="BN480" s="84"/>
      <c r="BO480" s="84"/>
      <c r="BP480" s="84"/>
      <c r="BQ480" s="84"/>
      <c r="BR480" s="84"/>
      <c r="BS480" s="84"/>
      <c r="BT480" s="84"/>
      <c r="BU480" s="84"/>
      <c r="BV480" s="84"/>
      <c r="BW480" s="83"/>
      <c r="BX480" s="83"/>
      <c r="BY480" s="83"/>
      <c r="BZ480" s="247"/>
      <c r="CA480" s="247"/>
      <c r="CB480" s="247"/>
      <c r="CC480" s="247"/>
      <c r="CD480" s="247"/>
      <c r="CE480" s="247"/>
      <c r="CF480" s="247"/>
      <c r="CG480" s="247"/>
      <c r="CH480" s="247"/>
      <c r="CI480" s="247"/>
      <c r="CJ480" s="247"/>
      <c r="CK480" s="247"/>
      <c r="CL480" s="247"/>
      <c r="CM480" s="247"/>
      <c r="CN480" s="247"/>
      <c r="CO480" s="247"/>
      <c r="CP480" s="247"/>
      <c r="CQ480" s="247"/>
      <c r="CR480" s="247"/>
      <c r="CS480" s="248" t="s">
        <v>4743</v>
      </c>
      <c r="CT480" s="247"/>
      <c r="CU480" s="247"/>
      <c r="CV480" s="247"/>
      <c r="CW480" s="247"/>
      <c r="CX480" s="247"/>
      <c r="CY480" s="247"/>
      <c r="CZ480" s="247"/>
      <c r="DA480" s="247"/>
      <c r="DB480" s="247"/>
      <c r="DC480" s="247"/>
      <c r="DD480" s="247"/>
      <c r="DE480" s="247"/>
    </row>
    <row r="481" spans="34:109" ht="57" hidden="1">
      <c r="AH481" s="83"/>
      <c r="AI481" s="83"/>
      <c r="AJ481" s="83"/>
      <c r="AK481" s="83"/>
      <c r="AL481" s="47" t="str">
        <f t="shared" si="14"/>
        <v/>
      </c>
      <c r="AM481" s="47" t="str">
        <f t="shared" si="15"/>
        <v/>
      </c>
      <c r="AO481" s="83"/>
      <c r="AP481" s="43">
        <v>479</v>
      </c>
      <c r="AQ481" s="84"/>
      <c r="AR481" s="84"/>
      <c r="AS481" s="84"/>
      <c r="AT481" s="84"/>
      <c r="AU481" s="84"/>
      <c r="AV481" s="84"/>
      <c r="AW481" s="84"/>
      <c r="AX481" s="84"/>
      <c r="AY481" s="84"/>
      <c r="AZ481" s="84"/>
      <c r="BA481" s="84"/>
      <c r="BB481" s="84"/>
      <c r="BC481" s="84"/>
      <c r="BD481" s="84"/>
      <c r="BE481" s="84"/>
      <c r="BF481" s="84"/>
      <c r="BG481" s="84"/>
      <c r="BH481" s="84"/>
      <c r="BI481" s="84"/>
      <c r="BJ481" s="51" t="s">
        <v>4744</v>
      </c>
      <c r="BK481" s="84"/>
      <c r="BL481" s="84"/>
      <c r="BM481" s="84"/>
      <c r="BN481" s="84"/>
      <c r="BO481" s="84"/>
      <c r="BP481" s="84"/>
      <c r="BQ481" s="84"/>
      <c r="BR481" s="84"/>
      <c r="BS481" s="84"/>
      <c r="BT481" s="84"/>
      <c r="BU481" s="84"/>
      <c r="BV481" s="84"/>
      <c r="BW481" s="83"/>
      <c r="BX481" s="83"/>
      <c r="BY481" s="83"/>
      <c r="BZ481" s="247"/>
      <c r="CA481" s="247"/>
      <c r="CB481" s="247"/>
      <c r="CC481" s="247"/>
      <c r="CD481" s="247"/>
      <c r="CE481" s="247"/>
      <c r="CF481" s="247"/>
      <c r="CG481" s="247"/>
      <c r="CH481" s="247"/>
      <c r="CI481" s="247"/>
      <c r="CJ481" s="247"/>
      <c r="CK481" s="247"/>
      <c r="CL481" s="247"/>
      <c r="CM481" s="247"/>
      <c r="CN481" s="247"/>
      <c r="CO481" s="247"/>
      <c r="CP481" s="247"/>
      <c r="CQ481" s="247"/>
      <c r="CR481" s="247"/>
      <c r="CS481" s="248" t="s">
        <v>4745</v>
      </c>
      <c r="CT481" s="247"/>
      <c r="CU481" s="247"/>
      <c r="CV481" s="247"/>
      <c r="CW481" s="247"/>
      <c r="CX481" s="247"/>
      <c r="CY481" s="247"/>
      <c r="CZ481" s="247"/>
      <c r="DA481" s="247"/>
      <c r="DB481" s="247"/>
      <c r="DC481" s="247"/>
      <c r="DD481" s="247"/>
      <c r="DE481" s="247"/>
    </row>
    <row r="482" spans="34:109" ht="57" hidden="1">
      <c r="AH482" s="83"/>
      <c r="AI482" s="83"/>
      <c r="AJ482" s="83"/>
      <c r="AK482" s="83"/>
      <c r="AL482" s="47" t="str">
        <f t="shared" si="14"/>
        <v/>
      </c>
      <c r="AM482" s="47" t="str">
        <f t="shared" si="15"/>
        <v/>
      </c>
      <c r="AO482" s="83"/>
      <c r="AP482" s="43">
        <v>480</v>
      </c>
      <c r="AQ482" s="84"/>
      <c r="AR482" s="84"/>
      <c r="AS482" s="84"/>
      <c r="AT482" s="84"/>
      <c r="AU482" s="84"/>
      <c r="AV482" s="84"/>
      <c r="AW482" s="84"/>
      <c r="AX482" s="84"/>
      <c r="AY482" s="84"/>
      <c r="AZ482" s="84"/>
      <c r="BA482" s="84"/>
      <c r="BB482" s="84"/>
      <c r="BC482" s="84"/>
      <c r="BD482" s="84"/>
      <c r="BE482" s="84"/>
      <c r="BF482" s="84"/>
      <c r="BG482" s="84"/>
      <c r="BH482" s="84"/>
      <c r="BI482" s="84"/>
      <c r="BJ482" s="51" t="s">
        <v>4746</v>
      </c>
      <c r="BK482" s="84"/>
      <c r="BL482" s="84"/>
      <c r="BM482" s="84"/>
      <c r="BN482" s="84"/>
      <c r="BO482" s="84"/>
      <c r="BP482" s="84"/>
      <c r="BQ482" s="84"/>
      <c r="BR482" s="84"/>
      <c r="BS482" s="84"/>
      <c r="BT482" s="84"/>
      <c r="BU482" s="84"/>
      <c r="BV482" s="84"/>
      <c r="BW482" s="83"/>
      <c r="BX482" s="83"/>
      <c r="BY482" s="83"/>
      <c r="BZ482" s="247"/>
      <c r="CA482" s="247"/>
      <c r="CB482" s="247"/>
      <c r="CC482" s="247"/>
      <c r="CD482" s="247"/>
      <c r="CE482" s="247"/>
      <c r="CF482" s="247"/>
      <c r="CG482" s="247"/>
      <c r="CH482" s="247"/>
      <c r="CI482" s="247"/>
      <c r="CJ482" s="247"/>
      <c r="CK482" s="247"/>
      <c r="CL482" s="247"/>
      <c r="CM482" s="247"/>
      <c r="CN482" s="247"/>
      <c r="CO482" s="247"/>
      <c r="CP482" s="247"/>
      <c r="CQ482" s="247"/>
      <c r="CR482" s="247"/>
      <c r="CS482" s="248" t="s">
        <v>4747</v>
      </c>
      <c r="CT482" s="247"/>
      <c r="CU482" s="247"/>
      <c r="CV482" s="247"/>
      <c r="CW482" s="247"/>
      <c r="CX482" s="247"/>
      <c r="CY482" s="247"/>
      <c r="CZ482" s="247"/>
      <c r="DA482" s="247"/>
      <c r="DB482" s="247"/>
      <c r="DC482" s="247"/>
      <c r="DD482" s="247"/>
      <c r="DE482" s="247"/>
    </row>
    <row r="483" spans="34:109" ht="57" hidden="1">
      <c r="AH483" s="83"/>
      <c r="AI483" s="83"/>
      <c r="AJ483" s="83"/>
      <c r="AK483" s="83"/>
      <c r="AL483" s="47" t="str">
        <f t="shared" si="14"/>
        <v/>
      </c>
      <c r="AM483" s="47" t="str">
        <f t="shared" si="15"/>
        <v/>
      </c>
      <c r="AO483" s="83"/>
      <c r="AP483" s="43">
        <v>481</v>
      </c>
      <c r="AQ483" s="84"/>
      <c r="AR483" s="84"/>
      <c r="AS483" s="84"/>
      <c r="AT483" s="84"/>
      <c r="AU483" s="84"/>
      <c r="AV483" s="84"/>
      <c r="AW483" s="84"/>
      <c r="AX483" s="84"/>
      <c r="AY483" s="84"/>
      <c r="AZ483" s="84"/>
      <c r="BA483" s="84"/>
      <c r="BB483" s="84"/>
      <c r="BC483" s="84"/>
      <c r="BD483" s="84"/>
      <c r="BE483" s="84"/>
      <c r="BF483" s="84"/>
      <c r="BG483" s="84"/>
      <c r="BH483" s="84"/>
      <c r="BI483" s="84"/>
      <c r="BJ483" s="51" t="s">
        <v>4748</v>
      </c>
      <c r="BK483" s="84"/>
      <c r="BL483" s="84"/>
      <c r="BM483" s="84"/>
      <c r="BN483" s="84"/>
      <c r="BO483" s="84"/>
      <c r="BP483" s="84"/>
      <c r="BQ483" s="84"/>
      <c r="BR483" s="84"/>
      <c r="BS483" s="84"/>
      <c r="BT483" s="84"/>
      <c r="BU483" s="84"/>
      <c r="BV483" s="84"/>
      <c r="BW483" s="83"/>
      <c r="BX483" s="83"/>
      <c r="BY483" s="83"/>
      <c r="BZ483" s="247"/>
      <c r="CA483" s="247"/>
      <c r="CB483" s="247"/>
      <c r="CC483" s="247"/>
      <c r="CD483" s="247"/>
      <c r="CE483" s="247"/>
      <c r="CF483" s="247"/>
      <c r="CG483" s="247"/>
      <c r="CH483" s="247"/>
      <c r="CI483" s="247"/>
      <c r="CJ483" s="247"/>
      <c r="CK483" s="247"/>
      <c r="CL483" s="247"/>
      <c r="CM483" s="247"/>
      <c r="CN483" s="247"/>
      <c r="CO483" s="247"/>
      <c r="CP483" s="247"/>
      <c r="CQ483" s="247"/>
      <c r="CR483" s="247"/>
      <c r="CS483" s="248" t="s">
        <v>4749</v>
      </c>
      <c r="CT483" s="247"/>
      <c r="CU483" s="247"/>
      <c r="CV483" s="247"/>
      <c r="CW483" s="247"/>
      <c r="CX483" s="247"/>
      <c r="CY483" s="247"/>
      <c r="CZ483" s="247"/>
      <c r="DA483" s="247"/>
      <c r="DB483" s="247"/>
      <c r="DC483" s="247"/>
      <c r="DD483" s="247"/>
      <c r="DE483" s="247"/>
    </row>
    <row r="484" spans="34:109" ht="57" hidden="1">
      <c r="AH484" s="83"/>
      <c r="AI484" s="83"/>
      <c r="AJ484" s="83"/>
      <c r="AK484" s="83"/>
      <c r="AL484" s="47" t="str">
        <f t="shared" si="14"/>
        <v/>
      </c>
      <c r="AM484" s="47" t="str">
        <f t="shared" si="15"/>
        <v/>
      </c>
      <c r="AO484" s="83"/>
      <c r="AP484" s="43">
        <v>482</v>
      </c>
      <c r="AQ484" s="84"/>
      <c r="AR484" s="84"/>
      <c r="AS484" s="84"/>
      <c r="AT484" s="84"/>
      <c r="AU484" s="84"/>
      <c r="AV484" s="84"/>
      <c r="AW484" s="84"/>
      <c r="AX484" s="84"/>
      <c r="AY484" s="84"/>
      <c r="AZ484" s="84"/>
      <c r="BA484" s="84"/>
      <c r="BB484" s="84"/>
      <c r="BC484" s="84"/>
      <c r="BD484" s="84"/>
      <c r="BE484" s="84"/>
      <c r="BF484" s="84"/>
      <c r="BG484" s="84"/>
      <c r="BH484" s="84"/>
      <c r="BI484" s="84"/>
      <c r="BJ484" s="51" t="s">
        <v>4750</v>
      </c>
      <c r="BK484" s="84"/>
      <c r="BL484" s="84"/>
      <c r="BM484" s="84"/>
      <c r="BN484" s="84"/>
      <c r="BO484" s="84"/>
      <c r="BP484" s="84"/>
      <c r="BQ484" s="84"/>
      <c r="BR484" s="84"/>
      <c r="BS484" s="84"/>
      <c r="BT484" s="84"/>
      <c r="BU484" s="84"/>
      <c r="BV484" s="84"/>
      <c r="BW484" s="83"/>
      <c r="BX484" s="83"/>
      <c r="BY484" s="83"/>
      <c r="BZ484" s="247"/>
      <c r="CA484" s="247"/>
      <c r="CB484" s="247"/>
      <c r="CC484" s="247"/>
      <c r="CD484" s="247"/>
      <c r="CE484" s="247"/>
      <c r="CF484" s="247"/>
      <c r="CG484" s="247"/>
      <c r="CH484" s="247"/>
      <c r="CI484" s="247"/>
      <c r="CJ484" s="247"/>
      <c r="CK484" s="247"/>
      <c r="CL484" s="247"/>
      <c r="CM484" s="247"/>
      <c r="CN484" s="247"/>
      <c r="CO484" s="247"/>
      <c r="CP484" s="247"/>
      <c r="CQ484" s="247"/>
      <c r="CR484" s="247"/>
      <c r="CS484" s="248" t="s">
        <v>4751</v>
      </c>
      <c r="CT484" s="247"/>
      <c r="CU484" s="247"/>
      <c r="CV484" s="247"/>
      <c r="CW484" s="247"/>
      <c r="CX484" s="247"/>
      <c r="CY484" s="247"/>
      <c r="CZ484" s="247"/>
      <c r="DA484" s="247"/>
      <c r="DB484" s="247"/>
      <c r="DC484" s="247"/>
      <c r="DD484" s="247"/>
      <c r="DE484" s="247"/>
    </row>
    <row r="485" spans="34:109" ht="85.5" hidden="1">
      <c r="AH485" s="83"/>
      <c r="AI485" s="83"/>
      <c r="AJ485" s="83"/>
      <c r="AK485" s="83"/>
      <c r="AL485" s="47" t="str">
        <f t="shared" si="14"/>
        <v/>
      </c>
      <c r="AM485" s="47" t="str">
        <f t="shared" si="15"/>
        <v/>
      </c>
      <c r="AO485" s="83"/>
      <c r="AP485" s="43">
        <v>483</v>
      </c>
      <c r="AQ485" s="84"/>
      <c r="AR485" s="84"/>
      <c r="AS485" s="84"/>
      <c r="AT485" s="84"/>
      <c r="AU485" s="84"/>
      <c r="AV485" s="84"/>
      <c r="AW485" s="84"/>
      <c r="AX485" s="84"/>
      <c r="AY485" s="84"/>
      <c r="AZ485" s="84"/>
      <c r="BA485" s="84"/>
      <c r="BB485" s="84"/>
      <c r="BC485" s="84"/>
      <c r="BD485" s="84"/>
      <c r="BE485" s="84"/>
      <c r="BF485" s="84"/>
      <c r="BG485" s="84"/>
      <c r="BH485" s="84"/>
      <c r="BI485" s="84"/>
      <c r="BJ485" s="51" t="s">
        <v>4752</v>
      </c>
      <c r="BK485" s="84"/>
      <c r="BL485" s="84"/>
      <c r="BM485" s="84"/>
      <c r="BN485" s="84"/>
      <c r="BO485" s="84"/>
      <c r="BP485" s="84"/>
      <c r="BQ485" s="84"/>
      <c r="BR485" s="84"/>
      <c r="BS485" s="84"/>
      <c r="BT485" s="84"/>
      <c r="BU485" s="84"/>
      <c r="BV485" s="84"/>
      <c r="BW485" s="83"/>
      <c r="BX485" s="83"/>
      <c r="BY485" s="83"/>
      <c r="BZ485" s="247"/>
      <c r="CA485" s="247"/>
      <c r="CB485" s="247"/>
      <c r="CC485" s="247"/>
      <c r="CD485" s="247"/>
      <c r="CE485" s="247"/>
      <c r="CF485" s="247"/>
      <c r="CG485" s="247"/>
      <c r="CH485" s="247"/>
      <c r="CI485" s="247"/>
      <c r="CJ485" s="247"/>
      <c r="CK485" s="247"/>
      <c r="CL485" s="247"/>
      <c r="CM485" s="247"/>
      <c r="CN485" s="247"/>
      <c r="CO485" s="247"/>
      <c r="CP485" s="247"/>
      <c r="CQ485" s="247"/>
      <c r="CR485" s="247"/>
      <c r="CS485" s="248" t="s">
        <v>4753</v>
      </c>
      <c r="CT485" s="247"/>
      <c r="CU485" s="247"/>
      <c r="CV485" s="247"/>
      <c r="CW485" s="247"/>
      <c r="CX485" s="247"/>
      <c r="CY485" s="247"/>
      <c r="CZ485" s="247"/>
      <c r="DA485" s="247"/>
      <c r="DB485" s="247"/>
      <c r="DC485" s="247"/>
      <c r="DD485" s="247"/>
      <c r="DE485" s="247"/>
    </row>
    <row r="486" spans="34:109" ht="71.25" hidden="1">
      <c r="AH486" s="83"/>
      <c r="AI486" s="83"/>
      <c r="AJ486" s="83"/>
      <c r="AK486" s="83"/>
      <c r="AL486" s="47" t="str">
        <f t="shared" si="14"/>
        <v/>
      </c>
      <c r="AM486" s="47" t="str">
        <f t="shared" si="15"/>
        <v/>
      </c>
      <c r="AO486" s="83"/>
      <c r="AP486" s="43">
        <v>484</v>
      </c>
      <c r="AQ486" s="84"/>
      <c r="AR486" s="84"/>
      <c r="AS486" s="84"/>
      <c r="AT486" s="84"/>
      <c r="AU486" s="84"/>
      <c r="AV486" s="84"/>
      <c r="AW486" s="84"/>
      <c r="AX486" s="84"/>
      <c r="AY486" s="84"/>
      <c r="AZ486" s="84"/>
      <c r="BA486" s="84"/>
      <c r="BB486" s="84"/>
      <c r="BC486" s="84"/>
      <c r="BD486" s="84"/>
      <c r="BE486" s="84"/>
      <c r="BF486" s="84"/>
      <c r="BG486" s="84"/>
      <c r="BH486" s="84"/>
      <c r="BI486" s="84"/>
      <c r="BJ486" s="51" t="s">
        <v>4754</v>
      </c>
      <c r="BK486" s="84"/>
      <c r="BL486" s="84"/>
      <c r="BM486" s="84"/>
      <c r="BN486" s="84"/>
      <c r="BO486" s="84"/>
      <c r="BP486" s="84"/>
      <c r="BQ486" s="84"/>
      <c r="BR486" s="84"/>
      <c r="BS486" s="84"/>
      <c r="BT486" s="84"/>
      <c r="BU486" s="84"/>
      <c r="BV486" s="84"/>
      <c r="BW486" s="83"/>
      <c r="BX486" s="83"/>
      <c r="BY486" s="83"/>
      <c r="BZ486" s="247"/>
      <c r="CA486" s="247"/>
      <c r="CB486" s="247"/>
      <c r="CC486" s="247"/>
      <c r="CD486" s="247"/>
      <c r="CE486" s="247"/>
      <c r="CF486" s="247"/>
      <c r="CG486" s="247"/>
      <c r="CH486" s="247"/>
      <c r="CI486" s="247"/>
      <c r="CJ486" s="247"/>
      <c r="CK486" s="247"/>
      <c r="CL486" s="247"/>
      <c r="CM486" s="247"/>
      <c r="CN486" s="247"/>
      <c r="CO486" s="247"/>
      <c r="CP486" s="247"/>
      <c r="CQ486" s="247"/>
      <c r="CR486" s="247"/>
      <c r="CS486" s="248" t="s">
        <v>4755</v>
      </c>
      <c r="CT486" s="247"/>
      <c r="CU486" s="247"/>
      <c r="CV486" s="247"/>
      <c r="CW486" s="247"/>
      <c r="CX486" s="247"/>
      <c r="CY486" s="247"/>
      <c r="CZ486" s="247"/>
      <c r="DA486" s="247"/>
      <c r="DB486" s="247"/>
      <c r="DC486" s="247"/>
      <c r="DD486" s="247"/>
      <c r="DE486" s="247"/>
    </row>
    <row r="487" spans="34:109" ht="57" hidden="1">
      <c r="AH487" s="83"/>
      <c r="AI487" s="83"/>
      <c r="AJ487" s="83"/>
      <c r="AK487" s="83"/>
      <c r="AL487" s="47" t="str">
        <f t="shared" si="14"/>
        <v/>
      </c>
      <c r="AM487" s="47" t="str">
        <f t="shared" si="15"/>
        <v/>
      </c>
      <c r="AO487" s="83"/>
      <c r="AP487" s="43">
        <v>485</v>
      </c>
      <c r="AQ487" s="84"/>
      <c r="AR487" s="84"/>
      <c r="AS487" s="84"/>
      <c r="AT487" s="84"/>
      <c r="AU487" s="84"/>
      <c r="AV487" s="84"/>
      <c r="AW487" s="84"/>
      <c r="AX487" s="84"/>
      <c r="AY487" s="84"/>
      <c r="AZ487" s="84"/>
      <c r="BA487" s="84"/>
      <c r="BB487" s="84"/>
      <c r="BC487" s="84"/>
      <c r="BD487" s="84"/>
      <c r="BE487" s="84"/>
      <c r="BF487" s="84"/>
      <c r="BG487" s="84"/>
      <c r="BH487" s="84"/>
      <c r="BI487" s="84"/>
      <c r="BJ487" s="51" t="s">
        <v>4756</v>
      </c>
      <c r="BK487" s="84"/>
      <c r="BL487" s="84"/>
      <c r="BM487" s="84"/>
      <c r="BN487" s="84"/>
      <c r="BO487" s="84"/>
      <c r="BP487" s="84"/>
      <c r="BQ487" s="84"/>
      <c r="BR487" s="84"/>
      <c r="BS487" s="84"/>
      <c r="BT487" s="84"/>
      <c r="BU487" s="84"/>
      <c r="BV487" s="84"/>
      <c r="BW487" s="83"/>
      <c r="BX487" s="83"/>
      <c r="BY487" s="83"/>
      <c r="BZ487" s="247"/>
      <c r="CA487" s="247"/>
      <c r="CB487" s="247"/>
      <c r="CC487" s="247"/>
      <c r="CD487" s="247"/>
      <c r="CE487" s="247"/>
      <c r="CF487" s="247"/>
      <c r="CG487" s="247"/>
      <c r="CH487" s="247"/>
      <c r="CI487" s="247"/>
      <c r="CJ487" s="247"/>
      <c r="CK487" s="247"/>
      <c r="CL487" s="247"/>
      <c r="CM487" s="247"/>
      <c r="CN487" s="247"/>
      <c r="CO487" s="247"/>
      <c r="CP487" s="247"/>
      <c r="CQ487" s="247"/>
      <c r="CR487" s="247"/>
      <c r="CS487" s="248" t="s">
        <v>4757</v>
      </c>
      <c r="CT487" s="247"/>
      <c r="CU487" s="247"/>
      <c r="CV487" s="247"/>
      <c r="CW487" s="247"/>
      <c r="CX487" s="247"/>
      <c r="CY487" s="247"/>
      <c r="CZ487" s="247"/>
      <c r="DA487" s="247"/>
      <c r="DB487" s="247"/>
      <c r="DC487" s="247"/>
      <c r="DD487" s="247"/>
      <c r="DE487" s="247"/>
    </row>
    <row r="488" spans="34:109" ht="57" hidden="1">
      <c r="AH488" s="83"/>
      <c r="AI488" s="83"/>
      <c r="AJ488" s="83"/>
      <c r="AK488" s="83"/>
      <c r="AL488" s="47" t="str">
        <f t="shared" si="14"/>
        <v/>
      </c>
      <c r="AM488" s="47" t="str">
        <f t="shared" si="15"/>
        <v/>
      </c>
      <c r="AO488" s="83"/>
      <c r="AP488" s="43">
        <v>486</v>
      </c>
      <c r="AQ488" s="84"/>
      <c r="AR488" s="84"/>
      <c r="AS488" s="84"/>
      <c r="AT488" s="84"/>
      <c r="AU488" s="84"/>
      <c r="AV488" s="84"/>
      <c r="AW488" s="84"/>
      <c r="AX488" s="84"/>
      <c r="AY488" s="84"/>
      <c r="AZ488" s="84"/>
      <c r="BA488" s="84"/>
      <c r="BB488" s="84"/>
      <c r="BC488" s="84"/>
      <c r="BD488" s="84"/>
      <c r="BE488" s="84"/>
      <c r="BF488" s="84"/>
      <c r="BG488" s="84"/>
      <c r="BH488" s="84"/>
      <c r="BI488" s="84"/>
      <c r="BJ488" s="51" t="s">
        <v>4758</v>
      </c>
      <c r="BK488" s="84"/>
      <c r="BL488" s="84"/>
      <c r="BM488" s="84"/>
      <c r="BN488" s="84"/>
      <c r="BO488" s="84"/>
      <c r="BP488" s="84"/>
      <c r="BQ488" s="84"/>
      <c r="BR488" s="84"/>
      <c r="BS488" s="84"/>
      <c r="BT488" s="84"/>
      <c r="BU488" s="84"/>
      <c r="BV488" s="84"/>
      <c r="BW488" s="83"/>
      <c r="BX488" s="83"/>
      <c r="BY488" s="83"/>
      <c r="BZ488" s="247"/>
      <c r="CA488" s="247"/>
      <c r="CB488" s="247"/>
      <c r="CC488" s="247"/>
      <c r="CD488" s="247"/>
      <c r="CE488" s="247"/>
      <c r="CF488" s="247"/>
      <c r="CG488" s="247"/>
      <c r="CH488" s="247"/>
      <c r="CI488" s="247"/>
      <c r="CJ488" s="247"/>
      <c r="CK488" s="247"/>
      <c r="CL488" s="247"/>
      <c r="CM488" s="247"/>
      <c r="CN488" s="247"/>
      <c r="CO488" s="247"/>
      <c r="CP488" s="247"/>
      <c r="CQ488" s="247"/>
      <c r="CR488" s="247"/>
      <c r="CS488" s="248" t="s">
        <v>4759</v>
      </c>
      <c r="CT488" s="247"/>
      <c r="CU488" s="247"/>
      <c r="CV488" s="247"/>
      <c r="CW488" s="247"/>
      <c r="CX488" s="247"/>
      <c r="CY488" s="247"/>
      <c r="CZ488" s="247"/>
      <c r="DA488" s="247"/>
      <c r="DB488" s="247"/>
      <c r="DC488" s="247"/>
      <c r="DD488" s="247"/>
      <c r="DE488" s="247"/>
    </row>
    <row r="489" spans="34:109" ht="71.25" hidden="1">
      <c r="AH489" s="83"/>
      <c r="AI489" s="83"/>
      <c r="AJ489" s="83"/>
      <c r="AK489" s="83"/>
      <c r="AL489" s="47" t="str">
        <f t="shared" si="14"/>
        <v/>
      </c>
      <c r="AM489" s="47" t="str">
        <f t="shared" si="15"/>
        <v/>
      </c>
      <c r="AO489" s="83"/>
      <c r="AP489" s="43">
        <v>487</v>
      </c>
      <c r="AQ489" s="84"/>
      <c r="AR489" s="84"/>
      <c r="AS489" s="84"/>
      <c r="AT489" s="84"/>
      <c r="AU489" s="84"/>
      <c r="AV489" s="84"/>
      <c r="AW489" s="84"/>
      <c r="AX489" s="84"/>
      <c r="AY489" s="84"/>
      <c r="AZ489" s="84"/>
      <c r="BA489" s="84"/>
      <c r="BB489" s="84"/>
      <c r="BC489" s="84"/>
      <c r="BD489" s="84"/>
      <c r="BE489" s="84"/>
      <c r="BF489" s="84"/>
      <c r="BG489" s="84"/>
      <c r="BH489" s="84"/>
      <c r="BI489" s="84"/>
      <c r="BJ489" s="51" t="s">
        <v>4760</v>
      </c>
      <c r="BK489" s="84"/>
      <c r="BL489" s="84"/>
      <c r="BM489" s="84"/>
      <c r="BN489" s="84"/>
      <c r="BO489" s="84"/>
      <c r="BP489" s="84"/>
      <c r="BQ489" s="84"/>
      <c r="BR489" s="84"/>
      <c r="BS489" s="84"/>
      <c r="BT489" s="84"/>
      <c r="BU489" s="84"/>
      <c r="BV489" s="84"/>
      <c r="BW489" s="83"/>
      <c r="BX489" s="83"/>
      <c r="BY489" s="83"/>
      <c r="BZ489" s="247"/>
      <c r="CA489" s="247"/>
      <c r="CB489" s="247"/>
      <c r="CC489" s="247"/>
      <c r="CD489" s="247"/>
      <c r="CE489" s="247"/>
      <c r="CF489" s="247"/>
      <c r="CG489" s="247"/>
      <c r="CH489" s="247"/>
      <c r="CI489" s="247"/>
      <c r="CJ489" s="247"/>
      <c r="CK489" s="247"/>
      <c r="CL489" s="247"/>
      <c r="CM489" s="247"/>
      <c r="CN489" s="247"/>
      <c r="CO489" s="247"/>
      <c r="CP489" s="247"/>
      <c r="CQ489" s="247"/>
      <c r="CR489" s="247"/>
      <c r="CS489" s="248" t="s">
        <v>4761</v>
      </c>
      <c r="CT489" s="247"/>
      <c r="CU489" s="247"/>
      <c r="CV489" s="247"/>
      <c r="CW489" s="247"/>
      <c r="CX489" s="247"/>
      <c r="CY489" s="247"/>
      <c r="CZ489" s="247"/>
      <c r="DA489" s="247"/>
      <c r="DB489" s="247"/>
      <c r="DC489" s="247"/>
      <c r="DD489" s="247"/>
      <c r="DE489" s="247"/>
    </row>
    <row r="490" spans="34:109" ht="57" hidden="1">
      <c r="AH490" s="83"/>
      <c r="AI490" s="83"/>
      <c r="AJ490" s="83"/>
      <c r="AK490" s="83"/>
      <c r="AL490" s="47" t="str">
        <f t="shared" si="14"/>
        <v/>
      </c>
      <c r="AM490" s="47" t="str">
        <f t="shared" si="15"/>
        <v/>
      </c>
      <c r="AO490" s="83"/>
      <c r="AP490" s="43">
        <v>488</v>
      </c>
      <c r="AQ490" s="84"/>
      <c r="AR490" s="84"/>
      <c r="AS490" s="84"/>
      <c r="AT490" s="84"/>
      <c r="AU490" s="84"/>
      <c r="AV490" s="84"/>
      <c r="AW490" s="84"/>
      <c r="AX490" s="84"/>
      <c r="AY490" s="84"/>
      <c r="AZ490" s="84"/>
      <c r="BA490" s="84"/>
      <c r="BB490" s="84"/>
      <c r="BC490" s="84"/>
      <c r="BD490" s="84"/>
      <c r="BE490" s="84"/>
      <c r="BF490" s="84"/>
      <c r="BG490" s="84"/>
      <c r="BH490" s="84"/>
      <c r="BI490" s="84"/>
      <c r="BJ490" s="51" t="s">
        <v>4762</v>
      </c>
      <c r="BK490" s="84"/>
      <c r="BL490" s="84"/>
      <c r="BM490" s="84"/>
      <c r="BN490" s="84"/>
      <c r="BO490" s="84"/>
      <c r="BP490" s="84"/>
      <c r="BQ490" s="84"/>
      <c r="BR490" s="84"/>
      <c r="BS490" s="84"/>
      <c r="BT490" s="84"/>
      <c r="BU490" s="84"/>
      <c r="BV490" s="84"/>
      <c r="BW490" s="83"/>
      <c r="BX490" s="83"/>
      <c r="BY490" s="83"/>
      <c r="BZ490" s="247"/>
      <c r="CA490" s="247"/>
      <c r="CB490" s="247"/>
      <c r="CC490" s="247"/>
      <c r="CD490" s="247"/>
      <c r="CE490" s="247"/>
      <c r="CF490" s="247"/>
      <c r="CG490" s="247"/>
      <c r="CH490" s="247"/>
      <c r="CI490" s="247"/>
      <c r="CJ490" s="247"/>
      <c r="CK490" s="247"/>
      <c r="CL490" s="247"/>
      <c r="CM490" s="247"/>
      <c r="CN490" s="247"/>
      <c r="CO490" s="247"/>
      <c r="CP490" s="247"/>
      <c r="CQ490" s="247"/>
      <c r="CR490" s="247"/>
      <c r="CS490" s="248" t="s">
        <v>4763</v>
      </c>
      <c r="CT490" s="247"/>
      <c r="CU490" s="247"/>
      <c r="CV490" s="247"/>
      <c r="CW490" s="247"/>
      <c r="CX490" s="247"/>
      <c r="CY490" s="247"/>
      <c r="CZ490" s="247"/>
      <c r="DA490" s="247"/>
      <c r="DB490" s="247"/>
      <c r="DC490" s="247"/>
      <c r="DD490" s="247"/>
      <c r="DE490" s="247"/>
    </row>
    <row r="491" spans="34:109" ht="57" hidden="1">
      <c r="AH491" s="83"/>
      <c r="AI491" s="83"/>
      <c r="AJ491" s="83"/>
      <c r="AK491" s="83"/>
      <c r="AL491" s="47" t="str">
        <f t="shared" si="14"/>
        <v/>
      </c>
      <c r="AM491" s="47" t="str">
        <f t="shared" si="15"/>
        <v/>
      </c>
      <c r="AO491" s="83"/>
      <c r="AP491" s="43">
        <v>489</v>
      </c>
      <c r="AQ491" s="84"/>
      <c r="AR491" s="84"/>
      <c r="AS491" s="84"/>
      <c r="AT491" s="84"/>
      <c r="AU491" s="84"/>
      <c r="AV491" s="84"/>
      <c r="AW491" s="84"/>
      <c r="AX491" s="84"/>
      <c r="AY491" s="84"/>
      <c r="AZ491" s="84"/>
      <c r="BA491" s="84"/>
      <c r="BB491" s="84"/>
      <c r="BC491" s="84"/>
      <c r="BD491" s="84"/>
      <c r="BE491" s="84"/>
      <c r="BF491" s="84"/>
      <c r="BG491" s="84"/>
      <c r="BH491" s="84"/>
      <c r="BI491" s="84"/>
      <c r="BJ491" s="51" t="s">
        <v>4764</v>
      </c>
      <c r="BK491" s="84"/>
      <c r="BL491" s="84"/>
      <c r="BM491" s="84"/>
      <c r="BN491" s="84"/>
      <c r="BO491" s="84"/>
      <c r="BP491" s="84"/>
      <c r="BQ491" s="84"/>
      <c r="BR491" s="84"/>
      <c r="BS491" s="84"/>
      <c r="BT491" s="84"/>
      <c r="BU491" s="84"/>
      <c r="BV491" s="84"/>
      <c r="BW491" s="83"/>
      <c r="BX491" s="83"/>
      <c r="BY491" s="83"/>
      <c r="BZ491" s="247"/>
      <c r="CA491" s="247"/>
      <c r="CB491" s="247"/>
      <c r="CC491" s="247"/>
      <c r="CD491" s="247"/>
      <c r="CE491" s="247"/>
      <c r="CF491" s="247"/>
      <c r="CG491" s="247"/>
      <c r="CH491" s="247"/>
      <c r="CI491" s="247"/>
      <c r="CJ491" s="247"/>
      <c r="CK491" s="247"/>
      <c r="CL491" s="247"/>
      <c r="CM491" s="247"/>
      <c r="CN491" s="247"/>
      <c r="CO491" s="247"/>
      <c r="CP491" s="247"/>
      <c r="CQ491" s="247"/>
      <c r="CR491" s="247"/>
      <c r="CS491" s="248" t="s">
        <v>4765</v>
      </c>
      <c r="CT491" s="247"/>
      <c r="CU491" s="247"/>
      <c r="CV491" s="247"/>
      <c r="CW491" s="247"/>
      <c r="CX491" s="247"/>
      <c r="CY491" s="247"/>
      <c r="CZ491" s="247"/>
      <c r="DA491" s="247"/>
      <c r="DB491" s="247"/>
      <c r="DC491" s="247"/>
      <c r="DD491" s="247"/>
      <c r="DE491" s="247"/>
    </row>
    <row r="492" spans="34:109" ht="57" hidden="1">
      <c r="AH492" s="83"/>
      <c r="AI492" s="83"/>
      <c r="AJ492" s="83"/>
      <c r="AK492" s="83"/>
      <c r="AL492" s="47" t="str">
        <f t="shared" si="14"/>
        <v/>
      </c>
      <c r="AM492" s="47" t="str">
        <f t="shared" si="15"/>
        <v/>
      </c>
      <c r="AO492" s="83"/>
      <c r="AP492" s="43">
        <v>490</v>
      </c>
      <c r="AQ492" s="84"/>
      <c r="AR492" s="84"/>
      <c r="AS492" s="84"/>
      <c r="AT492" s="84"/>
      <c r="AU492" s="84"/>
      <c r="AV492" s="84"/>
      <c r="AW492" s="84"/>
      <c r="AX492" s="84"/>
      <c r="AY492" s="84"/>
      <c r="AZ492" s="84"/>
      <c r="BA492" s="84"/>
      <c r="BB492" s="84"/>
      <c r="BC492" s="84"/>
      <c r="BD492" s="84"/>
      <c r="BE492" s="84"/>
      <c r="BF492" s="84"/>
      <c r="BG492" s="84"/>
      <c r="BH492" s="84"/>
      <c r="BI492" s="84"/>
      <c r="BJ492" s="51" t="s">
        <v>4766</v>
      </c>
      <c r="BK492" s="84"/>
      <c r="BL492" s="84"/>
      <c r="BM492" s="84"/>
      <c r="BN492" s="84"/>
      <c r="BO492" s="84"/>
      <c r="BP492" s="84"/>
      <c r="BQ492" s="84"/>
      <c r="BR492" s="84"/>
      <c r="BS492" s="84"/>
      <c r="BT492" s="84"/>
      <c r="BU492" s="84"/>
      <c r="BV492" s="84"/>
      <c r="BW492" s="83"/>
      <c r="BX492" s="83"/>
      <c r="BY492" s="83"/>
      <c r="BZ492" s="247"/>
      <c r="CA492" s="247"/>
      <c r="CB492" s="247"/>
      <c r="CC492" s="247"/>
      <c r="CD492" s="247"/>
      <c r="CE492" s="247"/>
      <c r="CF492" s="247"/>
      <c r="CG492" s="247"/>
      <c r="CH492" s="247"/>
      <c r="CI492" s="247"/>
      <c r="CJ492" s="247"/>
      <c r="CK492" s="247"/>
      <c r="CL492" s="247"/>
      <c r="CM492" s="247"/>
      <c r="CN492" s="247"/>
      <c r="CO492" s="247"/>
      <c r="CP492" s="247"/>
      <c r="CQ492" s="247"/>
      <c r="CR492" s="247"/>
      <c r="CS492" s="248" t="s">
        <v>4767</v>
      </c>
      <c r="CT492" s="247"/>
      <c r="CU492" s="247"/>
      <c r="CV492" s="247"/>
      <c r="CW492" s="247"/>
      <c r="CX492" s="247"/>
      <c r="CY492" s="247"/>
      <c r="CZ492" s="247"/>
      <c r="DA492" s="247"/>
      <c r="DB492" s="247"/>
      <c r="DC492" s="247"/>
      <c r="DD492" s="247"/>
      <c r="DE492" s="247"/>
    </row>
    <row r="493" spans="34:109" ht="71.25" hidden="1">
      <c r="AH493" s="43"/>
      <c r="AI493" s="43"/>
      <c r="AJ493" s="43"/>
      <c r="AK493" s="43"/>
      <c r="AL493" s="47" t="str">
        <f t="shared" si="14"/>
        <v/>
      </c>
      <c r="AM493" s="47" t="str">
        <f t="shared" si="15"/>
        <v/>
      </c>
      <c r="AO493" s="43"/>
      <c r="AP493" s="43">
        <v>491</v>
      </c>
      <c r="AQ493" s="51"/>
      <c r="AR493" s="51"/>
      <c r="AS493" s="51"/>
      <c r="AT493" s="51"/>
      <c r="AU493" s="51"/>
      <c r="AV493" s="51"/>
      <c r="AW493" s="51"/>
      <c r="AX493" s="51"/>
      <c r="AY493" s="51"/>
      <c r="AZ493" s="51"/>
      <c r="BA493" s="51"/>
      <c r="BB493" s="51"/>
      <c r="BC493" s="51"/>
      <c r="BD493" s="51"/>
      <c r="BE493" s="51"/>
      <c r="BF493" s="51"/>
      <c r="BG493" s="51"/>
      <c r="BH493" s="51"/>
      <c r="BI493" s="51"/>
      <c r="BJ493" s="51" t="s">
        <v>4768</v>
      </c>
      <c r="BK493" s="51"/>
      <c r="BL493" s="51"/>
      <c r="BM493" s="51"/>
      <c r="BN493" s="51"/>
      <c r="BO493" s="51"/>
      <c r="BP493" s="51"/>
      <c r="BQ493" s="51"/>
      <c r="BR493" s="51"/>
      <c r="BS493" s="51"/>
      <c r="BT493" s="51"/>
      <c r="BU493" s="51"/>
      <c r="BV493" s="51"/>
      <c r="BW493" s="43"/>
      <c r="BX493" s="43"/>
      <c r="BY493" s="43"/>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t="s">
        <v>4769</v>
      </c>
      <c r="CT493" s="248"/>
      <c r="CU493" s="248"/>
      <c r="CV493" s="248"/>
      <c r="CW493" s="248"/>
      <c r="CX493" s="248"/>
      <c r="CY493" s="248"/>
      <c r="CZ493" s="248"/>
      <c r="DA493" s="248"/>
      <c r="DB493" s="248"/>
      <c r="DC493" s="248"/>
      <c r="DD493" s="248"/>
      <c r="DE493" s="248"/>
    </row>
    <row r="494" spans="34:109" ht="57" hidden="1">
      <c r="AH494" s="83"/>
      <c r="AI494" s="83"/>
      <c r="AJ494" s="83"/>
      <c r="AK494" s="83"/>
      <c r="AL494" s="47" t="str">
        <f t="shared" si="14"/>
        <v/>
      </c>
      <c r="AM494" s="47" t="str">
        <f t="shared" si="15"/>
        <v/>
      </c>
      <c r="AO494" s="83"/>
      <c r="AP494" s="43">
        <v>492</v>
      </c>
      <c r="AQ494" s="84"/>
      <c r="AR494" s="84"/>
      <c r="AS494" s="84"/>
      <c r="AT494" s="84"/>
      <c r="AU494" s="84"/>
      <c r="AV494" s="84"/>
      <c r="AW494" s="84"/>
      <c r="AX494" s="84"/>
      <c r="AY494" s="84"/>
      <c r="AZ494" s="84"/>
      <c r="BA494" s="84"/>
      <c r="BB494" s="84"/>
      <c r="BC494" s="84"/>
      <c r="BD494" s="84"/>
      <c r="BE494" s="84"/>
      <c r="BF494" s="84"/>
      <c r="BG494" s="84"/>
      <c r="BH494" s="84"/>
      <c r="BI494" s="84"/>
      <c r="BJ494" s="51" t="s">
        <v>4770</v>
      </c>
      <c r="BK494" s="84"/>
      <c r="BL494" s="84"/>
      <c r="BM494" s="84"/>
      <c r="BN494" s="84"/>
      <c r="BO494" s="84"/>
      <c r="BP494" s="84"/>
      <c r="BQ494" s="84"/>
      <c r="BR494" s="84"/>
      <c r="BS494" s="84"/>
      <c r="BT494" s="84"/>
      <c r="BU494" s="84"/>
      <c r="BV494" s="84"/>
      <c r="BW494" s="83"/>
      <c r="BX494" s="83"/>
      <c r="BY494" s="83"/>
      <c r="BZ494" s="247"/>
      <c r="CA494" s="247"/>
      <c r="CB494" s="247"/>
      <c r="CC494" s="247"/>
      <c r="CD494" s="247"/>
      <c r="CE494" s="247"/>
      <c r="CF494" s="247"/>
      <c r="CG494" s="247"/>
      <c r="CH494" s="247"/>
      <c r="CI494" s="247"/>
      <c r="CJ494" s="247"/>
      <c r="CK494" s="247"/>
      <c r="CL494" s="247"/>
      <c r="CM494" s="247"/>
      <c r="CN494" s="247"/>
      <c r="CO494" s="247"/>
      <c r="CP494" s="247"/>
      <c r="CQ494" s="247"/>
      <c r="CR494" s="247"/>
      <c r="CS494" s="248" t="s">
        <v>4771</v>
      </c>
      <c r="CT494" s="247"/>
      <c r="CU494" s="247"/>
      <c r="CV494" s="247"/>
      <c r="CW494" s="247"/>
      <c r="CX494" s="247"/>
      <c r="CY494" s="247"/>
      <c r="CZ494" s="247"/>
      <c r="DA494" s="247"/>
      <c r="DB494" s="247"/>
      <c r="DC494" s="247"/>
      <c r="DD494" s="247"/>
      <c r="DE494" s="247"/>
    </row>
    <row r="495" spans="34:109" ht="57" hidden="1">
      <c r="AH495" s="83"/>
      <c r="AI495" s="83"/>
      <c r="AJ495" s="83"/>
      <c r="AK495" s="83"/>
      <c r="AL495" s="47" t="str">
        <f t="shared" si="14"/>
        <v/>
      </c>
      <c r="AM495" s="47" t="str">
        <f t="shared" si="15"/>
        <v/>
      </c>
      <c r="AO495" s="83"/>
      <c r="AP495" s="43">
        <v>493</v>
      </c>
      <c r="AQ495" s="84"/>
      <c r="AR495" s="84"/>
      <c r="AS495" s="84"/>
      <c r="AT495" s="84"/>
      <c r="AU495" s="84"/>
      <c r="AV495" s="84"/>
      <c r="AW495" s="84"/>
      <c r="AX495" s="84"/>
      <c r="AY495" s="84"/>
      <c r="AZ495" s="84"/>
      <c r="BA495" s="84"/>
      <c r="BB495" s="84"/>
      <c r="BC495" s="84"/>
      <c r="BD495" s="84"/>
      <c r="BE495" s="84"/>
      <c r="BF495" s="84"/>
      <c r="BG495" s="84"/>
      <c r="BH495" s="84"/>
      <c r="BI495" s="84"/>
      <c r="BJ495" s="51" t="s">
        <v>4772</v>
      </c>
      <c r="BK495" s="84"/>
      <c r="BL495" s="84"/>
      <c r="BM495" s="84"/>
      <c r="BN495" s="84"/>
      <c r="BO495" s="84"/>
      <c r="BP495" s="84"/>
      <c r="BQ495" s="84"/>
      <c r="BR495" s="84"/>
      <c r="BS495" s="84"/>
      <c r="BT495" s="84"/>
      <c r="BU495" s="84"/>
      <c r="BV495" s="84"/>
      <c r="BW495" s="83"/>
      <c r="BX495" s="83"/>
      <c r="BY495" s="83"/>
      <c r="BZ495" s="247"/>
      <c r="CA495" s="247"/>
      <c r="CB495" s="247"/>
      <c r="CC495" s="247"/>
      <c r="CD495" s="247"/>
      <c r="CE495" s="247"/>
      <c r="CF495" s="247"/>
      <c r="CG495" s="247"/>
      <c r="CH495" s="247"/>
      <c r="CI495" s="247"/>
      <c r="CJ495" s="247"/>
      <c r="CK495" s="247"/>
      <c r="CL495" s="247"/>
      <c r="CM495" s="247"/>
      <c r="CN495" s="247"/>
      <c r="CO495" s="247"/>
      <c r="CP495" s="247"/>
      <c r="CQ495" s="247"/>
      <c r="CR495" s="247"/>
      <c r="CS495" s="248" t="s">
        <v>4773</v>
      </c>
      <c r="CT495" s="247"/>
      <c r="CU495" s="247"/>
      <c r="CV495" s="247"/>
      <c r="CW495" s="247"/>
      <c r="CX495" s="247"/>
      <c r="CY495" s="247"/>
      <c r="CZ495" s="247"/>
      <c r="DA495" s="247"/>
      <c r="DB495" s="247"/>
      <c r="DC495" s="247"/>
      <c r="DD495" s="247"/>
      <c r="DE495" s="247"/>
    </row>
    <row r="496" spans="34:109" ht="42.75" hidden="1">
      <c r="AH496" s="83"/>
      <c r="AI496" s="83"/>
      <c r="AJ496" s="83"/>
      <c r="AK496" s="83"/>
      <c r="AL496" s="47" t="str">
        <f t="shared" si="14"/>
        <v/>
      </c>
      <c r="AM496" s="47" t="str">
        <f t="shared" si="15"/>
        <v/>
      </c>
      <c r="AO496" s="83"/>
      <c r="AP496" s="43">
        <v>494</v>
      </c>
      <c r="AQ496" s="84"/>
      <c r="AR496" s="84"/>
      <c r="AS496" s="84"/>
      <c r="AT496" s="84"/>
      <c r="AU496" s="84"/>
      <c r="AV496" s="84"/>
      <c r="AW496" s="84"/>
      <c r="AX496" s="84"/>
      <c r="AY496" s="84"/>
      <c r="AZ496" s="84"/>
      <c r="BA496" s="84"/>
      <c r="BB496" s="84"/>
      <c r="BC496" s="84"/>
      <c r="BD496" s="84"/>
      <c r="BE496" s="84"/>
      <c r="BF496" s="84"/>
      <c r="BG496" s="84"/>
      <c r="BH496" s="84"/>
      <c r="BI496" s="84"/>
      <c r="BJ496" s="51" t="s">
        <v>4774</v>
      </c>
      <c r="BK496" s="84"/>
      <c r="BL496" s="84"/>
      <c r="BM496" s="84"/>
      <c r="BN496" s="84"/>
      <c r="BO496" s="84"/>
      <c r="BP496" s="84"/>
      <c r="BQ496" s="84"/>
      <c r="BR496" s="84"/>
      <c r="BS496" s="84"/>
      <c r="BT496" s="84"/>
      <c r="BU496" s="84"/>
      <c r="BV496" s="84"/>
      <c r="BW496" s="83"/>
      <c r="BX496" s="83"/>
      <c r="BY496" s="83"/>
      <c r="BZ496" s="247"/>
      <c r="CA496" s="247"/>
      <c r="CB496" s="247"/>
      <c r="CC496" s="247"/>
      <c r="CD496" s="247"/>
      <c r="CE496" s="247"/>
      <c r="CF496" s="247"/>
      <c r="CG496" s="247"/>
      <c r="CH496" s="247"/>
      <c r="CI496" s="247"/>
      <c r="CJ496" s="247"/>
      <c r="CK496" s="247"/>
      <c r="CL496" s="247"/>
      <c r="CM496" s="247"/>
      <c r="CN496" s="247"/>
      <c r="CO496" s="247"/>
      <c r="CP496" s="247"/>
      <c r="CQ496" s="247"/>
      <c r="CR496" s="247"/>
      <c r="CS496" s="248" t="s">
        <v>4775</v>
      </c>
      <c r="CT496" s="247"/>
      <c r="CU496" s="247"/>
      <c r="CV496" s="247"/>
      <c r="CW496" s="247"/>
      <c r="CX496" s="247"/>
      <c r="CY496" s="247"/>
      <c r="CZ496" s="247"/>
      <c r="DA496" s="247"/>
      <c r="DB496" s="247"/>
      <c r="DC496" s="247"/>
      <c r="DD496" s="247"/>
      <c r="DE496" s="247"/>
    </row>
    <row r="497" spans="34:109" ht="71.25" hidden="1">
      <c r="AH497" s="83"/>
      <c r="AI497" s="83"/>
      <c r="AJ497" s="83"/>
      <c r="AK497" s="83"/>
      <c r="AL497" s="47" t="str">
        <f t="shared" si="14"/>
        <v/>
      </c>
      <c r="AM497" s="47" t="str">
        <f t="shared" si="15"/>
        <v/>
      </c>
      <c r="AO497" s="83"/>
      <c r="AP497" s="43">
        <v>495</v>
      </c>
      <c r="AQ497" s="84"/>
      <c r="AR497" s="84"/>
      <c r="AS497" s="84"/>
      <c r="AT497" s="84"/>
      <c r="AU497" s="84"/>
      <c r="AV497" s="84"/>
      <c r="AW497" s="84"/>
      <c r="AX497" s="84"/>
      <c r="AY497" s="84"/>
      <c r="AZ497" s="84"/>
      <c r="BA497" s="84"/>
      <c r="BB497" s="84"/>
      <c r="BC497" s="84"/>
      <c r="BD497" s="84"/>
      <c r="BE497" s="84"/>
      <c r="BF497" s="84"/>
      <c r="BG497" s="84"/>
      <c r="BH497" s="84"/>
      <c r="BI497" s="84"/>
      <c r="BJ497" s="51" t="s">
        <v>4776</v>
      </c>
      <c r="BK497" s="84"/>
      <c r="BL497" s="84"/>
      <c r="BM497" s="84"/>
      <c r="BN497" s="84"/>
      <c r="BO497" s="84"/>
      <c r="BP497" s="84"/>
      <c r="BQ497" s="84"/>
      <c r="BR497" s="84"/>
      <c r="BS497" s="84"/>
      <c r="BT497" s="84"/>
      <c r="BU497" s="84"/>
      <c r="BV497" s="84"/>
      <c r="BW497" s="83"/>
      <c r="BX497" s="83"/>
      <c r="BY497" s="83"/>
      <c r="BZ497" s="247"/>
      <c r="CA497" s="247"/>
      <c r="CB497" s="247"/>
      <c r="CC497" s="247"/>
      <c r="CD497" s="247"/>
      <c r="CE497" s="247"/>
      <c r="CF497" s="247"/>
      <c r="CG497" s="247"/>
      <c r="CH497" s="247"/>
      <c r="CI497" s="247"/>
      <c r="CJ497" s="247"/>
      <c r="CK497" s="247"/>
      <c r="CL497" s="247"/>
      <c r="CM497" s="247"/>
      <c r="CN497" s="247"/>
      <c r="CO497" s="247"/>
      <c r="CP497" s="247"/>
      <c r="CQ497" s="247"/>
      <c r="CR497" s="247"/>
      <c r="CS497" s="248" t="s">
        <v>4777</v>
      </c>
      <c r="CT497" s="247"/>
      <c r="CU497" s="247"/>
      <c r="CV497" s="247"/>
      <c r="CW497" s="247"/>
      <c r="CX497" s="247"/>
      <c r="CY497" s="247"/>
      <c r="CZ497" s="247"/>
      <c r="DA497" s="247"/>
      <c r="DB497" s="247"/>
      <c r="DC497" s="247"/>
      <c r="DD497" s="247"/>
      <c r="DE497" s="247"/>
    </row>
    <row r="498" spans="34:109" ht="57" hidden="1">
      <c r="AH498" s="83"/>
      <c r="AI498" s="83"/>
      <c r="AJ498" s="83"/>
      <c r="AK498" s="83"/>
      <c r="AL498" s="47" t="str">
        <f t="shared" si="14"/>
        <v/>
      </c>
      <c r="AM498" s="47" t="str">
        <f t="shared" si="15"/>
        <v/>
      </c>
      <c r="AO498" s="83"/>
      <c r="AP498" s="43">
        <v>496</v>
      </c>
      <c r="AQ498" s="84"/>
      <c r="AR498" s="84"/>
      <c r="AS498" s="84"/>
      <c r="AT498" s="84"/>
      <c r="AU498" s="84"/>
      <c r="AV498" s="84"/>
      <c r="AW498" s="84"/>
      <c r="AX498" s="84"/>
      <c r="AY498" s="84"/>
      <c r="AZ498" s="84"/>
      <c r="BA498" s="84"/>
      <c r="BB498" s="84"/>
      <c r="BC498" s="84"/>
      <c r="BD498" s="84"/>
      <c r="BE498" s="84"/>
      <c r="BF498" s="84"/>
      <c r="BG498" s="84"/>
      <c r="BH498" s="84"/>
      <c r="BI498" s="84"/>
      <c r="BJ498" s="51" t="s">
        <v>4778</v>
      </c>
      <c r="BK498" s="84"/>
      <c r="BL498" s="84"/>
      <c r="BM498" s="84"/>
      <c r="BN498" s="84"/>
      <c r="BO498" s="84"/>
      <c r="BP498" s="84"/>
      <c r="BQ498" s="84"/>
      <c r="BR498" s="84"/>
      <c r="BS498" s="84"/>
      <c r="BT498" s="84"/>
      <c r="BU498" s="84"/>
      <c r="BV498" s="84"/>
      <c r="BW498" s="83"/>
      <c r="BX498" s="83"/>
      <c r="BY498" s="83"/>
      <c r="BZ498" s="247"/>
      <c r="CA498" s="247"/>
      <c r="CB498" s="247"/>
      <c r="CC498" s="247"/>
      <c r="CD498" s="247"/>
      <c r="CE498" s="247"/>
      <c r="CF498" s="247"/>
      <c r="CG498" s="247"/>
      <c r="CH498" s="247"/>
      <c r="CI498" s="247"/>
      <c r="CJ498" s="247"/>
      <c r="CK498" s="247"/>
      <c r="CL498" s="247"/>
      <c r="CM498" s="247"/>
      <c r="CN498" s="247"/>
      <c r="CO498" s="247"/>
      <c r="CP498" s="247"/>
      <c r="CQ498" s="247"/>
      <c r="CR498" s="247"/>
      <c r="CS498" s="248" t="s">
        <v>4779</v>
      </c>
      <c r="CT498" s="247"/>
      <c r="CU498" s="247"/>
      <c r="CV498" s="247"/>
      <c r="CW498" s="247"/>
      <c r="CX498" s="247"/>
      <c r="CY498" s="247"/>
      <c r="CZ498" s="247"/>
      <c r="DA498" s="247"/>
      <c r="DB498" s="247"/>
      <c r="DC498" s="247"/>
      <c r="DD498" s="247"/>
      <c r="DE498" s="247"/>
    </row>
    <row r="499" spans="34:109" ht="57" hidden="1">
      <c r="AH499" s="83"/>
      <c r="AI499" s="83"/>
      <c r="AJ499" s="83"/>
      <c r="AK499" s="83"/>
      <c r="AL499" s="47" t="str">
        <f t="shared" si="14"/>
        <v/>
      </c>
      <c r="AM499" s="47" t="str">
        <f t="shared" si="15"/>
        <v/>
      </c>
      <c r="AO499" s="83"/>
      <c r="AP499" s="43">
        <v>497</v>
      </c>
      <c r="AQ499" s="84"/>
      <c r="AR499" s="84"/>
      <c r="AS499" s="84"/>
      <c r="AT499" s="84"/>
      <c r="AU499" s="84"/>
      <c r="AV499" s="84"/>
      <c r="AW499" s="84"/>
      <c r="AX499" s="84"/>
      <c r="AY499" s="84"/>
      <c r="AZ499" s="84"/>
      <c r="BA499" s="84"/>
      <c r="BB499" s="84"/>
      <c r="BC499" s="84"/>
      <c r="BD499" s="84"/>
      <c r="BE499" s="84"/>
      <c r="BF499" s="84"/>
      <c r="BG499" s="84"/>
      <c r="BH499" s="84"/>
      <c r="BI499" s="84"/>
      <c r="BJ499" s="51" t="s">
        <v>4780</v>
      </c>
      <c r="BK499" s="84"/>
      <c r="BL499" s="84"/>
      <c r="BM499" s="84"/>
      <c r="BN499" s="84"/>
      <c r="BO499" s="84"/>
      <c r="BP499" s="84"/>
      <c r="BQ499" s="84"/>
      <c r="BR499" s="84"/>
      <c r="BS499" s="84"/>
      <c r="BT499" s="84"/>
      <c r="BU499" s="84"/>
      <c r="BV499" s="84"/>
      <c r="BW499" s="83"/>
      <c r="BX499" s="83"/>
      <c r="BY499" s="83"/>
      <c r="BZ499" s="247"/>
      <c r="CA499" s="247"/>
      <c r="CB499" s="247"/>
      <c r="CC499" s="247"/>
      <c r="CD499" s="247"/>
      <c r="CE499" s="247"/>
      <c r="CF499" s="247"/>
      <c r="CG499" s="247"/>
      <c r="CH499" s="247"/>
      <c r="CI499" s="247"/>
      <c r="CJ499" s="247"/>
      <c r="CK499" s="247"/>
      <c r="CL499" s="247"/>
      <c r="CM499" s="247"/>
      <c r="CN499" s="247"/>
      <c r="CO499" s="247"/>
      <c r="CP499" s="247"/>
      <c r="CQ499" s="247"/>
      <c r="CR499" s="247"/>
      <c r="CS499" s="248" t="s">
        <v>4781</v>
      </c>
      <c r="CT499" s="247"/>
      <c r="CU499" s="247"/>
      <c r="CV499" s="247"/>
      <c r="CW499" s="247"/>
      <c r="CX499" s="247"/>
      <c r="CY499" s="247"/>
      <c r="CZ499" s="247"/>
      <c r="DA499" s="247"/>
      <c r="DB499" s="247"/>
      <c r="DC499" s="247"/>
      <c r="DD499" s="247"/>
      <c r="DE499" s="247"/>
    </row>
    <row r="500" spans="34:109" ht="57" hidden="1">
      <c r="AH500" s="83"/>
      <c r="AI500" s="83"/>
      <c r="AJ500" s="83"/>
      <c r="AK500" s="83"/>
      <c r="AL500" s="47" t="str">
        <f t="shared" si="14"/>
        <v/>
      </c>
      <c r="AM500" s="47" t="str">
        <f t="shared" si="15"/>
        <v/>
      </c>
      <c r="AO500" s="83"/>
      <c r="AP500" s="43">
        <v>498</v>
      </c>
      <c r="AQ500" s="84"/>
      <c r="AR500" s="84"/>
      <c r="AS500" s="84"/>
      <c r="AT500" s="84"/>
      <c r="AU500" s="84"/>
      <c r="AV500" s="84"/>
      <c r="AW500" s="84"/>
      <c r="AX500" s="84"/>
      <c r="AY500" s="84"/>
      <c r="AZ500" s="84"/>
      <c r="BA500" s="84"/>
      <c r="BB500" s="84"/>
      <c r="BC500" s="84"/>
      <c r="BD500" s="84"/>
      <c r="BE500" s="84"/>
      <c r="BF500" s="84"/>
      <c r="BG500" s="84"/>
      <c r="BH500" s="84"/>
      <c r="BI500" s="84"/>
      <c r="BJ500" s="51" t="s">
        <v>4782</v>
      </c>
      <c r="BK500" s="84"/>
      <c r="BL500" s="84"/>
      <c r="BM500" s="84"/>
      <c r="BN500" s="84"/>
      <c r="BO500" s="84"/>
      <c r="BP500" s="84"/>
      <c r="BQ500" s="84"/>
      <c r="BR500" s="84"/>
      <c r="BS500" s="84"/>
      <c r="BT500" s="84"/>
      <c r="BU500" s="84"/>
      <c r="BV500" s="84"/>
      <c r="BW500" s="83"/>
      <c r="BX500" s="83"/>
      <c r="BY500" s="83"/>
      <c r="BZ500" s="247"/>
      <c r="CA500" s="247"/>
      <c r="CB500" s="247"/>
      <c r="CC500" s="247"/>
      <c r="CD500" s="247"/>
      <c r="CE500" s="247"/>
      <c r="CF500" s="247"/>
      <c r="CG500" s="247"/>
      <c r="CH500" s="247"/>
      <c r="CI500" s="247"/>
      <c r="CJ500" s="247"/>
      <c r="CK500" s="247"/>
      <c r="CL500" s="247"/>
      <c r="CM500" s="247"/>
      <c r="CN500" s="247"/>
      <c r="CO500" s="247"/>
      <c r="CP500" s="247"/>
      <c r="CQ500" s="247"/>
      <c r="CR500" s="247"/>
      <c r="CS500" s="248" t="s">
        <v>4783</v>
      </c>
      <c r="CT500" s="247"/>
      <c r="CU500" s="247"/>
      <c r="CV500" s="247"/>
      <c r="CW500" s="247"/>
      <c r="CX500" s="247"/>
      <c r="CY500" s="247"/>
      <c r="CZ500" s="247"/>
      <c r="DA500" s="247"/>
      <c r="DB500" s="247"/>
      <c r="DC500" s="247"/>
      <c r="DD500" s="247"/>
      <c r="DE500" s="247"/>
    </row>
    <row r="501" spans="34:109" ht="57" hidden="1">
      <c r="AH501" s="83"/>
      <c r="AI501" s="83"/>
      <c r="AJ501" s="83"/>
      <c r="AK501" s="83"/>
      <c r="AL501" s="47" t="str">
        <f t="shared" si="14"/>
        <v/>
      </c>
      <c r="AM501" s="47" t="str">
        <f t="shared" si="15"/>
        <v/>
      </c>
      <c r="AO501" s="83"/>
      <c r="AP501" s="43">
        <v>499</v>
      </c>
      <c r="AQ501" s="84"/>
      <c r="AR501" s="84"/>
      <c r="AS501" s="84"/>
      <c r="AT501" s="84"/>
      <c r="AU501" s="84"/>
      <c r="AV501" s="84"/>
      <c r="AW501" s="84"/>
      <c r="AX501" s="84"/>
      <c r="AY501" s="84"/>
      <c r="AZ501" s="84"/>
      <c r="BA501" s="84"/>
      <c r="BB501" s="84"/>
      <c r="BC501" s="84"/>
      <c r="BD501" s="84"/>
      <c r="BE501" s="84"/>
      <c r="BF501" s="84"/>
      <c r="BG501" s="84"/>
      <c r="BH501" s="84"/>
      <c r="BI501" s="84"/>
      <c r="BJ501" s="51" t="s">
        <v>4784</v>
      </c>
      <c r="BK501" s="84"/>
      <c r="BL501" s="84"/>
      <c r="BM501" s="84"/>
      <c r="BN501" s="84"/>
      <c r="BO501" s="84"/>
      <c r="BP501" s="84"/>
      <c r="BQ501" s="84"/>
      <c r="BR501" s="84"/>
      <c r="BS501" s="84"/>
      <c r="BT501" s="84"/>
      <c r="BU501" s="84"/>
      <c r="BV501" s="84"/>
      <c r="BW501" s="83"/>
      <c r="BX501" s="83"/>
      <c r="BY501" s="83"/>
      <c r="BZ501" s="247"/>
      <c r="CA501" s="247"/>
      <c r="CB501" s="247"/>
      <c r="CC501" s="247"/>
      <c r="CD501" s="247"/>
      <c r="CE501" s="247"/>
      <c r="CF501" s="247"/>
      <c r="CG501" s="247"/>
      <c r="CH501" s="247"/>
      <c r="CI501" s="247"/>
      <c r="CJ501" s="247"/>
      <c r="CK501" s="247"/>
      <c r="CL501" s="247"/>
      <c r="CM501" s="247"/>
      <c r="CN501" s="247"/>
      <c r="CO501" s="247"/>
      <c r="CP501" s="247"/>
      <c r="CQ501" s="247"/>
      <c r="CR501" s="247"/>
      <c r="CS501" s="248" t="s">
        <v>4785</v>
      </c>
      <c r="CT501" s="247"/>
      <c r="CU501" s="247"/>
      <c r="CV501" s="247"/>
      <c r="CW501" s="247"/>
      <c r="CX501" s="247"/>
      <c r="CY501" s="247"/>
      <c r="CZ501" s="247"/>
      <c r="DA501" s="247"/>
      <c r="DB501" s="247"/>
      <c r="DC501" s="247"/>
      <c r="DD501" s="247"/>
      <c r="DE501" s="247"/>
    </row>
    <row r="502" spans="34:109" ht="71.25" hidden="1">
      <c r="AH502" s="83"/>
      <c r="AI502" s="83"/>
      <c r="AJ502" s="83"/>
      <c r="AK502" s="83"/>
      <c r="AL502" s="47" t="str">
        <f t="shared" si="14"/>
        <v/>
      </c>
      <c r="AM502" s="47" t="str">
        <f t="shared" si="15"/>
        <v/>
      </c>
      <c r="AO502" s="83"/>
      <c r="AP502" s="43">
        <v>500</v>
      </c>
      <c r="AQ502" s="84"/>
      <c r="AR502" s="84"/>
      <c r="AS502" s="84"/>
      <c r="AT502" s="84"/>
      <c r="AU502" s="84"/>
      <c r="AV502" s="84"/>
      <c r="AW502" s="84"/>
      <c r="AX502" s="84"/>
      <c r="AY502" s="84"/>
      <c r="AZ502" s="84"/>
      <c r="BA502" s="84"/>
      <c r="BB502" s="84"/>
      <c r="BC502" s="84"/>
      <c r="BD502" s="84"/>
      <c r="BE502" s="84"/>
      <c r="BF502" s="84"/>
      <c r="BG502" s="84"/>
      <c r="BH502" s="84"/>
      <c r="BI502" s="84"/>
      <c r="BJ502" s="51" t="s">
        <v>4786</v>
      </c>
      <c r="BK502" s="84"/>
      <c r="BL502" s="84"/>
      <c r="BM502" s="84"/>
      <c r="BN502" s="84"/>
      <c r="BO502" s="84"/>
      <c r="BP502" s="84"/>
      <c r="BQ502" s="84"/>
      <c r="BR502" s="84"/>
      <c r="BS502" s="84"/>
      <c r="BT502" s="84"/>
      <c r="BU502" s="84"/>
      <c r="BV502" s="84"/>
      <c r="BW502" s="83"/>
      <c r="BX502" s="83"/>
      <c r="BY502" s="83"/>
      <c r="BZ502" s="247"/>
      <c r="CA502" s="247"/>
      <c r="CB502" s="247"/>
      <c r="CC502" s="247"/>
      <c r="CD502" s="247"/>
      <c r="CE502" s="247"/>
      <c r="CF502" s="247"/>
      <c r="CG502" s="247"/>
      <c r="CH502" s="247"/>
      <c r="CI502" s="247"/>
      <c r="CJ502" s="247"/>
      <c r="CK502" s="247"/>
      <c r="CL502" s="247"/>
      <c r="CM502" s="247"/>
      <c r="CN502" s="247"/>
      <c r="CO502" s="247"/>
      <c r="CP502" s="247"/>
      <c r="CQ502" s="247"/>
      <c r="CR502" s="247"/>
      <c r="CS502" s="248" t="s">
        <v>4787</v>
      </c>
      <c r="CT502" s="247"/>
      <c r="CU502" s="247"/>
      <c r="CV502" s="247"/>
      <c r="CW502" s="247"/>
      <c r="CX502" s="247"/>
      <c r="CY502" s="247"/>
      <c r="CZ502" s="247"/>
      <c r="DA502" s="247"/>
      <c r="DB502" s="247"/>
      <c r="DC502" s="247"/>
      <c r="DD502" s="247"/>
      <c r="DE502" s="247"/>
    </row>
    <row r="503" spans="34:109" ht="57" hidden="1">
      <c r="AH503" s="83"/>
      <c r="AI503" s="83"/>
      <c r="AJ503" s="83"/>
      <c r="AK503" s="83"/>
      <c r="AL503" s="47" t="str">
        <f t="shared" si="14"/>
        <v/>
      </c>
      <c r="AM503" s="47" t="str">
        <f t="shared" si="15"/>
        <v/>
      </c>
      <c r="AO503" s="83"/>
      <c r="AP503" s="43">
        <v>501</v>
      </c>
      <c r="AQ503" s="84"/>
      <c r="AR503" s="84"/>
      <c r="AS503" s="84"/>
      <c r="AT503" s="84"/>
      <c r="AU503" s="84"/>
      <c r="AV503" s="84"/>
      <c r="AW503" s="84"/>
      <c r="AX503" s="84"/>
      <c r="AY503" s="84"/>
      <c r="AZ503" s="84"/>
      <c r="BA503" s="84"/>
      <c r="BB503" s="84"/>
      <c r="BC503" s="84"/>
      <c r="BD503" s="84"/>
      <c r="BE503" s="84"/>
      <c r="BF503" s="84"/>
      <c r="BG503" s="84"/>
      <c r="BH503" s="84"/>
      <c r="BI503" s="84"/>
      <c r="BJ503" s="51" t="s">
        <v>4788</v>
      </c>
      <c r="BK503" s="84"/>
      <c r="BL503" s="84"/>
      <c r="BM503" s="84"/>
      <c r="BN503" s="84"/>
      <c r="BO503" s="84"/>
      <c r="BP503" s="84"/>
      <c r="BQ503" s="84"/>
      <c r="BR503" s="84"/>
      <c r="BS503" s="84"/>
      <c r="BT503" s="84"/>
      <c r="BU503" s="84"/>
      <c r="BV503" s="84"/>
      <c r="BW503" s="83"/>
      <c r="BX503" s="83"/>
      <c r="BY503" s="83"/>
      <c r="BZ503" s="247"/>
      <c r="CA503" s="247"/>
      <c r="CB503" s="247"/>
      <c r="CC503" s="247"/>
      <c r="CD503" s="247"/>
      <c r="CE503" s="247"/>
      <c r="CF503" s="247"/>
      <c r="CG503" s="247"/>
      <c r="CH503" s="247"/>
      <c r="CI503" s="247"/>
      <c r="CJ503" s="247"/>
      <c r="CK503" s="247"/>
      <c r="CL503" s="247"/>
      <c r="CM503" s="247"/>
      <c r="CN503" s="247"/>
      <c r="CO503" s="247"/>
      <c r="CP503" s="247"/>
      <c r="CQ503" s="247"/>
      <c r="CR503" s="247"/>
      <c r="CS503" s="248" t="s">
        <v>4789</v>
      </c>
      <c r="CT503" s="247"/>
      <c r="CU503" s="247"/>
      <c r="CV503" s="247"/>
      <c r="CW503" s="247"/>
      <c r="CX503" s="247"/>
      <c r="CY503" s="247"/>
      <c r="CZ503" s="247"/>
      <c r="DA503" s="247"/>
      <c r="DB503" s="247"/>
      <c r="DC503" s="247"/>
      <c r="DD503" s="247"/>
      <c r="DE503" s="247"/>
    </row>
    <row r="504" spans="34:109" ht="57" hidden="1">
      <c r="AH504" s="83"/>
      <c r="AI504" s="83"/>
      <c r="AJ504" s="83"/>
      <c r="AK504" s="83"/>
      <c r="AL504" s="47" t="str">
        <f t="shared" si="14"/>
        <v/>
      </c>
      <c r="AM504" s="47" t="str">
        <f t="shared" si="15"/>
        <v/>
      </c>
      <c r="AO504" s="83"/>
      <c r="AP504" s="43">
        <v>502</v>
      </c>
      <c r="AQ504" s="84"/>
      <c r="AR504" s="84"/>
      <c r="AS504" s="84"/>
      <c r="AT504" s="84"/>
      <c r="AU504" s="84"/>
      <c r="AV504" s="84"/>
      <c r="AW504" s="84"/>
      <c r="AX504" s="84"/>
      <c r="AY504" s="84"/>
      <c r="AZ504" s="84"/>
      <c r="BA504" s="84"/>
      <c r="BB504" s="84"/>
      <c r="BC504" s="84"/>
      <c r="BD504" s="84"/>
      <c r="BE504" s="84"/>
      <c r="BF504" s="84"/>
      <c r="BG504" s="84"/>
      <c r="BH504" s="84"/>
      <c r="BI504" s="84"/>
      <c r="BJ504" s="51" t="s">
        <v>4790</v>
      </c>
      <c r="BK504" s="84"/>
      <c r="BL504" s="84"/>
      <c r="BM504" s="84"/>
      <c r="BN504" s="84"/>
      <c r="BO504" s="84"/>
      <c r="BP504" s="84"/>
      <c r="BQ504" s="84"/>
      <c r="BR504" s="84"/>
      <c r="BS504" s="84"/>
      <c r="BT504" s="84"/>
      <c r="BU504" s="84"/>
      <c r="BV504" s="84"/>
      <c r="BW504" s="83"/>
      <c r="BX504" s="83"/>
      <c r="BY504" s="83"/>
      <c r="BZ504" s="247"/>
      <c r="CA504" s="247"/>
      <c r="CB504" s="247"/>
      <c r="CC504" s="247"/>
      <c r="CD504" s="247"/>
      <c r="CE504" s="247"/>
      <c r="CF504" s="247"/>
      <c r="CG504" s="247"/>
      <c r="CH504" s="247"/>
      <c r="CI504" s="247"/>
      <c r="CJ504" s="247"/>
      <c r="CK504" s="247"/>
      <c r="CL504" s="247"/>
      <c r="CM504" s="247"/>
      <c r="CN504" s="247"/>
      <c r="CO504" s="247"/>
      <c r="CP504" s="247"/>
      <c r="CQ504" s="247"/>
      <c r="CR504" s="247"/>
      <c r="CS504" s="248" t="s">
        <v>4791</v>
      </c>
      <c r="CT504" s="247"/>
      <c r="CU504" s="247"/>
      <c r="CV504" s="247"/>
      <c r="CW504" s="247"/>
      <c r="CX504" s="247"/>
      <c r="CY504" s="247"/>
      <c r="CZ504" s="247"/>
      <c r="DA504" s="247"/>
      <c r="DB504" s="247"/>
      <c r="DC504" s="247"/>
      <c r="DD504" s="247"/>
      <c r="DE504" s="247"/>
    </row>
    <row r="505" spans="34:109" ht="57" hidden="1">
      <c r="AH505" s="83"/>
      <c r="AI505" s="83"/>
      <c r="AJ505" s="83"/>
      <c r="AK505" s="83"/>
      <c r="AL505" s="47" t="str">
        <f t="shared" si="14"/>
        <v/>
      </c>
      <c r="AM505" s="47" t="str">
        <f t="shared" si="15"/>
        <v/>
      </c>
      <c r="AO505" s="83"/>
      <c r="AP505" s="43">
        <v>503</v>
      </c>
      <c r="AQ505" s="84"/>
      <c r="AR505" s="84"/>
      <c r="AS505" s="84"/>
      <c r="AT505" s="84"/>
      <c r="AU505" s="84"/>
      <c r="AV505" s="84"/>
      <c r="AW505" s="84"/>
      <c r="AX505" s="84"/>
      <c r="AY505" s="84"/>
      <c r="AZ505" s="84"/>
      <c r="BA505" s="84"/>
      <c r="BB505" s="84"/>
      <c r="BC505" s="84"/>
      <c r="BD505" s="84"/>
      <c r="BE505" s="84"/>
      <c r="BF505" s="84"/>
      <c r="BG505" s="84"/>
      <c r="BH505" s="84"/>
      <c r="BI505" s="84"/>
      <c r="BJ505" s="51" t="s">
        <v>4792</v>
      </c>
      <c r="BK505" s="84"/>
      <c r="BL505" s="84"/>
      <c r="BM505" s="84"/>
      <c r="BN505" s="84"/>
      <c r="BO505" s="84"/>
      <c r="BP505" s="84"/>
      <c r="BQ505" s="84"/>
      <c r="BR505" s="84"/>
      <c r="BS505" s="84"/>
      <c r="BT505" s="84"/>
      <c r="BU505" s="84"/>
      <c r="BV505" s="84"/>
      <c r="BW505" s="83"/>
      <c r="BX505" s="83"/>
      <c r="BY505" s="83"/>
      <c r="BZ505" s="247"/>
      <c r="CA505" s="247"/>
      <c r="CB505" s="247"/>
      <c r="CC505" s="247"/>
      <c r="CD505" s="247"/>
      <c r="CE505" s="247"/>
      <c r="CF505" s="247"/>
      <c r="CG505" s="247"/>
      <c r="CH505" s="247"/>
      <c r="CI505" s="247"/>
      <c r="CJ505" s="247"/>
      <c r="CK505" s="247"/>
      <c r="CL505" s="247"/>
      <c r="CM505" s="247"/>
      <c r="CN505" s="247"/>
      <c r="CO505" s="247"/>
      <c r="CP505" s="247"/>
      <c r="CQ505" s="247"/>
      <c r="CR505" s="247"/>
      <c r="CS505" s="248" t="s">
        <v>4793</v>
      </c>
      <c r="CT505" s="247"/>
      <c r="CU505" s="247"/>
      <c r="CV505" s="247"/>
      <c r="CW505" s="247"/>
      <c r="CX505" s="247"/>
      <c r="CY505" s="247"/>
      <c r="CZ505" s="247"/>
      <c r="DA505" s="247"/>
      <c r="DB505" s="247"/>
      <c r="DC505" s="247"/>
      <c r="DD505" s="247"/>
      <c r="DE505" s="247"/>
    </row>
    <row r="506" spans="34:109" ht="57" hidden="1">
      <c r="AH506" s="83"/>
      <c r="AI506" s="83"/>
      <c r="AJ506" s="83"/>
      <c r="AK506" s="83"/>
      <c r="AL506" s="47" t="str">
        <f t="shared" si="14"/>
        <v/>
      </c>
      <c r="AM506" s="47" t="str">
        <f t="shared" si="15"/>
        <v/>
      </c>
      <c r="AO506" s="83"/>
      <c r="AP506" s="43">
        <v>504</v>
      </c>
      <c r="AQ506" s="84"/>
      <c r="AR506" s="84"/>
      <c r="AS506" s="84"/>
      <c r="AT506" s="84"/>
      <c r="AU506" s="84"/>
      <c r="AV506" s="84"/>
      <c r="AW506" s="84"/>
      <c r="AX506" s="84"/>
      <c r="AY506" s="84"/>
      <c r="AZ506" s="84"/>
      <c r="BA506" s="84"/>
      <c r="BB506" s="84"/>
      <c r="BC506" s="84"/>
      <c r="BD506" s="84"/>
      <c r="BE506" s="84"/>
      <c r="BF506" s="84"/>
      <c r="BG506" s="84"/>
      <c r="BH506" s="84"/>
      <c r="BI506" s="84"/>
      <c r="BJ506" s="51" t="s">
        <v>4794</v>
      </c>
      <c r="BK506" s="84"/>
      <c r="BL506" s="84"/>
      <c r="BM506" s="84"/>
      <c r="BN506" s="84"/>
      <c r="BO506" s="84"/>
      <c r="BP506" s="84"/>
      <c r="BQ506" s="84"/>
      <c r="BR506" s="84"/>
      <c r="BS506" s="84"/>
      <c r="BT506" s="84"/>
      <c r="BU506" s="84"/>
      <c r="BV506" s="84"/>
      <c r="BW506" s="83"/>
      <c r="BX506" s="83"/>
      <c r="BY506" s="83"/>
      <c r="BZ506" s="247"/>
      <c r="CA506" s="247"/>
      <c r="CB506" s="247"/>
      <c r="CC506" s="247"/>
      <c r="CD506" s="247"/>
      <c r="CE506" s="247"/>
      <c r="CF506" s="247"/>
      <c r="CG506" s="247"/>
      <c r="CH506" s="247"/>
      <c r="CI506" s="247"/>
      <c r="CJ506" s="247"/>
      <c r="CK506" s="247"/>
      <c r="CL506" s="247"/>
      <c r="CM506" s="247"/>
      <c r="CN506" s="247"/>
      <c r="CO506" s="247"/>
      <c r="CP506" s="247"/>
      <c r="CQ506" s="247"/>
      <c r="CR506" s="247"/>
      <c r="CS506" s="248" t="s">
        <v>4795</v>
      </c>
      <c r="CT506" s="247"/>
      <c r="CU506" s="247"/>
      <c r="CV506" s="247"/>
      <c r="CW506" s="247"/>
      <c r="CX506" s="247"/>
      <c r="CY506" s="247"/>
      <c r="CZ506" s="247"/>
      <c r="DA506" s="247"/>
      <c r="DB506" s="247"/>
      <c r="DC506" s="247"/>
      <c r="DD506" s="247"/>
      <c r="DE506" s="247"/>
    </row>
    <row r="507" spans="34:109" ht="57" hidden="1">
      <c r="AH507" s="83"/>
      <c r="AI507" s="83"/>
      <c r="AJ507" s="83"/>
      <c r="AK507" s="83"/>
      <c r="AL507" s="47" t="str">
        <f t="shared" si="14"/>
        <v/>
      </c>
      <c r="AM507" s="47" t="str">
        <f t="shared" si="15"/>
        <v/>
      </c>
      <c r="AO507" s="83"/>
      <c r="AP507" s="43">
        <v>505</v>
      </c>
      <c r="AQ507" s="84"/>
      <c r="AR507" s="84"/>
      <c r="AS507" s="84"/>
      <c r="AT507" s="84"/>
      <c r="AU507" s="84"/>
      <c r="AV507" s="84"/>
      <c r="AW507" s="84"/>
      <c r="AX507" s="84"/>
      <c r="AY507" s="84"/>
      <c r="AZ507" s="84"/>
      <c r="BA507" s="84"/>
      <c r="BB507" s="84"/>
      <c r="BC507" s="84"/>
      <c r="BD507" s="84"/>
      <c r="BE507" s="84"/>
      <c r="BF507" s="84"/>
      <c r="BG507" s="84"/>
      <c r="BH507" s="84"/>
      <c r="BI507" s="84"/>
      <c r="BJ507" s="51" t="s">
        <v>4796</v>
      </c>
      <c r="BK507" s="84"/>
      <c r="BL507" s="84"/>
      <c r="BM507" s="84"/>
      <c r="BN507" s="84"/>
      <c r="BO507" s="84"/>
      <c r="BP507" s="84"/>
      <c r="BQ507" s="84"/>
      <c r="BR507" s="84"/>
      <c r="BS507" s="84"/>
      <c r="BT507" s="84"/>
      <c r="BU507" s="84"/>
      <c r="BV507" s="84"/>
      <c r="BW507" s="83"/>
      <c r="BX507" s="83"/>
      <c r="BY507" s="83"/>
      <c r="BZ507" s="247"/>
      <c r="CA507" s="247"/>
      <c r="CB507" s="247"/>
      <c r="CC507" s="247"/>
      <c r="CD507" s="247"/>
      <c r="CE507" s="247"/>
      <c r="CF507" s="247"/>
      <c r="CG507" s="247"/>
      <c r="CH507" s="247"/>
      <c r="CI507" s="247"/>
      <c r="CJ507" s="247"/>
      <c r="CK507" s="247"/>
      <c r="CL507" s="247"/>
      <c r="CM507" s="247"/>
      <c r="CN507" s="247"/>
      <c r="CO507" s="247"/>
      <c r="CP507" s="247"/>
      <c r="CQ507" s="247"/>
      <c r="CR507" s="247"/>
      <c r="CS507" s="248" t="s">
        <v>4797</v>
      </c>
      <c r="CT507" s="247"/>
      <c r="CU507" s="247"/>
      <c r="CV507" s="247"/>
      <c r="CW507" s="247"/>
      <c r="CX507" s="247"/>
      <c r="CY507" s="247"/>
      <c r="CZ507" s="247"/>
      <c r="DA507" s="247"/>
      <c r="DB507" s="247"/>
      <c r="DC507" s="247"/>
      <c r="DD507" s="247"/>
      <c r="DE507" s="247"/>
    </row>
    <row r="508" spans="34:109" ht="71.25" hidden="1">
      <c r="AH508" s="83"/>
      <c r="AI508" s="83"/>
      <c r="AJ508" s="83"/>
      <c r="AK508" s="83"/>
      <c r="AL508" s="47" t="str">
        <f t="shared" si="14"/>
        <v/>
      </c>
      <c r="AM508" s="47" t="str">
        <f t="shared" si="15"/>
        <v/>
      </c>
      <c r="AO508" s="83"/>
      <c r="AP508" s="43">
        <v>506</v>
      </c>
      <c r="AQ508" s="84"/>
      <c r="AR508" s="84"/>
      <c r="AS508" s="84"/>
      <c r="AT508" s="84"/>
      <c r="AU508" s="84"/>
      <c r="AV508" s="84"/>
      <c r="AW508" s="84"/>
      <c r="AX508" s="84"/>
      <c r="AY508" s="84"/>
      <c r="AZ508" s="84"/>
      <c r="BA508" s="84"/>
      <c r="BB508" s="84"/>
      <c r="BC508" s="84"/>
      <c r="BD508" s="84"/>
      <c r="BE508" s="84"/>
      <c r="BF508" s="84"/>
      <c r="BG508" s="84"/>
      <c r="BH508" s="84"/>
      <c r="BI508" s="84"/>
      <c r="BJ508" s="51" t="s">
        <v>4798</v>
      </c>
      <c r="BK508" s="84"/>
      <c r="BL508" s="84"/>
      <c r="BM508" s="84"/>
      <c r="BN508" s="84"/>
      <c r="BO508" s="84"/>
      <c r="BP508" s="84"/>
      <c r="BQ508" s="84"/>
      <c r="BR508" s="84"/>
      <c r="BS508" s="84"/>
      <c r="BT508" s="84"/>
      <c r="BU508" s="84"/>
      <c r="BV508" s="84"/>
      <c r="BW508" s="83"/>
      <c r="BX508" s="83"/>
      <c r="BY508" s="83"/>
      <c r="BZ508" s="247"/>
      <c r="CA508" s="247"/>
      <c r="CB508" s="247"/>
      <c r="CC508" s="247"/>
      <c r="CD508" s="247"/>
      <c r="CE508" s="247"/>
      <c r="CF508" s="247"/>
      <c r="CG508" s="247"/>
      <c r="CH508" s="247"/>
      <c r="CI508" s="247"/>
      <c r="CJ508" s="247"/>
      <c r="CK508" s="247"/>
      <c r="CL508" s="247"/>
      <c r="CM508" s="247"/>
      <c r="CN508" s="247"/>
      <c r="CO508" s="247"/>
      <c r="CP508" s="247"/>
      <c r="CQ508" s="247"/>
      <c r="CR508" s="247"/>
      <c r="CS508" s="248" t="s">
        <v>4799</v>
      </c>
      <c r="CT508" s="247"/>
      <c r="CU508" s="247"/>
      <c r="CV508" s="247"/>
      <c r="CW508" s="247"/>
      <c r="CX508" s="247"/>
      <c r="CY508" s="247"/>
      <c r="CZ508" s="247"/>
      <c r="DA508" s="247"/>
      <c r="DB508" s="247"/>
      <c r="DC508" s="247"/>
      <c r="DD508" s="247"/>
      <c r="DE508" s="247"/>
    </row>
    <row r="509" spans="34:109" ht="71.25" hidden="1">
      <c r="AH509" s="83"/>
      <c r="AI509" s="83"/>
      <c r="AJ509" s="83"/>
      <c r="AK509" s="83"/>
      <c r="AL509" s="47" t="str">
        <f t="shared" si="14"/>
        <v/>
      </c>
      <c r="AM509" s="47" t="str">
        <f t="shared" si="15"/>
        <v/>
      </c>
      <c r="AO509" s="83"/>
      <c r="AP509" s="43">
        <v>507</v>
      </c>
      <c r="AQ509" s="84"/>
      <c r="AR509" s="84"/>
      <c r="AS509" s="84"/>
      <c r="AT509" s="84"/>
      <c r="AU509" s="84"/>
      <c r="AV509" s="84"/>
      <c r="AW509" s="84"/>
      <c r="AX509" s="84"/>
      <c r="AY509" s="84"/>
      <c r="AZ509" s="84"/>
      <c r="BA509" s="84"/>
      <c r="BB509" s="84"/>
      <c r="BC509" s="84"/>
      <c r="BD509" s="84"/>
      <c r="BE509" s="84"/>
      <c r="BF509" s="84"/>
      <c r="BG509" s="84"/>
      <c r="BH509" s="84"/>
      <c r="BI509" s="84"/>
      <c r="BJ509" s="51" t="s">
        <v>4800</v>
      </c>
      <c r="BK509" s="84"/>
      <c r="BL509" s="84"/>
      <c r="BM509" s="84"/>
      <c r="BN509" s="84"/>
      <c r="BO509" s="84"/>
      <c r="BP509" s="84"/>
      <c r="BQ509" s="84"/>
      <c r="BR509" s="84"/>
      <c r="BS509" s="84"/>
      <c r="BT509" s="84"/>
      <c r="BU509" s="84"/>
      <c r="BV509" s="84"/>
      <c r="BW509" s="83"/>
      <c r="BX509" s="83"/>
      <c r="BY509" s="83"/>
      <c r="BZ509" s="247"/>
      <c r="CA509" s="247"/>
      <c r="CB509" s="247"/>
      <c r="CC509" s="247"/>
      <c r="CD509" s="247"/>
      <c r="CE509" s="247"/>
      <c r="CF509" s="247"/>
      <c r="CG509" s="247"/>
      <c r="CH509" s="247"/>
      <c r="CI509" s="247"/>
      <c r="CJ509" s="247"/>
      <c r="CK509" s="247"/>
      <c r="CL509" s="247"/>
      <c r="CM509" s="247"/>
      <c r="CN509" s="247"/>
      <c r="CO509" s="247"/>
      <c r="CP509" s="247"/>
      <c r="CQ509" s="247"/>
      <c r="CR509" s="247"/>
      <c r="CS509" s="248" t="s">
        <v>4801</v>
      </c>
      <c r="CT509" s="247"/>
      <c r="CU509" s="247"/>
      <c r="CV509" s="247"/>
      <c r="CW509" s="247"/>
      <c r="CX509" s="247"/>
      <c r="CY509" s="247"/>
      <c r="CZ509" s="247"/>
      <c r="DA509" s="247"/>
      <c r="DB509" s="247"/>
      <c r="DC509" s="247"/>
      <c r="DD509" s="247"/>
      <c r="DE509" s="247"/>
    </row>
    <row r="510" spans="34:109" ht="71.25" hidden="1">
      <c r="AH510" s="83"/>
      <c r="AI510" s="83"/>
      <c r="AJ510" s="83"/>
      <c r="AK510" s="83"/>
      <c r="AL510" s="47" t="str">
        <f t="shared" si="14"/>
        <v/>
      </c>
      <c r="AM510" s="47" t="str">
        <f t="shared" si="15"/>
        <v/>
      </c>
      <c r="AO510" s="83"/>
      <c r="AP510" s="43">
        <v>508</v>
      </c>
      <c r="AQ510" s="84"/>
      <c r="AR510" s="84"/>
      <c r="AS510" s="84"/>
      <c r="AT510" s="84"/>
      <c r="AU510" s="84"/>
      <c r="AV510" s="84"/>
      <c r="AW510" s="84"/>
      <c r="AX510" s="84"/>
      <c r="AY510" s="84"/>
      <c r="AZ510" s="84"/>
      <c r="BA510" s="84"/>
      <c r="BB510" s="84"/>
      <c r="BC510" s="84"/>
      <c r="BD510" s="84"/>
      <c r="BE510" s="84"/>
      <c r="BF510" s="84"/>
      <c r="BG510" s="84"/>
      <c r="BH510" s="84"/>
      <c r="BI510" s="84"/>
      <c r="BJ510" s="51" t="s">
        <v>4802</v>
      </c>
      <c r="BK510" s="84"/>
      <c r="BL510" s="84"/>
      <c r="BM510" s="84"/>
      <c r="BN510" s="84"/>
      <c r="BO510" s="84"/>
      <c r="BP510" s="84"/>
      <c r="BQ510" s="84"/>
      <c r="BR510" s="84"/>
      <c r="BS510" s="84"/>
      <c r="BT510" s="84"/>
      <c r="BU510" s="84"/>
      <c r="BV510" s="84"/>
      <c r="BW510" s="83"/>
      <c r="BX510" s="83"/>
      <c r="BY510" s="83"/>
      <c r="BZ510" s="247"/>
      <c r="CA510" s="247"/>
      <c r="CB510" s="247"/>
      <c r="CC510" s="247"/>
      <c r="CD510" s="247"/>
      <c r="CE510" s="247"/>
      <c r="CF510" s="247"/>
      <c r="CG510" s="247"/>
      <c r="CH510" s="247"/>
      <c r="CI510" s="247"/>
      <c r="CJ510" s="247"/>
      <c r="CK510" s="247"/>
      <c r="CL510" s="247"/>
      <c r="CM510" s="247"/>
      <c r="CN510" s="247"/>
      <c r="CO510" s="247"/>
      <c r="CP510" s="247"/>
      <c r="CQ510" s="247"/>
      <c r="CR510" s="247"/>
      <c r="CS510" s="248" t="s">
        <v>4803</v>
      </c>
      <c r="CT510" s="247"/>
      <c r="CU510" s="247"/>
      <c r="CV510" s="247"/>
      <c r="CW510" s="247"/>
      <c r="CX510" s="247"/>
      <c r="CY510" s="247"/>
      <c r="CZ510" s="247"/>
      <c r="DA510" s="247"/>
      <c r="DB510" s="247"/>
      <c r="DC510" s="247"/>
      <c r="DD510" s="247"/>
      <c r="DE510" s="247"/>
    </row>
    <row r="511" spans="34:109" ht="71.25" hidden="1">
      <c r="AH511" s="83"/>
      <c r="AI511" s="83"/>
      <c r="AJ511" s="83"/>
      <c r="AK511" s="83"/>
      <c r="AL511" s="47" t="str">
        <f t="shared" si="14"/>
        <v/>
      </c>
      <c r="AM511" s="47" t="str">
        <f t="shared" si="15"/>
        <v/>
      </c>
      <c r="AO511" s="83"/>
      <c r="AP511" s="43">
        <v>509</v>
      </c>
      <c r="AQ511" s="84"/>
      <c r="AR511" s="84"/>
      <c r="AS511" s="84"/>
      <c r="AT511" s="84"/>
      <c r="AU511" s="84"/>
      <c r="AV511" s="84"/>
      <c r="AW511" s="84"/>
      <c r="AX511" s="84"/>
      <c r="AY511" s="84"/>
      <c r="AZ511" s="84"/>
      <c r="BA511" s="84"/>
      <c r="BB511" s="84"/>
      <c r="BC511" s="84"/>
      <c r="BD511" s="84"/>
      <c r="BE511" s="84"/>
      <c r="BF511" s="84"/>
      <c r="BG511" s="84"/>
      <c r="BH511" s="84"/>
      <c r="BI511" s="84"/>
      <c r="BJ511" s="51" t="s">
        <v>4804</v>
      </c>
      <c r="BK511" s="84"/>
      <c r="BL511" s="84"/>
      <c r="BM511" s="84"/>
      <c r="BN511" s="84"/>
      <c r="BO511" s="84"/>
      <c r="BP511" s="84"/>
      <c r="BQ511" s="84"/>
      <c r="BR511" s="84"/>
      <c r="BS511" s="84"/>
      <c r="BT511" s="84"/>
      <c r="BU511" s="84"/>
      <c r="BV511" s="84"/>
      <c r="BW511" s="83"/>
      <c r="BX511" s="83"/>
      <c r="BY511" s="83"/>
      <c r="BZ511" s="247"/>
      <c r="CA511" s="247"/>
      <c r="CB511" s="247"/>
      <c r="CC511" s="247"/>
      <c r="CD511" s="247"/>
      <c r="CE511" s="247"/>
      <c r="CF511" s="247"/>
      <c r="CG511" s="247"/>
      <c r="CH511" s="247"/>
      <c r="CI511" s="247"/>
      <c r="CJ511" s="247"/>
      <c r="CK511" s="247"/>
      <c r="CL511" s="247"/>
      <c r="CM511" s="247"/>
      <c r="CN511" s="247"/>
      <c r="CO511" s="247"/>
      <c r="CP511" s="247"/>
      <c r="CQ511" s="247"/>
      <c r="CR511" s="247"/>
      <c r="CS511" s="248" t="s">
        <v>4805</v>
      </c>
      <c r="CT511" s="247"/>
      <c r="CU511" s="247"/>
      <c r="CV511" s="247"/>
      <c r="CW511" s="247"/>
      <c r="CX511" s="247"/>
      <c r="CY511" s="247"/>
      <c r="CZ511" s="247"/>
      <c r="DA511" s="247"/>
      <c r="DB511" s="247"/>
      <c r="DC511" s="247"/>
      <c r="DD511" s="247"/>
      <c r="DE511" s="247"/>
    </row>
    <row r="512" spans="34:109" ht="85.5" hidden="1">
      <c r="AH512" s="83"/>
      <c r="AI512" s="83"/>
      <c r="AJ512" s="83"/>
      <c r="AK512" s="83"/>
      <c r="AL512" s="47" t="str">
        <f t="shared" si="14"/>
        <v/>
      </c>
      <c r="AM512" s="47" t="str">
        <f t="shared" si="15"/>
        <v/>
      </c>
      <c r="AO512" s="83"/>
      <c r="AP512" s="43">
        <v>510</v>
      </c>
      <c r="AQ512" s="84"/>
      <c r="AR512" s="84"/>
      <c r="AS512" s="84"/>
      <c r="AT512" s="84"/>
      <c r="AU512" s="84"/>
      <c r="AV512" s="84"/>
      <c r="AW512" s="84"/>
      <c r="AX512" s="84"/>
      <c r="AY512" s="84"/>
      <c r="AZ512" s="84"/>
      <c r="BA512" s="84"/>
      <c r="BB512" s="84"/>
      <c r="BC512" s="84"/>
      <c r="BD512" s="84"/>
      <c r="BE512" s="84"/>
      <c r="BF512" s="84"/>
      <c r="BG512" s="84"/>
      <c r="BH512" s="84"/>
      <c r="BI512" s="84"/>
      <c r="BJ512" s="51" t="s">
        <v>4806</v>
      </c>
      <c r="BK512" s="84"/>
      <c r="BL512" s="84"/>
      <c r="BM512" s="84"/>
      <c r="BN512" s="84"/>
      <c r="BO512" s="84"/>
      <c r="BP512" s="84"/>
      <c r="BQ512" s="84"/>
      <c r="BR512" s="84"/>
      <c r="BS512" s="84"/>
      <c r="BT512" s="84"/>
      <c r="BU512" s="84"/>
      <c r="BV512" s="84"/>
      <c r="BW512" s="83"/>
      <c r="BX512" s="83"/>
      <c r="BY512" s="83"/>
      <c r="BZ512" s="247"/>
      <c r="CA512" s="247"/>
      <c r="CB512" s="247"/>
      <c r="CC512" s="247"/>
      <c r="CD512" s="247"/>
      <c r="CE512" s="247"/>
      <c r="CF512" s="247"/>
      <c r="CG512" s="247"/>
      <c r="CH512" s="247"/>
      <c r="CI512" s="247"/>
      <c r="CJ512" s="247"/>
      <c r="CK512" s="247"/>
      <c r="CL512" s="247"/>
      <c r="CM512" s="247"/>
      <c r="CN512" s="247"/>
      <c r="CO512" s="247"/>
      <c r="CP512" s="247"/>
      <c r="CQ512" s="247"/>
      <c r="CR512" s="247"/>
      <c r="CS512" s="248" t="s">
        <v>4807</v>
      </c>
      <c r="CT512" s="247"/>
      <c r="CU512" s="247"/>
      <c r="CV512" s="247"/>
      <c r="CW512" s="247"/>
      <c r="CX512" s="247"/>
      <c r="CY512" s="247"/>
      <c r="CZ512" s="247"/>
      <c r="DA512" s="247"/>
      <c r="DB512" s="247"/>
      <c r="DC512" s="247"/>
      <c r="DD512" s="247"/>
      <c r="DE512" s="247"/>
    </row>
    <row r="513" spans="34:109" ht="71.25" hidden="1">
      <c r="AH513" s="83"/>
      <c r="AI513" s="83"/>
      <c r="AJ513" s="83"/>
      <c r="AK513" s="83"/>
      <c r="AL513" s="47" t="str">
        <f t="shared" si="14"/>
        <v/>
      </c>
      <c r="AM513" s="47" t="str">
        <f t="shared" si="15"/>
        <v/>
      </c>
      <c r="AO513" s="83"/>
      <c r="AP513" s="43">
        <v>511</v>
      </c>
      <c r="AQ513" s="84"/>
      <c r="AR513" s="84"/>
      <c r="AS513" s="84"/>
      <c r="AT513" s="84"/>
      <c r="AU513" s="84"/>
      <c r="AV513" s="84"/>
      <c r="AW513" s="84"/>
      <c r="AX513" s="84"/>
      <c r="AY513" s="84"/>
      <c r="AZ513" s="84"/>
      <c r="BA513" s="84"/>
      <c r="BB513" s="84"/>
      <c r="BC513" s="84"/>
      <c r="BD513" s="84"/>
      <c r="BE513" s="84"/>
      <c r="BF513" s="84"/>
      <c r="BG513" s="84"/>
      <c r="BH513" s="84"/>
      <c r="BI513" s="84"/>
      <c r="BJ513" s="51" t="s">
        <v>4808</v>
      </c>
      <c r="BK513" s="84"/>
      <c r="BL513" s="84"/>
      <c r="BM513" s="84"/>
      <c r="BN513" s="84"/>
      <c r="BO513" s="84"/>
      <c r="BP513" s="84"/>
      <c r="BQ513" s="84"/>
      <c r="BR513" s="84"/>
      <c r="BS513" s="84"/>
      <c r="BT513" s="84"/>
      <c r="BU513" s="84"/>
      <c r="BV513" s="84"/>
      <c r="BW513" s="83"/>
      <c r="BX513" s="83"/>
      <c r="BY513" s="83"/>
      <c r="BZ513" s="247"/>
      <c r="CA513" s="247"/>
      <c r="CB513" s="247"/>
      <c r="CC513" s="247"/>
      <c r="CD513" s="247"/>
      <c r="CE513" s="247"/>
      <c r="CF513" s="247"/>
      <c r="CG513" s="247"/>
      <c r="CH513" s="247"/>
      <c r="CI513" s="247"/>
      <c r="CJ513" s="247"/>
      <c r="CK513" s="247"/>
      <c r="CL513" s="247"/>
      <c r="CM513" s="247"/>
      <c r="CN513" s="247"/>
      <c r="CO513" s="247"/>
      <c r="CP513" s="247"/>
      <c r="CQ513" s="247"/>
      <c r="CR513" s="247"/>
      <c r="CS513" s="248" t="s">
        <v>4809</v>
      </c>
      <c r="CT513" s="247"/>
      <c r="CU513" s="247"/>
      <c r="CV513" s="247"/>
      <c r="CW513" s="247"/>
      <c r="CX513" s="247"/>
      <c r="CY513" s="247"/>
      <c r="CZ513" s="247"/>
      <c r="DA513" s="247"/>
      <c r="DB513" s="247"/>
      <c r="DC513" s="247"/>
      <c r="DD513" s="247"/>
      <c r="DE513" s="247"/>
    </row>
    <row r="514" spans="34:109" ht="71.25" hidden="1">
      <c r="AH514" s="83"/>
      <c r="AI514" s="83"/>
      <c r="AJ514" s="83"/>
      <c r="AK514" s="83"/>
      <c r="AL514" s="47" t="str">
        <f t="shared" si="14"/>
        <v/>
      </c>
      <c r="AM514" s="47" t="str">
        <f t="shared" si="15"/>
        <v/>
      </c>
      <c r="AO514" s="83"/>
      <c r="AP514" s="43">
        <v>512</v>
      </c>
      <c r="AQ514" s="84"/>
      <c r="AR514" s="84"/>
      <c r="AS514" s="84"/>
      <c r="AT514" s="84"/>
      <c r="AU514" s="84"/>
      <c r="AV514" s="84"/>
      <c r="AW514" s="84"/>
      <c r="AX514" s="84"/>
      <c r="AY514" s="84"/>
      <c r="AZ514" s="84"/>
      <c r="BA514" s="84"/>
      <c r="BB514" s="84"/>
      <c r="BC514" s="84"/>
      <c r="BD514" s="84"/>
      <c r="BE514" s="84"/>
      <c r="BF514" s="84"/>
      <c r="BG514" s="84"/>
      <c r="BH514" s="84"/>
      <c r="BI514" s="84"/>
      <c r="BJ514" s="51" t="s">
        <v>4810</v>
      </c>
      <c r="BK514" s="84"/>
      <c r="BL514" s="84"/>
      <c r="BM514" s="84"/>
      <c r="BN514" s="84"/>
      <c r="BO514" s="84"/>
      <c r="BP514" s="84"/>
      <c r="BQ514" s="84"/>
      <c r="BR514" s="84"/>
      <c r="BS514" s="84"/>
      <c r="BT514" s="84"/>
      <c r="BU514" s="84"/>
      <c r="BV514" s="84"/>
      <c r="BW514" s="83"/>
      <c r="BX514" s="83"/>
      <c r="BY514" s="83"/>
      <c r="BZ514" s="247"/>
      <c r="CA514" s="247"/>
      <c r="CB514" s="247"/>
      <c r="CC514" s="247"/>
      <c r="CD514" s="247"/>
      <c r="CE514" s="247"/>
      <c r="CF514" s="247"/>
      <c r="CG514" s="247"/>
      <c r="CH514" s="247"/>
      <c r="CI514" s="247"/>
      <c r="CJ514" s="247"/>
      <c r="CK514" s="247"/>
      <c r="CL514" s="247"/>
      <c r="CM514" s="247"/>
      <c r="CN514" s="247"/>
      <c r="CO514" s="247"/>
      <c r="CP514" s="247"/>
      <c r="CQ514" s="247"/>
      <c r="CR514" s="247"/>
      <c r="CS514" s="248" t="s">
        <v>4811</v>
      </c>
      <c r="CT514" s="247"/>
      <c r="CU514" s="247"/>
      <c r="CV514" s="247"/>
      <c r="CW514" s="247"/>
      <c r="CX514" s="247"/>
      <c r="CY514" s="247"/>
      <c r="CZ514" s="247"/>
      <c r="DA514" s="247"/>
      <c r="DB514" s="247"/>
      <c r="DC514" s="247"/>
      <c r="DD514" s="247"/>
      <c r="DE514" s="247"/>
    </row>
    <row r="515" spans="34:109" ht="85.5" hidden="1">
      <c r="AH515" s="83"/>
      <c r="AI515" s="83"/>
      <c r="AJ515" s="83"/>
      <c r="AK515" s="83"/>
      <c r="AL515" s="47" t="str">
        <f t="shared" si="14"/>
        <v/>
      </c>
      <c r="AM515" s="47" t="str">
        <f t="shared" si="15"/>
        <v/>
      </c>
      <c r="AO515" s="83"/>
      <c r="AP515" s="43">
        <v>513</v>
      </c>
      <c r="AQ515" s="84"/>
      <c r="AR515" s="84"/>
      <c r="AS515" s="84"/>
      <c r="AT515" s="84"/>
      <c r="AU515" s="84"/>
      <c r="AV515" s="84"/>
      <c r="AW515" s="84"/>
      <c r="AX515" s="84"/>
      <c r="AY515" s="84"/>
      <c r="AZ515" s="84"/>
      <c r="BA515" s="84"/>
      <c r="BB515" s="84"/>
      <c r="BC515" s="84"/>
      <c r="BD515" s="84"/>
      <c r="BE515" s="84"/>
      <c r="BF515" s="84"/>
      <c r="BG515" s="84"/>
      <c r="BH515" s="84"/>
      <c r="BI515" s="84"/>
      <c r="BJ515" s="51" t="s">
        <v>4812</v>
      </c>
      <c r="BK515" s="84"/>
      <c r="BL515" s="84"/>
      <c r="BM515" s="84"/>
      <c r="BN515" s="84"/>
      <c r="BO515" s="84"/>
      <c r="BP515" s="84"/>
      <c r="BQ515" s="84"/>
      <c r="BR515" s="84"/>
      <c r="BS515" s="84"/>
      <c r="BT515" s="84"/>
      <c r="BU515" s="84"/>
      <c r="BV515" s="84"/>
      <c r="BW515" s="83"/>
      <c r="BX515" s="83"/>
      <c r="BY515" s="83"/>
      <c r="BZ515" s="247"/>
      <c r="CA515" s="247"/>
      <c r="CB515" s="247"/>
      <c r="CC515" s="247"/>
      <c r="CD515" s="247"/>
      <c r="CE515" s="247"/>
      <c r="CF515" s="247"/>
      <c r="CG515" s="247"/>
      <c r="CH515" s="247"/>
      <c r="CI515" s="247"/>
      <c r="CJ515" s="247"/>
      <c r="CK515" s="247"/>
      <c r="CL515" s="247"/>
      <c r="CM515" s="247"/>
      <c r="CN515" s="247"/>
      <c r="CO515" s="247"/>
      <c r="CP515" s="247"/>
      <c r="CQ515" s="247"/>
      <c r="CR515" s="247"/>
      <c r="CS515" s="248" t="s">
        <v>4813</v>
      </c>
      <c r="CT515" s="247"/>
      <c r="CU515" s="247"/>
      <c r="CV515" s="247"/>
      <c r="CW515" s="247"/>
      <c r="CX515" s="247"/>
      <c r="CY515" s="247"/>
      <c r="CZ515" s="247"/>
      <c r="DA515" s="247"/>
      <c r="DB515" s="247"/>
      <c r="DC515" s="247"/>
      <c r="DD515" s="247"/>
      <c r="DE515" s="247"/>
    </row>
    <row r="516" spans="34:109" ht="71.25" hidden="1">
      <c r="AH516" s="83"/>
      <c r="AI516" s="83"/>
      <c r="AJ516" s="83"/>
      <c r="AK516" s="83"/>
      <c r="AL516" s="47" t="str">
        <f t="shared" ref="AL516:AL574" si="16">IFERROR(IF(HLOOKUP($N$10, $BZ$3:$DE$574, $AP516, FALSE )="", "", HLOOKUP($N$10, $BZ$3:$DE$574, $AP516, FALSE)), "")</f>
        <v/>
      </c>
      <c r="AM516" s="47" t="str">
        <f t="shared" ref="AM516:AM574" si="17">IFERROR(IF(AL516="", "", HLOOKUP($N$10, $AQ$3:$BV$574, AP516, FALSE)), "")</f>
        <v/>
      </c>
      <c r="AO516" s="83"/>
      <c r="AP516" s="43">
        <v>514</v>
      </c>
      <c r="AQ516" s="84"/>
      <c r="AR516" s="84"/>
      <c r="AS516" s="84"/>
      <c r="AT516" s="84"/>
      <c r="AU516" s="84"/>
      <c r="AV516" s="84"/>
      <c r="AW516" s="84"/>
      <c r="AX516" s="84"/>
      <c r="AY516" s="84"/>
      <c r="AZ516" s="84"/>
      <c r="BA516" s="84"/>
      <c r="BB516" s="84"/>
      <c r="BC516" s="84"/>
      <c r="BD516" s="84"/>
      <c r="BE516" s="84"/>
      <c r="BF516" s="84"/>
      <c r="BG516" s="84"/>
      <c r="BH516" s="84"/>
      <c r="BI516" s="84"/>
      <c r="BJ516" s="51" t="s">
        <v>4814</v>
      </c>
      <c r="BK516" s="84"/>
      <c r="BL516" s="84"/>
      <c r="BM516" s="84"/>
      <c r="BN516" s="84"/>
      <c r="BO516" s="84"/>
      <c r="BP516" s="84"/>
      <c r="BQ516" s="84"/>
      <c r="BR516" s="84"/>
      <c r="BS516" s="84"/>
      <c r="BT516" s="84"/>
      <c r="BU516" s="84"/>
      <c r="BV516" s="84"/>
      <c r="BW516" s="83"/>
      <c r="BX516" s="83"/>
      <c r="BY516" s="83"/>
      <c r="BZ516" s="247"/>
      <c r="CA516" s="247"/>
      <c r="CB516" s="247"/>
      <c r="CC516" s="247"/>
      <c r="CD516" s="247"/>
      <c r="CE516" s="247"/>
      <c r="CF516" s="247"/>
      <c r="CG516" s="247"/>
      <c r="CH516" s="247"/>
      <c r="CI516" s="247"/>
      <c r="CJ516" s="247"/>
      <c r="CK516" s="247"/>
      <c r="CL516" s="247"/>
      <c r="CM516" s="247"/>
      <c r="CN516" s="247"/>
      <c r="CO516" s="247"/>
      <c r="CP516" s="247"/>
      <c r="CQ516" s="247"/>
      <c r="CR516" s="247"/>
      <c r="CS516" s="248" t="s">
        <v>4815</v>
      </c>
      <c r="CT516" s="247"/>
      <c r="CU516" s="247"/>
      <c r="CV516" s="247"/>
      <c r="CW516" s="247"/>
      <c r="CX516" s="247"/>
      <c r="CY516" s="247"/>
      <c r="CZ516" s="247"/>
      <c r="DA516" s="247"/>
      <c r="DB516" s="247"/>
      <c r="DC516" s="247"/>
      <c r="DD516" s="247"/>
      <c r="DE516" s="247"/>
    </row>
    <row r="517" spans="34:109" ht="71.25" hidden="1">
      <c r="AH517" s="83"/>
      <c r="AI517" s="83"/>
      <c r="AJ517" s="83"/>
      <c r="AK517" s="83"/>
      <c r="AL517" s="47" t="str">
        <f t="shared" si="16"/>
        <v/>
      </c>
      <c r="AM517" s="47" t="str">
        <f t="shared" si="17"/>
        <v/>
      </c>
      <c r="AO517" s="83"/>
      <c r="AP517" s="43">
        <v>515</v>
      </c>
      <c r="AQ517" s="84"/>
      <c r="AR517" s="84"/>
      <c r="AS517" s="84"/>
      <c r="AT517" s="84"/>
      <c r="AU517" s="84"/>
      <c r="AV517" s="84"/>
      <c r="AW517" s="84"/>
      <c r="AX517" s="84"/>
      <c r="AY517" s="84"/>
      <c r="AZ517" s="84"/>
      <c r="BA517" s="84"/>
      <c r="BB517" s="84"/>
      <c r="BC517" s="84"/>
      <c r="BD517" s="84"/>
      <c r="BE517" s="84"/>
      <c r="BF517" s="84"/>
      <c r="BG517" s="84"/>
      <c r="BH517" s="84"/>
      <c r="BI517" s="84"/>
      <c r="BJ517" s="51" t="s">
        <v>4816</v>
      </c>
      <c r="BK517" s="84"/>
      <c r="BL517" s="84"/>
      <c r="BM517" s="84"/>
      <c r="BN517" s="84"/>
      <c r="BO517" s="84"/>
      <c r="BP517" s="84"/>
      <c r="BQ517" s="84"/>
      <c r="BR517" s="84"/>
      <c r="BS517" s="84"/>
      <c r="BT517" s="84"/>
      <c r="BU517" s="84"/>
      <c r="BV517" s="84"/>
      <c r="BW517" s="83"/>
      <c r="BX517" s="83"/>
      <c r="BY517" s="83"/>
      <c r="BZ517" s="247"/>
      <c r="CA517" s="247"/>
      <c r="CB517" s="247"/>
      <c r="CC517" s="247"/>
      <c r="CD517" s="247"/>
      <c r="CE517" s="247"/>
      <c r="CF517" s="247"/>
      <c r="CG517" s="247"/>
      <c r="CH517" s="247"/>
      <c r="CI517" s="247"/>
      <c r="CJ517" s="247"/>
      <c r="CK517" s="247"/>
      <c r="CL517" s="247"/>
      <c r="CM517" s="247"/>
      <c r="CN517" s="247"/>
      <c r="CO517" s="247"/>
      <c r="CP517" s="247"/>
      <c r="CQ517" s="247"/>
      <c r="CR517" s="247"/>
      <c r="CS517" s="248" t="s">
        <v>4817</v>
      </c>
      <c r="CT517" s="247"/>
      <c r="CU517" s="247"/>
      <c r="CV517" s="247"/>
      <c r="CW517" s="247"/>
      <c r="CX517" s="247"/>
      <c r="CY517" s="247"/>
      <c r="CZ517" s="247"/>
      <c r="DA517" s="247"/>
      <c r="DB517" s="247"/>
      <c r="DC517" s="247"/>
      <c r="DD517" s="247"/>
      <c r="DE517" s="247"/>
    </row>
    <row r="518" spans="34:109" ht="85.5" hidden="1">
      <c r="AH518" s="83"/>
      <c r="AI518" s="83"/>
      <c r="AJ518" s="83"/>
      <c r="AK518" s="83"/>
      <c r="AL518" s="47" t="str">
        <f t="shared" si="16"/>
        <v/>
      </c>
      <c r="AM518" s="47" t="str">
        <f t="shared" si="17"/>
        <v/>
      </c>
      <c r="AO518" s="83"/>
      <c r="AP518" s="43">
        <v>516</v>
      </c>
      <c r="AQ518" s="84"/>
      <c r="AR518" s="84"/>
      <c r="AS518" s="84"/>
      <c r="AT518" s="84"/>
      <c r="AU518" s="84"/>
      <c r="AV518" s="84"/>
      <c r="AW518" s="84"/>
      <c r="AX518" s="84"/>
      <c r="AY518" s="84"/>
      <c r="AZ518" s="84"/>
      <c r="BA518" s="84"/>
      <c r="BB518" s="84"/>
      <c r="BC518" s="84"/>
      <c r="BD518" s="84"/>
      <c r="BE518" s="84"/>
      <c r="BF518" s="84"/>
      <c r="BG518" s="84"/>
      <c r="BH518" s="84"/>
      <c r="BI518" s="84"/>
      <c r="BJ518" s="51" t="s">
        <v>4818</v>
      </c>
      <c r="BK518" s="84"/>
      <c r="BL518" s="84"/>
      <c r="BM518" s="84"/>
      <c r="BN518" s="84"/>
      <c r="BO518" s="84"/>
      <c r="BP518" s="84"/>
      <c r="BQ518" s="84"/>
      <c r="BR518" s="84"/>
      <c r="BS518" s="84"/>
      <c r="BT518" s="84"/>
      <c r="BU518" s="84"/>
      <c r="BV518" s="84"/>
      <c r="BW518" s="83"/>
      <c r="BX518" s="83"/>
      <c r="BY518" s="83"/>
      <c r="BZ518" s="247"/>
      <c r="CA518" s="247"/>
      <c r="CB518" s="247"/>
      <c r="CC518" s="247"/>
      <c r="CD518" s="247"/>
      <c r="CE518" s="247"/>
      <c r="CF518" s="247"/>
      <c r="CG518" s="247"/>
      <c r="CH518" s="247"/>
      <c r="CI518" s="247"/>
      <c r="CJ518" s="247"/>
      <c r="CK518" s="247"/>
      <c r="CL518" s="247"/>
      <c r="CM518" s="247"/>
      <c r="CN518" s="247"/>
      <c r="CO518" s="247"/>
      <c r="CP518" s="247"/>
      <c r="CQ518" s="247"/>
      <c r="CR518" s="247"/>
      <c r="CS518" s="248" t="s">
        <v>4819</v>
      </c>
      <c r="CT518" s="247"/>
      <c r="CU518" s="247"/>
      <c r="CV518" s="247"/>
      <c r="CW518" s="247"/>
      <c r="CX518" s="247"/>
      <c r="CY518" s="247"/>
      <c r="CZ518" s="247"/>
      <c r="DA518" s="247"/>
      <c r="DB518" s="247"/>
      <c r="DC518" s="247"/>
      <c r="DD518" s="247"/>
      <c r="DE518" s="247"/>
    </row>
    <row r="519" spans="34:109" ht="85.5" hidden="1">
      <c r="AH519" s="83"/>
      <c r="AI519" s="83"/>
      <c r="AJ519" s="83"/>
      <c r="AK519" s="83"/>
      <c r="AL519" s="47" t="str">
        <f t="shared" si="16"/>
        <v/>
      </c>
      <c r="AM519" s="47" t="str">
        <f t="shared" si="17"/>
        <v/>
      </c>
      <c r="AO519" s="83"/>
      <c r="AP519" s="43">
        <v>517</v>
      </c>
      <c r="AQ519" s="84"/>
      <c r="AR519" s="84"/>
      <c r="AS519" s="84"/>
      <c r="AT519" s="84"/>
      <c r="AU519" s="84"/>
      <c r="AV519" s="84"/>
      <c r="AW519" s="84"/>
      <c r="AX519" s="84"/>
      <c r="AY519" s="84"/>
      <c r="AZ519" s="84"/>
      <c r="BA519" s="84"/>
      <c r="BB519" s="84"/>
      <c r="BC519" s="84"/>
      <c r="BD519" s="84"/>
      <c r="BE519" s="84"/>
      <c r="BF519" s="84"/>
      <c r="BG519" s="84"/>
      <c r="BH519" s="84"/>
      <c r="BI519" s="84"/>
      <c r="BJ519" s="51" t="s">
        <v>4820</v>
      </c>
      <c r="BK519" s="84"/>
      <c r="BL519" s="84"/>
      <c r="BM519" s="84"/>
      <c r="BN519" s="84"/>
      <c r="BO519" s="84"/>
      <c r="BP519" s="84"/>
      <c r="BQ519" s="84"/>
      <c r="BR519" s="84"/>
      <c r="BS519" s="84"/>
      <c r="BT519" s="84"/>
      <c r="BU519" s="84"/>
      <c r="BV519" s="84"/>
      <c r="BW519" s="83"/>
      <c r="BX519" s="83"/>
      <c r="BY519" s="83"/>
      <c r="BZ519" s="247"/>
      <c r="CA519" s="247"/>
      <c r="CB519" s="247"/>
      <c r="CC519" s="247"/>
      <c r="CD519" s="247"/>
      <c r="CE519" s="247"/>
      <c r="CF519" s="247"/>
      <c r="CG519" s="247"/>
      <c r="CH519" s="247"/>
      <c r="CI519" s="247"/>
      <c r="CJ519" s="247"/>
      <c r="CK519" s="247"/>
      <c r="CL519" s="247"/>
      <c r="CM519" s="247"/>
      <c r="CN519" s="247"/>
      <c r="CO519" s="247"/>
      <c r="CP519" s="247"/>
      <c r="CQ519" s="247"/>
      <c r="CR519" s="247"/>
      <c r="CS519" s="248" t="s">
        <v>4821</v>
      </c>
      <c r="CT519" s="247"/>
      <c r="CU519" s="247"/>
      <c r="CV519" s="247"/>
      <c r="CW519" s="247"/>
      <c r="CX519" s="247"/>
      <c r="CY519" s="247"/>
      <c r="CZ519" s="247"/>
      <c r="DA519" s="247"/>
      <c r="DB519" s="247"/>
      <c r="DC519" s="247"/>
      <c r="DD519" s="247"/>
      <c r="DE519" s="247"/>
    </row>
    <row r="520" spans="34:109" ht="85.5" hidden="1">
      <c r="AH520" s="83"/>
      <c r="AI520" s="83"/>
      <c r="AJ520" s="83"/>
      <c r="AK520" s="83"/>
      <c r="AL520" s="47" t="str">
        <f t="shared" si="16"/>
        <v/>
      </c>
      <c r="AM520" s="47" t="str">
        <f t="shared" si="17"/>
        <v/>
      </c>
      <c r="AO520" s="83"/>
      <c r="AP520" s="43">
        <v>518</v>
      </c>
      <c r="AQ520" s="84"/>
      <c r="AR520" s="84"/>
      <c r="AS520" s="84"/>
      <c r="AT520" s="84"/>
      <c r="AU520" s="84"/>
      <c r="AV520" s="84"/>
      <c r="AW520" s="84"/>
      <c r="AX520" s="84"/>
      <c r="AY520" s="84"/>
      <c r="AZ520" s="84"/>
      <c r="BA520" s="84"/>
      <c r="BB520" s="84"/>
      <c r="BC520" s="84"/>
      <c r="BD520" s="84"/>
      <c r="BE520" s="84"/>
      <c r="BF520" s="84"/>
      <c r="BG520" s="84"/>
      <c r="BH520" s="84"/>
      <c r="BI520" s="84"/>
      <c r="BJ520" s="51" t="s">
        <v>4822</v>
      </c>
      <c r="BK520" s="84"/>
      <c r="BL520" s="84"/>
      <c r="BM520" s="84"/>
      <c r="BN520" s="84"/>
      <c r="BO520" s="84"/>
      <c r="BP520" s="84"/>
      <c r="BQ520" s="84"/>
      <c r="BR520" s="84"/>
      <c r="BS520" s="84"/>
      <c r="BT520" s="84"/>
      <c r="BU520" s="84"/>
      <c r="BV520" s="84"/>
      <c r="BW520" s="83"/>
      <c r="BX520" s="83"/>
      <c r="BY520" s="83"/>
      <c r="BZ520" s="247"/>
      <c r="CA520" s="247"/>
      <c r="CB520" s="247"/>
      <c r="CC520" s="247"/>
      <c r="CD520" s="247"/>
      <c r="CE520" s="247"/>
      <c r="CF520" s="247"/>
      <c r="CG520" s="247"/>
      <c r="CH520" s="247"/>
      <c r="CI520" s="247"/>
      <c r="CJ520" s="247"/>
      <c r="CK520" s="247"/>
      <c r="CL520" s="247"/>
      <c r="CM520" s="247"/>
      <c r="CN520" s="247"/>
      <c r="CO520" s="247"/>
      <c r="CP520" s="247"/>
      <c r="CQ520" s="247"/>
      <c r="CR520" s="247"/>
      <c r="CS520" s="248" t="s">
        <v>4823</v>
      </c>
      <c r="CT520" s="247"/>
      <c r="CU520" s="247"/>
      <c r="CV520" s="247"/>
      <c r="CW520" s="247"/>
      <c r="CX520" s="247"/>
      <c r="CY520" s="247"/>
      <c r="CZ520" s="247"/>
      <c r="DA520" s="247"/>
      <c r="DB520" s="247"/>
      <c r="DC520" s="247"/>
      <c r="DD520" s="247"/>
      <c r="DE520" s="247"/>
    </row>
    <row r="521" spans="34:109" ht="85.5" hidden="1">
      <c r="AH521" s="83"/>
      <c r="AI521" s="83"/>
      <c r="AJ521" s="83"/>
      <c r="AK521" s="83"/>
      <c r="AL521" s="47" t="str">
        <f t="shared" si="16"/>
        <v/>
      </c>
      <c r="AM521" s="47" t="str">
        <f t="shared" si="17"/>
        <v/>
      </c>
      <c r="AO521" s="83"/>
      <c r="AP521" s="43">
        <v>519</v>
      </c>
      <c r="AQ521" s="84"/>
      <c r="AR521" s="84"/>
      <c r="AS521" s="84"/>
      <c r="AT521" s="84"/>
      <c r="AU521" s="84"/>
      <c r="AV521" s="84"/>
      <c r="AW521" s="84"/>
      <c r="AX521" s="84"/>
      <c r="AY521" s="84"/>
      <c r="AZ521" s="84"/>
      <c r="BA521" s="84"/>
      <c r="BB521" s="84"/>
      <c r="BC521" s="84"/>
      <c r="BD521" s="84"/>
      <c r="BE521" s="84"/>
      <c r="BF521" s="84"/>
      <c r="BG521" s="84"/>
      <c r="BH521" s="84"/>
      <c r="BI521" s="84"/>
      <c r="BJ521" s="51" t="s">
        <v>4824</v>
      </c>
      <c r="BK521" s="84"/>
      <c r="BL521" s="84"/>
      <c r="BM521" s="84"/>
      <c r="BN521" s="84"/>
      <c r="BO521" s="84"/>
      <c r="BP521" s="84"/>
      <c r="BQ521" s="84"/>
      <c r="BR521" s="84"/>
      <c r="BS521" s="84"/>
      <c r="BT521" s="84"/>
      <c r="BU521" s="84"/>
      <c r="BV521" s="84"/>
      <c r="BW521" s="83"/>
      <c r="BX521" s="83"/>
      <c r="BY521" s="83"/>
      <c r="BZ521" s="247"/>
      <c r="CA521" s="247"/>
      <c r="CB521" s="247"/>
      <c r="CC521" s="247"/>
      <c r="CD521" s="247"/>
      <c r="CE521" s="247"/>
      <c r="CF521" s="247"/>
      <c r="CG521" s="247"/>
      <c r="CH521" s="247"/>
      <c r="CI521" s="247"/>
      <c r="CJ521" s="247"/>
      <c r="CK521" s="247"/>
      <c r="CL521" s="247"/>
      <c r="CM521" s="247"/>
      <c r="CN521" s="247"/>
      <c r="CO521" s="247"/>
      <c r="CP521" s="247"/>
      <c r="CQ521" s="247"/>
      <c r="CR521" s="247"/>
      <c r="CS521" s="248" t="s">
        <v>4825</v>
      </c>
      <c r="CT521" s="247"/>
      <c r="CU521" s="247"/>
      <c r="CV521" s="247"/>
      <c r="CW521" s="247"/>
      <c r="CX521" s="247"/>
      <c r="CY521" s="247"/>
      <c r="CZ521" s="247"/>
      <c r="DA521" s="247"/>
      <c r="DB521" s="247"/>
      <c r="DC521" s="247"/>
      <c r="DD521" s="247"/>
      <c r="DE521" s="247"/>
    </row>
    <row r="522" spans="34:109" ht="85.5" hidden="1">
      <c r="AH522" s="83"/>
      <c r="AI522" s="83"/>
      <c r="AJ522" s="83"/>
      <c r="AK522" s="83"/>
      <c r="AL522" s="47" t="str">
        <f t="shared" si="16"/>
        <v/>
      </c>
      <c r="AM522" s="47" t="str">
        <f t="shared" si="17"/>
        <v/>
      </c>
      <c r="AO522" s="83"/>
      <c r="AP522" s="43">
        <v>520</v>
      </c>
      <c r="AQ522" s="84"/>
      <c r="AR522" s="84"/>
      <c r="AS522" s="84"/>
      <c r="AT522" s="84"/>
      <c r="AU522" s="84"/>
      <c r="AV522" s="84"/>
      <c r="AW522" s="84"/>
      <c r="AX522" s="84"/>
      <c r="AY522" s="84"/>
      <c r="AZ522" s="84"/>
      <c r="BA522" s="84"/>
      <c r="BB522" s="84"/>
      <c r="BC522" s="84"/>
      <c r="BD522" s="84"/>
      <c r="BE522" s="84"/>
      <c r="BF522" s="84"/>
      <c r="BG522" s="84"/>
      <c r="BH522" s="84"/>
      <c r="BI522" s="84"/>
      <c r="BJ522" s="51" t="s">
        <v>4826</v>
      </c>
      <c r="BK522" s="84"/>
      <c r="BL522" s="84"/>
      <c r="BM522" s="84"/>
      <c r="BN522" s="84"/>
      <c r="BO522" s="84"/>
      <c r="BP522" s="84"/>
      <c r="BQ522" s="84"/>
      <c r="BR522" s="84"/>
      <c r="BS522" s="84"/>
      <c r="BT522" s="84"/>
      <c r="BU522" s="84"/>
      <c r="BV522" s="84"/>
      <c r="BW522" s="83"/>
      <c r="BX522" s="83"/>
      <c r="BY522" s="83"/>
      <c r="BZ522" s="247"/>
      <c r="CA522" s="247"/>
      <c r="CB522" s="247"/>
      <c r="CC522" s="247"/>
      <c r="CD522" s="247"/>
      <c r="CE522" s="247"/>
      <c r="CF522" s="247"/>
      <c r="CG522" s="247"/>
      <c r="CH522" s="247"/>
      <c r="CI522" s="247"/>
      <c r="CJ522" s="247"/>
      <c r="CK522" s="247"/>
      <c r="CL522" s="247"/>
      <c r="CM522" s="247"/>
      <c r="CN522" s="247"/>
      <c r="CO522" s="247"/>
      <c r="CP522" s="247"/>
      <c r="CQ522" s="247"/>
      <c r="CR522" s="247"/>
      <c r="CS522" s="248" t="s">
        <v>4827</v>
      </c>
      <c r="CT522" s="247"/>
      <c r="CU522" s="247"/>
      <c r="CV522" s="247"/>
      <c r="CW522" s="247"/>
      <c r="CX522" s="247"/>
      <c r="CY522" s="247"/>
      <c r="CZ522" s="247"/>
      <c r="DA522" s="247"/>
      <c r="DB522" s="247"/>
      <c r="DC522" s="247"/>
      <c r="DD522" s="247"/>
      <c r="DE522" s="247"/>
    </row>
    <row r="523" spans="34:109" ht="71.25" hidden="1">
      <c r="AH523" s="83"/>
      <c r="AI523" s="83"/>
      <c r="AJ523" s="83"/>
      <c r="AK523" s="83"/>
      <c r="AL523" s="47" t="str">
        <f t="shared" si="16"/>
        <v/>
      </c>
      <c r="AM523" s="47" t="str">
        <f t="shared" si="17"/>
        <v/>
      </c>
      <c r="AO523" s="83"/>
      <c r="AP523" s="43">
        <v>521</v>
      </c>
      <c r="AQ523" s="84"/>
      <c r="AR523" s="84"/>
      <c r="AS523" s="84"/>
      <c r="AT523" s="84"/>
      <c r="AU523" s="84"/>
      <c r="AV523" s="84"/>
      <c r="AW523" s="84"/>
      <c r="AX523" s="84"/>
      <c r="AY523" s="84"/>
      <c r="AZ523" s="84"/>
      <c r="BA523" s="84"/>
      <c r="BB523" s="84"/>
      <c r="BC523" s="84"/>
      <c r="BD523" s="84"/>
      <c r="BE523" s="84"/>
      <c r="BF523" s="84"/>
      <c r="BG523" s="84"/>
      <c r="BH523" s="84"/>
      <c r="BI523" s="84"/>
      <c r="BJ523" s="51" t="s">
        <v>4828</v>
      </c>
      <c r="BK523" s="84"/>
      <c r="BL523" s="84"/>
      <c r="BM523" s="84"/>
      <c r="BN523" s="84"/>
      <c r="BO523" s="84"/>
      <c r="BP523" s="84"/>
      <c r="BQ523" s="84"/>
      <c r="BR523" s="84"/>
      <c r="BS523" s="84"/>
      <c r="BT523" s="84"/>
      <c r="BU523" s="84"/>
      <c r="BV523" s="84"/>
      <c r="BW523" s="83"/>
      <c r="BX523" s="83"/>
      <c r="BY523" s="83"/>
      <c r="BZ523" s="247"/>
      <c r="CA523" s="247"/>
      <c r="CB523" s="247"/>
      <c r="CC523" s="247"/>
      <c r="CD523" s="247"/>
      <c r="CE523" s="247"/>
      <c r="CF523" s="247"/>
      <c r="CG523" s="247"/>
      <c r="CH523" s="247"/>
      <c r="CI523" s="247"/>
      <c r="CJ523" s="247"/>
      <c r="CK523" s="247"/>
      <c r="CL523" s="247"/>
      <c r="CM523" s="247"/>
      <c r="CN523" s="247"/>
      <c r="CO523" s="247"/>
      <c r="CP523" s="247"/>
      <c r="CQ523" s="247"/>
      <c r="CR523" s="247"/>
      <c r="CS523" s="248" t="s">
        <v>4829</v>
      </c>
      <c r="CT523" s="247"/>
      <c r="CU523" s="247"/>
      <c r="CV523" s="247"/>
      <c r="CW523" s="247"/>
      <c r="CX523" s="247"/>
      <c r="CY523" s="247"/>
      <c r="CZ523" s="247"/>
      <c r="DA523" s="247"/>
      <c r="DB523" s="247"/>
      <c r="DC523" s="247"/>
      <c r="DD523" s="247"/>
      <c r="DE523" s="247"/>
    </row>
    <row r="524" spans="34:109" ht="71.25" hidden="1">
      <c r="AH524" s="83"/>
      <c r="AI524" s="83"/>
      <c r="AJ524" s="83"/>
      <c r="AK524" s="83"/>
      <c r="AL524" s="47" t="str">
        <f t="shared" si="16"/>
        <v/>
      </c>
      <c r="AM524" s="47" t="str">
        <f t="shared" si="17"/>
        <v/>
      </c>
      <c r="AO524" s="83"/>
      <c r="AP524" s="43">
        <v>522</v>
      </c>
      <c r="AQ524" s="84"/>
      <c r="AR524" s="84"/>
      <c r="AS524" s="84"/>
      <c r="AT524" s="84"/>
      <c r="AU524" s="84"/>
      <c r="AV524" s="84"/>
      <c r="AW524" s="84"/>
      <c r="AX524" s="84"/>
      <c r="AY524" s="84"/>
      <c r="AZ524" s="84"/>
      <c r="BA524" s="84"/>
      <c r="BB524" s="84"/>
      <c r="BC524" s="84"/>
      <c r="BD524" s="84"/>
      <c r="BE524" s="84"/>
      <c r="BF524" s="84"/>
      <c r="BG524" s="84"/>
      <c r="BH524" s="84"/>
      <c r="BI524" s="84"/>
      <c r="BJ524" s="51" t="s">
        <v>4830</v>
      </c>
      <c r="BK524" s="84"/>
      <c r="BL524" s="84"/>
      <c r="BM524" s="84"/>
      <c r="BN524" s="84"/>
      <c r="BO524" s="84"/>
      <c r="BP524" s="84"/>
      <c r="BQ524" s="84"/>
      <c r="BR524" s="84"/>
      <c r="BS524" s="84"/>
      <c r="BT524" s="84"/>
      <c r="BU524" s="84"/>
      <c r="BV524" s="84"/>
      <c r="BW524" s="83"/>
      <c r="BX524" s="83"/>
      <c r="BY524" s="83"/>
      <c r="BZ524" s="247"/>
      <c r="CA524" s="247"/>
      <c r="CB524" s="247"/>
      <c r="CC524" s="247"/>
      <c r="CD524" s="247"/>
      <c r="CE524" s="247"/>
      <c r="CF524" s="247"/>
      <c r="CG524" s="247"/>
      <c r="CH524" s="247"/>
      <c r="CI524" s="247"/>
      <c r="CJ524" s="247"/>
      <c r="CK524" s="247"/>
      <c r="CL524" s="247"/>
      <c r="CM524" s="247"/>
      <c r="CN524" s="247"/>
      <c r="CO524" s="247"/>
      <c r="CP524" s="247"/>
      <c r="CQ524" s="247"/>
      <c r="CR524" s="247"/>
      <c r="CS524" s="248" t="s">
        <v>4831</v>
      </c>
      <c r="CT524" s="247"/>
      <c r="CU524" s="247"/>
      <c r="CV524" s="247"/>
      <c r="CW524" s="247"/>
      <c r="CX524" s="247"/>
      <c r="CY524" s="247"/>
      <c r="CZ524" s="247"/>
      <c r="DA524" s="247"/>
      <c r="DB524" s="247"/>
      <c r="DC524" s="247"/>
      <c r="DD524" s="247"/>
      <c r="DE524" s="247"/>
    </row>
    <row r="525" spans="34:109" ht="71.25" hidden="1">
      <c r="AH525" s="83"/>
      <c r="AI525" s="83"/>
      <c r="AJ525" s="83"/>
      <c r="AK525" s="83"/>
      <c r="AL525" s="47" t="str">
        <f t="shared" si="16"/>
        <v/>
      </c>
      <c r="AM525" s="47" t="str">
        <f t="shared" si="17"/>
        <v/>
      </c>
      <c r="AO525" s="83"/>
      <c r="AP525" s="43">
        <v>523</v>
      </c>
      <c r="AQ525" s="84"/>
      <c r="AR525" s="84"/>
      <c r="AS525" s="84"/>
      <c r="AT525" s="84"/>
      <c r="AU525" s="84"/>
      <c r="AV525" s="84"/>
      <c r="AW525" s="84"/>
      <c r="AX525" s="84"/>
      <c r="AY525" s="84"/>
      <c r="AZ525" s="84"/>
      <c r="BA525" s="84"/>
      <c r="BB525" s="84"/>
      <c r="BC525" s="84"/>
      <c r="BD525" s="84"/>
      <c r="BE525" s="84"/>
      <c r="BF525" s="84"/>
      <c r="BG525" s="84"/>
      <c r="BH525" s="84"/>
      <c r="BI525" s="84"/>
      <c r="BJ525" s="51" t="s">
        <v>4832</v>
      </c>
      <c r="BK525" s="84"/>
      <c r="BL525" s="84"/>
      <c r="BM525" s="84"/>
      <c r="BN525" s="84"/>
      <c r="BO525" s="84"/>
      <c r="BP525" s="84"/>
      <c r="BQ525" s="84"/>
      <c r="BR525" s="84"/>
      <c r="BS525" s="84"/>
      <c r="BT525" s="84"/>
      <c r="BU525" s="84"/>
      <c r="BV525" s="84"/>
      <c r="BW525" s="83"/>
      <c r="BX525" s="83"/>
      <c r="BY525" s="83"/>
      <c r="BZ525" s="247"/>
      <c r="CA525" s="247"/>
      <c r="CB525" s="247"/>
      <c r="CC525" s="247"/>
      <c r="CD525" s="247"/>
      <c r="CE525" s="247"/>
      <c r="CF525" s="247"/>
      <c r="CG525" s="247"/>
      <c r="CH525" s="247"/>
      <c r="CI525" s="247"/>
      <c r="CJ525" s="247"/>
      <c r="CK525" s="247"/>
      <c r="CL525" s="247"/>
      <c r="CM525" s="247"/>
      <c r="CN525" s="247"/>
      <c r="CO525" s="247"/>
      <c r="CP525" s="247"/>
      <c r="CQ525" s="247"/>
      <c r="CR525" s="247"/>
      <c r="CS525" s="248" t="s">
        <v>4833</v>
      </c>
      <c r="CT525" s="247"/>
      <c r="CU525" s="247"/>
      <c r="CV525" s="247"/>
      <c r="CW525" s="247"/>
      <c r="CX525" s="247"/>
      <c r="CY525" s="247"/>
      <c r="CZ525" s="247"/>
      <c r="DA525" s="247"/>
      <c r="DB525" s="247"/>
      <c r="DC525" s="247"/>
      <c r="DD525" s="247"/>
      <c r="DE525" s="247"/>
    </row>
    <row r="526" spans="34:109" ht="71.25" hidden="1">
      <c r="AH526" s="83"/>
      <c r="AI526" s="83"/>
      <c r="AJ526" s="83"/>
      <c r="AK526" s="83"/>
      <c r="AL526" s="47" t="str">
        <f t="shared" si="16"/>
        <v/>
      </c>
      <c r="AM526" s="47" t="str">
        <f t="shared" si="17"/>
        <v/>
      </c>
      <c r="AO526" s="83"/>
      <c r="AP526" s="43">
        <v>524</v>
      </c>
      <c r="AQ526" s="84"/>
      <c r="AR526" s="84"/>
      <c r="AS526" s="84"/>
      <c r="AT526" s="84"/>
      <c r="AU526" s="84"/>
      <c r="AV526" s="84"/>
      <c r="AW526" s="84"/>
      <c r="AX526" s="84"/>
      <c r="AY526" s="84"/>
      <c r="AZ526" s="84"/>
      <c r="BA526" s="84"/>
      <c r="BB526" s="84"/>
      <c r="BC526" s="84"/>
      <c r="BD526" s="84"/>
      <c r="BE526" s="84"/>
      <c r="BF526" s="84"/>
      <c r="BG526" s="84"/>
      <c r="BH526" s="84"/>
      <c r="BI526" s="84"/>
      <c r="BJ526" s="51" t="s">
        <v>4834</v>
      </c>
      <c r="BK526" s="84"/>
      <c r="BL526" s="84"/>
      <c r="BM526" s="84"/>
      <c r="BN526" s="84"/>
      <c r="BO526" s="84"/>
      <c r="BP526" s="84"/>
      <c r="BQ526" s="84"/>
      <c r="BR526" s="84"/>
      <c r="BS526" s="84"/>
      <c r="BT526" s="84"/>
      <c r="BU526" s="84"/>
      <c r="BV526" s="84"/>
      <c r="BW526" s="83"/>
      <c r="BX526" s="83"/>
      <c r="BY526" s="83"/>
      <c r="BZ526" s="247"/>
      <c r="CA526" s="247"/>
      <c r="CB526" s="247"/>
      <c r="CC526" s="247"/>
      <c r="CD526" s="247"/>
      <c r="CE526" s="247"/>
      <c r="CF526" s="247"/>
      <c r="CG526" s="247"/>
      <c r="CH526" s="247"/>
      <c r="CI526" s="247"/>
      <c r="CJ526" s="247"/>
      <c r="CK526" s="247"/>
      <c r="CL526" s="247"/>
      <c r="CM526" s="247"/>
      <c r="CN526" s="247"/>
      <c r="CO526" s="247"/>
      <c r="CP526" s="247"/>
      <c r="CQ526" s="247"/>
      <c r="CR526" s="247"/>
      <c r="CS526" s="248" t="s">
        <v>4835</v>
      </c>
      <c r="CT526" s="247"/>
      <c r="CU526" s="247"/>
      <c r="CV526" s="247"/>
      <c r="CW526" s="247"/>
      <c r="CX526" s="247"/>
      <c r="CY526" s="247"/>
      <c r="CZ526" s="247"/>
      <c r="DA526" s="247"/>
      <c r="DB526" s="247"/>
      <c r="DC526" s="247"/>
      <c r="DD526" s="247"/>
      <c r="DE526" s="247"/>
    </row>
    <row r="527" spans="34:109" ht="71.25" hidden="1">
      <c r="AH527" s="83"/>
      <c r="AI527" s="83"/>
      <c r="AJ527" s="83"/>
      <c r="AK527" s="83"/>
      <c r="AL527" s="47" t="str">
        <f t="shared" si="16"/>
        <v/>
      </c>
      <c r="AM527" s="47" t="str">
        <f t="shared" si="17"/>
        <v/>
      </c>
      <c r="AO527" s="83"/>
      <c r="AP527" s="43">
        <v>525</v>
      </c>
      <c r="AQ527" s="84"/>
      <c r="AR527" s="84"/>
      <c r="AS527" s="84"/>
      <c r="AT527" s="84"/>
      <c r="AU527" s="84"/>
      <c r="AV527" s="84"/>
      <c r="AW527" s="84"/>
      <c r="AX527" s="84"/>
      <c r="AY527" s="84"/>
      <c r="AZ527" s="84"/>
      <c r="BA527" s="84"/>
      <c r="BB527" s="84"/>
      <c r="BC527" s="84"/>
      <c r="BD527" s="84"/>
      <c r="BE527" s="84"/>
      <c r="BF527" s="84"/>
      <c r="BG527" s="84"/>
      <c r="BH527" s="84"/>
      <c r="BI527" s="84"/>
      <c r="BJ527" s="51" t="s">
        <v>4836</v>
      </c>
      <c r="BK527" s="84"/>
      <c r="BL527" s="84"/>
      <c r="BM527" s="84"/>
      <c r="BN527" s="84"/>
      <c r="BO527" s="84"/>
      <c r="BP527" s="84"/>
      <c r="BQ527" s="84"/>
      <c r="BR527" s="84"/>
      <c r="BS527" s="84"/>
      <c r="BT527" s="84"/>
      <c r="BU527" s="84"/>
      <c r="BV527" s="84"/>
      <c r="BW527" s="83"/>
      <c r="BX527" s="83"/>
      <c r="BY527" s="83"/>
      <c r="BZ527" s="247"/>
      <c r="CA527" s="247"/>
      <c r="CB527" s="247"/>
      <c r="CC527" s="247"/>
      <c r="CD527" s="247"/>
      <c r="CE527" s="247"/>
      <c r="CF527" s="247"/>
      <c r="CG527" s="247"/>
      <c r="CH527" s="247"/>
      <c r="CI527" s="247"/>
      <c r="CJ527" s="247"/>
      <c r="CK527" s="247"/>
      <c r="CL527" s="247"/>
      <c r="CM527" s="247"/>
      <c r="CN527" s="247"/>
      <c r="CO527" s="247"/>
      <c r="CP527" s="247"/>
      <c r="CQ527" s="247"/>
      <c r="CR527" s="247"/>
      <c r="CS527" s="248" t="s">
        <v>4837</v>
      </c>
      <c r="CT527" s="247"/>
      <c r="CU527" s="247"/>
      <c r="CV527" s="247"/>
      <c r="CW527" s="247"/>
      <c r="CX527" s="247"/>
      <c r="CY527" s="247"/>
      <c r="CZ527" s="247"/>
      <c r="DA527" s="247"/>
      <c r="DB527" s="247"/>
      <c r="DC527" s="247"/>
      <c r="DD527" s="247"/>
      <c r="DE527" s="247"/>
    </row>
    <row r="528" spans="34:109" ht="71.25" hidden="1">
      <c r="AH528" s="83"/>
      <c r="AI528" s="83"/>
      <c r="AJ528" s="83"/>
      <c r="AK528" s="83"/>
      <c r="AL528" s="47" t="str">
        <f t="shared" si="16"/>
        <v/>
      </c>
      <c r="AM528" s="47" t="str">
        <f t="shared" si="17"/>
        <v/>
      </c>
      <c r="AO528" s="83"/>
      <c r="AP528" s="43">
        <v>526</v>
      </c>
      <c r="AQ528" s="84"/>
      <c r="AR528" s="84"/>
      <c r="AS528" s="84"/>
      <c r="AT528" s="84"/>
      <c r="AU528" s="84"/>
      <c r="AV528" s="84"/>
      <c r="AW528" s="84"/>
      <c r="AX528" s="84"/>
      <c r="AY528" s="84"/>
      <c r="AZ528" s="84"/>
      <c r="BA528" s="84"/>
      <c r="BB528" s="84"/>
      <c r="BC528" s="84"/>
      <c r="BD528" s="84"/>
      <c r="BE528" s="84"/>
      <c r="BF528" s="84"/>
      <c r="BG528" s="84"/>
      <c r="BH528" s="84"/>
      <c r="BI528" s="84"/>
      <c r="BJ528" s="51" t="s">
        <v>4838</v>
      </c>
      <c r="BK528" s="84"/>
      <c r="BL528" s="84"/>
      <c r="BM528" s="84"/>
      <c r="BN528" s="84"/>
      <c r="BO528" s="84"/>
      <c r="BP528" s="84"/>
      <c r="BQ528" s="84"/>
      <c r="BR528" s="84"/>
      <c r="BS528" s="84"/>
      <c r="BT528" s="84"/>
      <c r="BU528" s="84"/>
      <c r="BV528" s="84"/>
      <c r="BW528" s="83"/>
      <c r="BX528" s="83"/>
      <c r="BY528" s="83"/>
      <c r="BZ528" s="247"/>
      <c r="CA528" s="247"/>
      <c r="CB528" s="247"/>
      <c r="CC528" s="247"/>
      <c r="CD528" s="247"/>
      <c r="CE528" s="247"/>
      <c r="CF528" s="247"/>
      <c r="CG528" s="247"/>
      <c r="CH528" s="247"/>
      <c r="CI528" s="247"/>
      <c r="CJ528" s="247"/>
      <c r="CK528" s="247"/>
      <c r="CL528" s="247"/>
      <c r="CM528" s="247"/>
      <c r="CN528" s="247"/>
      <c r="CO528" s="247"/>
      <c r="CP528" s="247"/>
      <c r="CQ528" s="247"/>
      <c r="CR528" s="247"/>
      <c r="CS528" s="248" t="s">
        <v>4839</v>
      </c>
      <c r="CT528" s="247"/>
      <c r="CU528" s="247"/>
      <c r="CV528" s="247"/>
      <c r="CW528" s="247"/>
      <c r="CX528" s="247"/>
      <c r="CY528" s="247"/>
      <c r="CZ528" s="247"/>
      <c r="DA528" s="247"/>
      <c r="DB528" s="247"/>
      <c r="DC528" s="247"/>
      <c r="DD528" s="247"/>
      <c r="DE528" s="247"/>
    </row>
    <row r="529" spans="34:109" ht="85.5" hidden="1">
      <c r="AH529" s="83"/>
      <c r="AI529" s="83"/>
      <c r="AJ529" s="83"/>
      <c r="AK529" s="83"/>
      <c r="AL529" s="47" t="str">
        <f t="shared" si="16"/>
        <v/>
      </c>
      <c r="AM529" s="47" t="str">
        <f t="shared" si="17"/>
        <v/>
      </c>
      <c r="AO529" s="83"/>
      <c r="AP529" s="43">
        <v>527</v>
      </c>
      <c r="AQ529" s="84"/>
      <c r="AR529" s="84"/>
      <c r="AS529" s="84"/>
      <c r="AT529" s="84"/>
      <c r="AU529" s="84"/>
      <c r="AV529" s="84"/>
      <c r="AW529" s="84"/>
      <c r="AX529" s="84"/>
      <c r="AY529" s="84"/>
      <c r="AZ529" s="84"/>
      <c r="BA529" s="84"/>
      <c r="BB529" s="84"/>
      <c r="BC529" s="84"/>
      <c r="BD529" s="84"/>
      <c r="BE529" s="84"/>
      <c r="BF529" s="84"/>
      <c r="BG529" s="84"/>
      <c r="BH529" s="84"/>
      <c r="BI529" s="84"/>
      <c r="BJ529" s="51" t="s">
        <v>4840</v>
      </c>
      <c r="BK529" s="84"/>
      <c r="BL529" s="84"/>
      <c r="BM529" s="84"/>
      <c r="BN529" s="84"/>
      <c r="BO529" s="84"/>
      <c r="BP529" s="84"/>
      <c r="BQ529" s="84"/>
      <c r="BR529" s="84"/>
      <c r="BS529" s="84"/>
      <c r="BT529" s="84"/>
      <c r="BU529" s="84"/>
      <c r="BV529" s="84"/>
      <c r="BW529" s="83"/>
      <c r="BX529" s="83"/>
      <c r="BY529" s="83"/>
      <c r="BZ529" s="247"/>
      <c r="CA529" s="247"/>
      <c r="CB529" s="247"/>
      <c r="CC529" s="247"/>
      <c r="CD529" s="247"/>
      <c r="CE529" s="247"/>
      <c r="CF529" s="247"/>
      <c r="CG529" s="247"/>
      <c r="CH529" s="247"/>
      <c r="CI529" s="247"/>
      <c r="CJ529" s="247"/>
      <c r="CK529" s="247"/>
      <c r="CL529" s="247"/>
      <c r="CM529" s="247"/>
      <c r="CN529" s="247"/>
      <c r="CO529" s="247"/>
      <c r="CP529" s="247"/>
      <c r="CQ529" s="247"/>
      <c r="CR529" s="247"/>
      <c r="CS529" s="248" t="s">
        <v>4841</v>
      </c>
      <c r="CT529" s="247"/>
      <c r="CU529" s="247"/>
      <c r="CV529" s="247"/>
      <c r="CW529" s="247"/>
      <c r="CX529" s="247"/>
      <c r="CY529" s="247"/>
      <c r="CZ529" s="247"/>
      <c r="DA529" s="247"/>
      <c r="DB529" s="247"/>
      <c r="DC529" s="247"/>
      <c r="DD529" s="247"/>
      <c r="DE529" s="247"/>
    </row>
    <row r="530" spans="34:109" ht="85.5" hidden="1">
      <c r="AH530" s="83"/>
      <c r="AI530" s="83"/>
      <c r="AJ530" s="83"/>
      <c r="AK530" s="83"/>
      <c r="AL530" s="47" t="str">
        <f t="shared" si="16"/>
        <v/>
      </c>
      <c r="AM530" s="47" t="str">
        <f t="shared" si="17"/>
        <v/>
      </c>
      <c r="AO530" s="83"/>
      <c r="AP530" s="43">
        <v>528</v>
      </c>
      <c r="AQ530" s="84"/>
      <c r="AR530" s="84"/>
      <c r="AS530" s="84"/>
      <c r="AT530" s="84"/>
      <c r="AU530" s="84"/>
      <c r="AV530" s="84"/>
      <c r="AW530" s="84"/>
      <c r="AX530" s="84"/>
      <c r="AY530" s="84"/>
      <c r="AZ530" s="84"/>
      <c r="BA530" s="84"/>
      <c r="BB530" s="84"/>
      <c r="BC530" s="84"/>
      <c r="BD530" s="84"/>
      <c r="BE530" s="84"/>
      <c r="BF530" s="84"/>
      <c r="BG530" s="84"/>
      <c r="BH530" s="84"/>
      <c r="BI530" s="84"/>
      <c r="BJ530" s="51" t="s">
        <v>4842</v>
      </c>
      <c r="BK530" s="84"/>
      <c r="BL530" s="84"/>
      <c r="BM530" s="84"/>
      <c r="BN530" s="84"/>
      <c r="BO530" s="84"/>
      <c r="BP530" s="84"/>
      <c r="BQ530" s="84"/>
      <c r="BR530" s="84"/>
      <c r="BS530" s="84"/>
      <c r="BT530" s="84"/>
      <c r="BU530" s="84"/>
      <c r="BV530" s="84"/>
      <c r="BW530" s="83"/>
      <c r="BX530" s="83"/>
      <c r="BY530" s="83"/>
      <c r="BZ530" s="247"/>
      <c r="CA530" s="247"/>
      <c r="CB530" s="247"/>
      <c r="CC530" s="247"/>
      <c r="CD530" s="247"/>
      <c r="CE530" s="247"/>
      <c r="CF530" s="247"/>
      <c r="CG530" s="247"/>
      <c r="CH530" s="247"/>
      <c r="CI530" s="247"/>
      <c r="CJ530" s="247"/>
      <c r="CK530" s="247"/>
      <c r="CL530" s="247"/>
      <c r="CM530" s="247"/>
      <c r="CN530" s="247"/>
      <c r="CO530" s="247"/>
      <c r="CP530" s="247"/>
      <c r="CQ530" s="247"/>
      <c r="CR530" s="247"/>
      <c r="CS530" s="248" t="s">
        <v>4843</v>
      </c>
      <c r="CT530" s="247"/>
      <c r="CU530" s="247"/>
      <c r="CV530" s="247"/>
      <c r="CW530" s="247"/>
      <c r="CX530" s="247"/>
      <c r="CY530" s="247"/>
      <c r="CZ530" s="247"/>
      <c r="DA530" s="247"/>
      <c r="DB530" s="247"/>
      <c r="DC530" s="247"/>
      <c r="DD530" s="247"/>
      <c r="DE530" s="247"/>
    </row>
    <row r="531" spans="34:109" ht="85.5" hidden="1">
      <c r="AH531" s="83"/>
      <c r="AI531" s="83"/>
      <c r="AJ531" s="83"/>
      <c r="AK531" s="83"/>
      <c r="AL531" s="47" t="str">
        <f t="shared" si="16"/>
        <v/>
      </c>
      <c r="AM531" s="47" t="str">
        <f t="shared" si="17"/>
        <v/>
      </c>
      <c r="AO531" s="83"/>
      <c r="AP531" s="43">
        <v>529</v>
      </c>
      <c r="AQ531" s="84"/>
      <c r="AR531" s="84"/>
      <c r="AS531" s="84"/>
      <c r="AT531" s="84"/>
      <c r="AU531" s="84"/>
      <c r="AV531" s="84"/>
      <c r="AW531" s="84"/>
      <c r="AX531" s="84"/>
      <c r="AY531" s="84"/>
      <c r="AZ531" s="84"/>
      <c r="BA531" s="84"/>
      <c r="BB531" s="84"/>
      <c r="BC531" s="84"/>
      <c r="BD531" s="84"/>
      <c r="BE531" s="84"/>
      <c r="BF531" s="84"/>
      <c r="BG531" s="84"/>
      <c r="BH531" s="84"/>
      <c r="BI531" s="84"/>
      <c r="BJ531" s="51" t="s">
        <v>4844</v>
      </c>
      <c r="BK531" s="84"/>
      <c r="BL531" s="84"/>
      <c r="BM531" s="84"/>
      <c r="BN531" s="84"/>
      <c r="BO531" s="84"/>
      <c r="BP531" s="84"/>
      <c r="BQ531" s="84"/>
      <c r="BR531" s="84"/>
      <c r="BS531" s="84"/>
      <c r="BT531" s="84"/>
      <c r="BU531" s="84"/>
      <c r="BV531" s="84"/>
      <c r="BW531" s="83"/>
      <c r="BX531" s="83"/>
      <c r="BY531" s="83"/>
      <c r="BZ531" s="247"/>
      <c r="CA531" s="247"/>
      <c r="CB531" s="247"/>
      <c r="CC531" s="247"/>
      <c r="CD531" s="247"/>
      <c r="CE531" s="247"/>
      <c r="CF531" s="247"/>
      <c r="CG531" s="247"/>
      <c r="CH531" s="247"/>
      <c r="CI531" s="247"/>
      <c r="CJ531" s="247"/>
      <c r="CK531" s="247"/>
      <c r="CL531" s="247"/>
      <c r="CM531" s="247"/>
      <c r="CN531" s="247"/>
      <c r="CO531" s="247"/>
      <c r="CP531" s="247"/>
      <c r="CQ531" s="247"/>
      <c r="CR531" s="247"/>
      <c r="CS531" s="248" t="s">
        <v>4845</v>
      </c>
      <c r="CT531" s="247"/>
      <c r="CU531" s="247"/>
      <c r="CV531" s="247"/>
      <c r="CW531" s="247"/>
      <c r="CX531" s="247"/>
      <c r="CY531" s="247"/>
      <c r="CZ531" s="247"/>
      <c r="DA531" s="247"/>
      <c r="DB531" s="247"/>
      <c r="DC531" s="247"/>
      <c r="DD531" s="247"/>
      <c r="DE531" s="247"/>
    </row>
    <row r="532" spans="34:109" ht="85.5" hidden="1">
      <c r="AH532" s="83"/>
      <c r="AI532" s="83"/>
      <c r="AJ532" s="83"/>
      <c r="AK532" s="83"/>
      <c r="AL532" s="47" t="str">
        <f t="shared" si="16"/>
        <v/>
      </c>
      <c r="AM532" s="47" t="str">
        <f t="shared" si="17"/>
        <v/>
      </c>
      <c r="AO532" s="83"/>
      <c r="AP532" s="43">
        <v>530</v>
      </c>
      <c r="AQ532" s="84"/>
      <c r="AR532" s="84"/>
      <c r="AS532" s="84"/>
      <c r="AT532" s="84"/>
      <c r="AU532" s="84"/>
      <c r="AV532" s="84"/>
      <c r="AW532" s="84"/>
      <c r="AX532" s="84"/>
      <c r="AY532" s="84"/>
      <c r="AZ532" s="84"/>
      <c r="BA532" s="84"/>
      <c r="BB532" s="84"/>
      <c r="BC532" s="84"/>
      <c r="BD532" s="84"/>
      <c r="BE532" s="84"/>
      <c r="BF532" s="84"/>
      <c r="BG532" s="84"/>
      <c r="BH532" s="84"/>
      <c r="BI532" s="84"/>
      <c r="BJ532" s="51" t="s">
        <v>4846</v>
      </c>
      <c r="BK532" s="84"/>
      <c r="BL532" s="84"/>
      <c r="BM532" s="84"/>
      <c r="BN532" s="84"/>
      <c r="BO532" s="84"/>
      <c r="BP532" s="84"/>
      <c r="BQ532" s="84"/>
      <c r="BR532" s="84"/>
      <c r="BS532" s="84"/>
      <c r="BT532" s="84"/>
      <c r="BU532" s="84"/>
      <c r="BV532" s="84"/>
      <c r="BW532" s="83"/>
      <c r="BX532" s="83"/>
      <c r="BY532" s="83"/>
      <c r="BZ532" s="247"/>
      <c r="CA532" s="247"/>
      <c r="CB532" s="247"/>
      <c r="CC532" s="247"/>
      <c r="CD532" s="247"/>
      <c r="CE532" s="247"/>
      <c r="CF532" s="247"/>
      <c r="CG532" s="247"/>
      <c r="CH532" s="247"/>
      <c r="CI532" s="247"/>
      <c r="CJ532" s="247"/>
      <c r="CK532" s="247"/>
      <c r="CL532" s="247"/>
      <c r="CM532" s="247"/>
      <c r="CN532" s="247"/>
      <c r="CO532" s="247"/>
      <c r="CP532" s="247"/>
      <c r="CQ532" s="247"/>
      <c r="CR532" s="247"/>
      <c r="CS532" s="248" t="s">
        <v>4847</v>
      </c>
      <c r="CT532" s="247"/>
      <c r="CU532" s="247"/>
      <c r="CV532" s="247"/>
      <c r="CW532" s="247"/>
      <c r="CX532" s="247"/>
      <c r="CY532" s="247"/>
      <c r="CZ532" s="247"/>
      <c r="DA532" s="247"/>
      <c r="DB532" s="247"/>
      <c r="DC532" s="247"/>
      <c r="DD532" s="247"/>
      <c r="DE532" s="247"/>
    </row>
    <row r="533" spans="34:109" ht="71.25" hidden="1">
      <c r="AH533" s="83"/>
      <c r="AI533" s="83"/>
      <c r="AJ533" s="83"/>
      <c r="AK533" s="83"/>
      <c r="AL533" s="47" t="str">
        <f t="shared" si="16"/>
        <v/>
      </c>
      <c r="AM533" s="47" t="str">
        <f t="shared" si="17"/>
        <v/>
      </c>
      <c r="AO533" s="83"/>
      <c r="AP533" s="43">
        <v>531</v>
      </c>
      <c r="AQ533" s="84"/>
      <c r="AR533" s="84"/>
      <c r="AS533" s="84"/>
      <c r="AT533" s="84"/>
      <c r="AU533" s="84"/>
      <c r="AV533" s="84"/>
      <c r="AW533" s="84"/>
      <c r="AX533" s="84"/>
      <c r="AY533" s="84"/>
      <c r="AZ533" s="84"/>
      <c r="BA533" s="84"/>
      <c r="BB533" s="84"/>
      <c r="BC533" s="84"/>
      <c r="BD533" s="84"/>
      <c r="BE533" s="84"/>
      <c r="BF533" s="84"/>
      <c r="BG533" s="84"/>
      <c r="BH533" s="84"/>
      <c r="BI533" s="84"/>
      <c r="BJ533" s="51" t="s">
        <v>4848</v>
      </c>
      <c r="BK533" s="84"/>
      <c r="BL533" s="84"/>
      <c r="BM533" s="84"/>
      <c r="BN533" s="84"/>
      <c r="BO533" s="84"/>
      <c r="BP533" s="84"/>
      <c r="BQ533" s="84"/>
      <c r="BR533" s="84"/>
      <c r="BS533" s="84"/>
      <c r="BT533" s="84"/>
      <c r="BU533" s="84"/>
      <c r="BV533" s="84"/>
      <c r="BW533" s="83"/>
      <c r="BX533" s="83"/>
      <c r="BY533" s="83"/>
      <c r="BZ533" s="247"/>
      <c r="CA533" s="247"/>
      <c r="CB533" s="247"/>
      <c r="CC533" s="247"/>
      <c r="CD533" s="247"/>
      <c r="CE533" s="247"/>
      <c r="CF533" s="247"/>
      <c r="CG533" s="247"/>
      <c r="CH533" s="247"/>
      <c r="CI533" s="247"/>
      <c r="CJ533" s="247"/>
      <c r="CK533" s="247"/>
      <c r="CL533" s="247"/>
      <c r="CM533" s="247"/>
      <c r="CN533" s="247"/>
      <c r="CO533" s="247"/>
      <c r="CP533" s="247"/>
      <c r="CQ533" s="247"/>
      <c r="CR533" s="247"/>
      <c r="CS533" s="248" t="s">
        <v>4849</v>
      </c>
      <c r="CT533" s="247"/>
      <c r="CU533" s="247"/>
      <c r="CV533" s="247"/>
      <c r="CW533" s="247"/>
      <c r="CX533" s="247"/>
      <c r="CY533" s="247"/>
      <c r="CZ533" s="247"/>
      <c r="DA533" s="247"/>
      <c r="DB533" s="247"/>
      <c r="DC533" s="247"/>
      <c r="DD533" s="247"/>
      <c r="DE533" s="247"/>
    </row>
    <row r="534" spans="34:109" ht="71.25" hidden="1">
      <c r="AH534" s="83"/>
      <c r="AI534" s="83"/>
      <c r="AJ534" s="83"/>
      <c r="AK534" s="83"/>
      <c r="AL534" s="47" t="str">
        <f t="shared" si="16"/>
        <v/>
      </c>
      <c r="AM534" s="47" t="str">
        <f t="shared" si="17"/>
        <v/>
      </c>
      <c r="AO534" s="83"/>
      <c r="AP534" s="43">
        <v>532</v>
      </c>
      <c r="AQ534" s="84"/>
      <c r="AR534" s="84"/>
      <c r="AS534" s="84"/>
      <c r="AT534" s="84"/>
      <c r="AU534" s="84"/>
      <c r="AV534" s="84"/>
      <c r="AW534" s="84"/>
      <c r="AX534" s="84"/>
      <c r="AY534" s="84"/>
      <c r="AZ534" s="84"/>
      <c r="BA534" s="84"/>
      <c r="BB534" s="84"/>
      <c r="BC534" s="84"/>
      <c r="BD534" s="84"/>
      <c r="BE534" s="84"/>
      <c r="BF534" s="84"/>
      <c r="BG534" s="84"/>
      <c r="BH534" s="84"/>
      <c r="BI534" s="84"/>
      <c r="BJ534" s="51" t="s">
        <v>4850</v>
      </c>
      <c r="BK534" s="84"/>
      <c r="BL534" s="84"/>
      <c r="BM534" s="84"/>
      <c r="BN534" s="84"/>
      <c r="BO534" s="84"/>
      <c r="BP534" s="84"/>
      <c r="BQ534" s="84"/>
      <c r="BR534" s="84"/>
      <c r="BS534" s="84"/>
      <c r="BT534" s="84"/>
      <c r="BU534" s="84"/>
      <c r="BV534" s="84"/>
      <c r="BW534" s="83"/>
      <c r="BX534" s="83"/>
      <c r="BY534" s="83"/>
      <c r="BZ534" s="247"/>
      <c r="CA534" s="247"/>
      <c r="CB534" s="247"/>
      <c r="CC534" s="247"/>
      <c r="CD534" s="247"/>
      <c r="CE534" s="247"/>
      <c r="CF534" s="247"/>
      <c r="CG534" s="247"/>
      <c r="CH534" s="247"/>
      <c r="CI534" s="247"/>
      <c r="CJ534" s="247"/>
      <c r="CK534" s="247"/>
      <c r="CL534" s="247"/>
      <c r="CM534" s="247"/>
      <c r="CN534" s="247"/>
      <c r="CO534" s="247"/>
      <c r="CP534" s="247"/>
      <c r="CQ534" s="247"/>
      <c r="CR534" s="247"/>
      <c r="CS534" s="248" t="s">
        <v>4851</v>
      </c>
      <c r="CT534" s="247"/>
      <c r="CU534" s="247"/>
      <c r="CV534" s="247"/>
      <c r="CW534" s="247"/>
      <c r="CX534" s="247"/>
      <c r="CY534" s="247"/>
      <c r="CZ534" s="247"/>
      <c r="DA534" s="247"/>
      <c r="DB534" s="247"/>
      <c r="DC534" s="247"/>
      <c r="DD534" s="247"/>
      <c r="DE534" s="247"/>
    </row>
    <row r="535" spans="34:109" ht="71.25" hidden="1">
      <c r="AH535" s="83"/>
      <c r="AI535" s="83"/>
      <c r="AJ535" s="83"/>
      <c r="AK535" s="83"/>
      <c r="AL535" s="47" t="str">
        <f t="shared" si="16"/>
        <v/>
      </c>
      <c r="AM535" s="47" t="str">
        <f t="shared" si="17"/>
        <v/>
      </c>
      <c r="AO535" s="83"/>
      <c r="AP535" s="43">
        <v>533</v>
      </c>
      <c r="AQ535" s="84"/>
      <c r="AR535" s="84"/>
      <c r="AS535" s="84"/>
      <c r="AT535" s="84"/>
      <c r="AU535" s="84"/>
      <c r="AV535" s="84"/>
      <c r="AW535" s="84"/>
      <c r="AX535" s="84"/>
      <c r="AY535" s="84"/>
      <c r="AZ535" s="84"/>
      <c r="BA535" s="84"/>
      <c r="BB535" s="84"/>
      <c r="BC535" s="84"/>
      <c r="BD535" s="84"/>
      <c r="BE535" s="84"/>
      <c r="BF535" s="84"/>
      <c r="BG535" s="84"/>
      <c r="BH535" s="84"/>
      <c r="BI535" s="84"/>
      <c r="BJ535" s="51" t="s">
        <v>4852</v>
      </c>
      <c r="BK535" s="84"/>
      <c r="BL535" s="84"/>
      <c r="BM535" s="84"/>
      <c r="BN535" s="84"/>
      <c r="BO535" s="84"/>
      <c r="BP535" s="84"/>
      <c r="BQ535" s="84"/>
      <c r="BR535" s="84"/>
      <c r="BS535" s="84"/>
      <c r="BT535" s="84"/>
      <c r="BU535" s="84"/>
      <c r="BV535" s="84"/>
      <c r="BW535" s="83"/>
      <c r="BX535" s="83"/>
      <c r="BY535" s="83"/>
      <c r="BZ535" s="247"/>
      <c r="CA535" s="247"/>
      <c r="CB535" s="247"/>
      <c r="CC535" s="247"/>
      <c r="CD535" s="247"/>
      <c r="CE535" s="247"/>
      <c r="CF535" s="247"/>
      <c r="CG535" s="247"/>
      <c r="CH535" s="247"/>
      <c r="CI535" s="247"/>
      <c r="CJ535" s="247"/>
      <c r="CK535" s="247"/>
      <c r="CL535" s="247"/>
      <c r="CM535" s="247"/>
      <c r="CN535" s="247"/>
      <c r="CO535" s="247"/>
      <c r="CP535" s="247"/>
      <c r="CQ535" s="247"/>
      <c r="CR535" s="247"/>
      <c r="CS535" s="248" t="s">
        <v>4853</v>
      </c>
      <c r="CT535" s="247"/>
      <c r="CU535" s="247"/>
      <c r="CV535" s="247"/>
      <c r="CW535" s="247"/>
      <c r="CX535" s="247"/>
      <c r="CY535" s="247"/>
      <c r="CZ535" s="247"/>
      <c r="DA535" s="247"/>
      <c r="DB535" s="247"/>
      <c r="DC535" s="247"/>
      <c r="DD535" s="247"/>
      <c r="DE535" s="247"/>
    </row>
    <row r="536" spans="34:109" ht="85.5" hidden="1">
      <c r="AH536" s="83"/>
      <c r="AI536" s="83"/>
      <c r="AJ536" s="83"/>
      <c r="AK536" s="83"/>
      <c r="AL536" s="47" t="str">
        <f t="shared" si="16"/>
        <v/>
      </c>
      <c r="AM536" s="47" t="str">
        <f t="shared" si="17"/>
        <v/>
      </c>
      <c r="AO536" s="83"/>
      <c r="AP536" s="43">
        <v>534</v>
      </c>
      <c r="AQ536" s="84"/>
      <c r="AR536" s="84"/>
      <c r="AS536" s="84"/>
      <c r="AT536" s="84"/>
      <c r="AU536" s="84"/>
      <c r="AV536" s="84"/>
      <c r="AW536" s="84"/>
      <c r="AX536" s="84"/>
      <c r="AY536" s="84"/>
      <c r="AZ536" s="84"/>
      <c r="BA536" s="84"/>
      <c r="BB536" s="84"/>
      <c r="BC536" s="84"/>
      <c r="BD536" s="84"/>
      <c r="BE536" s="84"/>
      <c r="BF536" s="84"/>
      <c r="BG536" s="84"/>
      <c r="BH536" s="84"/>
      <c r="BI536" s="84"/>
      <c r="BJ536" s="51" t="s">
        <v>4854</v>
      </c>
      <c r="BK536" s="84"/>
      <c r="BL536" s="84"/>
      <c r="BM536" s="84"/>
      <c r="BN536" s="84"/>
      <c r="BO536" s="84"/>
      <c r="BP536" s="84"/>
      <c r="BQ536" s="84"/>
      <c r="BR536" s="84"/>
      <c r="BS536" s="84"/>
      <c r="BT536" s="84"/>
      <c r="BU536" s="84"/>
      <c r="BV536" s="84"/>
      <c r="BW536" s="83"/>
      <c r="BX536" s="83"/>
      <c r="BY536" s="83"/>
      <c r="BZ536" s="247"/>
      <c r="CA536" s="247"/>
      <c r="CB536" s="247"/>
      <c r="CC536" s="247"/>
      <c r="CD536" s="247"/>
      <c r="CE536" s="247"/>
      <c r="CF536" s="247"/>
      <c r="CG536" s="247"/>
      <c r="CH536" s="247"/>
      <c r="CI536" s="247"/>
      <c r="CJ536" s="247"/>
      <c r="CK536" s="247"/>
      <c r="CL536" s="247"/>
      <c r="CM536" s="247"/>
      <c r="CN536" s="247"/>
      <c r="CO536" s="247"/>
      <c r="CP536" s="247"/>
      <c r="CQ536" s="247"/>
      <c r="CR536" s="247"/>
      <c r="CS536" s="248" t="s">
        <v>4855</v>
      </c>
      <c r="CT536" s="247"/>
      <c r="CU536" s="247"/>
      <c r="CV536" s="247"/>
      <c r="CW536" s="247"/>
      <c r="CX536" s="247"/>
      <c r="CY536" s="247"/>
      <c r="CZ536" s="247"/>
      <c r="DA536" s="247"/>
      <c r="DB536" s="247"/>
      <c r="DC536" s="247"/>
      <c r="DD536" s="247"/>
      <c r="DE536" s="247"/>
    </row>
    <row r="537" spans="34:109" ht="71.25" hidden="1">
      <c r="AH537" s="83"/>
      <c r="AI537" s="83"/>
      <c r="AJ537" s="83"/>
      <c r="AK537" s="83"/>
      <c r="AL537" s="47" t="str">
        <f t="shared" si="16"/>
        <v/>
      </c>
      <c r="AM537" s="47" t="str">
        <f t="shared" si="17"/>
        <v/>
      </c>
      <c r="AO537" s="83"/>
      <c r="AP537" s="43">
        <v>535</v>
      </c>
      <c r="AQ537" s="84"/>
      <c r="AR537" s="84"/>
      <c r="AS537" s="84"/>
      <c r="AT537" s="84"/>
      <c r="AU537" s="84"/>
      <c r="AV537" s="84"/>
      <c r="AW537" s="84"/>
      <c r="AX537" s="84"/>
      <c r="AY537" s="84"/>
      <c r="AZ537" s="84"/>
      <c r="BA537" s="84"/>
      <c r="BB537" s="84"/>
      <c r="BC537" s="84"/>
      <c r="BD537" s="84"/>
      <c r="BE537" s="84"/>
      <c r="BF537" s="84"/>
      <c r="BG537" s="84"/>
      <c r="BH537" s="84"/>
      <c r="BI537" s="84"/>
      <c r="BJ537" s="51" t="s">
        <v>4856</v>
      </c>
      <c r="BK537" s="84"/>
      <c r="BL537" s="84"/>
      <c r="BM537" s="84"/>
      <c r="BN537" s="84"/>
      <c r="BO537" s="84"/>
      <c r="BP537" s="84"/>
      <c r="BQ537" s="84"/>
      <c r="BR537" s="84"/>
      <c r="BS537" s="84"/>
      <c r="BT537" s="84"/>
      <c r="BU537" s="84"/>
      <c r="BV537" s="84"/>
      <c r="BW537" s="83"/>
      <c r="BX537" s="83"/>
      <c r="BY537" s="83"/>
      <c r="BZ537" s="247"/>
      <c r="CA537" s="247"/>
      <c r="CB537" s="247"/>
      <c r="CC537" s="247"/>
      <c r="CD537" s="247"/>
      <c r="CE537" s="247"/>
      <c r="CF537" s="247"/>
      <c r="CG537" s="247"/>
      <c r="CH537" s="247"/>
      <c r="CI537" s="247"/>
      <c r="CJ537" s="247"/>
      <c r="CK537" s="247"/>
      <c r="CL537" s="247"/>
      <c r="CM537" s="247"/>
      <c r="CN537" s="247"/>
      <c r="CO537" s="247"/>
      <c r="CP537" s="247"/>
      <c r="CQ537" s="247"/>
      <c r="CR537" s="247"/>
      <c r="CS537" s="248" t="s">
        <v>4857</v>
      </c>
      <c r="CT537" s="247"/>
      <c r="CU537" s="247"/>
      <c r="CV537" s="247"/>
      <c r="CW537" s="247"/>
      <c r="CX537" s="247"/>
      <c r="CY537" s="247"/>
      <c r="CZ537" s="247"/>
      <c r="DA537" s="247"/>
      <c r="DB537" s="247"/>
      <c r="DC537" s="247"/>
      <c r="DD537" s="247"/>
      <c r="DE537" s="247"/>
    </row>
    <row r="538" spans="34:109" ht="71.25" hidden="1">
      <c r="AH538" s="83"/>
      <c r="AI538" s="83"/>
      <c r="AJ538" s="83"/>
      <c r="AK538" s="83"/>
      <c r="AL538" s="47" t="str">
        <f t="shared" si="16"/>
        <v/>
      </c>
      <c r="AM538" s="47" t="str">
        <f t="shared" si="17"/>
        <v/>
      </c>
      <c r="AO538" s="83"/>
      <c r="AP538" s="43">
        <v>536</v>
      </c>
      <c r="AQ538" s="84"/>
      <c r="AR538" s="84"/>
      <c r="AS538" s="84"/>
      <c r="AT538" s="84"/>
      <c r="AU538" s="84"/>
      <c r="AV538" s="84"/>
      <c r="AW538" s="84"/>
      <c r="AX538" s="84"/>
      <c r="AY538" s="84"/>
      <c r="AZ538" s="84"/>
      <c r="BA538" s="84"/>
      <c r="BB538" s="84"/>
      <c r="BC538" s="84"/>
      <c r="BD538" s="84"/>
      <c r="BE538" s="84"/>
      <c r="BF538" s="84"/>
      <c r="BG538" s="84"/>
      <c r="BH538" s="84"/>
      <c r="BI538" s="84"/>
      <c r="BJ538" s="51" t="s">
        <v>4858</v>
      </c>
      <c r="BK538" s="84"/>
      <c r="BL538" s="84"/>
      <c r="BM538" s="84"/>
      <c r="BN538" s="84"/>
      <c r="BO538" s="84"/>
      <c r="BP538" s="84"/>
      <c r="BQ538" s="84"/>
      <c r="BR538" s="84"/>
      <c r="BS538" s="84"/>
      <c r="BT538" s="84"/>
      <c r="BU538" s="84"/>
      <c r="BV538" s="84"/>
      <c r="BW538" s="83"/>
      <c r="BX538" s="83"/>
      <c r="BY538" s="83"/>
      <c r="BZ538" s="247"/>
      <c r="CA538" s="247"/>
      <c r="CB538" s="247"/>
      <c r="CC538" s="247"/>
      <c r="CD538" s="247"/>
      <c r="CE538" s="247"/>
      <c r="CF538" s="247"/>
      <c r="CG538" s="247"/>
      <c r="CH538" s="247"/>
      <c r="CI538" s="247"/>
      <c r="CJ538" s="247"/>
      <c r="CK538" s="247"/>
      <c r="CL538" s="247"/>
      <c r="CM538" s="247"/>
      <c r="CN538" s="247"/>
      <c r="CO538" s="247"/>
      <c r="CP538" s="247"/>
      <c r="CQ538" s="247"/>
      <c r="CR538" s="247"/>
      <c r="CS538" s="248" t="s">
        <v>4859</v>
      </c>
      <c r="CT538" s="247"/>
      <c r="CU538" s="247"/>
      <c r="CV538" s="247"/>
      <c r="CW538" s="247"/>
      <c r="CX538" s="247"/>
      <c r="CY538" s="247"/>
      <c r="CZ538" s="247"/>
      <c r="DA538" s="247"/>
      <c r="DB538" s="247"/>
      <c r="DC538" s="247"/>
      <c r="DD538" s="247"/>
      <c r="DE538" s="247"/>
    </row>
    <row r="539" spans="34:109" ht="57" hidden="1">
      <c r="AH539" s="83"/>
      <c r="AI539" s="83"/>
      <c r="AJ539" s="83"/>
      <c r="AK539" s="83"/>
      <c r="AL539" s="47" t="str">
        <f t="shared" si="16"/>
        <v/>
      </c>
      <c r="AM539" s="47" t="str">
        <f t="shared" si="17"/>
        <v/>
      </c>
      <c r="AO539" s="83"/>
      <c r="AP539" s="43">
        <v>537</v>
      </c>
      <c r="AQ539" s="84"/>
      <c r="AR539" s="84"/>
      <c r="AS539" s="84"/>
      <c r="AT539" s="84"/>
      <c r="AU539" s="84"/>
      <c r="AV539" s="84"/>
      <c r="AW539" s="84"/>
      <c r="AX539" s="84"/>
      <c r="AY539" s="84"/>
      <c r="AZ539" s="84"/>
      <c r="BA539" s="84"/>
      <c r="BB539" s="84"/>
      <c r="BC539" s="84"/>
      <c r="BD539" s="84"/>
      <c r="BE539" s="84"/>
      <c r="BF539" s="84"/>
      <c r="BG539" s="84"/>
      <c r="BH539" s="84"/>
      <c r="BI539" s="84"/>
      <c r="BJ539" s="51" t="s">
        <v>4860</v>
      </c>
      <c r="BK539" s="84"/>
      <c r="BL539" s="84"/>
      <c r="BM539" s="84"/>
      <c r="BN539" s="84"/>
      <c r="BO539" s="84"/>
      <c r="BP539" s="84"/>
      <c r="BQ539" s="84"/>
      <c r="BR539" s="84"/>
      <c r="BS539" s="84"/>
      <c r="BT539" s="84"/>
      <c r="BU539" s="84"/>
      <c r="BV539" s="84"/>
      <c r="BW539" s="83"/>
      <c r="BX539" s="83"/>
      <c r="BY539" s="83"/>
      <c r="BZ539" s="247"/>
      <c r="CA539" s="247"/>
      <c r="CB539" s="247"/>
      <c r="CC539" s="247"/>
      <c r="CD539" s="247"/>
      <c r="CE539" s="247"/>
      <c r="CF539" s="247"/>
      <c r="CG539" s="247"/>
      <c r="CH539" s="247"/>
      <c r="CI539" s="247"/>
      <c r="CJ539" s="247"/>
      <c r="CK539" s="247"/>
      <c r="CL539" s="247"/>
      <c r="CM539" s="247"/>
      <c r="CN539" s="247"/>
      <c r="CO539" s="247"/>
      <c r="CP539" s="247"/>
      <c r="CQ539" s="247"/>
      <c r="CR539" s="247"/>
      <c r="CS539" s="248" t="s">
        <v>4861</v>
      </c>
      <c r="CT539" s="247"/>
      <c r="CU539" s="247"/>
      <c r="CV539" s="247"/>
      <c r="CW539" s="247"/>
      <c r="CX539" s="247"/>
      <c r="CY539" s="247"/>
      <c r="CZ539" s="247"/>
      <c r="DA539" s="247"/>
      <c r="DB539" s="247"/>
      <c r="DC539" s="247"/>
      <c r="DD539" s="247"/>
      <c r="DE539" s="247"/>
    </row>
    <row r="540" spans="34:109" ht="42.75" hidden="1">
      <c r="AH540" s="83"/>
      <c r="AI540" s="83"/>
      <c r="AJ540" s="83"/>
      <c r="AK540" s="83"/>
      <c r="AL540" s="47" t="str">
        <f t="shared" si="16"/>
        <v/>
      </c>
      <c r="AM540" s="47" t="str">
        <f t="shared" si="17"/>
        <v/>
      </c>
      <c r="AO540" s="83"/>
      <c r="AP540" s="43">
        <v>538</v>
      </c>
      <c r="AQ540" s="84"/>
      <c r="AR540" s="84"/>
      <c r="AS540" s="84"/>
      <c r="AT540" s="84"/>
      <c r="AU540" s="84"/>
      <c r="AV540" s="84"/>
      <c r="AW540" s="84"/>
      <c r="AX540" s="84"/>
      <c r="AY540" s="84"/>
      <c r="AZ540" s="84"/>
      <c r="BA540" s="84"/>
      <c r="BB540" s="84"/>
      <c r="BC540" s="84"/>
      <c r="BD540" s="84"/>
      <c r="BE540" s="84"/>
      <c r="BF540" s="84"/>
      <c r="BG540" s="84"/>
      <c r="BH540" s="84"/>
      <c r="BI540" s="84"/>
      <c r="BJ540" s="51" t="s">
        <v>4862</v>
      </c>
      <c r="BK540" s="84"/>
      <c r="BL540" s="84"/>
      <c r="BM540" s="84"/>
      <c r="BN540" s="84"/>
      <c r="BO540" s="84"/>
      <c r="BP540" s="84"/>
      <c r="BQ540" s="84"/>
      <c r="BR540" s="84"/>
      <c r="BS540" s="84"/>
      <c r="BT540" s="84"/>
      <c r="BU540" s="84"/>
      <c r="BV540" s="84"/>
      <c r="BW540" s="83"/>
      <c r="BX540" s="83"/>
      <c r="BY540" s="83"/>
      <c r="BZ540" s="247"/>
      <c r="CA540" s="247"/>
      <c r="CB540" s="247"/>
      <c r="CC540" s="247"/>
      <c r="CD540" s="247"/>
      <c r="CE540" s="247"/>
      <c r="CF540" s="247"/>
      <c r="CG540" s="247"/>
      <c r="CH540" s="247"/>
      <c r="CI540" s="247"/>
      <c r="CJ540" s="247"/>
      <c r="CK540" s="247"/>
      <c r="CL540" s="247"/>
      <c r="CM540" s="247"/>
      <c r="CN540" s="247"/>
      <c r="CO540" s="247"/>
      <c r="CP540" s="247"/>
      <c r="CQ540" s="247"/>
      <c r="CR540" s="247"/>
      <c r="CS540" s="248" t="s">
        <v>4863</v>
      </c>
      <c r="CT540" s="247"/>
      <c r="CU540" s="247"/>
      <c r="CV540" s="247"/>
      <c r="CW540" s="247"/>
      <c r="CX540" s="247"/>
      <c r="CY540" s="247"/>
      <c r="CZ540" s="247"/>
      <c r="DA540" s="247"/>
      <c r="DB540" s="247"/>
      <c r="DC540" s="247"/>
      <c r="DD540" s="247"/>
      <c r="DE540" s="247"/>
    </row>
    <row r="541" spans="34:109" ht="57" hidden="1">
      <c r="AH541" s="83"/>
      <c r="AI541" s="83"/>
      <c r="AJ541" s="83"/>
      <c r="AK541" s="83"/>
      <c r="AL541" s="47" t="str">
        <f t="shared" si="16"/>
        <v/>
      </c>
      <c r="AM541" s="47" t="str">
        <f t="shared" si="17"/>
        <v/>
      </c>
      <c r="AO541" s="83"/>
      <c r="AP541" s="43">
        <v>539</v>
      </c>
      <c r="AQ541" s="84"/>
      <c r="AR541" s="84"/>
      <c r="AS541" s="84"/>
      <c r="AT541" s="84"/>
      <c r="AU541" s="84"/>
      <c r="AV541" s="84"/>
      <c r="AW541" s="84"/>
      <c r="AX541" s="84"/>
      <c r="AY541" s="84"/>
      <c r="AZ541" s="84"/>
      <c r="BA541" s="84"/>
      <c r="BB541" s="84"/>
      <c r="BC541" s="84"/>
      <c r="BD541" s="84"/>
      <c r="BE541" s="84"/>
      <c r="BF541" s="84"/>
      <c r="BG541" s="84"/>
      <c r="BH541" s="84"/>
      <c r="BI541" s="84"/>
      <c r="BJ541" s="51" t="s">
        <v>4864</v>
      </c>
      <c r="BK541" s="84"/>
      <c r="BL541" s="84"/>
      <c r="BM541" s="84"/>
      <c r="BN541" s="84"/>
      <c r="BO541" s="84"/>
      <c r="BP541" s="84"/>
      <c r="BQ541" s="84"/>
      <c r="BR541" s="84"/>
      <c r="BS541" s="84"/>
      <c r="BT541" s="84"/>
      <c r="BU541" s="84"/>
      <c r="BV541" s="84"/>
      <c r="BW541" s="83"/>
      <c r="BX541" s="83"/>
      <c r="BY541" s="83"/>
      <c r="BZ541" s="247"/>
      <c r="CA541" s="247"/>
      <c r="CB541" s="247"/>
      <c r="CC541" s="247"/>
      <c r="CD541" s="247"/>
      <c r="CE541" s="247"/>
      <c r="CF541" s="247"/>
      <c r="CG541" s="247"/>
      <c r="CH541" s="247"/>
      <c r="CI541" s="247"/>
      <c r="CJ541" s="247"/>
      <c r="CK541" s="247"/>
      <c r="CL541" s="247"/>
      <c r="CM541" s="247"/>
      <c r="CN541" s="247"/>
      <c r="CO541" s="247"/>
      <c r="CP541" s="247"/>
      <c r="CQ541" s="247"/>
      <c r="CR541" s="247"/>
      <c r="CS541" s="248" t="s">
        <v>4865</v>
      </c>
      <c r="CT541" s="247"/>
      <c r="CU541" s="247"/>
      <c r="CV541" s="247"/>
      <c r="CW541" s="247"/>
      <c r="CX541" s="247"/>
      <c r="CY541" s="247"/>
      <c r="CZ541" s="247"/>
      <c r="DA541" s="247"/>
      <c r="DB541" s="247"/>
      <c r="DC541" s="247"/>
      <c r="DD541" s="247"/>
      <c r="DE541" s="247"/>
    </row>
    <row r="542" spans="34:109" ht="42.75" hidden="1">
      <c r="AH542" s="83"/>
      <c r="AI542" s="83"/>
      <c r="AJ542" s="83"/>
      <c r="AK542" s="83"/>
      <c r="AL542" s="47" t="str">
        <f t="shared" si="16"/>
        <v/>
      </c>
      <c r="AM542" s="47" t="str">
        <f t="shared" si="17"/>
        <v/>
      </c>
      <c r="AO542" s="83"/>
      <c r="AP542" s="43">
        <v>540</v>
      </c>
      <c r="AQ542" s="84"/>
      <c r="AR542" s="84"/>
      <c r="AS542" s="84"/>
      <c r="AT542" s="84"/>
      <c r="AU542" s="84"/>
      <c r="AV542" s="84"/>
      <c r="AW542" s="84"/>
      <c r="AX542" s="84"/>
      <c r="AY542" s="84"/>
      <c r="AZ542" s="84"/>
      <c r="BA542" s="84"/>
      <c r="BB542" s="84"/>
      <c r="BC542" s="84"/>
      <c r="BD542" s="84"/>
      <c r="BE542" s="84"/>
      <c r="BF542" s="84"/>
      <c r="BG542" s="84"/>
      <c r="BH542" s="84"/>
      <c r="BI542" s="84"/>
      <c r="BJ542" s="51" t="s">
        <v>4866</v>
      </c>
      <c r="BK542" s="84"/>
      <c r="BL542" s="84"/>
      <c r="BM542" s="84"/>
      <c r="BN542" s="84"/>
      <c r="BO542" s="84"/>
      <c r="BP542" s="84"/>
      <c r="BQ542" s="84"/>
      <c r="BR542" s="84"/>
      <c r="BS542" s="84"/>
      <c r="BT542" s="84"/>
      <c r="BU542" s="84"/>
      <c r="BV542" s="84"/>
      <c r="BW542" s="83"/>
      <c r="BX542" s="83"/>
      <c r="BY542" s="83"/>
      <c r="BZ542" s="247"/>
      <c r="CA542" s="247"/>
      <c r="CB542" s="247"/>
      <c r="CC542" s="247"/>
      <c r="CD542" s="247"/>
      <c r="CE542" s="247"/>
      <c r="CF542" s="247"/>
      <c r="CG542" s="247"/>
      <c r="CH542" s="247"/>
      <c r="CI542" s="247"/>
      <c r="CJ542" s="247"/>
      <c r="CK542" s="247"/>
      <c r="CL542" s="247"/>
      <c r="CM542" s="247"/>
      <c r="CN542" s="247"/>
      <c r="CO542" s="247"/>
      <c r="CP542" s="247"/>
      <c r="CQ542" s="247"/>
      <c r="CR542" s="247"/>
      <c r="CS542" s="248" t="s">
        <v>4867</v>
      </c>
      <c r="CT542" s="247"/>
      <c r="CU542" s="247"/>
      <c r="CV542" s="247"/>
      <c r="CW542" s="247"/>
      <c r="CX542" s="247"/>
      <c r="CY542" s="247"/>
      <c r="CZ542" s="247"/>
      <c r="DA542" s="247"/>
      <c r="DB542" s="247"/>
      <c r="DC542" s="247"/>
      <c r="DD542" s="247"/>
      <c r="DE542" s="247"/>
    </row>
    <row r="543" spans="34:109" ht="114" hidden="1">
      <c r="AH543" s="83"/>
      <c r="AI543" s="83"/>
      <c r="AJ543" s="83"/>
      <c r="AK543" s="83"/>
      <c r="AL543" s="47" t="str">
        <f t="shared" si="16"/>
        <v/>
      </c>
      <c r="AM543" s="47" t="str">
        <f t="shared" si="17"/>
        <v/>
      </c>
      <c r="AO543" s="83"/>
      <c r="AP543" s="43">
        <v>541</v>
      </c>
      <c r="AQ543" s="84"/>
      <c r="AR543" s="84"/>
      <c r="AS543" s="84"/>
      <c r="AT543" s="84"/>
      <c r="AU543" s="84"/>
      <c r="AV543" s="84"/>
      <c r="AW543" s="84"/>
      <c r="AX543" s="84"/>
      <c r="AY543" s="84"/>
      <c r="AZ543" s="84"/>
      <c r="BA543" s="84"/>
      <c r="BB543" s="84"/>
      <c r="BC543" s="84"/>
      <c r="BD543" s="84"/>
      <c r="BE543" s="84"/>
      <c r="BF543" s="84"/>
      <c r="BG543" s="84"/>
      <c r="BH543" s="84"/>
      <c r="BI543" s="84"/>
      <c r="BJ543" s="51" t="s">
        <v>4868</v>
      </c>
      <c r="BK543" s="84"/>
      <c r="BL543" s="84"/>
      <c r="BM543" s="84"/>
      <c r="BN543" s="84"/>
      <c r="BO543" s="84"/>
      <c r="BP543" s="84"/>
      <c r="BQ543" s="84"/>
      <c r="BR543" s="84"/>
      <c r="BS543" s="84"/>
      <c r="BT543" s="84"/>
      <c r="BU543" s="84"/>
      <c r="BV543" s="84"/>
      <c r="BW543" s="83"/>
      <c r="BX543" s="83"/>
      <c r="BY543" s="83"/>
      <c r="BZ543" s="247"/>
      <c r="CA543" s="247"/>
      <c r="CB543" s="247"/>
      <c r="CC543" s="247"/>
      <c r="CD543" s="247"/>
      <c r="CE543" s="247"/>
      <c r="CF543" s="247"/>
      <c r="CG543" s="247"/>
      <c r="CH543" s="247"/>
      <c r="CI543" s="247"/>
      <c r="CJ543" s="247"/>
      <c r="CK543" s="247"/>
      <c r="CL543" s="247"/>
      <c r="CM543" s="247"/>
      <c r="CN543" s="247"/>
      <c r="CO543" s="247"/>
      <c r="CP543" s="247"/>
      <c r="CQ543" s="247"/>
      <c r="CR543" s="247"/>
      <c r="CS543" s="248" t="s">
        <v>4869</v>
      </c>
      <c r="CT543" s="247"/>
      <c r="CU543" s="247"/>
      <c r="CV543" s="247"/>
      <c r="CW543" s="247"/>
      <c r="CX543" s="247"/>
      <c r="CY543" s="247"/>
      <c r="CZ543" s="247"/>
      <c r="DA543" s="247"/>
      <c r="DB543" s="247"/>
      <c r="DC543" s="247"/>
      <c r="DD543" s="247"/>
      <c r="DE543" s="247"/>
    </row>
    <row r="544" spans="34:109" ht="57" hidden="1">
      <c r="AH544" s="83"/>
      <c r="AI544" s="83"/>
      <c r="AJ544" s="83"/>
      <c r="AK544" s="83"/>
      <c r="AL544" s="47" t="str">
        <f t="shared" si="16"/>
        <v/>
      </c>
      <c r="AM544" s="47" t="str">
        <f t="shared" si="17"/>
        <v/>
      </c>
      <c r="AO544" s="83"/>
      <c r="AP544" s="43">
        <v>542</v>
      </c>
      <c r="AQ544" s="84"/>
      <c r="AR544" s="84"/>
      <c r="AS544" s="84"/>
      <c r="AT544" s="84"/>
      <c r="AU544" s="84"/>
      <c r="AV544" s="84"/>
      <c r="AW544" s="84"/>
      <c r="AX544" s="84"/>
      <c r="AY544" s="84"/>
      <c r="AZ544" s="84"/>
      <c r="BA544" s="84"/>
      <c r="BB544" s="84"/>
      <c r="BC544" s="84"/>
      <c r="BD544" s="84"/>
      <c r="BE544" s="84"/>
      <c r="BF544" s="84"/>
      <c r="BG544" s="84"/>
      <c r="BH544" s="84"/>
      <c r="BI544" s="84"/>
      <c r="BJ544" s="51" t="s">
        <v>4870</v>
      </c>
      <c r="BK544" s="84"/>
      <c r="BL544" s="84"/>
      <c r="BM544" s="84"/>
      <c r="BN544" s="84"/>
      <c r="BO544" s="84"/>
      <c r="BP544" s="84"/>
      <c r="BQ544" s="84"/>
      <c r="BR544" s="84"/>
      <c r="BS544" s="84"/>
      <c r="BT544" s="84"/>
      <c r="BU544" s="84"/>
      <c r="BV544" s="84"/>
      <c r="BW544" s="83"/>
      <c r="BX544" s="83"/>
      <c r="BY544" s="83"/>
      <c r="BZ544" s="247"/>
      <c r="CA544" s="247"/>
      <c r="CB544" s="247"/>
      <c r="CC544" s="247"/>
      <c r="CD544" s="247"/>
      <c r="CE544" s="247"/>
      <c r="CF544" s="247"/>
      <c r="CG544" s="247"/>
      <c r="CH544" s="247"/>
      <c r="CI544" s="247"/>
      <c r="CJ544" s="247"/>
      <c r="CK544" s="247"/>
      <c r="CL544" s="247"/>
      <c r="CM544" s="247"/>
      <c r="CN544" s="247"/>
      <c r="CO544" s="247"/>
      <c r="CP544" s="247"/>
      <c r="CQ544" s="247"/>
      <c r="CR544" s="247"/>
      <c r="CS544" s="248" t="s">
        <v>4871</v>
      </c>
      <c r="CT544" s="247"/>
      <c r="CU544" s="247"/>
      <c r="CV544" s="247"/>
      <c r="CW544" s="247"/>
      <c r="CX544" s="247"/>
      <c r="CY544" s="247"/>
      <c r="CZ544" s="247"/>
      <c r="DA544" s="247"/>
      <c r="DB544" s="247"/>
      <c r="DC544" s="247"/>
      <c r="DD544" s="247"/>
      <c r="DE544" s="247"/>
    </row>
    <row r="545" spans="34:109" ht="28.5" hidden="1">
      <c r="AH545" s="83"/>
      <c r="AI545" s="83"/>
      <c r="AJ545" s="83"/>
      <c r="AK545" s="83"/>
      <c r="AL545" s="47" t="str">
        <f t="shared" si="16"/>
        <v/>
      </c>
      <c r="AM545" s="47" t="str">
        <f t="shared" si="17"/>
        <v/>
      </c>
      <c r="AO545" s="83"/>
      <c r="AP545" s="43">
        <v>543</v>
      </c>
      <c r="AQ545" s="84"/>
      <c r="AR545" s="84"/>
      <c r="AS545" s="84"/>
      <c r="AT545" s="84"/>
      <c r="AU545" s="84"/>
      <c r="AV545" s="84"/>
      <c r="AW545" s="84"/>
      <c r="AX545" s="84"/>
      <c r="AY545" s="84"/>
      <c r="AZ545" s="84"/>
      <c r="BA545" s="84"/>
      <c r="BB545" s="84"/>
      <c r="BC545" s="84"/>
      <c r="BD545" s="84"/>
      <c r="BE545" s="84"/>
      <c r="BF545" s="84"/>
      <c r="BG545" s="84"/>
      <c r="BH545" s="84"/>
      <c r="BI545" s="84"/>
      <c r="BJ545" s="51" t="s">
        <v>4872</v>
      </c>
      <c r="BK545" s="84"/>
      <c r="BL545" s="84"/>
      <c r="BM545" s="84"/>
      <c r="BN545" s="84"/>
      <c r="BO545" s="84"/>
      <c r="BP545" s="84"/>
      <c r="BQ545" s="84"/>
      <c r="BR545" s="84"/>
      <c r="BS545" s="84"/>
      <c r="BT545" s="84"/>
      <c r="BU545" s="84"/>
      <c r="BV545" s="84"/>
      <c r="BW545" s="83"/>
      <c r="BX545" s="83"/>
      <c r="BY545" s="83"/>
      <c r="BZ545" s="247"/>
      <c r="CA545" s="247"/>
      <c r="CB545" s="247"/>
      <c r="CC545" s="247"/>
      <c r="CD545" s="247"/>
      <c r="CE545" s="247"/>
      <c r="CF545" s="247"/>
      <c r="CG545" s="247"/>
      <c r="CH545" s="247"/>
      <c r="CI545" s="247"/>
      <c r="CJ545" s="247"/>
      <c r="CK545" s="247"/>
      <c r="CL545" s="247"/>
      <c r="CM545" s="247"/>
      <c r="CN545" s="247"/>
      <c r="CO545" s="247"/>
      <c r="CP545" s="247"/>
      <c r="CQ545" s="247"/>
      <c r="CR545" s="247"/>
      <c r="CS545" s="248" t="s">
        <v>4873</v>
      </c>
      <c r="CT545" s="247"/>
      <c r="CU545" s="247"/>
      <c r="CV545" s="247"/>
      <c r="CW545" s="247"/>
      <c r="CX545" s="247"/>
      <c r="CY545" s="247"/>
      <c r="CZ545" s="247"/>
      <c r="DA545" s="247"/>
      <c r="DB545" s="247"/>
      <c r="DC545" s="247"/>
      <c r="DD545" s="247"/>
      <c r="DE545" s="247"/>
    </row>
    <row r="546" spans="34:109" ht="71.25" hidden="1">
      <c r="AH546" s="83"/>
      <c r="AI546" s="83"/>
      <c r="AJ546" s="83"/>
      <c r="AK546" s="83"/>
      <c r="AL546" s="47" t="str">
        <f t="shared" si="16"/>
        <v/>
      </c>
      <c r="AM546" s="47" t="str">
        <f t="shared" si="17"/>
        <v/>
      </c>
      <c r="AO546" s="83"/>
      <c r="AP546" s="43">
        <v>544</v>
      </c>
      <c r="AQ546" s="84"/>
      <c r="AR546" s="84"/>
      <c r="AS546" s="84"/>
      <c r="AT546" s="84"/>
      <c r="AU546" s="84"/>
      <c r="AV546" s="84"/>
      <c r="AW546" s="84"/>
      <c r="AX546" s="84"/>
      <c r="AY546" s="84"/>
      <c r="AZ546" s="84"/>
      <c r="BA546" s="84"/>
      <c r="BB546" s="84"/>
      <c r="BC546" s="84"/>
      <c r="BD546" s="84"/>
      <c r="BE546" s="84"/>
      <c r="BF546" s="84"/>
      <c r="BG546" s="84"/>
      <c r="BH546" s="84"/>
      <c r="BI546" s="84"/>
      <c r="BJ546" s="51" t="s">
        <v>4874</v>
      </c>
      <c r="BK546" s="84"/>
      <c r="BL546" s="84"/>
      <c r="BM546" s="84"/>
      <c r="BN546" s="84"/>
      <c r="BO546" s="84"/>
      <c r="BP546" s="84"/>
      <c r="BQ546" s="84"/>
      <c r="BR546" s="84"/>
      <c r="BS546" s="84"/>
      <c r="BT546" s="84"/>
      <c r="BU546" s="84"/>
      <c r="BV546" s="84"/>
      <c r="BW546" s="83"/>
      <c r="BX546" s="83"/>
      <c r="BY546" s="83"/>
      <c r="BZ546" s="247"/>
      <c r="CA546" s="247"/>
      <c r="CB546" s="247"/>
      <c r="CC546" s="247"/>
      <c r="CD546" s="247"/>
      <c r="CE546" s="247"/>
      <c r="CF546" s="247"/>
      <c r="CG546" s="247"/>
      <c r="CH546" s="247"/>
      <c r="CI546" s="247"/>
      <c r="CJ546" s="247"/>
      <c r="CK546" s="247"/>
      <c r="CL546" s="247"/>
      <c r="CM546" s="247"/>
      <c r="CN546" s="247"/>
      <c r="CO546" s="247"/>
      <c r="CP546" s="247"/>
      <c r="CQ546" s="247"/>
      <c r="CR546" s="247"/>
      <c r="CS546" s="248" t="s">
        <v>4875</v>
      </c>
      <c r="CT546" s="247"/>
      <c r="CU546" s="247"/>
      <c r="CV546" s="247"/>
      <c r="CW546" s="247"/>
      <c r="CX546" s="247"/>
      <c r="CY546" s="247"/>
      <c r="CZ546" s="247"/>
      <c r="DA546" s="247"/>
      <c r="DB546" s="247"/>
      <c r="DC546" s="247"/>
      <c r="DD546" s="247"/>
      <c r="DE546" s="247"/>
    </row>
    <row r="547" spans="34:109" ht="99.75" hidden="1">
      <c r="AH547" s="83"/>
      <c r="AI547" s="83"/>
      <c r="AJ547" s="83"/>
      <c r="AK547" s="83"/>
      <c r="AL547" s="47" t="str">
        <f t="shared" si="16"/>
        <v/>
      </c>
      <c r="AM547" s="47" t="str">
        <f t="shared" si="17"/>
        <v/>
      </c>
      <c r="AO547" s="83"/>
      <c r="AP547" s="43">
        <v>545</v>
      </c>
      <c r="AQ547" s="84"/>
      <c r="AR547" s="84"/>
      <c r="AS547" s="84"/>
      <c r="AT547" s="84"/>
      <c r="AU547" s="84"/>
      <c r="AV547" s="84"/>
      <c r="AW547" s="84"/>
      <c r="AX547" s="84"/>
      <c r="AY547" s="84"/>
      <c r="AZ547" s="84"/>
      <c r="BA547" s="84"/>
      <c r="BB547" s="84"/>
      <c r="BC547" s="84"/>
      <c r="BD547" s="84"/>
      <c r="BE547" s="84"/>
      <c r="BF547" s="84"/>
      <c r="BG547" s="84"/>
      <c r="BH547" s="84"/>
      <c r="BI547" s="84"/>
      <c r="BJ547" s="51" t="s">
        <v>4876</v>
      </c>
      <c r="BK547" s="84"/>
      <c r="BL547" s="84"/>
      <c r="BM547" s="84"/>
      <c r="BN547" s="84"/>
      <c r="BO547" s="84"/>
      <c r="BP547" s="84"/>
      <c r="BQ547" s="84"/>
      <c r="BR547" s="84"/>
      <c r="BS547" s="84"/>
      <c r="BT547" s="84"/>
      <c r="BU547" s="84"/>
      <c r="BV547" s="84"/>
      <c r="BW547" s="83"/>
      <c r="BX547" s="83"/>
      <c r="BY547" s="83"/>
      <c r="BZ547" s="247"/>
      <c r="CA547" s="247"/>
      <c r="CB547" s="247"/>
      <c r="CC547" s="247"/>
      <c r="CD547" s="247"/>
      <c r="CE547" s="247"/>
      <c r="CF547" s="247"/>
      <c r="CG547" s="247"/>
      <c r="CH547" s="247"/>
      <c r="CI547" s="247"/>
      <c r="CJ547" s="247"/>
      <c r="CK547" s="247"/>
      <c r="CL547" s="247"/>
      <c r="CM547" s="247"/>
      <c r="CN547" s="247"/>
      <c r="CO547" s="247"/>
      <c r="CP547" s="247"/>
      <c r="CQ547" s="247"/>
      <c r="CR547" s="247"/>
      <c r="CS547" s="248" t="s">
        <v>4877</v>
      </c>
      <c r="CT547" s="247"/>
      <c r="CU547" s="247"/>
      <c r="CV547" s="247"/>
      <c r="CW547" s="247"/>
      <c r="CX547" s="247"/>
      <c r="CY547" s="247"/>
      <c r="CZ547" s="247"/>
      <c r="DA547" s="247"/>
      <c r="DB547" s="247"/>
      <c r="DC547" s="247"/>
      <c r="DD547" s="247"/>
      <c r="DE547" s="247"/>
    </row>
    <row r="548" spans="34:109" ht="99.75" hidden="1">
      <c r="AH548" s="83"/>
      <c r="AI548" s="83"/>
      <c r="AJ548" s="83"/>
      <c r="AK548" s="83"/>
      <c r="AL548" s="47" t="str">
        <f t="shared" si="16"/>
        <v/>
      </c>
      <c r="AM548" s="47" t="str">
        <f t="shared" si="17"/>
        <v/>
      </c>
      <c r="AO548" s="83"/>
      <c r="AP548" s="43">
        <v>546</v>
      </c>
      <c r="AQ548" s="84"/>
      <c r="AR548" s="84"/>
      <c r="AS548" s="84"/>
      <c r="AT548" s="84"/>
      <c r="AU548" s="84"/>
      <c r="AV548" s="84"/>
      <c r="AW548" s="84"/>
      <c r="AX548" s="84"/>
      <c r="AY548" s="84"/>
      <c r="AZ548" s="84"/>
      <c r="BA548" s="84"/>
      <c r="BB548" s="84"/>
      <c r="BC548" s="84"/>
      <c r="BD548" s="84"/>
      <c r="BE548" s="84"/>
      <c r="BF548" s="84"/>
      <c r="BG548" s="84"/>
      <c r="BH548" s="84"/>
      <c r="BI548" s="84"/>
      <c r="BJ548" s="51" t="s">
        <v>4878</v>
      </c>
      <c r="BK548" s="84"/>
      <c r="BL548" s="84"/>
      <c r="BM548" s="84"/>
      <c r="BN548" s="84"/>
      <c r="BO548" s="84"/>
      <c r="BP548" s="84"/>
      <c r="BQ548" s="84"/>
      <c r="BR548" s="84"/>
      <c r="BS548" s="84"/>
      <c r="BT548" s="84"/>
      <c r="BU548" s="84"/>
      <c r="BV548" s="84"/>
      <c r="BW548" s="83"/>
      <c r="BX548" s="83"/>
      <c r="BY548" s="83"/>
      <c r="BZ548" s="247"/>
      <c r="CA548" s="247"/>
      <c r="CB548" s="247"/>
      <c r="CC548" s="247"/>
      <c r="CD548" s="247"/>
      <c r="CE548" s="247"/>
      <c r="CF548" s="247"/>
      <c r="CG548" s="247"/>
      <c r="CH548" s="247"/>
      <c r="CI548" s="247"/>
      <c r="CJ548" s="247"/>
      <c r="CK548" s="247"/>
      <c r="CL548" s="247"/>
      <c r="CM548" s="247"/>
      <c r="CN548" s="247"/>
      <c r="CO548" s="247"/>
      <c r="CP548" s="247"/>
      <c r="CQ548" s="247"/>
      <c r="CR548" s="247"/>
      <c r="CS548" s="248" t="s">
        <v>4879</v>
      </c>
      <c r="CT548" s="247"/>
      <c r="CU548" s="247"/>
      <c r="CV548" s="247"/>
      <c r="CW548" s="247"/>
      <c r="CX548" s="247"/>
      <c r="CY548" s="247"/>
      <c r="CZ548" s="247"/>
      <c r="DA548" s="247"/>
      <c r="DB548" s="247"/>
      <c r="DC548" s="247"/>
      <c r="DD548" s="247"/>
      <c r="DE548" s="247"/>
    </row>
    <row r="549" spans="34:109" ht="57" hidden="1">
      <c r="AH549" s="83"/>
      <c r="AI549" s="83"/>
      <c r="AJ549" s="83"/>
      <c r="AK549" s="83"/>
      <c r="AL549" s="47" t="str">
        <f t="shared" si="16"/>
        <v/>
      </c>
      <c r="AM549" s="47" t="str">
        <f t="shared" si="17"/>
        <v/>
      </c>
      <c r="AO549" s="83"/>
      <c r="AP549" s="43">
        <v>547</v>
      </c>
      <c r="AQ549" s="84"/>
      <c r="AR549" s="84"/>
      <c r="AS549" s="84"/>
      <c r="AT549" s="84"/>
      <c r="AU549" s="84"/>
      <c r="AV549" s="84"/>
      <c r="AW549" s="84"/>
      <c r="AX549" s="84"/>
      <c r="AY549" s="84"/>
      <c r="AZ549" s="84"/>
      <c r="BA549" s="84"/>
      <c r="BB549" s="84"/>
      <c r="BC549" s="84"/>
      <c r="BD549" s="84"/>
      <c r="BE549" s="84"/>
      <c r="BF549" s="84"/>
      <c r="BG549" s="84"/>
      <c r="BH549" s="84"/>
      <c r="BI549" s="84"/>
      <c r="BJ549" s="51" t="s">
        <v>4880</v>
      </c>
      <c r="BK549" s="84"/>
      <c r="BL549" s="84"/>
      <c r="BM549" s="84"/>
      <c r="BN549" s="84"/>
      <c r="BO549" s="84"/>
      <c r="BP549" s="84"/>
      <c r="BQ549" s="84"/>
      <c r="BR549" s="84"/>
      <c r="BS549" s="84"/>
      <c r="BT549" s="84"/>
      <c r="BU549" s="84"/>
      <c r="BV549" s="84"/>
      <c r="BW549" s="83"/>
      <c r="BX549" s="83"/>
      <c r="BY549" s="83"/>
      <c r="BZ549" s="247"/>
      <c r="CA549" s="247"/>
      <c r="CB549" s="247"/>
      <c r="CC549" s="247"/>
      <c r="CD549" s="247"/>
      <c r="CE549" s="247"/>
      <c r="CF549" s="247"/>
      <c r="CG549" s="247"/>
      <c r="CH549" s="247"/>
      <c r="CI549" s="247"/>
      <c r="CJ549" s="247"/>
      <c r="CK549" s="247"/>
      <c r="CL549" s="247"/>
      <c r="CM549" s="247"/>
      <c r="CN549" s="247"/>
      <c r="CO549" s="247"/>
      <c r="CP549" s="247"/>
      <c r="CQ549" s="247"/>
      <c r="CR549" s="247"/>
      <c r="CS549" s="248" t="s">
        <v>4881</v>
      </c>
      <c r="CT549" s="247"/>
      <c r="CU549" s="247"/>
      <c r="CV549" s="247"/>
      <c r="CW549" s="247"/>
      <c r="CX549" s="247"/>
      <c r="CY549" s="247"/>
      <c r="CZ549" s="247"/>
      <c r="DA549" s="247"/>
      <c r="DB549" s="247"/>
      <c r="DC549" s="247"/>
      <c r="DD549" s="247"/>
      <c r="DE549" s="247"/>
    </row>
    <row r="550" spans="34:109" ht="28.5" hidden="1">
      <c r="AH550" s="83"/>
      <c r="AI550" s="83"/>
      <c r="AJ550" s="83"/>
      <c r="AK550" s="83"/>
      <c r="AL550" s="47" t="str">
        <f t="shared" si="16"/>
        <v/>
      </c>
      <c r="AM550" s="47" t="str">
        <f t="shared" si="17"/>
        <v/>
      </c>
      <c r="AO550" s="83"/>
      <c r="AP550" s="43">
        <v>548</v>
      </c>
      <c r="AQ550" s="84"/>
      <c r="AR550" s="84"/>
      <c r="AS550" s="84"/>
      <c r="AT550" s="84"/>
      <c r="AU550" s="84"/>
      <c r="AV550" s="84"/>
      <c r="AW550" s="84"/>
      <c r="AX550" s="84"/>
      <c r="AY550" s="84"/>
      <c r="AZ550" s="84"/>
      <c r="BA550" s="84"/>
      <c r="BB550" s="84"/>
      <c r="BC550" s="84"/>
      <c r="BD550" s="84"/>
      <c r="BE550" s="84"/>
      <c r="BF550" s="84"/>
      <c r="BG550" s="84"/>
      <c r="BH550" s="84"/>
      <c r="BI550" s="84"/>
      <c r="BJ550" s="51" t="s">
        <v>4882</v>
      </c>
      <c r="BK550" s="84"/>
      <c r="BL550" s="84"/>
      <c r="BM550" s="84"/>
      <c r="BN550" s="84"/>
      <c r="BO550" s="84"/>
      <c r="BP550" s="84"/>
      <c r="BQ550" s="84"/>
      <c r="BR550" s="84"/>
      <c r="BS550" s="84"/>
      <c r="BT550" s="84"/>
      <c r="BU550" s="84"/>
      <c r="BV550" s="84"/>
      <c r="BW550" s="83"/>
      <c r="BX550" s="83"/>
      <c r="BY550" s="83"/>
      <c r="BZ550" s="247"/>
      <c r="CA550" s="247"/>
      <c r="CB550" s="247"/>
      <c r="CC550" s="247"/>
      <c r="CD550" s="247"/>
      <c r="CE550" s="247"/>
      <c r="CF550" s="247"/>
      <c r="CG550" s="247"/>
      <c r="CH550" s="247"/>
      <c r="CI550" s="247"/>
      <c r="CJ550" s="247"/>
      <c r="CK550" s="247"/>
      <c r="CL550" s="247"/>
      <c r="CM550" s="247"/>
      <c r="CN550" s="247"/>
      <c r="CO550" s="247"/>
      <c r="CP550" s="247"/>
      <c r="CQ550" s="247"/>
      <c r="CR550" s="247"/>
      <c r="CS550" s="248" t="s">
        <v>4883</v>
      </c>
      <c r="CT550" s="247"/>
      <c r="CU550" s="247"/>
      <c r="CV550" s="247"/>
      <c r="CW550" s="247"/>
      <c r="CX550" s="247"/>
      <c r="CY550" s="247"/>
      <c r="CZ550" s="247"/>
      <c r="DA550" s="247"/>
      <c r="DB550" s="247"/>
      <c r="DC550" s="247"/>
      <c r="DD550" s="247"/>
      <c r="DE550" s="247"/>
    </row>
    <row r="551" spans="34:109" ht="85.5" hidden="1">
      <c r="AH551" s="83"/>
      <c r="AI551" s="83"/>
      <c r="AJ551" s="83"/>
      <c r="AK551" s="83"/>
      <c r="AL551" s="47" t="str">
        <f t="shared" si="16"/>
        <v/>
      </c>
      <c r="AM551" s="47" t="str">
        <f t="shared" si="17"/>
        <v/>
      </c>
      <c r="AO551" s="83"/>
      <c r="AP551" s="43">
        <v>549</v>
      </c>
      <c r="AQ551" s="84"/>
      <c r="AR551" s="84"/>
      <c r="AS551" s="84"/>
      <c r="AT551" s="84"/>
      <c r="AU551" s="84"/>
      <c r="AV551" s="84"/>
      <c r="AW551" s="84"/>
      <c r="AX551" s="84"/>
      <c r="AY551" s="84"/>
      <c r="AZ551" s="84"/>
      <c r="BA551" s="84"/>
      <c r="BB551" s="84"/>
      <c r="BC551" s="84"/>
      <c r="BD551" s="84"/>
      <c r="BE551" s="84"/>
      <c r="BF551" s="84"/>
      <c r="BG551" s="84"/>
      <c r="BH551" s="84"/>
      <c r="BI551" s="84"/>
      <c r="BJ551" s="51" t="s">
        <v>4884</v>
      </c>
      <c r="BK551" s="84"/>
      <c r="BL551" s="84"/>
      <c r="BM551" s="84"/>
      <c r="BN551" s="84"/>
      <c r="BO551" s="84"/>
      <c r="BP551" s="84"/>
      <c r="BQ551" s="84"/>
      <c r="BR551" s="84"/>
      <c r="BS551" s="84"/>
      <c r="BT551" s="84"/>
      <c r="BU551" s="84"/>
      <c r="BV551" s="84"/>
      <c r="BW551" s="83"/>
      <c r="BX551" s="83"/>
      <c r="BY551" s="83"/>
      <c r="BZ551" s="247"/>
      <c r="CA551" s="247"/>
      <c r="CB551" s="247"/>
      <c r="CC551" s="247"/>
      <c r="CD551" s="247"/>
      <c r="CE551" s="247"/>
      <c r="CF551" s="247"/>
      <c r="CG551" s="247"/>
      <c r="CH551" s="247"/>
      <c r="CI551" s="247"/>
      <c r="CJ551" s="247"/>
      <c r="CK551" s="247"/>
      <c r="CL551" s="247"/>
      <c r="CM551" s="247"/>
      <c r="CN551" s="247"/>
      <c r="CO551" s="247"/>
      <c r="CP551" s="247"/>
      <c r="CQ551" s="247"/>
      <c r="CR551" s="247"/>
      <c r="CS551" s="248" t="s">
        <v>4885</v>
      </c>
      <c r="CT551" s="247"/>
      <c r="CU551" s="247"/>
      <c r="CV551" s="247"/>
      <c r="CW551" s="247"/>
      <c r="CX551" s="247"/>
      <c r="CY551" s="247"/>
      <c r="CZ551" s="247"/>
      <c r="DA551" s="247"/>
      <c r="DB551" s="247"/>
      <c r="DC551" s="247"/>
      <c r="DD551" s="247"/>
      <c r="DE551" s="247"/>
    </row>
    <row r="552" spans="34:109" ht="242.25" hidden="1">
      <c r="AH552" s="83"/>
      <c r="AI552" s="83"/>
      <c r="AJ552" s="83"/>
      <c r="AK552" s="83"/>
      <c r="AL552" s="47" t="str">
        <f t="shared" si="16"/>
        <v/>
      </c>
      <c r="AM552" s="47" t="str">
        <f t="shared" si="17"/>
        <v/>
      </c>
      <c r="AO552" s="83"/>
      <c r="AP552" s="43">
        <v>550</v>
      </c>
      <c r="AQ552" s="84"/>
      <c r="AR552" s="84"/>
      <c r="AS552" s="84"/>
      <c r="AT552" s="84"/>
      <c r="AU552" s="84"/>
      <c r="AV552" s="84"/>
      <c r="AW552" s="84"/>
      <c r="AX552" s="84"/>
      <c r="AY552" s="84"/>
      <c r="AZ552" s="84"/>
      <c r="BA552" s="84"/>
      <c r="BB552" s="84"/>
      <c r="BC552" s="84"/>
      <c r="BD552" s="84"/>
      <c r="BE552" s="84"/>
      <c r="BF552" s="84"/>
      <c r="BG552" s="84"/>
      <c r="BH552" s="84"/>
      <c r="BI552" s="84"/>
      <c r="BJ552" s="51" t="s">
        <v>4886</v>
      </c>
      <c r="BK552" s="84"/>
      <c r="BL552" s="84"/>
      <c r="BM552" s="84"/>
      <c r="BN552" s="84"/>
      <c r="BO552" s="84"/>
      <c r="BP552" s="84"/>
      <c r="BQ552" s="84"/>
      <c r="BR552" s="84"/>
      <c r="BS552" s="84"/>
      <c r="BT552" s="84"/>
      <c r="BU552" s="84"/>
      <c r="BV552" s="84"/>
      <c r="BW552" s="83"/>
      <c r="BX552" s="83"/>
      <c r="BY552" s="83"/>
      <c r="BZ552" s="247"/>
      <c r="CA552" s="247"/>
      <c r="CB552" s="247"/>
      <c r="CC552" s="247"/>
      <c r="CD552" s="247"/>
      <c r="CE552" s="247"/>
      <c r="CF552" s="247"/>
      <c r="CG552" s="247"/>
      <c r="CH552" s="247"/>
      <c r="CI552" s="247"/>
      <c r="CJ552" s="247"/>
      <c r="CK552" s="247"/>
      <c r="CL552" s="247"/>
      <c r="CM552" s="247"/>
      <c r="CN552" s="247"/>
      <c r="CO552" s="247"/>
      <c r="CP552" s="247"/>
      <c r="CQ552" s="247"/>
      <c r="CR552" s="247"/>
      <c r="CS552" s="248" t="s">
        <v>4887</v>
      </c>
      <c r="CT552" s="247"/>
      <c r="CU552" s="247"/>
      <c r="CV552" s="247"/>
      <c r="CW552" s="247"/>
      <c r="CX552" s="247"/>
      <c r="CY552" s="247"/>
      <c r="CZ552" s="247"/>
      <c r="DA552" s="247"/>
      <c r="DB552" s="247"/>
      <c r="DC552" s="247"/>
      <c r="DD552" s="247"/>
      <c r="DE552" s="247"/>
    </row>
    <row r="553" spans="34:109" ht="85.5" hidden="1">
      <c r="AH553" s="83"/>
      <c r="AI553" s="83"/>
      <c r="AJ553" s="83"/>
      <c r="AK553" s="83"/>
      <c r="AL553" s="47" t="str">
        <f t="shared" si="16"/>
        <v/>
      </c>
      <c r="AM553" s="47" t="str">
        <f t="shared" si="17"/>
        <v/>
      </c>
      <c r="AO553" s="83"/>
      <c r="AP553" s="43">
        <v>551</v>
      </c>
      <c r="AQ553" s="84"/>
      <c r="AR553" s="84"/>
      <c r="AS553" s="84"/>
      <c r="AT553" s="84"/>
      <c r="AU553" s="84"/>
      <c r="AV553" s="84"/>
      <c r="AW553" s="84"/>
      <c r="AX553" s="84"/>
      <c r="AY553" s="84"/>
      <c r="AZ553" s="84"/>
      <c r="BA553" s="84"/>
      <c r="BB553" s="84"/>
      <c r="BC553" s="84"/>
      <c r="BD553" s="84"/>
      <c r="BE553" s="84"/>
      <c r="BF553" s="84"/>
      <c r="BG553" s="84"/>
      <c r="BH553" s="84"/>
      <c r="BI553" s="84"/>
      <c r="BJ553" s="51" t="s">
        <v>4888</v>
      </c>
      <c r="BK553" s="84"/>
      <c r="BL553" s="84"/>
      <c r="BM553" s="84"/>
      <c r="BN553" s="84"/>
      <c r="BO553" s="84"/>
      <c r="BP553" s="84"/>
      <c r="BQ553" s="84"/>
      <c r="BR553" s="84"/>
      <c r="BS553" s="84"/>
      <c r="BT553" s="84"/>
      <c r="BU553" s="84"/>
      <c r="BV553" s="84"/>
      <c r="BW553" s="83"/>
      <c r="BX553" s="83"/>
      <c r="BY553" s="83"/>
      <c r="BZ553" s="247"/>
      <c r="CA553" s="247"/>
      <c r="CB553" s="247"/>
      <c r="CC553" s="247"/>
      <c r="CD553" s="247"/>
      <c r="CE553" s="247"/>
      <c r="CF553" s="247"/>
      <c r="CG553" s="247"/>
      <c r="CH553" s="247"/>
      <c r="CI553" s="247"/>
      <c r="CJ553" s="247"/>
      <c r="CK553" s="247"/>
      <c r="CL553" s="247"/>
      <c r="CM553" s="247"/>
      <c r="CN553" s="247"/>
      <c r="CO553" s="247"/>
      <c r="CP553" s="247"/>
      <c r="CQ553" s="247"/>
      <c r="CR553" s="247"/>
      <c r="CS553" s="248" t="s">
        <v>4889</v>
      </c>
      <c r="CT553" s="247"/>
      <c r="CU553" s="247"/>
      <c r="CV553" s="247"/>
      <c r="CW553" s="247"/>
      <c r="CX553" s="247"/>
      <c r="CY553" s="247"/>
      <c r="CZ553" s="247"/>
      <c r="DA553" s="247"/>
      <c r="DB553" s="247"/>
      <c r="DC553" s="247"/>
      <c r="DD553" s="247"/>
      <c r="DE553" s="247"/>
    </row>
    <row r="554" spans="34:109" ht="85.5" hidden="1">
      <c r="AH554" s="83"/>
      <c r="AI554" s="83"/>
      <c r="AJ554" s="83"/>
      <c r="AK554" s="83"/>
      <c r="AL554" s="47" t="str">
        <f t="shared" si="16"/>
        <v/>
      </c>
      <c r="AM554" s="47" t="str">
        <f t="shared" si="17"/>
        <v/>
      </c>
      <c r="AO554" s="83"/>
      <c r="AP554" s="43">
        <v>552</v>
      </c>
      <c r="AQ554" s="84"/>
      <c r="AR554" s="84"/>
      <c r="AS554" s="84"/>
      <c r="AT554" s="84"/>
      <c r="AU554" s="84"/>
      <c r="AV554" s="84"/>
      <c r="AW554" s="84"/>
      <c r="AX554" s="84"/>
      <c r="AY554" s="84"/>
      <c r="AZ554" s="84"/>
      <c r="BA554" s="84"/>
      <c r="BB554" s="84"/>
      <c r="BC554" s="84"/>
      <c r="BD554" s="84"/>
      <c r="BE554" s="84"/>
      <c r="BF554" s="84"/>
      <c r="BG554" s="84"/>
      <c r="BH554" s="84"/>
      <c r="BI554" s="84"/>
      <c r="BJ554" s="51" t="s">
        <v>4890</v>
      </c>
      <c r="BK554" s="84"/>
      <c r="BL554" s="84"/>
      <c r="BM554" s="84"/>
      <c r="BN554" s="84"/>
      <c r="BO554" s="84"/>
      <c r="BP554" s="84"/>
      <c r="BQ554" s="84"/>
      <c r="BR554" s="84"/>
      <c r="BS554" s="84"/>
      <c r="BT554" s="84"/>
      <c r="BU554" s="84"/>
      <c r="BV554" s="84"/>
      <c r="BW554" s="83"/>
      <c r="BX554" s="83"/>
      <c r="BY554" s="83"/>
      <c r="BZ554" s="247"/>
      <c r="CA554" s="247"/>
      <c r="CB554" s="247"/>
      <c r="CC554" s="247"/>
      <c r="CD554" s="247"/>
      <c r="CE554" s="247"/>
      <c r="CF554" s="247"/>
      <c r="CG554" s="247"/>
      <c r="CH554" s="247"/>
      <c r="CI554" s="247"/>
      <c r="CJ554" s="247"/>
      <c r="CK554" s="247"/>
      <c r="CL554" s="247"/>
      <c r="CM554" s="247"/>
      <c r="CN554" s="247"/>
      <c r="CO554" s="247"/>
      <c r="CP554" s="247"/>
      <c r="CQ554" s="247"/>
      <c r="CR554" s="247"/>
      <c r="CS554" s="248" t="s">
        <v>4891</v>
      </c>
      <c r="CT554" s="247"/>
      <c r="CU554" s="247"/>
      <c r="CV554" s="247"/>
      <c r="CW554" s="247"/>
      <c r="CX554" s="247"/>
      <c r="CY554" s="247"/>
      <c r="CZ554" s="247"/>
      <c r="DA554" s="247"/>
      <c r="DB554" s="247"/>
      <c r="DC554" s="247"/>
      <c r="DD554" s="247"/>
      <c r="DE554" s="247"/>
    </row>
    <row r="555" spans="34:109" ht="57" hidden="1">
      <c r="AH555" s="83"/>
      <c r="AI555" s="83"/>
      <c r="AJ555" s="83"/>
      <c r="AK555" s="83"/>
      <c r="AL555" s="47" t="str">
        <f t="shared" si="16"/>
        <v/>
      </c>
      <c r="AM555" s="47" t="str">
        <f t="shared" si="17"/>
        <v/>
      </c>
      <c r="AO555" s="83"/>
      <c r="AP555" s="43">
        <v>553</v>
      </c>
      <c r="AQ555" s="84"/>
      <c r="AR555" s="84"/>
      <c r="AS555" s="84"/>
      <c r="AT555" s="84"/>
      <c r="AU555" s="84"/>
      <c r="AV555" s="84"/>
      <c r="AW555" s="84"/>
      <c r="AX555" s="84"/>
      <c r="AY555" s="84"/>
      <c r="AZ555" s="84"/>
      <c r="BA555" s="84"/>
      <c r="BB555" s="84"/>
      <c r="BC555" s="84"/>
      <c r="BD555" s="84"/>
      <c r="BE555" s="84"/>
      <c r="BF555" s="84"/>
      <c r="BG555" s="84"/>
      <c r="BH555" s="84"/>
      <c r="BI555" s="84"/>
      <c r="BJ555" s="51" t="s">
        <v>4892</v>
      </c>
      <c r="BK555" s="84"/>
      <c r="BL555" s="84"/>
      <c r="BM555" s="84"/>
      <c r="BN555" s="84"/>
      <c r="BO555" s="84"/>
      <c r="BP555" s="84"/>
      <c r="BQ555" s="84"/>
      <c r="BR555" s="84"/>
      <c r="BS555" s="84"/>
      <c r="BT555" s="84"/>
      <c r="BU555" s="84"/>
      <c r="BV555" s="84"/>
      <c r="BW555" s="83"/>
      <c r="BX555" s="83"/>
      <c r="BY555" s="83"/>
      <c r="BZ555" s="247"/>
      <c r="CA555" s="247"/>
      <c r="CB555" s="247"/>
      <c r="CC555" s="247"/>
      <c r="CD555" s="247"/>
      <c r="CE555" s="247"/>
      <c r="CF555" s="247"/>
      <c r="CG555" s="247"/>
      <c r="CH555" s="247"/>
      <c r="CI555" s="247"/>
      <c r="CJ555" s="247"/>
      <c r="CK555" s="247"/>
      <c r="CL555" s="247"/>
      <c r="CM555" s="247"/>
      <c r="CN555" s="247"/>
      <c r="CO555" s="247"/>
      <c r="CP555" s="247"/>
      <c r="CQ555" s="247"/>
      <c r="CR555" s="247"/>
      <c r="CS555" s="248" t="s">
        <v>4893</v>
      </c>
      <c r="CT555" s="247"/>
      <c r="CU555" s="247"/>
      <c r="CV555" s="247"/>
      <c r="CW555" s="247"/>
      <c r="CX555" s="247"/>
      <c r="CY555" s="247"/>
      <c r="CZ555" s="247"/>
      <c r="DA555" s="247"/>
      <c r="DB555" s="247"/>
      <c r="DC555" s="247"/>
      <c r="DD555" s="247"/>
      <c r="DE555" s="247"/>
    </row>
    <row r="556" spans="34:109" ht="57" hidden="1">
      <c r="AH556" s="83"/>
      <c r="AI556" s="83"/>
      <c r="AJ556" s="83"/>
      <c r="AK556" s="83"/>
      <c r="AL556" s="47" t="str">
        <f t="shared" si="16"/>
        <v/>
      </c>
      <c r="AM556" s="47" t="str">
        <f t="shared" si="17"/>
        <v/>
      </c>
      <c r="AO556" s="83"/>
      <c r="AP556" s="43">
        <v>554</v>
      </c>
      <c r="AQ556" s="84"/>
      <c r="AR556" s="84"/>
      <c r="AS556" s="84"/>
      <c r="AT556" s="84"/>
      <c r="AU556" s="84"/>
      <c r="AV556" s="84"/>
      <c r="AW556" s="84"/>
      <c r="AX556" s="84"/>
      <c r="AY556" s="84"/>
      <c r="AZ556" s="84"/>
      <c r="BA556" s="84"/>
      <c r="BB556" s="84"/>
      <c r="BC556" s="84"/>
      <c r="BD556" s="84"/>
      <c r="BE556" s="84"/>
      <c r="BF556" s="84"/>
      <c r="BG556" s="84"/>
      <c r="BH556" s="84"/>
      <c r="BI556" s="84"/>
      <c r="BJ556" s="51" t="s">
        <v>4894</v>
      </c>
      <c r="BK556" s="84"/>
      <c r="BL556" s="84"/>
      <c r="BM556" s="84"/>
      <c r="BN556" s="84"/>
      <c r="BO556" s="84"/>
      <c r="BP556" s="84"/>
      <c r="BQ556" s="84"/>
      <c r="BR556" s="84"/>
      <c r="BS556" s="84"/>
      <c r="BT556" s="84"/>
      <c r="BU556" s="84"/>
      <c r="BV556" s="84"/>
      <c r="BW556" s="83"/>
      <c r="BX556" s="83"/>
      <c r="BY556" s="83"/>
      <c r="BZ556" s="247"/>
      <c r="CA556" s="247"/>
      <c r="CB556" s="247"/>
      <c r="CC556" s="247"/>
      <c r="CD556" s="247"/>
      <c r="CE556" s="247"/>
      <c r="CF556" s="247"/>
      <c r="CG556" s="247"/>
      <c r="CH556" s="247"/>
      <c r="CI556" s="247"/>
      <c r="CJ556" s="247"/>
      <c r="CK556" s="247"/>
      <c r="CL556" s="247"/>
      <c r="CM556" s="247"/>
      <c r="CN556" s="247"/>
      <c r="CO556" s="247"/>
      <c r="CP556" s="247"/>
      <c r="CQ556" s="247"/>
      <c r="CR556" s="247"/>
      <c r="CS556" s="248" t="s">
        <v>4895</v>
      </c>
      <c r="CT556" s="247"/>
      <c r="CU556" s="247"/>
      <c r="CV556" s="247"/>
      <c r="CW556" s="247"/>
      <c r="CX556" s="247"/>
      <c r="CY556" s="247"/>
      <c r="CZ556" s="247"/>
      <c r="DA556" s="247"/>
      <c r="DB556" s="247"/>
      <c r="DC556" s="247"/>
      <c r="DD556" s="247"/>
      <c r="DE556" s="247"/>
    </row>
    <row r="557" spans="34:109" ht="85.5" hidden="1">
      <c r="AH557" s="83"/>
      <c r="AI557" s="83"/>
      <c r="AJ557" s="83"/>
      <c r="AK557" s="83"/>
      <c r="AL557" s="47" t="str">
        <f t="shared" si="16"/>
        <v/>
      </c>
      <c r="AM557" s="47" t="str">
        <f t="shared" si="17"/>
        <v/>
      </c>
      <c r="AO557" s="83"/>
      <c r="AP557" s="43">
        <v>555</v>
      </c>
      <c r="AQ557" s="84"/>
      <c r="AR557" s="84"/>
      <c r="AS557" s="84"/>
      <c r="AT557" s="84"/>
      <c r="AU557" s="84"/>
      <c r="AV557" s="84"/>
      <c r="AW557" s="84"/>
      <c r="AX557" s="84"/>
      <c r="AY557" s="84"/>
      <c r="AZ557" s="84"/>
      <c r="BA557" s="84"/>
      <c r="BB557" s="84"/>
      <c r="BC557" s="84"/>
      <c r="BD557" s="84"/>
      <c r="BE557" s="84"/>
      <c r="BF557" s="84"/>
      <c r="BG557" s="84"/>
      <c r="BH557" s="84"/>
      <c r="BI557" s="84"/>
      <c r="BJ557" s="51" t="s">
        <v>4896</v>
      </c>
      <c r="BK557" s="84"/>
      <c r="BL557" s="84"/>
      <c r="BM557" s="84"/>
      <c r="BN557" s="84"/>
      <c r="BO557" s="84"/>
      <c r="BP557" s="84"/>
      <c r="BQ557" s="84"/>
      <c r="BR557" s="84"/>
      <c r="BS557" s="84"/>
      <c r="BT557" s="84"/>
      <c r="BU557" s="84"/>
      <c r="BV557" s="84"/>
      <c r="BW557" s="83"/>
      <c r="BX557" s="83"/>
      <c r="BY557" s="83"/>
      <c r="BZ557" s="247"/>
      <c r="CA557" s="247"/>
      <c r="CB557" s="247"/>
      <c r="CC557" s="247"/>
      <c r="CD557" s="247"/>
      <c r="CE557" s="247"/>
      <c r="CF557" s="247"/>
      <c r="CG557" s="247"/>
      <c r="CH557" s="247"/>
      <c r="CI557" s="247"/>
      <c r="CJ557" s="247"/>
      <c r="CK557" s="247"/>
      <c r="CL557" s="247"/>
      <c r="CM557" s="247"/>
      <c r="CN557" s="247"/>
      <c r="CO557" s="247"/>
      <c r="CP557" s="247"/>
      <c r="CQ557" s="247"/>
      <c r="CR557" s="247"/>
      <c r="CS557" s="248" t="s">
        <v>4897</v>
      </c>
      <c r="CT557" s="247"/>
      <c r="CU557" s="247"/>
      <c r="CV557" s="247"/>
      <c r="CW557" s="247"/>
      <c r="CX557" s="247"/>
      <c r="CY557" s="247"/>
      <c r="CZ557" s="247"/>
      <c r="DA557" s="247"/>
      <c r="DB557" s="247"/>
      <c r="DC557" s="247"/>
      <c r="DD557" s="247"/>
      <c r="DE557" s="247"/>
    </row>
    <row r="558" spans="34:109" ht="57" hidden="1">
      <c r="AH558" s="83"/>
      <c r="AI558" s="83"/>
      <c r="AJ558" s="83"/>
      <c r="AK558" s="83"/>
      <c r="AL558" s="47" t="str">
        <f t="shared" si="16"/>
        <v/>
      </c>
      <c r="AM558" s="47" t="str">
        <f t="shared" si="17"/>
        <v/>
      </c>
      <c r="AO558" s="83"/>
      <c r="AP558" s="43">
        <v>556</v>
      </c>
      <c r="AQ558" s="84"/>
      <c r="AR558" s="84"/>
      <c r="AS558" s="84"/>
      <c r="AT558" s="84"/>
      <c r="AU558" s="84"/>
      <c r="AV558" s="84"/>
      <c r="AW558" s="84"/>
      <c r="AX558" s="84"/>
      <c r="AY558" s="84"/>
      <c r="AZ558" s="84"/>
      <c r="BA558" s="84"/>
      <c r="BB558" s="84"/>
      <c r="BC558" s="84"/>
      <c r="BD558" s="84"/>
      <c r="BE558" s="84"/>
      <c r="BF558" s="84"/>
      <c r="BG558" s="84"/>
      <c r="BH558" s="84"/>
      <c r="BI558" s="84"/>
      <c r="BJ558" s="51" t="s">
        <v>4898</v>
      </c>
      <c r="BK558" s="84"/>
      <c r="BL558" s="84"/>
      <c r="BM558" s="84"/>
      <c r="BN558" s="84"/>
      <c r="BO558" s="84"/>
      <c r="BP558" s="84"/>
      <c r="BQ558" s="84"/>
      <c r="BR558" s="84"/>
      <c r="BS558" s="84"/>
      <c r="BT558" s="84"/>
      <c r="BU558" s="84"/>
      <c r="BV558" s="84"/>
      <c r="BW558" s="83"/>
      <c r="BX558" s="83"/>
      <c r="BY558" s="83"/>
      <c r="BZ558" s="247"/>
      <c r="CA558" s="247"/>
      <c r="CB558" s="247"/>
      <c r="CC558" s="247"/>
      <c r="CD558" s="247"/>
      <c r="CE558" s="247"/>
      <c r="CF558" s="247"/>
      <c r="CG558" s="247"/>
      <c r="CH558" s="247"/>
      <c r="CI558" s="247"/>
      <c r="CJ558" s="247"/>
      <c r="CK558" s="247"/>
      <c r="CL558" s="247"/>
      <c r="CM558" s="247"/>
      <c r="CN558" s="247"/>
      <c r="CO558" s="247"/>
      <c r="CP558" s="247"/>
      <c r="CQ558" s="247"/>
      <c r="CR558" s="247"/>
      <c r="CS558" s="248" t="s">
        <v>4899</v>
      </c>
      <c r="CT558" s="247"/>
      <c r="CU558" s="247"/>
      <c r="CV558" s="247"/>
      <c r="CW558" s="247"/>
      <c r="CX558" s="247"/>
      <c r="CY558" s="247"/>
      <c r="CZ558" s="247"/>
      <c r="DA558" s="247"/>
      <c r="DB558" s="247"/>
      <c r="DC558" s="247"/>
      <c r="DD558" s="247"/>
      <c r="DE558" s="247"/>
    </row>
    <row r="559" spans="34:109" ht="85.5" hidden="1">
      <c r="AH559" s="83"/>
      <c r="AI559" s="83"/>
      <c r="AJ559" s="83"/>
      <c r="AK559" s="83"/>
      <c r="AL559" s="47" t="str">
        <f t="shared" si="16"/>
        <v/>
      </c>
      <c r="AM559" s="47" t="str">
        <f t="shared" si="17"/>
        <v/>
      </c>
      <c r="AO559" s="83"/>
      <c r="AP559" s="43">
        <v>557</v>
      </c>
      <c r="AQ559" s="84"/>
      <c r="AR559" s="84"/>
      <c r="AS559" s="84"/>
      <c r="AT559" s="84"/>
      <c r="AU559" s="84"/>
      <c r="AV559" s="84"/>
      <c r="AW559" s="84"/>
      <c r="AX559" s="84"/>
      <c r="AY559" s="84"/>
      <c r="AZ559" s="84"/>
      <c r="BA559" s="84"/>
      <c r="BB559" s="84"/>
      <c r="BC559" s="84"/>
      <c r="BD559" s="84"/>
      <c r="BE559" s="84"/>
      <c r="BF559" s="84"/>
      <c r="BG559" s="84"/>
      <c r="BH559" s="84"/>
      <c r="BI559" s="84"/>
      <c r="BJ559" s="51" t="s">
        <v>4900</v>
      </c>
      <c r="BK559" s="84"/>
      <c r="BL559" s="84"/>
      <c r="BM559" s="84"/>
      <c r="BN559" s="84"/>
      <c r="BO559" s="84"/>
      <c r="BP559" s="84"/>
      <c r="BQ559" s="84"/>
      <c r="BR559" s="84"/>
      <c r="BS559" s="84"/>
      <c r="BT559" s="84"/>
      <c r="BU559" s="84"/>
      <c r="BV559" s="84"/>
      <c r="BW559" s="83"/>
      <c r="BX559" s="83"/>
      <c r="BY559" s="83"/>
      <c r="BZ559" s="247"/>
      <c r="CA559" s="247"/>
      <c r="CB559" s="247"/>
      <c r="CC559" s="247"/>
      <c r="CD559" s="247"/>
      <c r="CE559" s="247"/>
      <c r="CF559" s="247"/>
      <c r="CG559" s="247"/>
      <c r="CH559" s="247"/>
      <c r="CI559" s="247"/>
      <c r="CJ559" s="247"/>
      <c r="CK559" s="247"/>
      <c r="CL559" s="247"/>
      <c r="CM559" s="247"/>
      <c r="CN559" s="247"/>
      <c r="CO559" s="247"/>
      <c r="CP559" s="247"/>
      <c r="CQ559" s="247"/>
      <c r="CR559" s="247"/>
      <c r="CS559" s="248" t="s">
        <v>4901</v>
      </c>
      <c r="CT559" s="247"/>
      <c r="CU559" s="247"/>
      <c r="CV559" s="247"/>
      <c r="CW559" s="247"/>
      <c r="CX559" s="247"/>
      <c r="CY559" s="247"/>
      <c r="CZ559" s="247"/>
      <c r="DA559" s="247"/>
      <c r="DB559" s="247"/>
      <c r="DC559" s="247"/>
      <c r="DD559" s="247"/>
      <c r="DE559" s="247"/>
    </row>
    <row r="560" spans="34:109" ht="42.75" hidden="1">
      <c r="AH560" s="83"/>
      <c r="AI560" s="83"/>
      <c r="AJ560" s="83"/>
      <c r="AK560" s="83"/>
      <c r="AL560" s="47" t="str">
        <f t="shared" si="16"/>
        <v/>
      </c>
      <c r="AM560" s="47" t="str">
        <f t="shared" si="17"/>
        <v/>
      </c>
      <c r="AO560" s="83"/>
      <c r="AP560" s="43">
        <v>558</v>
      </c>
      <c r="AQ560" s="84"/>
      <c r="AR560" s="84"/>
      <c r="AS560" s="84"/>
      <c r="AT560" s="84"/>
      <c r="AU560" s="84"/>
      <c r="AV560" s="84"/>
      <c r="AW560" s="84"/>
      <c r="AX560" s="84"/>
      <c r="AY560" s="84"/>
      <c r="AZ560" s="84"/>
      <c r="BA560" s="84"/>
      <c r="BB560" s="84"/>
      <c r="BC560" s="84"/>
      <c r="BD560" s="84"/>
      <c r="BE560" s="84"/>
      <c r="BF560" s="84"/>
      <c r="BG560" s="84"/>
      <c r="BH560" s="84"/>
      <c r="BI560" s="84"/>
      <c r="BJ560" s="51" t="s">
        <v>4902</v>
      </c>
      <c r="BK560" s="84"/>
      <c r="BL560" s="84"/>
      <c r="BM560" s="84"/>
      <c r="BN560" s="84"/>
      <c r="BO560" s="84"/>
      <c r="BP560" s="84"/>
      <c r="BQ560" s="84"/>
      <c r="BR560" s="84"/>
      <c r="BS560" s="84"/>
      <c r="BT560" s="84"/>
      <c r="BU560" s="84"/>
      <c r="BV560" s="84"/>
      <c r="BW560" s="83"/>
      <c r="BX560" s="83"/>
      <c r="BY560" s="83"/>
      <c r="BZ560" s="247"/>
      <c r="CA560" s="247"/>
      <c r="CB560" s="247"/>
      <c r="CC560" s="247"/>
      <c r="CD560" s="247"/>
      <c r="CE560" s="247"/>
      <c r="CF560" s="247"/>
      <c r="CG560" s="247"/>
      <c r="CH560" s="247"/>
      <c r="CI560" s="247"/>
      <c r="CJ560" s="247"/>
      <c r="CK560" s="247"/>
      <c r="CL560" s="247"/>
      <c r="CM560" s="247"/>
      <c r="CN560" s="247"/>
      <c r="CO560" s="247"/>
      <c r="CP560" s="247"/>
      <c r="CQ560" s="247"/>
      <c r="CR560" s="247"/>
      <c r="CS560" s="248" t="s">
        <v>4903</v>
      </c>
      <c r="CT560" s="247"/>
      <c r="CU560" s="247"/>
      <c r="CV560" s="247"/>
      <c r="CW560" s="247"/>
      <c r="CX560" s="247"/>
      <c r="CY560" s="247"/>
      <c r="CZ560" s="247"/>
      <c r="DA560" s="247"/>
      <c r="DB560" s="247"/>
      <c r="DC560" s="247"/>
      <c r="DD560" s="247"/>
      <c r="DE560" s="247"/>
    </row>
    <row r="561" spans="34:109" ht="57" hidden="1">
      <c r="AH561" s="83"/>
      <c r="AI561" s="83"/>
      <c r="AJ561" s="83"/>
      <c r="AK561" s="83"/>
      <c r="AL561" s="47" t="str">
        <f t="shared" si="16"/>
        <v/>
      </c>
      <c r="AM561" s="47" t="str">
        <f t="shared" si="17"/>
        <v/>
      </c>
      <c r="AO561" s="83"/>
      <c r="AP561" s="43">
        <v>559</v>
      </c>
      <c r="AQ561" s="84"/>
      <c r="AR561" s="84"/>
      <c r="AS561" s="84"/>
      <c r="AT561" s="84"/>
      <c r="AU561" s="84"/>
      <c r="AV561" s="84"/>
      <c r="AW561" s="84"/>
      <c r="AX561" s="84"/>
      <c r="AY561" s="84"/>
      <c r="AZ561" s="84"/>
      <c r="BA561" s="84"/>
      <c r="BB561" s="84"/>
      <c r="BC561" s="84"/>
      <c r="BD561" s="84"/>
      <c r="BE561" s="84"/>
      <c r="BF561" s="84"/>
      <c r="BG561" s="84"/>
      <c r="BH561" s="84"/>
      <c r="BI561" s="84"/>
      <c r="BJ561" s="51" t="s">
        <v>4904</v>
      </c>
      <c r="BK561" s="84"/>
      <c r="BL561" s="84"/>
      <c r="BM561" s="84"/>
      <c r="BN561" s="84"/>
      <c r="BO561" s="84"/>
      <c r="BP561" s="84"/>
      <c r="BQ561" s="84"/>
      <c r="BR561" s="84"/>
      <c r="BS561" s="84"/>
      <c r="BT561" s="84"/>
      <c r="BU561" s="84"/>
      <c r="BV561" s="84"/>
      <c r="BW561" s="83"/>
      <c r="BX561" s="83"/>
      <c r="BY561" s="83"/>
      <c r="BZ561" s="247"/>
      <c r="CA561" s="247"/>
      <c r="CB561" s="247"/>
      <c r="CC561" s="247"/>
      <c r="CD561" s="247"/>
      <c r="CE561" s="247"/>
      <c r="CF561" s="247"/>
      <c r="CG561" s="247"/>
      <c r="CH561" s="247"/>
      <c r="CI561" s="247"/>
      <c r="CJ561" s="247"/>
      <c r="CK561" s="247"/>
      <c r="CL561" s="247"/>
      <c r="CM561" s="247"/>
      <c r="CN561" s="247"/>
      <c r="CO561" s="247"/>
      <c r="CP561" s="247"/>
      <c r="CQ561" s="247"/>
      <c r="CR561" s="247"/>
      <c r="CS561" s="248" t="s">
        <v>4905</v>
      </c>
      <c r="CT561" s="247"/>
      <c r="CU561" s="247"/>
      <c r="CV561" s="247"/>
      <c r="CW561" s="247"/>
      <c r="CX561" s="247"/>
      <c r="CY561" s="247"/>
      <c r="CZ561" s="247"/>
      <c r="DA561" s="247"/>
      <c r="DB561" s="247"/>
      <c r="DC561" s="247"/>
      <c r="DD561" s="247"/>
      <c r="DE561" s="247"/>
    </row>
    <row r="562" spans="34:109" ht="99.75" hidden="1">
      <c r="AH562" s="83"/>
      <c r="AI562" s="83"/>
      <c r="AJ562" s="83"/>
      <c r="AK562" s="83"/>
      <c r="AL562" s="47" t="str">
        <f t="shared" si="16"/>
        <v/>
      </c>
      <c r="AM562" s="47" t="str">
        <f t="shared" si="17"/>
        <v/>
      </c>
      <c r="AO562" s="83"/>
      <c r="AP562" s="43">
        <v>560</v>
      </c>
      <c r="AQ562" s="84"/>
      <c r="AR562" s="84"/>
      <c r="AS562" s="84"/>
      <c r="AT562" s="84"/>
      <c r="AU562" s="84"/>
      <c r="AV562" s="84"/>
      <c r="AW562" s="84"/>
      <c r="AX562" s="84"/>
      <c r="AY562" s="84"/>
      <c r="AZ562" s="84"/>
      <c r="BA562" s="84"/>
      <c r="BB562" s="84"/>
      <c r="BC562" s="84"/>
      <c r="BD562" s="84"/>
      <c r="BE562" s="84"/>
      <c r="BF562" s="84"/>
      <c r="BG562" s="84"/>
      <c r="BH562" s="84"/>
      <c r="BI562" s="84"/>
      <c r="BJ562" s="51" t="s">
        <v>4906</v>
      </c>
      <c r="BK562" s="84"/>
      <c r="BL562" s="84"/>
      <c r="BM562" s="84"/>
      <c r="BN562" s="84"/>
      <c r="BO562" s="84"/>
      <c r="BP562" s="84"/>
      <c r="BQ562" s="84"/>
      <c r="BR562" s="84"/>
      <c r="BS562" s="84"/>
      <c r="BT562" s="84"/>
      <c r="BU562" s="84"/>
      <c r="BV562" s="84"/>
      <c r="BW562" s="83"/>
      <c r="BX562" s="83"/>
      <c r="BY562" s="83"/>
      <c r="BZ562" s="247"/>
      <c r="CA562" s="247"/>
      <c r="CB562" s="247"/>
      <c r="CC562" s="247"/>
      <c r="CD562" s="247"/>
      <c r="CE562" s="247"/>
      <c r="CF562" s="247"/>
      <c r="CG562" s="247"/>
      <c r="CH562" s="247"/>
      <c r="CI562" s="247"/>
      <c r="CJ562" s="247"/>
      <c r="CK562" s="247"/>
      <c r="CL562" s="247"/>
      <c r="CM562" s="247"/>
      <c r="CN562" s="247"/>
      <c r="CO562" s="247"/>
      <c r="CP562" s="247"/>
      <c r="CQ562" s="247"/>
      <c r="CR562" s="247"/>
      <c r="CS562" s="248" t="s">
        <v>4907</v>
      </c>
      <c r="CT562" s="247"/>
      <c r="CU562" s="247"/>
      <c r="CV562" s="247"/>
      <c r="CW562" s="247"/>
      <c r="CX562" s="247"/>
      <c r="CY562" s="247"/>
      <c r="CZ562" s="247"/>
      <c r="DA562" s="247"/>
      <c r="DB562" s="247"/>
      <c r="DC562" s="247"/>
      <c r="DD562" s="247"/>
      <c r="DE562" s="247"/>
    </row>
    <row r="563" spans="34:109" ht="57" hidden="1">
      <c r="AH563" s="83"/>
      <c r="AI563" s="83"/>
      <c r="AJ563" s="83"/>
      <c r="AK563" s="83"/>
      <c r="AL563" s="47" t="str">
        <f t="shared" si="16"/>
        <v/>
      </c>
      <c r="AM563" s="47" t="str">
        <f t="shared" si="17"/>
        <v/>
      </c>
      <c r="AO563" s="83"/>
      <c r="AP563" s="43">
        <v>561</v>
      </c>
      <c r="AQ563" s="84"/>
      <c r="AR563" s="84"/>
      <c r="AS563" s="84"/>
      <c r="AT563" s="84"/>
      <c r="AU563" s="84"/>
      <c r="AV563" s="84"/>
      <c r="AW563" s="84"/>
      <c r="AX563" s="84"/>
      <c r="AY563" s="84"/>
      <c r="AZ563" s="84"/>
      <c r="BA563" s="84"/>
      <c r="BB563" s="84"/>
      <c r="BC563" s="84"/>
      <c r="BD563" s="84"/>
      <c r="BE563" s="84"/>
      <c r="BF563" s="84"/>
      <c r="BG563" s="84"/>
      <c r="BH563" s="84"/>
      <c r="BI563" s="84"/>
      <c r="BJ563" s="51" t="s">
        <v>4908</v>
      </c>
      <c r="BK563" s="84"/>
      <c r="BL563" s="84"/>
      <c r="BM563" s="84"/>
      <c r="BN563" s="84"/>
      <c r="BO563" s="84"/>
      <c r="BP563" s="84"/>
      <c r="BQ563" s="84"/>
      <c r="BR563" s="84"/>
      <c r="BS563" s="84"/>
      <c r="BT563" s="84"/>
      <c r="BU563" s="84"/>
      <c r="BV563" s="84"/>
      <c r="BW563" s="83"/>
      <c r="BX563" s="83"/>
      <c r="BY563" s="83"/>
      <c r="BZ563" s="247"/>
      <c r="CA563" s="247"/>
      <c r="CB563" s="247"/>
      <c r="CC563" s="247"/>
      <c r="CD563" s="247"/>
      <c r="CE563" s="247"/>
      <c r="CF563" s="247"/>
      <c r="CG563" s="247"/>
      <c r="CH563" s="247"/>
      <c r="CI563" s="247"/>
      <c r="CJ563" s="247"/>
      <c r="CK563" s="247"/>
      <c r="CL563" s="247"/>
      <c r="CM563" s="247"/>
      <c r="CN563" s="247"/>
      <c r="CO563" s="247"/>
      <c r="CP563" s="247"/>
      <c r="CQ563" s="247"/>
      <c r="CR563" s="247"/>
      <c r="CS563" s="248" t="s">
        <v>4909</v>
      </c>
      <c r="CT563" s="247"/>
      <c r="CU563" s="247"/>
      <c r="CV563" s="247"/>
      <c r="CW563" s="247"/>
      <c r="CX563" s="247"/>
      <c r="CY563" s="247"/>
      <c r="CZ563" s="247"/>
      <c r="DA563" s="247"/>
      <c r="DB563" s="247"/>
      <c r="DC563" s="247"/>
      <c r="DD563" s="247"/>
      <c r="DE563" s="247"/>
    </row>
    <row r="564" spans="34:109" hidden="1">
      <c r="AH564" s="83"/>
      <c r="AI564" s="83"/>
      <c r="AJ564" s="83"/>
      <c r="AK564" s="83"/>
      <c r="AL564" s="47" t="str">
        <f t="shared" si="16"/>
        <v/>
      </c>
      <c r="AM564" s="47" t="str">
        <f t="shared" si="17"/>
        <v/>
      </c>
      <c r="AO564" s="83"/>
      <c r="AP564" s="43">
        <v>562</v>
      </c>
      <c r="AQ564" s="84"/>
      <c r="AR564" s="84"/>
      <c r="AS564" s="84"/>
      <c r="AT564" s="84"/>
      <c r="AU564" s="84"/>
      <c r="AV564" s="84"/>
      <c r="AW564" s="84"/>
      <c r="AX564" s="84"/>
      <c r="AY564" s="84"/>
      <c r="AZ564" s="84"/>
      <c r="BA564" s="84"/>
      <c r="BB564" s="84"/>
      <c r="BC564" s="84"/>
      <c r="BD564" s="84"/>
      <c r="BE564" s="84"/>
      <c r="BF564" s="84"/>
      <c r="BG564" s="84"/>
      <c r="BH564" s="84"/>
      <c r="BI564" s="84"/>
      <c r="BJ564" s="51" t="s">
        <v>4910</v>
      </c>
      <c r="BK564" s="84"/>
      <c r="BL564" s="84"/>
      <c r="BM564" s="84"/>
      <c r="BN564" s="84"/>
      <c r="BO564" s="84"/>
      <c r="BP564" s="84"/>
      <c r="BQ564" s="84"/>
      <c r="BR564" s="84"/>
      <c r="BS564" s="84"/>
      <c r="BT564" s="84"/>
      <c r="BU564" s="84"/>
      <c r="BV564" s="84"/>
      <c r="BW564" s="83"/>
      <c r="BX564" s="83"/>
      <c r="BY564" s="83"/>
      <c r="BZ564" s="247"/>
      <c r="CA564" s="247"/>
      <c r="CB564" s="247"/>
      <c r="CC564" s="247"/>
      <c r="CD564" s="247"/>
      <c r="CE564" s="247"/>
      <c r="CF564" s="247"/>
      <c r="CG564" s="247"/>
      <c r="CH564" s="247"/>
      <c r="CI564" s="247"/>
      <c r="CJ564" s="247"/>
      <c r="CK564" s="247"/>
      <c r="CL564" s="247"/>
      <c r="CM564" s="247"/>
      <c r="CN564" s="247"/>
      <c r="CO564" s="247"/>
      <c r="CP564" s="247"/>
      <c r="CQ564" s="247"/>
      <c r="CR564" s="247"/>
      <c r="CS564" s="248" t="s">
        <v>4911</v>
      </c>
      <c r="CT564" s="247"/>
      <c r="CU564" s="247"/>
      <c r="CV564" s="247"/>
      <c r="CW564" s="247"/>
      <c r="CX564" s="247"/>
      <c r="CY564" s="247"/>
      <c r="CZ564" s="247"/>
      <c r="DA564" s="247"/>
      <c r="DB564" s="247"/>
      <c r="DC564" s="247"/>
      <c r="DD564" s="247"/>
      <c r="DE564" s="247"/>
    </row>
    <row r="565" spans="34:109" ht="114" hidden="1">
      <c r="AH565" s="83"/>
      <c r="AI565" s="83"/>
      <c r="AJ565" s="83"/>
      <c r="AK565" s="83"/>
      <c r="AL565" s="47" t="str">
        <f t="shared" si="16"/>
        <v/>
      </c>
      <c r="AM565" s="47" t="str">
        <f t="shared" si="17"/>
        <v/>
      </c>
      <c r="AO565" s="83"/>
      <c r="AP565" s="43">
        <v>563</v>
      </c>
      <c r="AQ565" s="84"/>
      <c r="AR565" s="84"/>
      <c r="AS565" s="84"/>
      <c r="AT565" s="84"/>
      <c r="AU565" s="84"/>
      <c r="AV565" s="84"/>
      <c r="AW565" s="84"/>
      <c r="AX565" s="84"/>
      <c r="AY565" s="84"/>
      <c r="AZ565" s="84"/>
      <c r="BA565" s="84"/>
      <c r="BB565" s="84"/>
      <c r="BC565" s="84"/>
      <c r="BD565" s="84"/>
      <c r="BE565" s="84"/>
      <c r="BF565" s="84"/>
      <c r="BG565" s="84"/>
      <c r="BH565" s="84"/>
      <c r="BI565" s="84"/>
      <c r="BJ565" s="51" t="s">
        <v>4912</v>
      </c>
      <c r="BK565" s="84"/>
      <c r="BL565" s="84"/>
      <c r="BM565" s="84"/>
      <c r="BN565" s="84"/>
      <c r="BO565" s="84"/>
      <c r="BP565" s="84"/>
      <c r="BQ565" s="84"/>
      <c r="BR565" s="84"/>
      <c r="BS565" s="84"/>
      <c r="BT565" s="84"/>
      <c r="BU565" s="84"/>
      <c r="BV565" s="84"/>
      <c r="BW565" s="83"/>
      <c r="BX565" s="83"/>
      <c r="BY565" s="83"/>
      <c r="BZ565" s="247"/>
      <c r="CA565" s="247"/>
      <c r="CB565" s="247"/>
      <c r="CC565" s="247"/>
      <c r="CD565" s="247"/>
      <c r="CE565" s="247"/>
      <c r="CF565" s="247"/>
      <c r="CG565" s="247"/>
      <c r="CH565" s="247"/>
      <c r="CI565" s="247"/>
      <c r="CJ565" s="247"/>
      <c r="CK565" s="247"/>
      <c r="CL565" s="247"/>
      <c r="CM565" s="247"/>
      <c r="CN565" s="247"/>
      <c r="CO565" s="247"/>
      <c r="CP565" s="247"/>
      <c r="CQ565" s="247"/>
      <c r="CR565" s="247"/>
      <c r="CS565" s="248" t="s">
        <v>4913</v>
      </c>
      <c r="CT565" s="247"/>
      <c r="CU565" s="247"/>
      <c r="CV565" s="247"/>
      <c r="CW565" s="247"/>
      <c r="CX565" s="247"/>
      <c r="CY565" s="247"/>
      <c r="CZ565" s="247"/>
      <c r="DA565" s="247"/>
      <c r="DB565" s="247"/>
      <c r="DC565" s="247"/>
      <c r="DD565" s="247"/>
      <c r="DE565" s="247"/>
    </row>
    <row r="566" spans="34:109" ht="28.5" hidden="1">
      <c r="AH566" s="83"/>
      <c r="AI566" s="83"/>
      <c r="AJ566" s="83"/>
      <c r="AK566" s="83"/>
      <c r="AL566" s="47" t="str">
        <f t="shared" si="16"/>
        <v/>
      </c>
      <c r="AM566" s="47" t="str">
        <f t="shared" si="17"/>
        <v/>
      </c>
      <c r="AO566" s="83"/>
      <c r="AP566" s="43">
        <v>564</v>
      </c>
      <c r="AQ566" s="84"/>
      <c r="AR566" s="84"/>
      <c r="AS566" s="84"/>
      <c r="AT566" s="84"/>
      <c r="AU566" s="84"/>
      <c r="AV566" s="84"/>
      <c r="AW566" s="84"/>
      <c r="AX566" s="84"/>
      <c r="AY566" s="84"/>
      <c r="AZ566" s="84"/>
      <c r="BA566" s="84"/>
      <c r="BB566" s="84"/>
      <c r="BC566" s="84"/>
      <c r="BD566" s="84"/>
      <c r="BE566" s="84"/>
      <c r="BF566" s="84"/>
      <c r="BG566" s="84"/>
      <c r="BH566" s="84"/>
      <c r="BI566" s="84"/>
      <c r="BJ566" s="51" t="s">
        <v>4914</v>
      </c>
      <c r="BK566" s="84"/>
      <c r="BL566" s="84"/>
      <c r="BM566" s="84"/>
      <c r="BN566" s="84"/>
      <c r="BO566" s="84"/>
      <c r="BP566" s="84"/>
      <c r="BQ566" s="84"/>
      <c r="BR566" s="84"/>
      <c r="BS566" s="84"/>
      <c r="BT566" s="84"/>
      <c r="BU566" s="84"/>
      <c r="BV566" s="84"/>
      <c r="BW566" s="83"/>
      <c r="BX566" s="83"/>
      <c r="BY566" s="83"/>
      <c r="BZ566" s="247"/>
      <c r="CA566" s="247"/>
      <c r="CB566" s="247"/>
      <c r="CC566" s="247"/>
      <c r="CD566" s="247"/>
      <c r="CE566" s="247"/>
      <c r="CF566" s="247"/>
      <c r="CG566" s="247"/>
      <c r="CH566" s="247"/>
      <c r="CI566" s="247"/>
      <c r="CJ566" s="247"/>
      <c r="CK566" s="247"/>
      <c r="CL566" s="247"/>
      <c r="CM566" s="247"/>
      <c r="CN566" s="247"/>
      <c r="CO566" s="247"/>
      <c r="CP566" s="247"/>
      <c r="CQ566" s="247"/>
      <c r="CR566" s="247"/>
      <c r="CS566" s="248" t="s">
        <v>4915</v>
      </c>
      <c r="CT566" s="247"/>
      <c r="CU566" s="247"/>
      <c r="CV566" s="247"/>
      <c r="CW566" s="247"/>
      <c r="CX566" s="247"/>
      <c r="CY566" s="247"/>
      <c r="CZ566" s="247"/>
      <c r="DA566" s="247"/>
      <c r="DB566" s="247"/>
      <c r="DC566" s="247"/>
      <c r="DD566" s="247"/>
      <c r="DE566" s="247"/>
    </row>
    <row r="567" spans="34:109" ht="71.25" hidden="1">
      <c r="AH567" s="83"/>
      <c r="AI567" s="83"/>
      <c r="AJ567" s="83"/>
      <c r="AK567" s="83"/>
      <c r="AL567" s="47" t="str">
        <f t="shared" si="16"/>
        <v/>
      </c>
      <c r="AM567" s="47" t="str">
        <f t="shared" si="17"/>
        <v/>
      </c>
      <c r="AO567" s="83"/>
      <c r="AP567" s="43">
        <v>565</v>
      </c>
      <c r="AQ567" s="84"/>
      <c r="AR567" s="84"/>
      <c r="AS567" s="84"/>
      <c r="AT567" s="84"/>
      <c r="AU567" s="84"/>
      <c r="AV567" s="84"/>
      <c r="AW567" s="84"/>
      <c r="AX567" s="84"/>
      <c r="AY567" s="84"/>
      <c r="AZ567" s="84"/>
      <c r="BA567" s="84"/>
      <c r="BB567" s="84"/>
      <c r="BC567" s="84"/>
      <c r="BD567" s="84"/>
      <c r="BE567" s="84"/>
      <c r="BF567" s="84"/>
      <c r="BG567" s="84"/>
      <c r="BH567" s="84"/>
      <c r="BI567" s="84"/>
      <c r="BJ567" s="51" t="s">
        <v>4916</v>
      </c>
      <c r="BK567" s="84"/>
      <c r="BL567" s="84"/>
      <c r="BM567" s="84"/>
      <c r="BN567" s="84"/>
      <c r="BO567" s="84"/>
      <c r="BP567" s="84"/>
      <c r="BQ567" s="84"/>
      <c r="BR567" s="84"/>
      <c r="BS567" s="84"/>
      <c r="BT567" s="84"/>
      <c r="BU567" s="84"/>
      <c r="BV567" s="84"/>
      <c r="BW567" s="83"/>
      <c r="BX567" s="83"/>
      <c r="BY567" s="83"/>
      <c r="BZ567" s="247"/>
      <c r="CA567" s="247"/>
      <c r="CB567" s="247"/>
      <c r="CC567" s="247"/>
      <c r="CD567" s="247"/>
      <c r="CE567" s="247"/>
      <c r="CF567" s="247"/>
      <c r="CG567" s="247"/>
      <c r="CH567" s="247"/>
      <c r="CI567" s="247"/>
      <c r="CJ567" s="247"/>
      <c r="CK567" s="247"/>
      <c r="CL567" s="247"/>
      <c r="CM567" s="247"/>
      <c r="CN567" s="247"/>
      <c r="CO567" s="247"/>
      <c r="CP567" s="247"/>
      <c r="CQ567" s="247"/>
      <c r="CR567" s="247"/>
      <c r="CS567" s="248" t="s">
        <v>4917</v>
      </c>
      <c r="CT567" s="247"/>
      <c r="CU567" s="247"/>
      <c r="CV567" s="247"/>
      <c r="CW567" s="247"/>
      <c r="CX567" s="247"/>
      <c r="CY567" s="247"/>
      <c r="CZ567" s="247"/>
      <c r="DA567" s="247"/>
      <c r="DB567" s="247"/>
      <c r="DC567" s="247"/>
      <c r="DD567" s="247"/>
      <c r="DE567" s="247"/>
    </row>
    <row r="568" spans="34:109" ht="57" hidden="1">
      <c r="AH568" s="83"/>
      <c r="AI568" s="83"/>
      <c r="AJ568" s="83"/>
      <c r="AK568" s="83"/>
      <c r="AL568" s="47" t="str">
        <f t="shared" si="16"/>
        <v/>
      </c>
      <c r="AM568" s="47" t="str">
        <f t="shared" si="17"/>
        <v/>
      </c>
      <c r="AO568" s="83"/>
      <c r="AP568" s="43">
        <v>566</v>
      </c>
      <c r="AQ568" s="84"/>
      <c r="AR568" s="84"/>
      <c r="AS568" s="84"/>
      <c r="AT568" s="84"/>
      <c r="AU568" s="84"/>
      <c r="AV568" s="84"/>
      <c r="AW568" s="84"/>
      <c r="AX568" s="84"/>
      <c r="AY568" s="84"/>
      <c r="AZ568" s="84"/>
      <c r="BA568" s="84"/>
      <c r="BB568" s="84"/>
      <c r="BC568" s="84"/>
      <c r="BD568" s="84"/>
      <c r="BE568" s="84"/>
      <c r="BF568" s="84"/>
      <c r="BG568" s="84"/>
      <c r="BH568" s="84"/>
      <c r="BI568" s="84"/>
      <c r="BJ568" s="51" t="s">
        <v>4918</v>
      </c>
      <c r="BK568" s="84"/>
      <c r="BL568" s="84"/>
      <c r="BM568" s="84"/>
      <c r="BN568" s="84"/>
      <c r="BO568" s="84"/>
      <c r="BP568" s="84"/>
      <c r="BQ568" s="84"/>
      <c r="BR568" s="84"/>
      <c r="BS568" s="84"/>
      <c r="BT568" s="84"/>
      <c r="BU568" s="84"/>
      <c r="BV568" s="84"/>
      <c r="BW568" s="83"/>
      <c r="BX568" s="83"/>
      <c r="BY568" s="83"/>
      <c r="BZ568" s="247"/>
      <c r="CA568" s="247"/>
      <c r="CB568" s="247"/>
      <c r="CC568" s="247"/>
      <c r="CD568" s="247"/>
      <c r="CE568" s="247"/>
      <c r="CF568" s="247"/>
      <c r="CG568" s="247"/>
      <c r="CH568" s="247"/>
      <c r="CI568" s="247"/>
      <c r="CJ568" s="247"/>
      <c r="CK568" s="247"/>
      <c r="CL568" s="247"/>
      <c r="CM568" s="247"/>
      <c r="CN568" s="247"/>
      <c r="CO568" s="247"/>
      <c r="CP568" s="247"/>
      <c r="CQ568" s="247"/>
      <c r="CR568" s="247"/>
      <c r="CS568" s="248" t="s">
        <v>4919</v>
      </c>
      <c r="CT568" s="247"/>
      <c r="CU568" s="247"/>
      <c r="CV568" s="247"/>
      <c r="CW568" s="247"/>
      <c r="CX568" s="247"/>
      <c r="CY568" s="247"/>
      <c r="CZ568" s="247"/>
      <c r="DA568" s="247"/>
      <c r="DB568" s="247"/>
      <c r="DC568" s="247"/>
      <c r="DD568" s="247"/>
      <c r="DE568" s="247"/>
    </row>
    <row r="569" spans="34:109" ht="71.25" hidden="1">
      <c r="AH569" s="83"/>
      <c r="AI569" s="83"/>
      <c r="AJ569" s="83"/>
      <c r="AK569" s="83"/>
      <c r="AL569" s="47" t="str">
        <f t="shared" si="16"/>
        <v/>
      </c>
      <c r="AM569" s="47" t="str">
        <f t="shared" si="17"/>
        <v/>
      </c>
      <c r="AO569" s="83"/>
      <c r="AP569" s="43">
        <v>567</v>
      </c>
      <c r="AQ569" s="84"/>
      <c r="AR569" s="84"/>
      <c r="AS569" s="84"/>
      <c r="AT569" s="84"/>
      <c r="AU569" s="84"/>
      <c r="AV569" s="84"/>
      <c r="AW569" s="84"/>
      <c r="AX569" s="84"/>
      <c r="AY569" s="84"/>
      <c r="AZ569" s="84"/>
      <c r="BA569" s="84"/>
      <c r="BB569" s="84"/>
      <c r="BC569" s="84"/>
      <c r="BD569" s="84"/>
      <c r="BE569" s="84"/>
      <c r="BF569" s="84"/>
      <c r="BG569" s="84"/>
      <c r="BH569" s="84"/>
      <c r="BI569" s="84"/>
      <c r="BJ569" s="51" t="s">
        <v>4920</v>
      </c>
      <c r="BK569" s="84"/>
      <c r="BL569" s="84"/>
      <c r="BM569" s="84"/>
      <c r="BN569" s="84"/>
      <c r="BO569" s="84"/>
      <c r="BP569" s="84"/>
      <c r="BQ569" s="84"/>
      <c r="BR569" s="84"/>
      <c r="BS569" s="84"/>
      <c r="BT569" s="84"/>
      <c r="BU569" s="84"/>
      <c r="BV569" s="84"/>
      <c r="BW569" s="83"/>
      <c r="BX569" s="83"/>
      <c r="BY569" s="83"/>
      <c r="BZ569" s="247"/>
      <c r="CA569" s="247"/>
      <c r="CB569" s="247"/>
      <c r="CC569" s="247"/>
      <c r="CD569" s="247"/>
      <c r="CE569" s="247"/>
      <c r="CF569" s="247"/>
      <c r="CG569" s="247"/>
      <c r="CH569" s="247"/>
      <c r="CI569" s="247"/>
      <c r="CJ569" s="247"/>
      <c r="CK569" s="247"/>
      <c r="CL569" s="247"/>
      <c r="CM569" s="247"/>
      <c r="CN569" s="247"/>
      <c r="CO569" s="247"/>
      <c r="CP569" s="247"/>
      <c r="CQ569" s="247"/>
      <c r="CR569" s="247"/>
      <c r="CS569" s="248" t="s">
        <v>4921</v>
      </c>
      <c r="CT569" s="247"/>
      <c r="CU569" s="247"/>
      <c r="CV569" s="247"/>
      <c r="CW569" s="247"/>
      <c r="CX569" s="247"/>
      <c r="CY569" s="247"/>
      <c r="CZ569" s="247"/>
      <c r="DA569" s="247"/>
      <c r="DB569" s="247"/>
      <c r="DC569" s="247"/>
      <c r="DD569" s="247"/>
      <c r="DE569" s="247"/>
    </row>
    <row r="570" spans="34:109" ht="57" hidden="1">
      <c r="AH570" s="83"/>
      <c r="AI570" s="83"/>
      <c r="AJ570" s="83"/>
      <c r="AK570" s="83"/>
      <c r="AL570" s="47" t="str">
        <f t="shared" si="16"/>
        <v/>
      </c>
      <c r="AM570" s="47" t="str">
        <f t="shared" si="17"/>
        <v/>
      </c>
      <c r="AO570" s="83"/>
      <c r="AP570" s="43">
        <v>568</v>
      </c>
      <c r="AQ570" s="84"/>
      <c r="AR570" s="84"/>
      <c r="AS570" s="84"/>
      <c r="AT570" s="84"/>
      <c r="AU570" s="84"/>
      <c r="AV570" s="84"/>
      <c r="AW570" s="84"/>
      <c r="AX570" s="84"/>
      <c r="AY570" s="84"/>
      <c r="AZ570" s="84"/>
      <c r="BA570" s="84"/>
      <c r="BB570" s="84"/>
      <c r="BC570" s="84"/>
      <c r="BD570" s="84"/>
      <c r="BE570" s="84"/>
      <c r="BF570" s="84"/>
      <c r="BG570" s="84"/>
      <c r="BH570" s="84"/>
      <c r="BI570" s="84"/>
      <c r="BJ570" s="51" t="s">
        <v>4922</v>
      </c>
      <c r="BK570" s="84"/>
      <c r="BL570" s="84"/>
      <c r="BM570" s="84"/>
      <c r="BN570" s="84"/>
      <c r="BO570" s="84"/>
      <c r="BP570" s="84"/>
      <c r="BQ570" s="84"/>
      <c r="BR570" s="84"/>
      <c r="BS570" s="84"/>
      <c r="BT570" s="84"/>
      <c r="BU570" s="84"/>
      <c r="BV570" s="84"/>
      <c r="BW570" s="83"/>
      <c r="BX570" s="83"/>
      <c r="BY570" s="83"/>
      <c r="BZ570" s="247"/>
      <c r="CA570" s="247"/>
      <c r="CB570" s="247"/>
      <c r="CC570" s="247"/>
      <c r="CD570" s="247"/>
      <c r="CE570" s="247"/>
      <c r="CF570" s="247"/>
      <c r="CG570" s="247"/>
      <c r="CH570" s="247"/>
      <c r="CI570" s="247"/>
      <c r="CJ570" s="247"/>
      <c r="CK570" s="247"/>
      <c r="CL570" s="247"/>
      <c r="CM570" s="247"/>
      <c r="CN570" s="247"/>
      <c r="CO570" s="247"/>
      <c r="CP570" s="247"/>
      <c r="CQ570" s="247"/>
      <c r="CR570" s="247"/>
      <c r="CS570" s="248" t="s">
        <v>4923</v>
      </c>
      <c r="CT570" s="247"/>
      <c r="CU570" s="247"/>
      <c r="CV570" s="247"/>
      <c r="CW570" s="247"/>
      <c r="CX570" s="247"/>
      <c r="CY570" s="247"/>
      <c r="CZ570" s="247"/>
      <c r="DA570" s="247"/>
      <c r="DB570" s="247"/>
      <c r="DC570" s="247"/>
      <c r="DD570" s="247"/>
      <c r="DE570" s="247"/>
    </row>
    <row r="571" spans="34:109" ht="57" hidden="1">
      <c r="AH571" s="43"/>
      <c r="AI571" s="43"/>
      <c r="AJ571" s="43"/>
      <c r="AK571" s="43"/>
      <c r="AL571" s="47" t="str">
        <f t="shared" si="16"/>
        <v/>
      </c>
      <c r="AM571" s="47" t="str">
        <f t="shared" si="17"/>
        <v/>
      </c>
      <c r="AO571" s="83"/>
      <c r="AP571" s="43">
        <v>569</v>
      </c>
      <c r="AQ571" s="84"/>
      <c r="AR571" s="84"/>
      <c r="AS571" s="84"/>
      <c r="AT571" s="84"/>
      <c r="AU571" s="84"/>
      <c r="AV571" s="84"/>
      <c r="AW571" s="84"/>
      <c r="AX571" s="84"/>
      <c r="AY571" s="84"/>
      <c r="AZ571" s="84"/>
      <c r="BA571" s="84"/>
      <c r="BB571" s="84"/>
      <c r="BC571" s="84"/>
      <c r="BD571" s="84"/>
      <c r="BE571" s="84"/>
      <c r="BF571" s="84"/>
      <c r="BG571" s="84"/>
      <c r="BH571" s="84"/>
      <c r="BI571" s="84"/>
      <c r="BJ571" s="51" t="s">
        <v>4924</v>
      </c>
      <c r="BK571" s="84"/>
      <c r="BL571" s="84"/>
      <c r="BM571" s="84"/>
      <c r="BN571" s="84"/>
      <c r="BO571" s="84"/>
      <c r="BP571" s="84"/>
      <c r="BQ571" s="84"/>
      <c r="BR571" s="84"/>
      <c r="BS571" s="84"/>
      <c r="BT571" s="84"/>
      <c r="BU571" s="84"/>
      <c r="BV571" s="84"/>
      <c r="BW571" s="83"/>
      <c r="BX571" s="83"/>
      <c r="BY571" s="83"/>
      <c r="BZ571" s="247"/>
      <c r="CA571" s="247"/>
      <c r="CB571" s="247"/>
      <c r="CC571" s="247"/>
      <c r="CD571" s="247"/>
      <c r="CE571" s="247"/>
      <c r="CF571" s="247"/>
      <c r="CG571" s="247"/>
      <c r="CH571" s="247"/>
      <c r="CI571" s="247"/>
      <c r="CJ571" s="247"/>
      <c r="CK571" s="247"/>
      <c r="CL571" s="247"/>
      <c r="CM571" s="247"/>
      <c r="CN571" s="247"/>
      <c r="CO571" s="247"/>
      <c r="CP571" s="247"/>
      <c r="CQ571" s="247"/>
      <c r="CR571" s="247"/>
      <c r="CS571" s="248" t="s">
        <v>4925</v>
      </c>
      <c r="CT571" s="247"/>
      <c r="CU571" s="247"/>
      <c r="CV571" s="247"/>
      <c r="CW571" s="247"/>
      <c r="CX571" s="247"/>
      <c r="CY571" s="247"/>
      <c r="CZ571" s="247"/>
      <c r="DA571" s="247"/>
      <c r="DB571" s="247"/>
      <c r="DC571" s="247"/>
      <c r="DD571" s="247"/>
      <c r="DE571" s="247"/>
    </row>
    <row r="572" spans="34:109" ht="71.25" hidden="1">
      <c r="AH572" s="43"/>
      <c r="AI572" s="43"/>
      <c r="AJ572" s="43"/>
      <c r="AK572" s="43"/>
      <c r="AL572" s="47" t="str">
        <f t="shared" si="16"/>
        <v/>
      </c>
      <c r="AM572" s="47" t="str">
        <f t="shared" si="17"/>
        <v/>
      </c>
      <c r="AO572" s="83"/>
      <c r="AP572" s="43">
        <v>570</v>
      </c>
      <c r="AQ572" s="84"/>
      <c r="AR572" s="84"/>
      <c r="AS572" s="84"/>
      <c r="AT572" s="84"/>
      <c r="AU572" s="84"/>
      <c r="AV572" s="84"/>
      <c r="AW572" s="84"/>
      <c r="AX572" s="84"/>
      <c r="AY572" s="84"/>
      <c r="AZ572" s="84"/>
      <c r="BA572" s="84"/>
      <c r="BB572" s="84"/>
      <c r="BC572" s="84"/>
      <c r="BD572" s="84"/>
      <c r="BE572" s="84"/>
      <c r="BF572" s="84"/>
      <c r="BG572" s="84"/>
      <c r="BH572" s="84"/>
      <c r="BI572" s="84"/>
      <c r="BJ572" s="51" t="s">
        <v>4926</v>
      </c>
      <c r="BK572" s="84"/>
      <c r="BL572" s="84"/>
      <c r="BM572" s="84"/>
      <c r="BN572" s="84"/>
      <c r="BO572" s="84"/>
      <c r="BP572" s="84"/>
      <c r="BQ572" s="84"/>
      <c r="BR572" s="84"/>
      <c r="BS572" s="84"/>
      <c r="BT572" s="84"/>
      <c r="BU572" s="84"/>
      <c r="BV572" s="84"/>
      <c r="BW572" s="83"/>
      <c r="BX572" s="83"/>
      <c r="BY572" s="83"/>
      <c r="BZ572" s="247"/>
      <c r="CA572" s="247"/>
      <c r="CB572" s="247"/>
      <c r="CC572" s="247"/>
      <c r="CD572" s="247"/>
      <c r="CE572" s="247"/>
      <c r="CF572" s="247"/>
      <c r="CG572" s="247"/>
      <c r="CH572" s="247"/>
      <c r="CI572" s="247"/>
      <c r="CJ572" s="247"/>
      <c r="CK572" s="247"/>
      <c r="CL572" s="247"/>
      <c r="CM572" s="247"/>
      <c r="CN572" s="247"/>
      <c r="CO572" s="247"/>
      <c r="CP572" s="247"/>
      <c r="CQ572" s="247"/>
      <c r="CR572" s="247"/>
      <c r="CS572" s="248" t="s">
        <v>4927</v>
      </c>
      <c r="CT572" s="247"/>
      <c r="CU572" s="247"/>
      <c r="CV572" s="247"/>
      <c r="CW572" s="247"/>
      <c r="CX572" s="247"/>
      <c r="CY572" s="247"/>
      <c r="CZ572" s="247"/>
      <c r="DA572" s="247"/>
      <c r="DB572" s="247"/>
      <c r="DC572" s="247"/>
      <c r="DD572" s="247"/>
      <c r="DE572" s="247"/>
    </row>
    <row r="573" spans="34:109" ht="71.25" hidden="1">
      <c r="AL573" s="47" t="str">
        <f t="shared" si="16"/>
        <v/>
      </c>
      <c r="AM573" s="47" t="str">
        <f t="shared" si="17"/>
        <v/>
      </c>
      <c r="AO573" s="83"/>
      <c r="AP573" s="43">
        <v>571</v>
      </c>
      <c r="AQ573" s="84"/>
      <c r="AR573" s="84"/>
      <c r="AS573" s="84"/>
      <c r="AT573" s="84"/>
      <c r="AU573" s="84"/>
      <c r="AV573" s="84"/>
      <c r="AW573" s="84"/>
      <c r="AX573" s="84"/>
      <c r="AY573" s="84"/>
      <c r="AZ573" s="84"/>
      <c r="BA573" s="84"/>
      <c r="BB573" s="84"/>
      <c r="BC573" s="84"/>
      <c r="BD573" s="84"/>
      <c r="BE573" s="84"/>
      <c r="BF573" s="84"/>
      <c r="BG573" s="84"/>
      <c r="BH573" s="84"/>
      <c r="BI573" s="84"/>
      <c r="BJ573" s="51" t="s">
        <v>4928</v>
      </c>
      <c r="BK573" s="84"/>
      <c r="BL573" s="84"/>
      <c r="BM573" s="84"/>
      <c r="BN573" s="84"/>
      <c r="BO573" s="84"/>
      <c r="BP573" s="84"/>
      <c r="BQ573" s="84"/>
      <c r="BR573" s="84"/>
      <c r="BS573" s="84"/>
      <c r="BT573" s="84"/>
      <c r="BU573" s="84"/>
      <c r="BV573" s="84"/>
      <c r="BW573" s="83"/>
      <c r="BX573" s="83"/>
      <c r="BY573" s="83"/>
      <c r="BZ573" s="247"/>
      <c r="CA573" s="247"/>
      <c r="CB573" s="247"/>
      <c r="CC573" s="247"/>
      <c r="CD573" s="247"/>
      <c r="CE573" s="247"/>
      <c r="CF573" s="247"/>
      <c r="CG573" s="247"/>
      <c r="CH573" s="247"/>
      <c r="CI573" s="247"/>
      <c r="CJ573" s="247"/>
      <c r="CK573" s="247"/>
      <c r="CL573" s="247"/>
      <c r="CM573" s="247"/>
      <c r="CN573" s="247"/>
      <c r="CO573" s="247"/>
      <c r="CP573" s="247"/>
      <c r="CQ573" s="247"/>
      <c r="CR573" s="247"/>
      <c r="CS573" s="248" t="s">
        <v>4929</v>
      </c>
      <c r="CT573" s="247"/>
      <c r="CU573" s="247"/>
      <c r="CV573" s="247"/>
      <c r="CW573" s="247"/>
      <c r="CX573" s="247"/>
      <c r="CY573" s="247"/>
      <c r="CZ573" s="247"/>
      <c r="DA573" s="247"/>
      <c r="DB573" s="247"/>
      <c r="DC573" s="247"/>
      <c r="DD573" s="247"/>
      <c r="DE573" s="247"/>
    </row>
    <row r="574" spans="34:109" ht="42.75" hidden="1">
      <c r="AL574" s="109" t="str">
        <f t="shared" si="16"/>
        <v/>
      </c>
      <c r="AM574" s="109" t="str">
        <f t="shared" si="17"/>
        <v/>
      </c>
      <c r="AO574" s="83"/>
      <c r="AP574" s="43">
        <v>572</v>
      </c>
      <c r="AQ574" s="84"/>
      <c r="AR574" s="84"/>
      <c r="AS574" s="84"/>
      <c r="AT574" s="84"/>
      <c r="AU574" s="84"/>
      <c r="AV574" s="84"/>
      <c r="AW574" s="84"/>
      <c r="AX574" s="84"/>
      <c r="AY574" s="84"/>
      <c r="AZ574" s="84"/>
      <c r="BA574" s="84"/>
      <c r="BB574" s="84"/>
      <c r="BC574" s="84"/>
      <c r="BD574" s="84"/>
      <c r="BE574" s="84"/>
      <c r="BF574" s="84"/>
      <c r="BG574" s="84"/>
      <c r="BH574" s="84"/>
      <c r="BI574" s="84"/>
      <c r="BJ574" s="84">
        <v>20999</v>
      </c>
      <c r="BK574" s="84"/>
      <c r="BL574" s="84"/>
      <c r="BM574" s="84"/>
      <c r="BN574" s="84"/>
      <c r="BO574" s="84"/>
      <c r="BP574" s="84"/>
      <c r="BQ574" s="84"/>
      <c r="BR574" s="84"/>
      <c r="BS574" s="84"/>
      <c r="BT574" s="84"/>
      <c r="BU574" s="84"/>
      <c r="BV574" s="84"/>
      <c r="BW574" s="83"/>
      <c r="BX574" s="83"/>
      <c r="BY574" s="83"/>
      <c r="BZ574" s="247"/>
      <c r="CA574" s="247"/>
      <c r="CB574" s="247"/>
      <c r="CC574" s="247"/>
      <c r="CD574" s="247"/>
      <c r="CE574" s="247"/>
      <c r="CF574" s="247"/>
      <c r="CG574" s="247"/>
      <c r="CH574" s="247"/>
      <c r="CI574" s="247"/>
      <c r="CJ574" s="247"/>
      <c r="CK574" s="247"/>
      <c r="CL574" s="247"/>
      <c r="CM574" s="247"/>
      <c r="CN574" s="247"/>
      <c r="CO574" s="247"/>
      <c r="CP574" s="247"/>
      <c r="CQ574" s="247"/>
      <c r="CR574" s="247"/>
      <c r="CS574" s="248" t="s">
        <v>400</v>
      </c>
      <c r="CT574" s="247"/>
      <c r="CU574" s="247"/>
      <c r="CV574" s="247"/>
      <c r="CW574" s="247"/>
      <c r="CX574" s="247"/>
      <c r="CY574" s="247"/>
      <c r="CZ574" s="247"/>
      <c r="DA574" s="247"/>
      <c r="DB574" s="247"/>
      <c r="DC574" s="247"/>
      <c r="DD574" s="247"/>
      <c r="DE574" s="247"/>
    </row>
  </sheetData>
  <sheetProtection algorithmName="SHA-512" hashValue="qbWGSBo9fj8Mj4rpD1m07voqmDcr/L1SKwImEo90jLxSy5tT0GFM+fry7ZZrXdKZHeG4mnlIYrb0zWUiF0UqOQ==" saltValue="7erjR/uTJz7Dqicaf72ueA==" spinCount="100000" sheet="1" objects="1" scenarios="1"/>
  <mergeCells count="71">
    <mergeCell ref="G130:Q130"/>
    <mergeCell ref="U130:AC130"/>
    <mergeCell ref="H120:AC120"/>
    <mergeCell ref="C124:AC124"/>
    <mergeCell ref="G126:AC126"/>
    <mergeCell ref="K127:AC127"/>
    <mergeCell ref="G128:AC128"/>
    <mergeCell ref="I129:AC129"/>
    <mergeCell ref="H118:AC118"/>
    <mergeCell ref="F103:J103"/>
    <mergeCell ref="K103:Z103"/>
    <mergeCell ref="F104:J104"/>
    <mergeCell ref="K104:Z104"/>
    <mergeCell ref="F105:J105"/>
    <mergeCell ref="K105:Z105"/>
    <mergeCell ref="F106:J106"/>
    <mergeCell ref="K106:Z106"/>
    <mergeCell ref="C108:AC108"/>
    <mergeCell ref="D112:AC112"/>
    <mergeCell ref="D116:AC116"/>
    <mergeCell ref="C94:AC94"/>
    <mergeCell ref="C96:AC96"/>
    <mergeCell ref="C98:AC98"/>
    <mergeCell ref="C100:AC100"/>
    <mergeCell ref="F102:J102"/>
    <mergeCell ref="K102:Z102"/>
    <mergeCell ref="C92:AC92"/>
    <mergeCell ref="D68:AC68"/>
    <mergeCell ref="D70:AC70"/>
    <mergeCell ref="D72:AC72"/>
    <mergeCell ref="D74:AC74"/>
    <mergeCell ref="C76:AC76"/>
    <mergeCell ref="C78:AC78"/>
    <mergeCell ref="C80:AC80"/>
    <mergeCell ref="D82:AC82"/>
    <mergeCell ref="C84:AC84"/>
    <mergeCell ref="C86:AC86"/>
    <mergeCell ref="C88:AC88"/>
    <mergeCell ref="D66:AC66"/>
    <mergeCell ref="C40:AC40"/>
    <mergeCell ref="C42:AC42"/>
    <mergeCell ref="C44:AC44"/>
    <mergeCell ref="C46:AC46"/>
    <mergeCell ref="D48:AC48"/>
    <mergeCell ref="C54:AC54"/>
    <mergeCell ref="C56:AC56"/>
    <mergeCell ref="C58:AC58"/>
    <mergeCell ref="C60:AC60"/>
    <mergeCell ref="D62:AC62"/>
    <mergeCell ref="C64:AC64"/>
    <mergeCell ref="C50:AC50"/>
    <mergeCell ref="C52:AC52"/>
    <mergeCell ref="C38:AC38"/>
    <mergeCell ref="C13:AC13"/>
    <mergeCell ref="C16:AC16"/>
    <mergeCell ref="C18:AC18"/>
    <mergeCell ref="C20:AC20"/>
    <mergeCell ref="C22:AC22"/>
    <mergeCell ref="C25:AC25"/>
    <mergeCell ref="C28:AC28"/>
    <mergeCell ref="C30:AC30"/>
    <mergeCell ref="C32:AC32"/>
    <mergeCell ref="D34:AC34"/>
    <mergeCell ref="C36:AC36"/>
    <mergeCell ref="B10:L10"/>
    <mergeCell ref="N10:O10"/>
    <mergeCell ref="B1:AD1"/>
    <mergeCell ref="B3:AD3"/>
    <mergeCell ref="B5:AD5"/>
    <mergeCell ref="B7:AD7"/>
    <mergeCell ref="AA9:AD9"/>
  </mergeCells>
  <conditionalFormatting sqref="A1:XFD1048576">
    <cfRule type="expression" dxfId="185" priority="1" stopIfTrue="1">
      <formula>AND($A$1&lt;&gt;"",SEARCH("igual o mayor",A1)&gt;0)</formula>
    </cfRule>
    <cfRule type="expression" dxfId="184" priority="2" stopIfTrue="1">
      <formula>AND($A$1&lt;&gt;"",SEARCH("igual o menor",A1)&gt;0)</formula>
    </cfRule>
    <cfRule type="expression" dxfId="183" priority="3" stopIfTrue="1">
      <formula>AND($A$1&lt;&gt;"",SEARCH("pase a la pregunta",A1)&gt;0)</formula>
    </cfRule>
    <cfRule type="expression" dxfId="182" priority="4" stopIfTrue="1">
      <formula>AND($A$1&lt;&gt;"",SEARCH("en blanco",A1)&gt;0)</formula>
    </cfRule>
    <cfRule type="expression" dxfId="181" priority="5" stopIfTrue="1">
      <formula>AND($A$1&lt;&gt;"",SEARCH("no puede registrar",A1)&gt;0)</formula>
    </cfRule>
    <cfRule type="expression" dxfId="180" priority="6" stopIfTrue="1">
      <formula>AND($A$1&lt;&gt;"",SUM(A1)&gt;0)</formula>
    </cfRule>
    <cfRule type="expression" dxfId="179" priority="7" stopIfTrue="1">
      <formula>AND($A$1&lt;&gt;"",SEARCH("la pregunta",A1)&gt;0)</formula>
    </cfRule>
  </conditionalFormatting>
  <dataValidations count="2">
    <dataValidation showDropDown="1" showInputMessage="1" showErrorMessage="1" sqref="A5:AG6"/>
    <dataValidation type="list" allowBlank="1" showInputMessage="1" showErrorMessage="1" sqref="B10:L10">
      <formula1>$AH$3:$AH$35</formula1>
    </dataValidation>
  </dataValidations>
  <hyperlinks>
    <hyperlink ref="AA9:AD9" location="Índice!B1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showGridLines="0" view="pageBreakPreview" zoomScale="120" zoomScaleNormal="100" zoomScaleSheetLayoutView="120" workbookViewId="0"/>
  </sheetViews>
  <sheetFormatPr baseColWidth="10" defaultColWidth="0" defaultRowHeight="15" customHeight="1" zeroHeight="1"/>
  <cols>
    <col min="1" max="1" width="5.625" style="56" customWidth="1"/>
    <col min="2" max="30" width="3.625" style="56" customWidth="1"/>
    <col min="31" max="31" width="5.625" style="56" customWidth="1"/>
    <col min="32" max="16384" width="11.5" style="56" hidden="1"/>
  </cols>
  <sheetData>
    <row r="1" spans="1:30"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ht="15" customHeight="1"/>
    <row r="3" spans="1:30" ht="45" customHeight="1">
      <c r="A3" s="66"/>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0" ht="15" customHeight="1">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s="53" customFormat="1" ht="45" customHeight="1">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0" s="53" customFormat="1" ht="15" customHeight="1"/>
    <row r="7" spans="1:30" s="46" customFormat="1" ht="72" customHeight="1">
      <c r="A7" s="66"/>
      <c r="B7" s="347" t="s">
        <v>4930</v>
      </c>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row>
    <row r="8" spans="1:30" ht="15" customHeight="1">
      <c r="A8" s="66"/>
      <c r="B8" s="110"/>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row>
    <row r="9" spans="1:30" ht="15" customHeight="1" thickBot="1">
      <c r="A9" s="66"/>
      <c r="B9" s="112" t="s">
        <v>3</v>
      </c>
      <c r="C9" s="66"/>
      <c r="D9" s="66"/>
      <c r="E9" s="66"/>
      <c r="F9" s="66"/>
      <c r="G9" s="66"/>
      <c r="H9" s="66"/>
      <c r="I9" s="66"/>
      <c r="J9" s="66"/>
      <c r="K9" s="66"/>
      <c r="L9" s="66"/>
      <c r="M9" s="66"/>
      <c r="N9" s="112" t="s">
        <v>4</v>
      </c>
      <c r="O9" s="66"/>
      <c r="P9" s="66"/>
      <c r="Q9" s="66"/>
      <c r="R9" s="66"/>
      <c r="S9" s="66"/>
      <c r="T9" s="66"/>
      <c r="U9" s="66"/>
      <c r="V9" s="66"/>
      <c r="W9" s="66"/>
      <c r="X9" s="66"/>
      <c r="Y9" s="66"/>
      <c r="Z9" s="66"/>
      <c r="AA9" s="320" t="s">
        <v>2</v>
      </c>
      <c r="AB9" s="320"/>
      <c r="AC9" s="320"/>
      <c r="AD9" s="320"/>
    </row>
    <row r="10" spans="1:30" ht="15" customHeight="1" thickBot="1">
      <c r="A10" s="66"/>
      <c r="B10" s="344" t="str">
        <f>IF(Presentación!B10="","",Presentación!B10)</f>
        <v>Veracruz de Ignacio de la Llave</v>
      </c>
      <c r="C10" s="345"/>
      <c r="D10" s="345"/>
      <c r="E10" s="345"/>
      <c r="F10" s="345"/>
      <c r="G10" s="345"/>
      <c r="H10" s="345"/>
      <c r="I10" s="345"/>
      <c r="J10" s="345"/>
      <c r="K10" s="345"/>
      <c r="L10" s="346"/>
      <c r="M10" s="113"/>
      <c r="N10" s="344" t="str">
        <f>IF(Presentación!N10="","",Presentación!N10)</f>
        <v>230</v>
      </c>
      <c r="O10" s="346"/>
      <c r="P10" s="66"/>
      <c r="Q10" s="66"/>
      <c r="R10" s="66"/>
      <c r="S10" s="66"/>
      <c r="T10" s="66"/>
      <c r="U10" s="66"/>
      <c r="V10" s="66"/>
      <c r="W10" s="66"/>
      <c r="X10" s="66"/>
      <c r="Y10" s="66"/>
      <c r="Z10" s="66"/>
      <c r="AA10" s="66"/>
      <c r="AB10" s="66"/>
      <c r="AC10" s="66"/>
      <c r="AD10" s="66"/>
    </row>
    <row r="11" spans="1:30" ht="15" customHeight="1" thickBot="1">
      <c r="A11" s="66"/>
      <c r="B11" s="86"/>
      <c r="C11" s="86"/>
      <c r="D11" s="86"/>
      <c r="E11" s="86"/>
      <c r="F11" s="86"/>
      <c r="G11" s="86"/>
      <c r="H11" s="86"/>
      <c r="I11" s="86"/>
      <c r="J11" s="86"/>
      <c r="K11" s="86"/>
      <c r="L11" s="86"/>
      <c r="M11" s="66"/>
      <c r="N11" s="114"/>
      <c r="O11" s="66"/>
      <c r="P11" s="66"/>
      <c r="Q11" s="66"/>
      <c r="R11" s="66"/>
      <c r="S11" s="66"/>
      <c r="T11" s="66"/>
      <c r="U11" s="66"/>
      <c r="V11" s="66"/>
      <c r="W11" s="66"/>
      <c r="X11" s="66"/>
      <c r="Y11" s="66"/>
      <c r="Z11" s="66"/>
      <c r="AA11" s="66"/>
      <c r="AB11" s="66"/>
      <c r="AC11" s="66"/>
      <c r="AD11" s="66"/>
    </row>
    <row r="12" spans="1:30" ht="15" customHeight="1" thickBot="1">
      <c r="A12" s="66"/>
      <c r="B12" s="348" t="s">
        <v>4931</v>
      </c>
      <c r="C12" s="349"/>
      <c r="D12" s="349"/>
      <c r="E12" s="349"/>
      <c r="F12" s="349"/>
      <c r="G12" s="349"/>
      <c r="H12" s="349"/>
      <c r="I12" s="349"/>
      <c r="J12" s="349"/>
      <c r="K12" s="349"/>
      <c r="L12" s="349"/>
      <c r="M12" s="349"/>
      <c r="N12" s="349"/>
      <c r="O12" s="349"/>
      <c r="P12" s="349"/>
      <c r="Q12" s="349"/>
      <c r="R12" s="350"/>
      <c r="S12" s="115"/>
      <c r="T12" s="348" t="s">
        <v>4932</v>
      </c>
      <c r="U12" s="349"/>
      <c r="V12" s="349"/>
      <c r="W12" s="349"/>
      <c r="X12" s="349"/>
      <c r="Y12" s="349"/>
      <c r="Z12" s="349"/>
      <c r="AA12" s="349"/>
      <c r="AB12" s="349"/>
      <c r="AC12" s="349"/>
      <c r="AD12" s="350"/>
    </row>
    <row r="13" spans="1:30" ht="48" customHeight="1" thickBot="1">
      <c r="A13" s="66"/>
      <c r="B13" s="257"/>
      <c r="C13" s="351" t="s">
        <v>4933</v>
      </c>
      <c r="D13" s="349"/>
      <c r="E13" s="349"/>
      <c r="F13" s="349"/>
      <c r="G13" s="349"/>
      <c r="H13" s="349"/>
      <c r="I13" s="349"/>
      <c r="J13" s="349"/>
      <c r="K13" s="349"/>
      <c r="L13" s="349"/>
      <c r="M13" s="349"/>
      <c r="N13" s="349"/>
      <c r="O13" s="349"/>
      <c r="P13" s="349"/>
      <c r="Q13" s="349"/>
      <c r="R13" s="258"/>
      <c r="S13" s="115"/>
      <c r="T13" s="352" t="s">
        <v>4934</v>
      </c>
      <c r="U13" s="353"/>
      <c r="V13" s="353"/>
      <c r="W13" s="353"/>
      <c r="X13" s="353"/>
      <c r="Y13" s="353"/>
      <c r="Z13" s="353"/>
      <c r="AA13" s="353"/>
      <c r="AB13" s="353"/>
      <c r="AC13" s="353"/>
      <c r="AD13" s="354"/>
    </row>
    <row r="14" spans="1:30" ht="15" customHeight="1">
      <c r="A14" s="66"/>
      <c r="B14" s="259"/>
      <c r="C14" s="260"/>
      <c r="D14" s="260"/>
      <c r="E14" s="260"/>
      <c r="F14" s="260"/>
      <c r="G14" s="260"/>
      <c r="H14" s="260"/>
      <c r="I14" s="260"/>
      <c r="J14" s="260"/>
      <c r="K14" s="260"/>
      <c r="L14" s="260"/>
      <c r="M14" s="260"/>
      <c r="N14" s="260"/>
      <c r="O14" s="260"/>
      <c r="P14" s="260"/>
      <c r="Q14" s="260"/>
      <c r="R14" s="261"/>
      <c r="S14" s="115"/>
      <c r="T14" s="262"/>
      <c r="U14" s="162"/>
      <c r="V14" s="162"/>
      <c r="W14" s="140"/>
      <c r="X14" s="140"/>
      <c r="Y14" s="140"/>
      <c r="Z14" s="140"/>
      <c r="AA14" s="140"/>
      <c r="AB14" s="162"/>
      <c r="AC14" s="162"/>
      <c r="AD14" s="263"/>
    </row>
    <row r="15" spans="1:30" ht="15" customHeight="1">
      <c r="A15" s="66"/>
      <c r="B15" s="262"/>
      <c r="C15" s="200" t="s">
        <v>4935</v>
      </c>
      <c r="D15" s="164"/>
      <c r="E15" s="164"/>
      <c r="F15" s="164"/>
      <c r="G15" s="164"/>
      <c r="H15" s="31"/>
      <c r="I15" s="31"/>
      <c r="J15" s="31"/>
      <c r="K15" s="31"/>
      <c r="L15" s="31"/>
      <c r="M15" s="338"/>
      <c r="N15" s="355"/>
      <c r="O15" s="355"/>
      <c r="P15" s="355"/>
      <c r="Q15" s="355"/>
      <c r="R15" s="263"/>
      <c r="S15" s="115"/>
      <c r="T15" s="262"/>
      <c r="U15" s="356" t="s">
        <v>4936</v>
      </c>
      <c r="V15" s="357"/>
      <c r="W15" s="357"/>
      <c r="X15" s="357"/>
      <c r="Y15" s="357"/>
      <c r="Z15" s="357"/>
      <c r="AA15" s="357"/>
      <c r="AB15" s="357"/>
      <c r="AC15" s="358"/>
      <c r="AD15" s="263"/>
    </row>
    <row r="16" spans="1:30" ht="15" customHeight="1">
      <c r="A16" s="66"/>
      <c r="B16" s="262"/>
      <c r="C16" s="200" t="s">
        <v>4937</v>
      </c>
      <c r="D16" s="164"/>
      <c r="E16" s="164"/>
      <c r="F16" s="338"/>
      <c r="G16" s="355"/>
      <c r="H16" s="355"/>
      <c r="I16" s="355"/>
      <c r="J16" s="355"/>
      <c r="K16" s="355"/>
      <c r="L16" s="355"/>
      <c r="M16" s="355"/>
      <c r="N16" s="355"/>
      <c r="O16" s="355"/>
      <c r="P16" s="355"/>
      <c r="Q16" s="355"/>
      <c r="R16" s="263"/>
      <c r="S16" s="115"/>
      <c r="T16" s="262"/>
      <c r="U16" s="359"/>
      <c r="V16" s="360"/>
      <c r="W16" s="360"/>
      <c r="X16" s="360"/>
      <c r="Y16" s="360"/>
      <c r="Z16" s="360"/>
      <c r="AA16" s="360"/>
      <c r="AB16" s="360"/>
      <c r="AC16" s="361"/>
      <c r="AD16" s="263"/>
    </row>
    <row r="17" spans="1:30" ht="15" customHeight="1">
      <c r="A17" s="66"/>
      <c r="B17" s="262"/>
      <c r="C17" s="200" t="s">
        <v>4938</v>
      </c>
      <c r="D17" s="164"/>
      <c r="E17" s="164"/>
      <c r="F17" s="164"/>
      <c r="G17" s="343"/>
      <c r="H17" s="367"/>
      <c r="I17" s="367"/>
      <c r="J17" s="367"/>
      <c r="K17" s="367"/>
      <c r="L17" s="367"/>
      <c r="M17" s="367"/>
      <c r="N17" s="367"/>
      <c r="O17" s="367"/>
      <c r="P17" s="367"/>
      <c r="Q17" s="367"/>
      <c r="R17" s="263"/>
      <c r="S17" s="115"/>
      <c r="T17" s="262"/>
      <c r="U17" s="362"/>
      <c r="V17" s="363"/>
      <c r="W17" s="363"/>
      <c r="X17" s="363"/>
      <c r="Y17" s="363"/>
      <c r="Z17" s="363"/>
      <c r="AA17" s="363"/>
      <c r="AB17" s="363"/>
      <c r="AC17" s="364"/>
      <c r="AD17" s="263"/>
    </row>
    <row r="18" spans="1:30" ht="15" customHeight="1">
      <c r="A18" s="66"/>
      <c r="B18" s="262"/>
      <c r="C18" s="200" t="s">
        <v>4939</v>
      </c>
      <c r="D18" s="164"/>
      <c r="E18" s="164"/>
      <c r="F18" s="164"/>
      <c r="G18" s="164"/>
      <c r="H18" s="343"/>
      <c r="I18" s="367"/>
      <c r="J18" s="367"/>
      <c r="K18" s="367"/>
      <c r="L18" s="367"/>
      <c r="M18" s="367"/>
      <c r="N18" s="367"/>
      <c r="O18" s="367"/>
      <c r="P18" s="367"/>
      <c r="Q18" s="367"/>
      <c r="R18" s="263"/>
      <c r="S18" s="115"/>
      <c r="T18" s="262"/>
      <c r="U18" s="362"/>
      <c r="V18" s="363"/>
      <c r="W18" s="363"/>
      <c r="X18" s="363"/>
      <c r="Y18" s="363"/>
      <c r="Z18" s="363"/>
      <c r="AA18" s="363"/>
      <c r="AB18" s="363"/>
      <c r="AC18" s="364"/>
      <c r="AD18" s="263"/>
    </row>
    <row r="19" spans="1:30" ht="15" customHeight="1">
      <c r="A19" s="66"/>
      <c r="B19" s="262"/>
      <c r="C19" s="200" t="s">
        <v>4940</v>
      </c>
      <c r="D19" s="164"/>
      <c r="E19" s="164"/>
      <c r="F19" s="164"/>
      <c r="G19" s="164"/>
      <c r="H19" s="343"/>
      <c r="I19" s="367"/>
      <c r="J19" s="367"/>
      <c r="K19" s="367"/>
      <c r="L19" s="367"/>
      <c r="M19" s="367"/>
      <c r="N19" s="367"/>
      <c r="O19" s="367"/>
      <c r="P19" s="367"/>
      <c r="Q19" s="367"/>
      <c r="R19" s="263"/>
      <c r="S19" s="115"/>
      <c r="T19" s="262"/>
      <c r="U19" s="362"/>
      <c r="V19" s="363"/>
      <c r="W19" s="363"/>
      <c r="X19" s="363"/>
      <c r="Y19" s="363"/>
      <c r="Z19" s="363"/>
      <c r="AA19" s="363"/>
      <c r="AB19" s="363"/>
      <c r="AC19" s="364"/>
      <c r="AD19" s="263"/>
    </row>
    <row r="20" spans="1:30" ht="15" customHeight="1">
      <c r="A20" s="66"/>
      <c r="B20" s="262"/>
      <c r="C20" s="200" t="s">
        <v>3641</v>
      </c>
      <c r="D20" s="164"/>
      <c r="E20" s="338"/>
      <c r="F20" s="355"/>
      <c r="G20" s="355"/>
      <c r="H20" s="355"/>
      <c r="I20" s="355"/>
      <c r="J20" s="355"/>
      <c r="K20" s="355"/>
      <c r="L20" s="355"/>
      <c r="M20" s="355"/>
      <c r="N20" s="355"/>
      <c r="O20" s="355"/>
      <c r="P20" s="355"/>
      <c r="Q20" s="355"/>
      <c r="R20" s="263"/>
      <c r="S20" s="115"/>
      <c r="T20" s="262"/>
      <c r="U20" s="362"/>
      <c r="V20" s="363"/>
      <c r="W20" s="363"/>
      <c r="X20" s="363"/>
      <c r="Y20" s="363"/>
      <c r="Z20" s="363"/>
      <c r="AA20" s="363"/>
      <c r="AB20" s="363"/>
      <c r="AC20" s="364"/>
      <c r="AD20" s="263"/>
    </row>
    <row r="21" spans="1:30" ht="15" customHeight="1">
      <c r="A21" s="66"/>
      <c r="B21" s="262"/>
      <c r="C21" s="200" t="s">
        <v>3666</v>
      </c>
      <c r="D21" s="164"/>
      <c r="E21" s="164"/>
      <c r="F21" s="343"/>
      <c r="G21" s="367"/>
      <c r="H21" s="367"/>
      <c r="I21" s="367"/>
      <c r="J21" s="367"/>
      <c r="K21" s="367"/>
      <c r="L21" s="367"/>
      <c r="M21" s="367"/>
      <c r="N21" s="367"/>
      <c r="O21" s="367"/>
      <c r="P21" s="367"/>
      <c r="Q21" s="367"/>
      <c r="R21" s="263"/>
      <c r="S21" s="115"/>
      <c r="T21" s="262"/>
      <c r="U21" s="362"/>
      <c r="V21" s="363"/>
      <c r="W21" s="363"/>
      <c r="X21" s="363"/>
      <c r="Y21" s="363"/>
      <c r="Z21" s="363"/>
      <c r="AA21" s="363"/>
      <c r="AB21" s="363"/>
      <c r="AC21" s="364"/>
      <c r="AD21" s="263"/>
    </row>
    <row r="22" spans="1:30" ht="15" customHeight="1">
      <c r="A22" s="66"/>
      <c r="B22" s="262"/>
      <c r="C22" s="200" t="s">
        <v>3654</v>
      </c>
      <c r="D22" s="164"/>
      <c r="E22" s="164"/>
      <c r="F22" s="264"/>
      <c r="G22" s="264"/>
      <c r="H22" s="343"/>
      <c r="I22" s="367"/>
      <c r="J22" s="367"/>
      <c r="K22" s="367"/>
      <c r="L22" s="367"/>
      <c r="M22" s="367"/>
      <c r="N22" s="367"/>
      <c r="O22" s="367"/>
      <c r="P22" s="367"/>
      <c r="Q22" s="367"/>
      <c r="R22" s="263"/>
      <c r="S22" s="115"/>
      <c r="T22" s="262"/>
      <c r="U22" s="365"/>
      <c r="V22" s="355"/>
      <c r="W22" s="355"/>
      <c r="X22" s="355"/>
      <c r="Y22" s="355"/>
      <c r="Z22" s="355"/>
      <c r="AA22" s="355"/>
      <c r="AB22" s="355"/>
      <c r="AC22" s="366"/>
      <c r="AD22" s="263"/>
    </row>
    <row r="23" spans="1:30" ht="15" customHeight="1" thickBot="1">
      <c r="A23" s="66"/>
      <c r="B23" s="265"/>
      <c r="C23" s="266"/>
      <c r="D23" s="266"/>
      <c r="E23" s="266"/>
      <c r="F23" s="266"/>
      <c r="G23" s="266"/>
      <c r="H23" s="266"/>
      <c r="I23" s="266"/>
      <c r="J23" s="266"/>
      <c r="K23" s="266"/>
      <c r="L23" s="266"/>
      <c r="M23" s="266"/>
      <c r="N23" s="266"/>
      <c r="O23" s="266"/>
      <c r="P23" s="266"/>
      <c r="Q23" s="266"/>
      <c r="R23" s="267"/>
      <c r="S23" s="115"/>
      <c r="T23" s="265"/>
      <c r="U23" s="266"/>
      <c r="V23" s="266"/>
      <c r="W23" s="266"/>
      <c r="X23" s="266"/>
      <c r="Y23" s="266"/>
      <c r="Z23" s="266"/>
      <c r="AA23" s="266"/>
      <c r="AB23" s="266"/>
      <c r="AC23" s="266"/>
      <c r="AD23" s="267"/>
    </row>
    <row r="24" spans="1:30" ht="15" customHeight="1" thickBo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row>
    <row r="25" spans="1:30" ht="15" customHeight="1" thickBot="1">
      <c r="A25" s="66"/>
      <c r="B25" s="368" t="s">
        <v>4941</v>
      </c>
      <c r="C25" s="369"/>
      <c r="D25" s="369"/>
      <c r="E25" s="369"/>
      <c r="F25" s="369"/>
      <c r="G25" s="369"/>
      <c r="H25" s="369"/>
      <c r="I25" s="369"/>
      <c r="J25" s="369"/>
      <c r="K25" s="369"/>
      <c r="L25" s="369"/>
      <c r="M25" s="369"/>
      <c r="N25" s="369"/>
      <c r="O25" s="369"/>
      <c r="P25" s="369"/>
      <c r="Q25" s="369"/>
      <c r="R25" s="370"/>
      <c r="S25" s="115"/>
      <c r="T25" s="368" t="s">
        <v>4932</v>
      </c>
      <c r="U25" s="369"/>
      <c r="V25" s="369"/>
      <c r="W25" s="369"/>
      <c r="X25" s="369"/>
      <c r="Y25" s="369"/>
      <c r="Z25" s="369"/>
      <c r="AA25" s="369"/>
      <c r="AB25" s="369"/>
      <c r="AC25" s="369"/>
      <c r="AD25" s="370"/>
    </row>
    <row r="26" spans="1:30" ht="48" customHeight="1" thickBot="1">
      <c r="A26" s="66"/>
      <c r="B26" s="268"/>
      <c r="C26" s="371" t="s">
        <v>4942</v>
      </c>
      <c r="D26" s="369"/>
      <c r="E26" s="369"/>
      <c r="F26" s="369"/>
      <c r="G26" s="369"/>
      <c r="H26" s="369"/>
      <c r="I26" s="369"/>
      <c r="J26" s="369"/>
      <c r="K26" s="369"/>
      <c r="L26" s="369"/>
      <c r="M26" s="369"/>
      <c r="N26" s="369"/>
      <c r="O26" s="369"/>
      <c r="P26" s="369"/>
      <c r="Q26" s="369"/>
      <c r="R26" s="269"/>
      <c r="S26" s="115"/>
      <c r="T26" s="372" t="s">
        <v>4934</v>
      </c>
      <c r="U26" s="373"/>
      <c r="V26" s="373"/>
      <c r="W26" s="373"/>
      <c r="X26" s="373"/>
      <c r="Y26" s="373"/>
      <c r="Z26" s="373"/>
      <c r="AA26" s="373"/>
      <c r="AB26" s="373"/>
      <c r="AC26" s="373"/>
      <c r="AD26" s="374"/>
    </row>
    <row r="27" spans="1:30" ht="15" customHeight="1">
      <c r="A27" s="66"/>
      <c r="B27" s="270"/>
      <c r="C27" s="271"/>
      <c r="D27" s="271"/>
      <c r="E27" s="271"/>
      <c r="F27" s="271"/>
      <c r="G27" s="271"/>
      <c r="H27" s="271"/>
      <c r="I27" s="271"/>
      <c r="J27" s="271"/>
      <c r="K27" s="271"/>
      <c r="L27" s="271"/>
      <c r="M27" s="271"/>
      <c r="N27" s="271"/>
      <c r="O27" s="271"/>
      <c r="P27" s="271"/>
      <c r="Q27" s="271"/>
      <c r="R27" s="272"/>
      <c r="S27" s="115"/>
      <c r="T27" s="273"/>
      <c r="U27" s="162"/>
      <c r="V27" s="162"/>
      <c r="W27" s="140"/>
      <c r="X27" s="140"/>
      <c r="Y27" s="140"/>
      <c r="Z27" s="140"/>
      <c r="AA27" s="140"/>
      <c r="AB27" s="162"/>
      <c r="AC27" s="162"/>
      <c r="AD27" s="277"/>
    </row>
    <row r="28" spans="1:30" ht="15" customHeight="1">
      <c r="A28" s="66"/>
      <c r="B28" s="273"/>
      <c r="C28" s="200" t="s">
        <v>4935</v>
      </c>
      <c r="D28" s="164"/>
      <c r="E28" s="164"/>
      <c r="F28" s="164"/>
      <c r="G28" s="164"/>
      <c r="H28" s="31"/>
      <c r="I28" s="31"/>
      <c r="J28" s="31"/>
      <c r="K28" s="31"/>
      <c r="L28" s="31"/>
      <c r="M28" s="338"/>
      <c r="N28" s="355"/>
      <c r="O28" s="355"/>
      <c r="P28" s="355"/>
      <c r="Q28" s="355"/>
      <c r="R28" s="263"/>
      <c r="S28" s="115"/>
      <c r="T28" s="262"/>
      <c r="U28" s="356" t="s">
        <v>4936</v>
      </c>
      <c r="V28" s="357"/>
      <c r="W28" s="357"/>
      <c r="X28" s="357"/>
      <c r="Y28" s="357"/>
      <c r="Z28" s="357"/>
      <c r="AA28" s="357"/>
      <c r="AB28" s="357"/>
      <c r="AC28" s="358"/>
      <c r="AD28" s="277"/>
    </row>
    <row r="29" spans="1:30" ht="15" customHeight="1">
      <c r="A29" s="66"/>
      <c r="B29" s="273"/>
      <c r="C29" s="200" t="s">
        <v>4937</v>
      </c>
      <c r="D29" s="164"/>
      <c r="E29" s="164"/>
      <c r="F29" s="338"/>
      <c r="G29" s="355"/>
      <c r="H29" s="355"/>
      <c r="I29" s="355"/>
      <c r="J29" s="355"/>
      <c r="K29" s="355"/>
      <c r="L29" s="355"/>
      <c r="M29" s="355"/>
      <c r="N29" s="355"/>
      <c r="O29" s="355"/>
      <c r="P29" s="355"/>
      <c r="Q29" s="355"/>
      <c r="R29" s="263"/>
      <c r="S29" s="115"/>
      <c r="T29" s="262"/>
      <c r="U29" s="359"/>
      <c r="V29" s="360"/>
      <c r="W29" s="360"/>
      <c r="X29" s="360"/>
      <c r="Y29" s="360"/>
      <c r="Z29" s="360"/>
      <c r="AA29" s="360"/>
      <c r="AB29" s="360"/>
      <c r="AC29" s="361"/>
      <c r="AD29" s="277"/>
    </row>
    <row r="30" spans="1:30" ht="15" customHeight="1">
      <c r="A30" s="66"/>
      <c r="B30" s="273"/>
      <c r="C30" s="200" t="s">
        <v>4938</v>
      </c>
      <c r="D30" s="164"/>
      <c r="E30" s="164"/>
      <c r="F30" s="164"/>
      <c r="G30" s="343"/>
      <c r="H30" s="367"/>
      <c r="I30" s="367"/>
      <c r="J30" s="367"/>
      <c r="K30" s="367"/>
      <c r="L30" s="367"/>
      <c r="M30" s="367"/>
      <c r="N30" s="367"/>
      <c r="O30" s="367"/>
      <c r="P30" s="367"/>
      <c r="Q30" s="367"/>
      <c r="R30" s="263"/>
      <c r="S30" s="115"/>
      <c r="T30" s="262"/>
      <c r="U30" s="362"/>
      <c r="V30" s="363"/>
      <c r="W30" s="363"/>
      <c r="X30" s="363"/>
      <c r="Y30" s="363"/>
      <c r="Z30" s="363"/>
      <c r="AA30" s="363"/>
      <c r="AB30" s="363"/>
      <c r="AC30" s="364"/>
      <c r="AD30" s="277"/>
    </row>
    <row r="31" spans="1:30" ht="15" customHeight="1">
      <c r="A31" s="66"/>
      <c r="B31" s="273"/>
      <c r="C31" s="200" t="s">
        <v>4939</v>
      </c>
      <c r="D31" s="164"/>
      <c r="E31" s="164"/>
      <c r="F31" s="164"/>
      <c r="G31" s="164"/>
      <c r="H31" s="343"/>
      <c r="I31" s="367"/>
      <c r="J31" s="367"/>
      <c r="K31" s="367"/>
      <c r="L31" s="367"/>
      <c r="M31" s="367"/>
      <c r="N31" s="367"/>
      <c r="O31" s="367"/>
      <c r="P31" s="367"/>
      <c r="Q31" s="367"/>
      <c r="R31" s="263"/>
      <c r="S31" s="115"/>
      <c r="T31" s="262"/>
      <c r="U31" s="362"/>
      <c r="V31" s="363"/>
      <c r="W31" s="363"/>
      <c r="X31" s="363"/>
      <c r="Y31" s="363"/>
      <c r="Z31" s="363"/>
      <c r="AA31" s="363"/>
      <c r="AB31" s="363"/>
      <c r="AC31" s="364"/>
      <c r="AD31" s="277"/>
    </row>
    <row r="32" spans="1:30" ht="15" customHeight="1">
      <c r="A32" s="66"/>
      <c r="B32" s="273"/>
      <c r="C32" s="200" t="s">
        <v>4940</v>
      </c>
      <c r="D32" s="164"/>
      <c r="E32" s="164"/>
      <c r="F32" s="164"/>
      <c r="G32" s="164"/>
      <c r="H32" s="343"/>
      <c r="I32" s="367"/>
      <c r="J32" s="367"/>
      <c r="K32" s="367"/>
      <c r="L32" s="367"/>
      <c r="M32" s="367"/>
      <c r="N32" s="367"/>
      <c r="O32" s="367"/>
      <c r="P32" s="367"/>
      <c r="Q32" s="367"/>
      <c r="R32" s="263"/>
      <c r="S32" s="115"/>
      <c r="T32" s="262"/>
      <c r="U32" s="362"/>
      <c r="V32" s="363"/>
      <c r="W32" s="363"/>
      <c r="X32" s="363"/>
      <c r="Y32" s="363"/>
      <c r="Z32" s="363"/>
      <c r="AA32" s="363"/>
      <c r="AB32" s="363"/>
      <c r="AC32" s="364"/>
      <c r="AD32" s="277"/>
    </row>
    <row r="33" spans="1:30" ht="15" customHeight="1">
      <c r="A33" s="66"/>
      <c r="B33" s="273"/>
      <c r="C33" s="200" t="s">
        <v>3641</v>
      </c>
      <c r="D33" s="164"/>
      <c r="E33" s="338"/>
      <c r="F33" s="355"/>
      <c r="G33" s="355"/>
      <c r="H33" s="355"/>
      <c r="I33" s="355"/>
      <c r="J33" s="355"/>
      <c r="K33" s="355"/>
      <c r="L33" s="355"/>
      <c r="M33" s="355"/>
      <c r="N33" s="355"/>
      <c r="O33" s="355"/>
      <c r="P33" s="355"/>
      <c r="Q33" s="355"/>
      <c r="R33" s="263"/>
      <c r="S33" s="115"/>
      <c r="T33" s="262"/>
      <c r="U33" s="362"/>
      <c r="V33" s="363"/>
      <c r="W33" s="363"/>
      <c r="X33" s="363"/>
      <c r="Y33" s="363"/>
      <c r="Z33" s="363"/>
      <c r="AA33" s="363"/>
      <c r="AB33" s="363"/>
      <c r="AC33" s="364"/>
      <c r="AD33" s="277"/>
    </row>
    <row r="34" spans="1:30" ht="15" customHeight="1">
      <c r="A34" s="66"/>
      <c r="B34" s="273"/>
      <c r="C34" s="200" t="s">
        <v>3666</v>
      </c>
      <c r="D34" s="164"/>
      <c r="E34" s="164"/>
      <c r="F34" s="343"/>
      <c r="G34" s="367"/>
      <c r="H34" s="367"/>
      <c r="I34" s="367"/>
      <c r="J34" s="367"/>
      <c r="K34" s="367"/>
      <c r="L34" s="367"/>
      <c r="M34" s="367"/>
      <c r="N34" s="367"/>
      <c r="O34" s="367"/>
      <c r="P34" s="367"/>
      <c r="Q34" s="367"/>
      <c r="R34" s="263"/>
      <c r="S34" s="115"/>
      <c r="T34" s="262"/>
      <c r="U34" s="362"/>
      <c r="V34" s="363"/>
      <c r="W34" s="363"/>
      <c r="X34" s="363"/>
      <c r="Y34" s="363"/>
      <c r="Z34" s="363"/>
      <c r="AA34" s="363"/>
      <c r="AB34" s="363"/>
      <c r="AC34" s="364"/>
      <c r="AD34" s="277"/>
    </row>
    <row r="35" spans="1:30" ht="15" customHeight="1">
      <c r="A35" s="66"/>
      <c r="B35" s="273"/>
      <c r="C35" s="200" t="s">
        <v>3654</v>
      </c>
      <c r="D35" s="164"/>
      <c r="E35" s="164"/>
      <c r="F35" s="264"/>
      <c r="G35" s="264"/>
      <c r="H35" s="343"/>
      <c r="I35" s="367"/>
      <c r="J35" s="367"/>
      <c r="K35" s="367"/>
      <c r="L35" s="367"/>
      <c r="M35" s="367"/>
      <c r="N35" s="367"/>
      <c r="O35" s="367"/>
      <c r="P35" s="367"/>
      <c r="Q35" s="367"/>
      <c r="R35" s="263"/>
      <c r="S35" s="115"/>
      <c r="T35" s="262"/>
      <c r="U35" s="365"/>
      <c r="V35" s="355"/>
      <c r="W35" s="355"/>
      <c r="X35" s="355"/>
      <c r="Y35" s="355"/>
      <c r="Z35" s="355"/>
      <c r="AA35" s="355"/>
      <c r="AB35" s="355"/>
      <c r="AC35" s="366"/>
      <c r="AD35" s="277"/>
    </row>
    <row r="36" spans="1:30" ht="15" customHeight="1" thickBot="1">
      <c r="A36" s="66"/>
      <c r="B36" s="274"/>
      <c r="C36" s="275"/>
      <c r="D36" s="275"/>
      <c r="E36" s="275"/>
      <c r="F36" s="275"/>
      <c r="G36" s="275"/>
      <c r="H36" s="275"/>
      <c r="I36" s="275"/>
      <c r="J36" s="275"/>
      <c r="K36" s="275"/>
      <c r="L36" s="275"/>
      <c r="M36" s="275"/>
      <c r="N36" s="275"/>
      <c r="O36" s="275"/>
      <c r="P36" s="275"/>
      <c r="Q36" s="275"/>
      <c r="R36" s="276"/>
      <c r="S36" s="115"/>
      <c r="T36" s="274"/>
      <c r="U36" s="275"/>
      <c r="V36" s="275"/>
      <c r="W36" s="275"/>
      <c r="X36" s="275"/>
      <c r="Y36" s="275"/>
      <c r="Z36" s="275"/>
      <c r="AA36" s="275"/>
      <c r="AB36" s="275"/>
      <c r="AC36" s="275"/>
      <c r="AD36" s="276"/>
    </row>
    <row r="37" spans="1:30" ht="15" customHeight="1" thickBo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row>
    <row r="38" spans="1:30" ht="15" customHeight="1" thickBot="1">
      <c r="A38" s="66"/>
      <c r="B38" s="368" t="s">
        <v>4943</v>
      </c>
      <c r="C38" s="369"/>
      <c r="D38" s="369"/>
      <c r="E38" s="369"/>
      <c r="F38" s="369"/>
      <c r="G38" s="369"/>
      <c r="H38" s="369"/>
      <c r="I38" s="369"/>
      <c r="J38" s="369"/>
      <c r="K38" s="369"/>
      <c r="L38" s="369"/>
      <c r="M38" s="369"/>
      <c r="N38" s="369"/>
      <c r="O38" s="369"/>
      <c r="P38" s="369"/>
      <c r="Q38" s="369"/>
      <c r="R38" s="370"/>
      <c r="S38" s="115"/>
      <c r="T38" s="368" t="s">
        <v>4932</v>
      </c>
      <c r="U38" s="369"/>
      <c r="V38" s="369"/>
      <c r="W38" s="369"/>
      <c r="X38" s="369"/>
      <c r="Y38" s="369"/>
      <c r="Z38" s="369"/>
      <c r="AA38" s="369"/>
      <c r="AB38" s="369"/>
      <c r="AC38" s="369"/>
      <c r="AD38" s="370"/>
    </row>
    <row r="39" spans="1:30" ht="48" customHeight="1" thickBot="1">
      <c r="A39" s="66"/>
      <c r="B39" s="268"/>
      <c r="C39" s="375" t="s">
        <v>4944</v>
      </c>
      <c r="D39" s="376"/>
      <c r="E39" s="376"/>
      <c r="F39" s="376"/>
      <c r="G39" s="376"/>
      <c r="H39" s="376"/>
      <c r="I39" s="376"/>
      <c r="J39" s="376"/>
      <c r="K39" s="376"/>
      <c r="L39" s="376"/>
      <c r="M39" s="376"/>
      <c r="N39" s="376"/>
      <c r="O39" s="376"/>
      <c r="P39" s="376"/>
      <c r="Q39" s="376"/>
      <c r="R39" s="269"/>
      <c r="S39" s="115"/>
      <c r="T39" s="372" t="s">
        <v>4934</v>
      </c>
      <c r="U39" s="373"/>
      <c r="V39" s="373"/>
      <c r="W39" s="373"/>
      <c r="X39" s="373"/>
      <c r="Y39" s="373"/>
      <c r="Z39" s="373"/>
      <c r="AA39" s="373"/>
      <c r="AB39" s="373"/>
      <c r="AC39" s="373"/>
      <c r="AD39" s="374"/>
    </row>
    <row r="40" spans="1:30" ht="15" customHeight="1">
      <c r="A40" s="66"/>
      <c r="B40" s="270"/>
      <c r="C40" s="271"/>
      <c r="D40" s="271"/>
      <c r="E40" s="271"/>
      <c r="F40" s="271"/>
      <c r="G40" s="271"/>
      <c r="H40" s="271"/>
      <c r="I40" s="271"/>
      <c r="J40" s="271"/>
      <c r="K40" s="271"/>
      <c r="L40" s="271"/>
      <c r="M40" s="271"/>
      <c r="N40" s="271"/>
      <c r="O40" s="271"/>
      <c r="P40" s="271"/>
      <c r="Q40" s="271"/>
      <c r="R40" s="272"/>
      <c r="S40" s="115"/>
      <c r="T40" s="273"/>
      <c r="U40" s="162"/>
      <c r="V40" s="162"/>
      <c r="W40" s="140"/>
      <c r="X40" s="140"/>
      <c r="Y40" s="140"/>
      <c r="Z40" s="140"/>
      <c r="AA40" s="140"/>
      <c r="AB40" s="162"/>
      <c r="AC40" s="162"/>
      <c r="AD40" s="277"/>
    </row>
    <row r="41" spans="1:30" ht="15" customHeight="1">
      <c r="A41" s="66"/>
      <c r="B41" s="273"/>
      <c r="C41" s="200" t="s">
        <v>4935</v>
      </c>
      <c r="D41" s="164"/>
      <c r="E41" s="164"/>
      <c r="F41" s="164"/>
      <c r="G41" s="164"/>
      <c r="H41" s="31"/>
      <c r="I41" s="31"/>
      <c r="J41" s="31"/>
      <c r="K41" s="31"/>
      <c r="L41" s="31"/>
      <c r="M41" s="338"/>
      <c r="N41" s="355"/>
      <c r="O41" s="355"/>
      <c r="P41" s="355"/>
      <c r="Q41" s="355"/>
      <c r="R41" s="263"/>
      <c r="S41" s="115"/>
      <c r="T41" s="262"/>
      <c r="U41" s="356" t="s">
        <v>4936</v>
      </c>
      <c r="V41" s="357"/>
      <c r="W41" s="357"/>
      <c r="X41" s="357"/>
      <c r="Y41" s="357"/>
      <c r="Z41" s="357"/>
      <c r="AA41" s="357"/>
      <c r="AB41" s="357"/>
      <c r="AC41" s="358"/>
      <c r="AD41" s="277"/>
    </row>
    <row r="42" spans="1:30" ht="15" customHeight="1">
      <c r="A42" s="66"/>
      <c r="B42" s="273"/>
      <c r="C42" s="200" t="s">
        <v>4937</v>
      </c>
      <c r="D42" s="164"/>
      <c r="E42" s="164"/>
      <c r="F42" s="338"/>
      <c r="G42" s="355"/>
      <c r="H42" s="355"/>
      <c r="I42" s="355"/>
      <c r="J42" s="355"/>
      <c r="K42" s="355"/>
      <c r="L42" s="355"/>
      <c r="M42" s="355"/>
      <c r="N42" s="355"/>
      <c r="O42" s="355"/>
      <c r="P42" s="355"/>
      <c r="Q42" s="355"/>
      <c r="R42" s="263"/>
      <c r="S42" s="115"/>
      <c r="T42" s="262"/>
      <c r="U42" s="359"/>
      <c r="V42" s="360"/>
      <c r="W42" s="360"/>
      <c r="X42" s="360"/>
      <c r="Y42" s="360"/>
      <c r="Z42" s="360"/>
      <c r="AA42" s="360"/>
      <c r="AB42" s="360"/>
      <c r="AC42" s="361"/>
      <c r="AD42" s="277"/>
    </row>
    <row r="43" spans="1:30" ht="15" customHeight="1">
      <c r="A43" s="66"/>
      <c r="B43" s="273"/>
      <c r="C43" s="200" t="s">
        <v>4938</v>
      </c>
      <c r="D43" s="164"/>
      <c r="E43" s="164"/>
      <c r="F43" s="164"/>
      <c r="G43" s="343"/>
      <c r="H43" s="367"/>
      <c r="I43" s="367"/>
      <c r="J43" s="367"/>
      <c r="K43" s="367"/>
      <c r="L43" s="367"/>
      <c r="M43" s="367"/>
      <c r="N43" s="367"/>
      <c r="O43" s="367"/>
      <c r="P43" s="367"/>
      <c r="Q43" s="367"/>
      <c r="R43" s="263"/>
      <c r="S43" s="115"/>
      <c r="T43" s="262"/>
      <c r="U43" s="362"/>
      <c r="V43" s="363"/>
      <c r="W43" s="363"/>
      <c r="X43" s="363"/>
      <c r="Y43" s="363"/>
      <c r="Z43" s="363"/>
      <c r="AA43" s="363"/>
      <c r="AB43" s="363"/>
      <c r="AC43" s="364"/>
      <c r="AD43" s="277"/>
    </row>
    <row r="44" spans="1:30" ht="15" customHeight="1">
      <c r="A44" s="66"/>
      <c r="B44" s="273"/>
      <c r="C44" s="200" t="s">
        <v>4939</v>
      </c>
      <c r="D44" s="164"/>
      <c r="E44" s="164"/>
      <c r="F44" s="164"/>
      <c r="G44" s="164"/>
      <c r="H44" s="343"/>
      <c r="I44" s="367"/>
      <c r="J44" s="367"/>
      <c r="K44" s="367"/>
      <c r="L44" s="367"/>
      <c r="M44" s="367"/>
      <c r="N44" s="367"/>
      <c r="O44" s="367"/>
      <c r="P44" s="367"/>
      <c r="Q44" s="367"/>
      <c r="R44" s="263"/>
      <c r="S44" s="115"/>
      <c r="T44" s="262"/>
      <c r="U44" s="362"/>
      <c r="V44" s="363"/>
      <c r="W44" s="363"/>
      <c r="X44" s="363"/>
      <c r="Y44" s="363"/>
      <c r="Z44" s="363"/>
      <c r="AA44" s="363"/>
      <c r="AB44" s="363"/>
      <c r="AC44" s="364"/>
      <c r="AD44" s="277"/>
    </row>
    <row r="45" spans="1:30" ht="15" customHeight="1">
      <c r="A45" s="66"/>
      <c r="B45" s="273"/>
      <c r="C45" s="200" t="s">
        <v>4940</v>
      </c>
      <c r="D45" s="164"/>
      <c r="E45" s="164"/>
      <c r="F45" s="164"/>
      <c r="G45" s="164"/>
      <c r="H45" s="343"/>
      <c r="I45" s="367"/>
      <c r="J45" s="367"/>
      <c r="K45" s="367"/>
      <c r="L45" s="367"/>
      <c r="M45" s="367"/>
      <c r="N45" s="367"/>
      <c r="O45" s="367"/>
      <c r="P45" s="367"/>
      <c r="Q45" s="367"/>
      <c r="R45" s="263"/>
      <c r="S45" s="115"/>
      <c r="T45" s="262"/>
      <c r="U45" s="362"/>
      <c r="V45" s="363"/>
      <c r="W45" s="363"/>
      <c r="X45" s="363"/>
      <c r="Y45" s="363"/>
      <c r="Z45" s="363"/>
      <c r="AA45" s="363"/>
      <c r="AB45" s="363"/>
      <c r="AC45" s="364"/>
      <c r="AD45" s="277"/>
    </row>
    <row r="46" spans="1:30" ht="15" customHeight="1">
      <c r="A46" s="66"/>
      <c r="B46" s="273"/>
      <c r="C46" s="200" t="s">
        <v>3641</v>
      </c>
      <c r="D46" s="164"/>
      <c r="E46" s="338"/>
      <c r="F46" s="355"/>
      <c r="G46" s="355"/>
      <c r="H46" s="355"/>
      <c r="I46" s="355"/>
      <c r="J46" s="355"/>
      <c r="K46" s="355"/>
      <c r="L46" s="355"/>
      <c r="M46" s="355"/>
      <c r="N46" s="355"/>
      <c r="O46" s="355"/>
      <c r="P46" s="355"/>
      <c r="Q46" s="355"/>
      <c r="R46" s="263"/>
      <c r="S46" s="115"/>
      <c r="T46" s="262"/>
      <c r="U46" s="362"/>
      <c r="V46" s="363"/>
      <c r="W46" s="363"/>
      <c r="X46" s="363"/>
      <c r="Y46" s="363"/>
      <c r="Z46" s="363"/>
      <c r="AA46" s="363"/>
      <c r="AB46" s="363"/>
      <c r="AC46" s="364"/>
      <c r="AD46" s="277"/>
    </row>
    <row r="47" spans="1:30" ht="15" customHeight="1">
      <c r="A47" s="66"/>
      <c r="B47" s="273"/>
      <c r="C47" s="200" t="s">
        <v>3666</v>
      </c>
      <c r="D47" s="164"/>
      <c r="E47" s="164"/>
      <c r="F47" s="343"/>
      <c r="G47" s="367"/>
      <c r="H47" s="367"/>
      <c r="I47" s="367"/>
      <c r="J47" s="367"/>
      <c r="K47" s="367"/>
      <c r="L47" s="367"/>
      <c r="M47" s="367"/>
      <c r="N47" s="367"/>
      <c r="O47" s="367"/>
      <c r="P47" s="367"/>
      <c r="Q47" s="367"/>
      <c r="R47" s="263"/>
      <c r="S47" s="115"/>
      <c r="T47" s="262"/>
      <c r="U47" s="362"/>
      <c r="V47" s="363"/>
      <c r="W47" s="363"/>
      <c r="X47" s="363"/>
      <c r="Y47" s="363"/>
      <c r="Z47" s="363"/>
      <c r="AA47" s="363"/>
      <c r="AB47" s="363"/>
      <c r="AC47" s="364"/>
      <c r="AD47" s="277"/>
    </row>
    <row r="48" spans="1:30" ht="15" customHeight="1">
      <c r="A48" s="66"/>
      <c r="B48" s="273"/>
      <c r="C48" s="200" t="s">
        <v>3654</v>
      </c>
      <c r="D48" s="164"/>
      <c r="E48" s="164"/>
      <c r="F48" s="264"/>
      <c r="G48" s="264"/>
      <c r="H48" s="343"/>
      <c r="I48" s="367"/>
      <c r="J48" s="367"/>
      <c r="K48" s="367"/>
      <c r="L48" s="367"/>
      <c r="M48" s="367"/>
      <c r="N48" s="367"/>
      <c r="O48" s="367"/>
      <c r="P48" s="367"/>
      <c r="Q48" s="367"/>
      <c r="R48" s="263"/>
      <c r="S48" s="115"/>
      <c r="T48" s="262"/>
      <c r="U48" s="365"/>
      <c r="V48" s="355"/>
      <c r="W48" s="355"/>
      <c r="X48" s="355"/>
      <c r="Y48" s="355"/>
      <c r="Z48" s="355"/>
      <c r="AA48" s="355"/>
      <c r="AB48" s="355"/>
      <c r="AC48" s="366"/>
      <c r="AD48" s="277"/>
    </row>
    <row r="49" spans="1:30" ht="15" customHeight="1" thickBot="1">
      <c r="A49" s="66"/>
      <c r="B49" s="274"/>
      <c r="C49" s="275"/>
      <c r="D49" s="275"/>
      <c r="E49" s="275"/>
      <c r="F49" s="275"/>
      <c r="G49" s="275"/>
      <c r="H49" s="275"/>
      <c r="I49" s="275"/>
      <c r="J49" s="275"/>
      <c r="K49" s="275"/>
      <c r="L49" s="275"/>
      <c r="M49" s="275"/>
      <c r="N49" s="275"/>
      <c r="O49" s="275"/>
      <c r="P49" s="275"/>
      <c r="Q49" s="275"/>
      <c r="R49" s="276"/>
      <c r="S49" s="115"/>
      <c r="T49" s="274"/>
      <c r="U49" s="275"/>
      <c r="V49" s="275"/>
      <c r="W49" s="275"/>
      <c r="X49" s="275"/>
      <c r="Y49" s="275"/>
      <c r="Z49" s="275"/>
      <c r="AA49" s="275"/>
      <c r="AB49" s="275"/>
      <c r="AC49" s="275"/>
      <c r="AD49" s="276"/>
    </row>
    <row r="50" spans="1:30" ht="15" customHeight="1" thickBo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row>
    <row r="51" spans="1:30" ht="15" customHeight="1">
      <c r="A51" s="66"/>
      <c r="B51" s="116"/>
      <c r="C51" s="117" t="s">
        <v>4945</v>
      </c>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8"/>
    </row>
    <row r="52" spans="1:30" ht="72" customHeight="1" thickBot="1">
      <c r="A52" s="66"/>
      <c r="B52" s="119"/>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120"/>
    </row>
    <row r="53" spans="1:30" ht="15" customHeight="1">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row>
    <row r="54" spans="1:30" ht="15" customHeight="1">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row>
    <row r="55" spans="1:30" ht="15" customHeight="1">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row>
    <row r="56" spans="1:30" ht="15" customHeight="1">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row>
    <row r="57" spans="1:30" ht="15" customHeight="1">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row>
    <row r="58" spans="1:30" ht="15" customHeight="1">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row>
    <row r="74" spans="3:3" ht="15" hidden="1" customHeight="1">
      <c r="C74" s="58" t="s">
        <v>4946</v>
      </c>
    </row>
    <row r="76" spans="3:3" ht="15" hidden="1" customHeight="1">
      <c r="C76" s="88" t="s">
        <v>4947</v>
      </c>
    </row>
  </sheetData>
  <sheetProtection algorithmName="SHA-512" hashValue="SbuYobJv9OYliE30SM1tB47F3Htpe2zUu0skCEqx1sdopV/7TOnxByDeGimc37rMIi4a7WkB62OfdkNTTXBlnw==" saltValue="vdD9aKigfM/+zZuNTs/4SQ==" spinCount="100000" sheet="1" objects="1" scenarios="1"/>
  <mergeCells count="50">
    <mergeCell ref="C52:AC52"/>
    <mergeCell ref="F42:Q42"/>
    <mergeCell ref="U42:AC48"/>
    <mergeCell ref="G43:Q43"/>
    <mergeCell ref="H44:Q44"/>
    <mergeCell ref="H45:Q45"/>
    <mergeCell ref="E46:Q46"/>
    <mergeCell ref="F47:Q47"/>
    <mergeCell ref="H48:Q48"/>
    <mergeCell ref="B38:R38"/>
    <mergeCell ref="T38:AD38"/>
    <mergeCell ref="C39:Q39"/>
    <mergeCell ref="T39:AD39"/>
    <mergeCell ref="M41:Q41"/>
    <mergeCell ref="U41:AC41"/>
    <mergeCell ref="F29:Q29"/>
    <mergeCell ref="U29:AC35"/>
    <mergeCell ref="G30:Q30"/>
    <mergeCell ref="H31:Q31"/>
    <mergeCell ref="H32:Q32"/>
    <mergeCell ref="E33:Q33"/>
    <mergeCell ref="F34:Q34"/>
    <mergeCell ref="H35:Q35"/>
    <mergeCell ref="B25:R25"/>
    <mergeCell ref="T25:AD25"/>
    <mergeCell ref="C26:Q26"/>
    <mergeCell ref="T26:AD26"/>
    <mergeCell ref="M28:Q28"/>
    <mergeCell ref="U28:AC28"/>
    <mergeCell ref="F16:Q16"/>
    <mergeCell ref="U16:AC22"/>
    <mergeCell ref="G17:Q17"/>
    <mergeCell ref="H18:Q18"/>
    <mergeCell ref="H19:Q19"/>
    <mergeCell ref="E20:Q20"/>
    <mergeCell ref="F21:Q21"/>
    <mergeCell ref="H22:Q22"/>
    <mergeCell ref="B12:R12"/>
    <mergeCell ref="T12:AD12"/>
    <mergeCell ref="C13:Q13"/>
    <mergeCell ref="T13:AD13"/>
    <mergeCell ref="M15:Q15"/>
    <mergeCell ref="U15:AC15"/>
    <mergeCell ref="B10:L10"/>
    <mergeCell ref="N10:O10"/>
    <mergeCell ref="B1:AD1"/>
    <mergeCell ref="B3:AD3"/>
    <mergeCell ref="B5:AD5"/>
    <mergeCell ref="B7:AD7"/>
    <mergeCell ref="AA9:AD9"/>
  </mergeCells>
  <conditionalFormatting sqref="A1:XFD1048576">
    <cfRule type="expression" dxfId="178" priority="1" stopIfTrue="1">
      <formula>AND($A$1&lt;&gt;"",SEARCH("igual o mayor",A1)&gt;0)</formula>
    </cfRule>
    <cfRule type="expression" dxfId="177" priority="2" stopIfTrue="1">
      <formula>AND($A$1&lt;&gt;"",SEARCH("igual o menor",A1)&gt;0)</formula>
    </cfRule>
    <cfRule type="expression" dxfId="176" priority="3" stopIfTrue="1">
      <formula>AND($A$1&lt;&gt;"",SEARCH("pase a la pregunta",A1)&gt;0)</formula>
    </cfRule>
    <cfRule type="expression" dxfId="175" priority="4" stopIfTrue="1">
      <formula>AND($A$1&lt;&gt;"",SEARCH("en blanco",A1)&gt;0)</formula>
    </cfRule>
    <cfRule type="expression" dxfId="174" priority="5" stopIfTrue="1">
      <formula>AND($A$1&lt;&gt;"",SEARCH("no puede registrar",A1)&gt;0)</formula>
    </cfRule>
    <cfRule type="expression" dxfId="173" priority="6" stopIfTrue="1">
      <formula>AND($A$1&lt;&gt;"",SUM(A1)&gt;0)</formula>
    </cfRule>
    <cfRule type="expression" dxfId="172" priority="7" stopIfTrue="1">
      <formula>AND($A$1&lt;&gt;"",SEARCH("la pregunta",A1)&gt;0)</formula>
    </cfRule>
  </conditionalFormatting>
  <dataValidations count="1">
    <dataValidation showDropDown="1" showInputMessage="1" showErrorMessage="1" sqref="A5:XFD6"/>
  </dataValidations>
  <hyperlinks>
    <hyperlink ref="AA9:AD9" location="Índice!B1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Informantes</oddHeader>
    <oddFooter>&amp;LCenso Nacional de Gobiernos Estatales 2026&amp;R&amp;P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6"/>
  <sheetViews>
    <sheetView showGridLines="0" view="pageBreakPreview" zoomScale="120" zoomScaleNormal="100" zoomScaleSheetLayoutView="120" workbookViewId="0"/>
  </sheetViews>
  <sheetFormatPr baseColWidth="10" defaultColWidth="0" defaultRowHeight="15" customHeight="1" zeroHeight="1"/>
  <cols>
    <col min="1" max="1" width="5.625" style="56" customWidth="1"/>
    <col min="2" max="61" width="3.625" style="56" customWidth="1"/>
    <col min="62" max="62" width="5.625" style="56" customWidth="1"/>
    <col min="63" max="77" width="0" style="56" hidden="1" customWidth="1"/>
    <col min="78" max="16384" width="5.125" style="56" hidden="1"/>
  </cols>
  <sheetData>
    <row r="1" spans="1:64" ht="173.25" customHeight="1">
      <c r="A1" s="298"/>
      <c r="B1" s="378" t="s">
        <v>6016</v>
      </c>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row>
    <row r="2" spans="1:64" ht="15" customHeigh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row>
    <row r="3" spans="1:64" ht="45" customHeight="1">
      <c r="A3" s="66"/>
      <c r="B3" s="380" t="s">
        <v>0</v>
      </c>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row>
    <row r="4" spans="1:64" ht="15" customHeight="1">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row>
    <row r="5" spans="1:64" s="53" customFormat="1" ht="45" customHeight="1">
      <c r="A5" s="95"/>
      <c r="B5" s="347" t="s">
        <v>1</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row>
    <row r="6" spans="1:64" s="53" customFormat="1" ht="15" customHeight="1">
      <c r="A6" s="95"/>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95"/>
      <c r="BE6" s="95"/>
      <c r="BF6" s="95"/>
      <c r="BG6" s="95"/>
      <c r="BH6" s="95"/>
      <c r="BI6" s="95"/>
    </row>
    <row r="7" spans="1:64" s="115" customFormat="1" ht="72" customHeight="1">
      <c r="A7" s="66"/>
      <c r="B7" s="380" t="s">
        <v>4948</v>
      </c>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row>
    <row r="8" spans="1:64" ht="14.2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row>
    <row r="9" spans="1:64" ht="15" customHeight="1" thickBot="1">
      <c r="A9" s="66"/>
      <c r="B9" s="112" t="s">
        <v>3</v>
      </c>
      <c r="C9" s="66"/>
      <c r="D9" s="66"/>
      <c r="E9" s="66"/>
      <c r="F9" s="66"/>
      <c r="G9" s="66"/>
      <c r="H9" s="66"/>
      <c r="I9" s="66"/>
      <c r="J9" s="66"/>
      <c r="K9" s="66"/>
      <c r="L9" s="66"/>
      <c r="M9" s="66"/>
      <c r="N9" s="112" t="s">
        <v>4</v>
      </c>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112"/>
      <c r="AR9" s="112"/>
      <c r="AS9" s="112"/>
      <c r="AT9" s="122"/>
      <c r="AU9" s="66"/>
      <c r="AV9" s="66"/>
      <c r="AW9" s="66"/>
      <c r="AX9" s="66"/>
      <c r="AY9" s="66"/>
      <c r="AZ9" s="66"/>
      <c r="BA9" s="66"/>
      <c r="BB9" s="66"/>
      <c r="BC9" s="66"/>
      <c r="BD9" s="66"/>
      <c r="BE9" s="66"/>
      <c r="BF9" s="320" t="s">
        <v>2</v>
      </c>
      <c r="BG9" s="320"/>
      <c r="BH9" s="320"/>
      <c r="BI9" s="320"/>
    </row>
    <row r="10" spans="1:64" ht="15" customHeight="1" thickBot="1">
      <c r="A10" s="66"/>
      <c r="B10" s="344" t="str">
        <f>IF(Presentación!B10="","",Presentación!B10)</f>
        <v>Veracruz de Ignacio de la Llave</v>
      </c>
      <c r="C10" s="345"/>
      <c r="D10" s="345"/>
      <c r="E10" s="345"/>
      <c r="F10" s="345"/>
      <c r="G10" s="345"/>
      <c r="H10" s="345"/>
      <c r="I10" s="345"/>
      <c r="J10" s="345"/>
      <c r="K10" s="345"/>
      <c r="L10" s="346"/>
      <c r="M10" s="113"/>
      <c r="N10" s="344" t="str">
        <f>IF(Presentación!N10="","",Presentación!N10)</f>
        <v>230</v>
      </c>
      <c r="O10" s="346"/>
      <c r="P10" s="112"/>
      <c r="Q10" s="112"/>
      <c r="R10" s="112"/>
      <c r="S10" s="112"/>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row>
    <row r="11" spans="1:64" thickBo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row>
    <row r="12" spans="1:64" s="66" customFormat="1" ht="15" customHeight="1" thickBot="1">
      <c r="A12" s="123"/>
      <c r="B12" s="400" t="s">
        <v>4949</v>
      </c>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2"/>
      <c r="BJ12" s="124"/>
      <c r="BK12" s="124"/>
      <c r="BL12" s="124"/>
    </row>
    <row r="13" spans="1:64" s="66" customFormat="1" ht="15" customHeight="1">
      <c r="A13" s="125"/>
      <c r="B13" s="403" t="s">
        <v>4950</v>
      </c>
      <c r="C13" s="325"/>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82"/>
    </row>
    <row r="14" spans="1:64" s="66" customFormat="1" ht="15" customHeight="1">
      <c r="A14" s="125"/>
      <c r="B14" s="126"/>
      <c r="C14" s="381" t="s">
        <v>4951</v>
      </c>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82"/>
      <c r="BJ14" s="127"/>
    </row>
    <row r="15" spans="1:64" s="66" customFormat="1" ht="15" customHeight="1">
      <c r="A15" s="125"/>
      <c r="B15" s="126"/>
      <c r="C15" s="381" t="s">
        <v>4952</v>
      </c>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82"/>
      <c r="BJ15" s="127"/>
    </row>
    <row r="16" spans="1:64" s="66" customFormat="1" ht="15" customHeight="1">
      <c r="A16" s="125"/>
      <c r="B16" s="126"/>
      <c r="C16" s="381" t="s">
        <v>4953</v>
      </c>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82"/>
      <c r="BJ16" s="127"/>
    </row>
    <row r="17" spans="1:77" s="66" customFormat="1" ht="15" customHeight="1">
      <c r="A17" s="125"/>
      <c r="B17" s="126"/>
      <c r="C17" s="381" t="s">
        <v>4954</v>
      </c>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82"/>
      <c r="BJ17" s="127"/>
    </row>
    <row r="18" spans="1:77" s="66" customFormat="1" ht="15" customHeight="1">
      <c r="A18" s="125"/>
      <c r="B18" s="126"/>
      <c r="C18" s="381" t="s">
        <v>4955</v>
      </c>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82"/>
      <c r="BJ18" s="127"/>
    </row>
    <row r="19" spans="1:77" s="66" customFormat="1" ht="15" customHeight="1">
      <c r="A19" s="125"/>
      <c r="B19" s="128"/>
      <c r="C19" s="381" t="s">
        <v>4956</v>
      </c>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82"/>
      <c r="BJ19" s="127"/>
    </row>
    <row r="20" spans="1:77" s="66" customFormat="1" ht="15" customHeight="1">
      <c r="A20" s="125"/>
      <c r="B20" s="128"/>
      <c r="C20" s="381" t="s">
        <v>4957</v>
      </c>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82"/>
      <c r="BJ20" s="127"/>
    </row>
    <row r="21" spans="1:77" s="66" customFormat="1" ht="48" customHeight="1">
      <c r="A21" s="125"/>
      <c r="B21" s="128"/>
      <c r="C21" s="278"/>
      <c r="D21" s="398" t="s">
        <v>4958</v>
      </c>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82"/>
      <c r="BJ21" s="127"/>
    </row>
    <row r="22" spans="1:77" s="66" customFormat="1" ht="15" customHeight="1">
      <c r="A22" s="125"/>
      <c r="B22" s="128"/>
      <c r="C22" s="399" t="s">
        <v>4959</v>
      </c>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82"/>
    </row>
    <row r="23" spans="1:77" s="66" customFormat="1" ht="15" customHeight="1">
      <c r="A23" s="125"/>
      <c r="B23" s="128"/>
      <c r="C23" s="279"/>
      <c r="D23" s="383" t="s">
        <v>4960</v>
      </c>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82"/>
    </row>
    <row r="24" spans="1:77" s="66" customFormat="1" ht="15" customHeight="1">
      <c r="A24" s="125"/>
      <c r="B24" s="128"/>
      <c r="C24" s="279"/>
      <c r="D24" s="383" t="s">
        <v>4961</v>
      </c>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82"/>
    </row>
    <row r="25" spans="1:77" s="66" customFormat="1" ht="15" customHeight="1">
      <c r="A25" s="125"/>
      <c r="B25" s="128"/>
      <c r="C25" s="279"/>
      <c r="D25" s="383" t="s">
        <v>4962</v>
      </c>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82"/>
    </row>
    <row r="26" spans="1:77" s="66" customFormat="1" ht="195.95" customHeight="1">
      <c r="A26" s="129"/>
      <c r="B26" s="130"/>
      <c r="C26" s="278"/>
      <c r="D26" s="280"/>
      <c r="E26" s="381" t="s">
        <v>4963</v>
      </c>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82"/>
    </row>
    <row r="27" spans="1:77" s="66" customFormat="1" ht="15" customHeight="1">
      <c r="A27" s="125"/>
      <c r="B27" s="131"/>
      <c r="C27" s="281"/>
      <c r="D27" s="384" t="s">
        <v>4964</v>
      </c>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5"/>
      <c r="BG27" s="385"/>
      <c r="BH27" s="385"/>
      <c r="BI27" s="386"/>
    </row>
    <row r="28" spans="1:77" s="66" customFormat="1" ht="15" customHeight="1" thickBot="1">
      <c r="A28" s="125"/>
      <c r="B28" s="88"/>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row>
    <row r="29" spans="1:77" s="66" customFormat="1" ht="15" customHeight="1">
      <c r="A29" s="79"/>
      <c r="B29" s="387" t="s">
        <v>4965</v>
      </c>
      <c r="C29" s="389" t="s">
        <v>4966</v>
      </c>
      <c r="D29" s="389"/>
      <c r="E29" s="389"/>
      <c r="F29" s="389" t="s">
        <v>4967</v>
      </c>
      <c r="G29" s="389"/>
      <c r="H29" s="389"/>
      <c r="I29" s="389" t="s">
        <v>4968</v>
      </c>
      <c r="J29" s="389"/>
      <c r="K29" s="389"/>
      <c r="L29" s="389" t="s">
        <v>4969</v>
      </c>
      <c r="M29" s="389"/>
      <c r="N29" s="389"/>
      <c r="O29" s="389" t="s">
        <v>4970</v>
      </c>
      <c r="P29" s="389"/>
      <c r="Q29" s="389"/>
      <c r="R29" s="389"/>
      <c r="S29" s="389" t="s">
        <v>4971</v>
      </c>
      <c r="T29" s="389"/>
      <c r="U29" s="389"/>
      <c r="V29" s="389"/>
      <c r="W29" s="389" t="s">
        <v>4972</v>
      </c>
      <c r="X29" s="389"/>
      <c r="Y29" s="389"/>
      <c r="Z29" s="389" t="s">
        <v>4973</v>
      </c>
      <c r="AA29" s="389"/>
      <c r="AB29" s="389"/>
      <c r="AC29" s="389" t="s">
        <v>4974</v>
      </c>
      <c r="AD29" s="389"/>
      <c r="AE29" s="389"/>
      <c r="AF29" s="389" t="s">
        <v>4975</v>
      </c>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c r="BH29" s="389"/>
      <c r="BI29" s="391"/>
      <c r="BJ29" s="132"/>
      <c r="BK29" s="132"/>
      <c r="BL29" s="132"/>
    </row>
    <row r="30" spans="1:77" s="66" customFormat="1" ht="15" customHeight="1">
      <c r="A30" s="79"/>
      <c r="B30" s="388"/>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t="s">
        <v>4976</v>
      </c>
      <c r="AG30" s="390"/>
      <c r="AH30" s="390"/>
      <c r="AI30" s="390"/>
      <c r="AJ30" s="390"/>
      <c r="AK30" s="390"/>
      <c r="AL30" s="390"/>
      <c r="AM30" s="390"/>
      <c r="AN30" s="390" t="s">
        <v>4977</v>
      </c>
      <c r="AO30" s="390"/>
      <c r="AP30" s="390"/>
      <c r="AQ30" s="390"/>
      <c r="AR30" s="390"/>
      <c r="AS30" s="390"/>
      <c r="AT30" s="390"/>
      <c r="AU30" s="390"/>
      <c r="AV30" s="390" t="s">
        <v>4978</v>
      </c>
      <c r="AW30" s="390"/>
      <c r="AX30" s="390"/>
      <c r="AY30" s="390"/>
      <c r="AZ30" s="390"/>
      <c r="BA30" s="390"/>
      <c r="BB30" s="390"/>
      <c r="BC30" s="390"/>
      <c r="BD30" s="392" t="s">
        <v>4979</v>
      </c>
      <c r="BE30" s="393"/>
      <c r="BF30" s="393"/>
      <c r="BG30" s="393"/>
      <c r="BH30" s="393"/>
      <c r="BI30" s="394"/>
      <c r="BJ30" s="132"/>
      <c r="BK30" s="132"/>
      <c r="BL30" s="132"/>
    </row>
    <row r="31" spans="1:77" s="66" customFormat="1" ht="24" customHeight="1">
      <c r="A31" s="79"/>
      <c r="B31" s="388"/>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t="s">
        <v>4980</v>
      </c>
      <c r="AG31" s="390"/>
      <c r="AH31" s="390"/>
      <c r="AI31" s="390"/>
      <c r="AJ31" s="390" t="s">
        <v>4981</v>
      </c>
      <c r="AK31" s="390"/>
      <c r="AL31" s="390"/>
      <c r="AM31" s="390"/>
      <c r="AN31" s="390" t="s">
        <v>4980</v>
      </c>
      <c r="AO31" s="390"/>
      <c r="AP31" s="390"/>
      <c r="AQ31" s="390"/>
      <c r="AR31" s="390" t="s">
        <v>4981</v>
      </c>
      <c r="AS31" s="390"/>
      <c r="AT31" s="390"/>
      <c r="AU31" s="390"/>
      <c r="AV31" s="390" t="s">
        <v>4980</v>
      </c>
      <c r="AW31" s="390"/>
      <c r="AX31" s="390"/>
      <c r="AY31" s="390"/>
      <c r="AZ31" s="390" t="s">
        <v>4981</v>
      </c>
      <c r="BA31" s="390"/>
      <c r="BB31" s="390"/>
      <c r="BC31" s="390"/>
      <c r="BD31" s="395"/>
      <c r="BE31" s="396"/>
      <c r="BF31" s="396"/>
      <c r="BG31" s="396"/>
      <c r="BH31" s="396"/>
      <c r="BI31" s="397"/>
      <c r="BJ31" s="132"/>
      <c r="BK31" s="132"/>
      <c r="BL31" s="132"/>
    </row>
    <row r="32" spans="1:77" s="66" customFormat="1" ht="48" customHeight="1">
      <c r="A32" s="67"/>
      <c r="B32" s="133" t="s">
        <v>4982</v>
      </c>
      <c r="C32" s="405" t="s">
        <v>4983</v>
      </c>
      <c r="D32" s="405"/>
      <c r="E32" s="405"/>
      <c r="F32" s="405" t="s">
        <v>1043</v>
      </c>
      <c r="G32" s="405"/>
      <c r="H32" s="405"/>
      <c r="I32" s="405" t="s">
        <v>4984</v>
      </c>
      <c r="J32" s="405"/>
      <c r="K32" s="405"/>
      <c r="L32" s="405" t="s">
        <v>1081</v>
      </c>
      <c r="M32" s="405"/>
      <c r="N32" s="405"/>
      <c r="O32" s="405" t="s">
        <v>4985</v>
      </c>
      <c r="P32" s="405"/>
      <c r="Q32" s="405"/>
      <c r="R32" s="405"/>
      <c r="S32" s="405" t="s">
        <v>4986</v>
      </c>
      <c r="T32" s="405"/>
      <c r="U32" s="405"/>
      <c r="V32" s="405"/>
      <c r="W32" s="405" t="s">
        <v>4987</v>
      </c>
      <c r="X32" s="405"/>
      <c r="Y32" s="405"/>
      <c r="Z32" s="406" t="s">
        <v>4988</v>
      </c>
      <c r="AA32" s="407"/>
      <c r="AB32" s="407"/>
      <c r="AC32" s="405" t="s">
        <v>4989</v>
      </c>
      <c r="AD32" s="405"/>
      <c r="AE32" s="405"/>
      <c r="AF32" s="408" t="s">
        <v>4990</v>
      </c>
      <c r="AG32" s="408"/>
      <c r="AH32" s="408"/>
      <c r="AI32" s="408"/>
      <c r="AJ32" s="409">
        <v>3</v>
      </c>
      <c r="AK32" s="409"/>
      <c r="AL32" s="409"/>
      <c r="AM32" s="409"/>
      <c r="AN32" s="408" t="s">
        <v>4991</v>
      </c>
      <c r="AO32" s="408"/>
      <c r="AP32" s="408"/>
      <c r="AQ32" s="408"/>
      <c r="AR32" s="409">
        <v>1</v>
      </c>
      <c r="AS32" s="409"/>
      <c r="AT32" s="409"/>
      <c r="AU32" s="409"/>
      <c r="AV32" s="408" t="s">
        <v>4992</v>
      </c>
      <c r="AW32" s="408"/>
      <c r="AX32" s="408"/>
      <c r="AY32" s="408"/>
      <c r="AZ32" s="409">
        <v>9</v>
      </c>
      <c r="BA32" s="409"/>
      <c r="BB32" s="409"/>
      <c r="BC32" s="409"/>
      <c r="BD32" s="410"/>
      <c r="BE32" s="411"/>
      <c r="BF32" s="411"/>
      <c r="BG32" s="411"/>
      <c r="BH32" s="411"/>
      <c r="BI32" s="412"/>
      <c r="BJ32" s="125"/>
      <c r="BK32" s="125"/>
      <c r="BL32" s="125"/>
      <c r="BY32" s="134" t="s">
        <v>4993</v>
      </c>
    </row>
    <row r="33" spans="2:77" s="66" customFormat="1" ht="15" customHeight="1">
      <c r="B33" s="135" t="s">
        <v>4994</v>
      </c>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13"/>
      <c r="BE33" s="413"/>
      <c r="BF33" s="413"/>
      <c r="BG33" s="413"/>
      <c r="BH33" s="413"/>
      <c r="BI33" s="414"/>
      <c r="BK33" s="66">
        <v>1</v>
      </c>
      <c r="BL33" s="66" t="s">
        <v>4995</v>
      </c>
      <c r="BY33" s="136">
        <f>IF(OR(COUNTIF(AJ33,10)&gt;0,COUNTIF(AR33,10)&gt;0,COUNTIF(AZ33,10)&gt;0),1,0)</f>
        <v>0</v>
      </c>
    </row>
    <row r="34" spans="2:77" s="66" customFormat="1" ht="15" customHeight="1">
      <c r="B34" s="135" t="s">
        <v>4996</v>
      </c>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13"/>
      <c r="BE34" s="413"/>
      <c r="BF34" s="413"/>
      <c r="BG34" s="413"/>
      <c r="BH34" s="413"/>
      <c r="BI34" s="414"/>
      <c r="BK34" s="66">
        <v>2</v>
      </c>
      <c r="BL34" s="66" t="s">
        <v>4997</v>
      </c>
      <c r="BY34" s="136">
        <f t="shared" ref="BY34:BY66" si="0">IF(OR(COUNTIF(AJ34,10)&gt;0,COUNTIF(AR34,10)&gt;0,COUNTIF(AZ34,10)&gt;0),1,0)</f>
        <v>0</v>
      </c>
    </row>
    <row r="35" spans="2:77" s="66" customFormat="1" ht="15" customHeight="1">
      <c r="B35" s="135" t="s">
        <v>4998</v>
      </c>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15"/>
      <c r="BE35" s="416"/>
      <c r="BF35" s="413"/>
      <c r="BG35" s="413"/>
      <c r="BH35" s="416"/>
      <c r="BI35" s="417"/>
      <c r="BK35" s="66">
        <v>3</v>
      </c>
      <c r="BL35" s="66" t="s">
        <v>4999</v>
      </c>
      <c r="BY35" s="136">
        <f t="shared" si="0"/>
        <v>0</v>
      </c>
    </row>
    <row r="36" spans="2:77" s="66" customFormat="1" ht="15" customHeight="1">
      <c r="B36" s="135" t="s">
        <v>5000</v>
      </c>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13"/>
      <c r="BE36" s="413"/>
      <c r="BF36" s="413"/>
      <c r="BG36" s="413"/>
      <c r="BH36" s="413"/>
      <c r="BI36" s="414"/>
      <c r="BK36" s="66">
        <v>4</v>
      </c>
      <c r="BL36" s="66" t="s">
        <v>5001</v>
      </c>
      <c r="BY36" s="136">
        <f t="shared" si="0"/>
        <v>0</v>
      </c>
    </row>
    <row r="37" spans="2:77" s="66" customFormat="1" ht="15" customHeight="1">
      <c r="B37" s="135" t="s">
        <v>5002</v>
      </c>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13"/>
      <c r="BE37" s="413"/>
      <c r="BF37" s="413"/>
      <c r="BG37" s="413"/>
      <c r="BH37" s="413"/>
      <c r="BI37" s="414"/>
      <c r="BK37" s="66">
        <v>5</v>
      </c>
      <c r="BL37" s="66" t="s">
        <v>5003</v>
      </c>
      <c r="BY37" s="136">
        <f t="shared" si="0"/>
        <v>0</v>
      </c>
    </row>
    <row r="38" spans="2:77" s="66" customFormat="1" ht="15" customHeight="1">
      <c r="B38" s="135" t="s">
        <v>5004</v>
      </c>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13"/>
      <c r="BE38" s="413"/>
      <c r="BF38" s="413"/>
      <c r="BG38" s="413"/>
      <c r="BH38" s="413"/>
      <c r="BI38" s="414"/>
      <c r="BK38" s="66">
        <v>6</v>
      </c>
      <c r="BL38" s="66" t="s">
        <v>5005</v>
      </c>
      <c r="BY38" s="136">
        <f t="shared" si="0"/>
        <v>0</v>
      </c>
    </row>
    <row r="39" spans="2:77" s="66" customFormat="1" ht="15" customHeight="1">
      <c r="B39" s="135" t="s">
        <v>5006</v>
      </c>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13"/>
      <c r="BE39" s="413"/>
      <c r="BF39" s="413"/>
      <c r="BG39" s="413"/>
      <c r="BH39" s="413"/>
      <c r="BI39" s="414"/>
      <c r="BK39" s="66">
        <v>7</v>
      </c>
      <c r="BL39" s="66" t="s">
        <v>5007</v>
      </c>
      <c r="BY39" s="136">
        <f t="shared" si="0"/>
        <v>0</v>
      </c>
    </row>
    <row r="40" spans="2:77" s="66" customFormat="1" ht="15" customHeight="1">
      <c r="B40" s="135" t="s">
        <v>5008</v>
      </c>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13"/>
      <c r="BE40" s="413"/>
      <c r="BF40" s="413"/>
      <c r="BG40" s="413"/>
      <c r="BH40" s="413"/>
      <c r="BI40" s="414"/>
      <c r="BK40" s="66">
        <v>8</v>
      </c>
      <c r="BL40" s="66" t="s">
        <v>5009</v>
      </c>
      <c r="BY40" s="136">
        <f t="shared" si="0"/>
        <v>0</v>
      </c>
    </row>
    <row r="41" spans="2:77" s="66" customFormat="1" ht="15" customHeight="1">
      <c r="B41" s="135" t="s">
        <v>5010</v>
      </c>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13"/>
      <c r="BE41" s="413"/>
      <c r="BF41" s="413"/>
      <c r="BG41" s="413"/>
      <c r="BH41" s="413"/>
      <c r="BI41" s="414"/>
      <c r="BK41" s="66">
        <v>9</v>
      </c>
      <c r="BL41" s="66" t="s">
        <v>4992</v>
      </c>
      <c r="BY41" s="136">
        <f t="shared" si="0"/>
        <v>0</v>
      </c>
    </row>
    <row r="42" spans="2:77" s="66" customFormat="1" ht="15" customHeight="1">
      <c r="B42" s="135" t="s">
        <v>5011</v>
      </c>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13"/>
      <c r="BE42" s="413"/>
      <c r="BF42" s="413"/>
      <c r="BG42" s="413"/>
      <c r="BH42" s="413"/>
      <c r="BI42" s="414"/>
      <c r="BK42" s="66">
        <v>10</v>
      </c>
      <c r="BL42" s="66" t="s">
        <v>5012</v>
      </c>
      <c r="BY42" s="136">
        <f t="shared" si="0"/>
        <v>0</v>
      </c>
    </row>
    <row r="43" spans="2:77" s="66" customFormat="1" ht="15" customHeight="1">
      <c r="B43" s="135" t="s">
        <v>5013</v>
      </c>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13"/>
      <c r="BE43" s="413"/>
      <c r="BF43" s="413"/>
      <c r="BG43" s="413"/>
      <c r="BH43" s="413"/>
      <c r="BI43" s="414"/>
      <c r="BY43" s="136">
        <f t="shared" si="0"/>
        <v>0</v>
      </c>
    </row>
    <row r="44" spans="2:77" s="66" customFormat="1" ht="15" customHeight="1">
      <c r="B44" s="135" t="s">
        <v>5014</v>
      </c>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13"/>
      <c r="BE44" s="413"/>
      <c r="BF44" s="413"/>
      <c r="BG44" s="413"/>
      <c r="BH44" s="413"/>
      <c r="BI44" s="414"/>
      <c r="BY44" s="136">
        <f t="shared" si="0"/>
        <v>0</v>
      </c>
    </row>
    <row r="45" spans="2:77" s="66" customFormat="1" ht="15" customHeight="1">
      <c r="B45" s="135" t="s">
        <v>5015</v>
      </c>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13"/>
      <c r="BE45" s="413"/>
      <c r="BF45" s="413"/>
      <c r="BG45" s="413"/>
      <c r="BH45" s="413"/>
      <c r="BI45" s="414"/>
      <c r="BY45" s="136">
        <f t="shared" si="0"/>
        <v>0</v>
      </c>
    </row>
    <row r="46" spans="2:77" s="66" customFormat="1" ht="15" customHeight="1">
      <c r="B46" s="135" t="s">
        <v>5016</v>
      </c>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13"/>
      <c r="BE46" s="413"/>
      <c r="BF46" s="413"/>
      <c r="BG46" s="413"/>
      <c r="BH46" s="413"/>
      <c r="BI46" s="414"/>
      <c r="BY46" s="136">
        <f t="shared" si="0"/>
        <v>0</v>
      </c>
    </row>
    <row r="47" spans="2:77" s="66" customFormat="1" ht="15" customHeight="1">
      <c r="B47" s="135" t="s">
        <v>5017</v>
      </c>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13"/>
      <c r="BE47" s="413"/>
      <c r="BF47" s="413"/>
      <c r="BG47" s="413"/>
      <c r="BH47" s="413"/>
      <c r="BI47" s="414"/>
      <c r="BY47" s="136">
        <f t="shared" si="0"/>
        <v>0</v>
      </c>
    </row>
    <row r="48" spans="2:77" s="66" customFormat="1" ht="15" customHeight="1">
      <c r="B48" s="135" t="s">
        <v>5018</v>
      </c>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13"/>
      <c r="BE48" s="413"/>
      <c r="BF48" s="413"/>
      <c r="BG48" s="413"/>
      <c r="BH48" s="413"/>
      <c r="BI48" s="414"/>
      <c r="BY48" s="136">
        <f t="shared" si="0"/>
        <v>0</v>
      </c>
    </row>
    <row r="49" spans="2:77" s="66" customFormat="1" ht="15" customHeight="1">
      <c r="B49" s="135" t="s">
        <v>5019</v>
      </c>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13"/>
      <c r="BE49" s="413"/>
      <c r="BF49" s="413"/>
      <c r="BG49" s="413"/>
      <c r="BH49" s="413"/>
      <c r="BI49" s="414"/>
      <c r="BY49" s="136">
        <f t="shared" si="0"/>
        <v>0</v>
      </c>
    </row>
    <row r="50" spans="2:77" s="66" customFormat="1" ht="15" customHeight="1">
      <c r="B50" s="135" t="s">
        <v>5020</v>
      </c>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13"/>
      <c r="BE50" s="413"/>
      <c r="BF50" s="413"/>
      <c r="BG50" s="413"/>
      <c r="BH50" s="413"/>
      <c r="BI50" s="414"/>
      <c r="BY50" s="136">
        <f t="shared" si="0"/>
        <v>0</v>
      </c>
    </row>
    <row r="51" spans="2:77" s="66" customFormat="1" ht="15" customHeight="1">
      <c r="B51" s="135" t="s">
        <v>5021</v>
      </c>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13"/>
      <c r="BE51" s="413"/>
      <c r="BF51" s="413"/>
      <c r="BG51" s="413"/>
      <c r="BH51" s="413"/>
      <c r="BI51" s="414"/>
      <c r="BY51" s="136">
        <f t="shared" si="0"/>
        <v>0</v>
      </c>
    </row>
    <row r="52" spans="2:77" s="66" customFormat="1" ht="15" customHeight="1">
      <c r="B52" s="135" t="s">
        <v>5022</v>
      </c>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13"/>
      <c r="BE52" s="413"/>
      <c r="BF52" s="413"/>
      <c r="BG52" s="413"/>
      <c r="BH52" s="413"/>
      <c r="BI52" s="414"/>
      <c r="BY52" s="136">
        <f t="shared" si="0"/>
        <v>0</v>
      </c>
    </row>
    <row r="53" spans="2:77" s="66" customFormat="1" ht="15" customHeight="1">
      <c r="B53" s="135" t="s">
        <v>5023</v>
      </c>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13"/>
      <c r="BE53" s="413"/>
      <c r="BF53" s="413"/>
      <c r="BG53" s="413"/>
      <c r="BH53" s="413"/>
      <c r="BI53" s="414"/>
      <c r="BY53" s="136">
        <f t="shared" si="0"/>
        <v>0</v>
      </c>
    </row>
    <row r="54" spans="2:77" s="66" customFormat="1" ht="15" customHeight="1">
      <c r="B54" s="135" t="s">
        <v>5024</v>
      </c>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13"/>
      <c r="BE54" s="413"/>
      <c r="BF54" s="413"/>
      <c r="BG54" s="413"/>
      <c r="BH54" s="413"/>
      <c r="BI54" s="414"/>
      <c r="BY54" s="136">
        <f t="shared" si="0"/>
        <v>0</v>
      </c>
    </row>
    <row r="55" spans="2:77" s="66" customFormat="1" ht="15" customHeight="1">
      <c r="B55" s="135" t="s">
        <v>5025</v>
      </c>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13"/>
      <c r="BE55" s="413"/>
      <c r="BF55" s="413"/>
      <c r="BG55" s="413"/>
      <c r="BH55" s="413"/>
      <c r="BI55" s="414"/>
      <c r="BY55" s="136">
        <f t="shared" si="0"/>
        <v>0</v>
      </c>
    </row>
    <row r="56" spans="2:77" s="66" customFormat="1" ht="15" customHeight="1">
      <c r="B56" s="135" t="s">
        <v>5026</v>
      </c>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13"/>
      <c r="BE56" s="413"/>
      <c r="BF56" s="413"/>
      <c r="BG56" s="413"/>
      <c r="BH56" s="413"/>
      <c r="BI56" s="414"/>
      <c r="BY56" s="136">
        <f t="shared" si="0"/>
        <v>0</v>
      </c>
    </row>
    <row r="57" spans="2:77" s="66" customFormat="1" ht="15" customHeight="1">
      <c r="B57" s="135" t="s">
        <v>5027</v>
      </c>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13"/>
      <c r="BE57" s="413"/>
      <c r="BF57" s="413"/>
      <c r="BG57" s="413"/>
      <c r="BH57" s="413"/>
      <c r="BI57" s="414"/>
      <c r="BY57" s="136">
        <f t="shared" si="0"/>
        <v>0</v>
      </c>
    </row>
    <row r="58" spans="2:77" s="66" customFormat="1" ht="15" customHeight="1">
      <c r="B58" s="135" t="s">
        <v>5028</v>
      </c>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13"/>
      <c r="BE58" s="413"/>
      <c r="BF58" s="413"/>
      <c r="BG58" s="413"/>
      <c r="BH58" s="413"/>
      <c r="BI58" s="414"/>
      <c r="BY58" s="136">
        <f t="shared" si="0"/>
        <v>0</v>
      </c>
    </row>
    <row r="59" spans="2:77" s="66" customFormat="1" ht="15" customHeight="1">
      <c r="B59" s="135" t="s">
        <v>5029</v>
      </c>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13"/>
      <c r="BE59" s="413"/>
      <c r="BF59" s="413"/>
      <c r="BG59" s="413"/>
      <c r="BH59" s="413"/>
      <c r="BI59" s="414"/>
      <c r="BY59" s="136">
        <f t="shared" si="0"/>
        <v>0</v>
      </c>
    </row>
    <row r="60" spans="2:77" s="66" customFormat="1" ht="15" customHeight="1">
      <c r="B60" s="135" t="s">
        <v>5030</v>
      </c>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13"/>
      <c r="BE60" s="413"/>
      <c r="BF60" s="413"/>
      <c r="BG60" s="413"/>
      <c r="BH60" s="413"/>
      <c r="BI60" s="414"/>
      <c r="BY60" s="136">
        <f t="shared" si="0"/>
        <v>0</v>
      </c>
    </row>
    <row r="61" spans="2:77" s="66" customFormat="1" ht="15" customHeight="1">
      <c r="B61" s="135" t="s">
        <v>5031</v>
      </c>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13"/>
      <c r="BE61" s="413"/>
      <c r="BF61" s="413"/>
      <c r="BG61" s="413"/>
      <c r="BH61" s="413"/>
      <c r="BI61" s="414"/>
      <c r="BY61" s="136">
        <f t="shared" si="0"/>
        <v>0</v>
      </c>
    </row>
    <row r="62" spans="2:77" s="66" customFormat="1" ht="15" customHeight="1">
      <c r="B62" s="135" t="s">
        <v>5032</v>
      </c>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13"/>
      <c r="BE62" s="413"/>
      <c r="BF62" s="413"/>
      <c r="BG62" s="413"/>
      <c r="BH62" s="413"/>
      <c r="BI62" s="414"/>
      <c r="BY62" s="136">
        <f t="shared" si="0"/>
        <v>0</v>
      </c>
    </row>
    <row r="63" spans="2:77" s="66" customFormat="1" ht="15" customHeight="1">
      <c r="B63" s="135" t="s">
        <v>5033</v>
      </c>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13"/>
      <c r="BE63" s="413"/>
      <c r="BF63" s="413"/>
      <c r="BG63" s="413"/>
      <c r="BH63" s="413"/>
      <c r="BI63" s="414"/>
      <c r="BY63" s="136">
        <f t="shared" si="0"/>
        <v>0</v>
      </c>
    </row>
    <row r="64" spans="2:77" s="66" customFormat="1" ht="15" customHeight="1">
      <c r="B64" s="135" t="s">
        <v>5034</v>
      </c>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13"/>
      <c r="BE64" s="413"/>
      <c r="BF64" s="413"/>
      <c r="BG64" s="413"/>
      <c r="BH64" s="413"/>
      <c r="BI64" s="414"/>
      <c r="BY64" s="136">
        <f t="shared" si="0"/>
        <v>0</v>
      </c>
    </row>
    <row r="65" spans="2:77" s="66" customFormat="1" ht="15" customHeight="1">
      <c r="B65" s="135" t="s">
        <v>5035</v>
      </c>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13"/>
      <c r="BE65" s="413"/>
      <c r="BF65" s="413"/>
      <c r="BG65" s="413"/>
      <c r="BH65" s="413"/>
      <c r="BI65" s="414"/>
      <c r="BY65" s="136">
        <f t="shared" si="0"/>
        <v>0</v>
      </c>
    </row>
    <row r="66" spans="2:77" s="66" customFormat="1" ht="15" customHeight="1">
      <c r="B66" s="135" t="s">
        <v>5036</v>
      </c>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13"/>
      <c r="BE66" s="413"/>
      <c r="BF66" s="413"/>
      <c r="BG66" s="413"/>
      <c r="BH66" s="413"/>
      <c r="BI66" s="414"/>
      <c r="BY66" s="136">
        <f t="shared" si="0"/>
        <v>0</v>
      </c>
    </row>
    <row r="67" spans="2:77" s="66" customFormat="1" ht="15" customHeight="1" thickBot="1">
      <c r="B67" s="137" t="s">
        <v>5037</v>
      </c>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18"/>
      <c r="BE67" s="418"/>
      <c r="BF67" s="418"/>
      <c r="BG67" s="418"/>
      <c r="BH67" s="418"/>
      <c r="BI67" s="419"/>
      <c r="BY67" s="136">
        <f>IF(OR(COUNTIF(AJ67,10)&gt;0,COUNTIF(AR67,10)&gt;0,COUNTIF(AZ67,10)&gt;0),1,0)</f>
        <v>0</v>
      </c>
    </row>
    <row r="68" spans="2:77" s="115" customFormat="1" ht="14.25">
      <c r="B68" s="421" t="str">
        <f>IF(BY68&gt;0,"Alerta: debido a que ha seleccionado la categoría Otra en algunas de las cols. Tipo de fuente, favor de especificar ese otro tipo de fuente en la col. Comentarios o especificaciones sobre el tipo de fuente"," ")</f>
        <v xml:space="preserve"> </v>
      </c>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Y68" s="138">
        <f>SUM(BY33:BY67)</f>
        <v>0</v>
      </c>
    </row>
    <row r="69" spans="2:77" s="115" customFormat="1" ht="15" customHeight="1"/>
    <row r="70" spans="2:77" s="115" customFormat="1" ht="15" customHeight="1"/>
    <row r="71" spans="2:77" s="115" customFormat="1" ht="15" customHeight="1"/>
    <row r="72" spans="2:77" s="115" customFormat="1" ht="15" customHeight="1"/>
    <row r="73" spans="2:77" s="115" customFormat="1" ht="15" customHeight="1"/>
    <row r="74" spans="2:77" ht="15" hidden="1" customHeight="1">
      <c r="C74" s="58" t="s">
        <v>4946</v>
      </c>
    </row>
    <row r="76" spans="2:77" ht="15" hidden="1" customHeight="1">
      <c r="C76" s="88" t="s">
        <v>4947</v>
      </c>
    </row>
  </sheetData>
  <sheetProtection algorithmName="SHA-512" hashValue="iGnbQLMdclQIebhM6bnrC8zCQsDXwnH/ISz6Z6waEuZQgqgljfAS2D0ZNqH5xC9aCZK42B/LEu6Mx/rMZ81asw==" saltValue="dVWBYDuNiqRAQYptnIDD3w==" spinCount="100000" sheet="1" objects="1" scenarios="1"/>
  <mergeCells count="621">
    <mergeCell ref="B68:BI68"/>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AN64:AQ64"/>
    <mergeCell ref="AR64:AU64"/>
    <mergeCell ref="AV64:AY64"/>
    <mergeCell ref="AZ64:BC64"/>
    <mergeCell ref="BD64:BI64"/>
    <mergeCell ref="AF64:AI64"/>
    <mergeCell ref="AJ64:AM64"/>
    <mergeCell ref="AN65:AQ65"/>
    <mergeCell ref="AR65:AU65"/>
    <mergeCell ref="AV65:AY65"/>
    <mergeCell ref="AZ65:BC65"/>
    <mergeCell ref="BD65:BI65"/>
    <mergeCell ref="AF65:AI65"/>
    <mergeCell ref="AJ65:AM65"/>
    <mergeCell ref="Z64:AB64"/>
    <mergeCell ref="AC64:AE64"/>
    <mergeCell ref="C64:E64"/>
    <mergeCell ref="F64:H64"/>
    <mergeCell ref="I64:K64"/>
    <mergeCell ref="L64:N64"/>
    <mergeCell ref="O64:R64"/>
    <mergeCell ref="S65:V65"/>
    <mergeCell ref="W65:Y65"/>
    <mergeCell ref="Z65:AB65"/>
    <mergeCell ref="AC65:AE65"/>
    <mergeCell ref="C62:E62"/>
    <mergeCell ref="F62:H62"/>
    <mergeCell ref="C65:E65"/>
    <mergeCell ref="F65:H65"/>
    <mergeCell ref="I65:K65"/>
    <mergeCell ref="L65:N65"/>
    <mergeCell ref="O65:R65"/>
    <mergeCell ref="S64:V64"/>
    <mergeCell ref="W64:Y64"/>
    <mergeCell ref="S63:V63"/>
    <mergeCell ref="W63:Y63"/>
    <mergeCell ref="C61:E61"/>
    <mergeCell ref="F61:H61"/>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Z63:AB63"/>
    <mergeCell ref="AC63:AE63"/>
    <mergeCell ref="AN60:AQ60"/>
    <mergeCell ref="I60:K60"/>
    <mergeCell ref="L60:N60"/>
    <mergeCell ref="O60:R60"/>
    <mergeCell ref="AN62:AQ62"/>
    <mergeCell ref="I62:K62"/>
    <mergeCell ref="L62:N62"/>
    <mergeCell ref="O62:R62"/>
    <mergeCell ref="S61:V61"/>
    <mergeCell ref="W61:Y61"/>
    <mergeCell ref="Z61:AB61"/>
    <mergeCell ref="AC61:AE61"/>
    <mergeCell ref="AR60:AU60"/>
    <mergeCell ref="AV60:AY60"/>
    <mergeCell ref="AZ60:BC60"/>
    <mergeCell ref="BD60:BI60"/>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AC29:AE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 ref="AZ31:BC31"/>
    <mergeCell ref="AF29:BI29"/>
    <mergeCell ref="AF30:AM30"/>
    <mergeCell ref="AN30:AU30"/>
    <mergeCell ref="AV30:BC30"/>
    <mergeCell ref="BD30:BI31"/>
    <mergeCell ref="AF31:AI31"/>
    <mergeCell ref="S29:V31"/>
    <mergeCell ref="W29:Y31"/>
    <mergeCell ref="Z29:AB31"/>
    <mergeCell ref="B1:BI1"/>
    <mergeCell ref="B3:BI3"/>
    <mergeCell ref="B5:BI5"/>
    <mergeCell ref="B7:BI7"/>
    <mergeCell ref="BF9:BI9"/>
    <mergeCell ref="B10:L10"/>
    <mergeCell ref="N10:O10"/>
    <mergeCell ref="C18:BI18"/>
    <mergeCell ref="C19:BI19"/>
  </mergeCells>
  <conditionalFormatting sqref="A1:XFD1048576">
    <cfRule type="expression" dxfId="171" priority="7" stopIfTrue="1">
      <formula>AND($A$1&lt;&gt;"",SEARCH("igual o mayor",A1)&gt;0)</formula>
    </cfRule>
    <cfRule type="expression" dxfId="170" priority="8" stopIfTrue="1">
      <formula>AND($A$1&lt;&gt;"",SEARCH("igual o menor",A1)&gt;0)</formula>
    </cfRule>
    <cfRule type="expression" dxfId="169" priority="9" stopIfTrue="1">
      <formula>AND($A$1&lt;&gt;"",SEARCH("pase a la pregunta",A1)&gt;0)</formula>
    </cfRule>
    <cfRule type="expression" dxfId="168" priority="10" stopIfTrue="1">
      <formula>AND($A$1&lt;&gt;"",SEARCH("en blanco",A1)&gt;0)</formula>
    </cfRule>
    <cfRule type="expression" dxfId="167" priority="11" stopIfTrue="1">
      <formula>AND($A$1&lt;&gt;"",SEARCH("no puede registrar",A1)&gt;0)</formula>
    </cfRule>
    <cfRule type="expression" dxfId="166" priority="12" stopIfTrue="1">
      <formula>AND($A$1&lt;&gt;"",SUM(A1)&gt;0)</formula>
    </cfRule>
    <cfRule type="expression" dxfId="165" priority="13" stopIfTrue="1">
      <formula>AND($A$1&lt;&gt;"",SEARCH("la pregunta",A1)&gt;0)</formula>
    </cfRule>
  </conditionalFormatting>
  <conditionalFormatting sqref="D27:BI27">
    <cfRule type="expression" dxfId="164" priority="2">
      <formula>AND(BX68&gt;0,COUNTA(BD33:BI67)=0)</formula>
    </cfRule>
  </conditionalFormatting>
  <conditionalFormatting sqref="BD33:BI67">
    <cfRule type="expression" dxfId="163" priority="5">
      <formula>AND(BY33=0,BD33="")</formula>
    </cfRule>
    <cfRule type="expression" dxfId="162" priority="6">
      <formula>AND(BY33&gt;0,BD33="")</formula>
    </cfRule>
  </conditionalFormatting>
  <dataValidations disablePrompts="1" count="2">
    <dataValidation type="list" allowBlank="1" showInputMessage="1" showErrorMessage="1" sqref="AJ32:AM32 AR32:AU32 AZ32:BC32">
      <formula1>$BK$33:$BK$43</formula1>
    </dataValidation>
    <dataValidation type="list" allowBlank="1" showInputMessage="1" showErrorMessage="1" sqref="AZ33:BC67 AJ33:AM67 AR33:AU67">
      <formula1>$BK$32:$BK$42</formula1>
    </dataValidation>
  </dataValidations>
  <hyperlinks>
    <hyperlink ref="BF9:BI9" location="Índice!B15" display="Índice"/>
    <hyperlink ref="Z32" r:id="rId1"/>
  </hyperlinks>
  <printOptions horizontalCentered="1" verticalCentered="1"/>
  <pageMargins left="0.70866141732283472" right="0.70866141732283472" top="0.74803149606299213" bottom="0.74803149606299213" header="0.31496062992125984" footer="0.31496062992125984"/>
  <pageSetup scale="72" orientation="portrait" r:id="rId2"/>
  <headerFooter>
    <oddHeader>&amp;CMódulo 1 Sección X
Participantes</oddHeader>
    <oddFooter>&amp;LCenso Nacional de Gobiernos Estatales 2026&amp;R&amp;P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5" width="13.625" style="19" hidden="1" customWidth="1"/>
    <col min="36" max="36" width="0" style="19" hidden="1" customWidth="1"/>
    <col min="37" max="16384" width="13.625" style="19" hidden="1"/>
  </cols>
  <sheetData>
    <row r="1" spans="1:30"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ht="15" customHeight="1">
      <c r="A2" s="13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0" ht="45" customHeight="1">
      <c r="A3" s="139"/>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0" ht="15" customHeight="1">
      <c r="A4" s="13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ht="45" customHeight="1">
      <c r="A5" s="139"/>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0" ht="15" customHeight="1">
      <c r="A6" s="139"/>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0" ht="15" customHeight="1" thickBot="1">
      <c r="A7" s="141"/>
      <c r="B7" s="24" t="s">
        <v>3</v>
      </c>
      <c r="C7" s="25"/>
      <c r="D7" s="25"/>
      <c r="E7" s="25"/>
      <c r="F7" s="25"/>
      <c r="G7" s="25"/>
      <c r="H7" s="25"/>
      <c r="I7" s="25"/>
      <c r="J7" s="25"/>
      <c r="K7" s="25"/>
      <c r="L7" s="25"/>
      <c r="M7" s="26"/>
      <c r="N7" s="24" t="s">
        <v>4</v>
      </c>
      <c r="O7" s="26"/>
      <c r="AA7" s="441" t="s">
        <v>2</v>
      </c>
      <c r="AB7" s="441"/>
      <c r="AC7" s="441"/>
      <c r="AD7" s="441"/>
    </row>
    <row r="8" spans="1:30" ht="15" customHeight="1" thickBot="1">
      <c r="A8" s="141"/>
      <c r="B8" s="311" t="str">
        <f>IF(Presentación!B10="","",Presentación!B10)</f>
        <v>Veracruz de Ignacio de la Llave</v>
      </c>
      <c r="C8" s="312"/>
      <c r="D8" s="312"/>
      <c r="E8" s="312"/>
      <c r="F8" s="312"/>
      <c r="G8" s="312"/>
      <c r="H8" s="312"/>
      <c r="I8" s="312"/>
      <c r="J8" s="312"/>
      <c r="K8" s="312"/>
      <c r="L8" s="313"/>
      <c r="M8" s="29"/>
      <c r="N8" s="311" t="str">
        <f>IF(Presentación!N10="","",Presentación!N10)</f>
        <v>230</v>
      </c>
      <c r="O8" s="313"/>
      <c r="P8" s="20"/>
      <c r="Q8" s="27"/>
      <c r="R8" s="27"/>
      <c r="S8" s="27"/>
      <c r="T8" s="27"/>
      <c r="U8" s="27"/>
      <c r="V8" s="27"/>
      <c r="W8" s="27"/>
      <c r="X8" s="27"/>
      <c r="Y8" s="27"/>
      <c r="Z8" s="27"/>
      <c r="AA8" s="27"/>
      <c r="AB8" s="20"/>
      <c r="AC8" s="27"/>
      <c r="AD8" s="28"/>
    </row>
    <row r="9" spans="1:30" ht="15" customHeight="1" thickBot="1">
      <c r="A9" s="139"/>
      <c r="B9" s="140"/>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140"/>
    </row>
    <row r="10" spans="1:30" ht="15" customHeight="1" thickBot="1">
      <c r="A10" s="142"/>
      <c r="B10" s="442" t="s">
        <v>5038</v>
      </c>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4"/>
    </row>
    <row r="11" spans="1:30" ht="15" customHeight="1">
      <c r="A11" s="139"/>
      <c r="B11" s="445" t="s">
        <v>5039</v>
      </c>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7"/>
    </row>
    <row r="12" spans="1:30" ht="24" customHeight="1">
      <c r="A12" s="144"/>
      <c r="B12" s="145"/>
      <c r="C12" s="448" t="s">
        <v>6017</v>
      </c>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50"/>
    </row>
    <row r="13" spans="1:30" ht="24" customHeight="1">
      <c r="A13" s="139"/>
      <c r="B13" s="146"/>
      <c r="C13" s="448" t="s">
        <v>5040</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50"/>
    </row>
    <row r="14" spans="1:30" s="22" customFormat="1" ht="24" customHeight="1">
      <c r="A14" s="139"/>
      <c r="B14" s="147"/>
      <c r="C14" s="448" t="s">
        <v>5041</v>
      </c>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2"/>
    </row>
    <row r="15" spans="1:30" s="22" customFormat="1" ht="24" customHeight="1">
      <c r="A15" s="139"/>
      <c r="B15" s="147"/>
      <c r="C15" s="423" t="s">
        <v>5042</v>
      </c>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5"/>
    </row>
    <row r="16" spans="1:30" ht="36" customHeight="1">
      <c r="A16" s="139"/>
      <c r="B16" s="149"/>
      <c r="C16" s="423" t="s">
        <v>5043</v>
      </c>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7"/>
    </row>
    <row r="17" spans="1:36" ht="48" customHeight="1">
      <c r="A17" s="139"/>
      <c r="B17" s="150"/>
      <c r="C17" s="423" t="s">
        <v>5044</v>
      </c>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7"/>
    </row>
    <row r="18" spans="1:36" ht="15" customHeight="1">
      <c r="A18" s="139"/>
      <c r="B18" s="150"/>
      <c r="C18" s="423" t="s">
        <v>6024</v>
      </c>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5"/>
    </row>
    <row r="19" spans="1:36" ht="15" customHeight="1">
      <c r="A19" s="151"/>
      <c r="B19" s="431" t="s">
        <v>5046</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3"/>
    </row>
    <row r="20" spans="1:36" ht="36" customHeight="1">
      <c r="A20" s="151"/>
      <c r="B20" s="152"/>
      <c r="C20" s="424" t="s">
        <v>5047</v>
      </c>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34"/>
    </row>
    <row r="21" spans="1:36" ht="36" customHeight="1">
      <c r="A21" s="151"/>
      <c r="B21" s="153"/>
      <c r="C21" s="435" t="s">
        <v>5048</v>
      </c>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6"/>
    </row>
    <row r="22" spans="1:36" ht="15" customHeight="1">
      <c r="A22" s="151"/>
      <c r="B22" s="154"/>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row>
    <row r="23" spans="1:36" ht="36" customHeight="1">
      <c r="A23" s="155" t="s">
        <v>5049</v>
      </c>
      <c r="B23" s="437" t="s">
        <v>6018</v>
      </c>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J23" s="19" t="s">
        <v>6067</v>
      </c>
    </row>
    <row r="24" spans="1:36" customFormat="1" ht="24" customHeight="1">
      <c r="A24" s="139"/>
      <c r="B24" s="140"/>
      <c r="C24" s="424" t="s">
        <v>5050</v>
      </c>
      <c r="D24" s="424"/>
      <c r="E24" s="424"/>
      <c r="F24" s="424"/>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row>
    <row r="25" spans="1:36" ht="15" customHeight="1">
      <c r="A25" s="139"/>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row>
    <row r="26" spans="1:36" ht="48" customHeight="1">
      <c r="A26" s="157"/>
      <c r="B26" s="158"/>
      <c r="C26" s="334" t="s">
        <v>5051</v>
      </c>
      <c r="D26" s="335"/>
      <c r="E26" s="335"/>
      <c r="F26" s="335"/>
      <c r="G26" s="335"/>
      <c r="H26" s="335"/>
      <c r="I26" s="335"/>
      <c r="J26" s="335"/>
      <c r="K26" s="335"/>
      <c r="L26" s="335"/>
      <c r="M26" s="335"/>
      <c r="N26" s="335"/>
      <c r="O26" s="335"/>
      <c r="P26" s="335"/>
      <c r="Q26" s="335"/>
      <c r="R26" s="336"/>
      <c r="S26" s="334" t="s">
        <v>5052</v>
      </c>
      <c r="T26" s="335"/>
      <c r="U26" s="335"/>
      <c r="V26" s="335"/>
      <c r="W26" s="335"/>
      <c r="X26" s="336"/>
      <c r="Y26" s="334" t="s">
        <v>5053</v>
      </c>
      <c r="Z26" s="335"/>
      <c r="AA26" s="335"/>
      <c r="AB26" s="335"/>
      <c r="AC26" s="335"/>
      <c r="AD26" s="336"/>
      <c r="AF26" t="s">
        <v>5054</v>
      </c>
      <c r="AG26" t="s">
        <v>5055</v>
      </c>
      <c r="AH26" t="s">
        <v>5056</v>
      </c>
      <c r="AI26" s="159" t="s">
        <v>5057</v>
      </c>
    </row>
    <row r="27" spans="1:36" ht="15" customHeight="1">
      <c r="A27" s="157"/>
      <c r="C27" s="428"/>
      <c r="D27" s="343"/>
      <c r="E27" s="343"/>
      <c r="F27" s="343"/>
      <c r="G27" s="343"/>
      <c r="H27" s="343"/>
      <c r="I27" s="343"/>
      <c r="J27" s="343"/>
      <c r="K27" s="343"/>
      <c r="L27" s="343"/>
      <c r="M27" s="343"/>
      <c r="N27" s="343"/>
      <c r="O27" s="343"/>
      <c r="P27" s="343"/>
      <c r="Q27" s="343"/>
      <c r="R27" s="429"/>
      <c r="S27" s="430"/>
      <c r="T27" s="430"/>
      <c r="U27" s="430"/>
      <c r="V27" s="430"/>
      <c r="W27" s="430"/>
      <c r="X27" s="430"/>
      <c r="Y27" s="430"/>
      <c r="Z27" s="430"/>
      <c r="AA27" s="430"/>
      <c r="AB27" s="430"/>
      <c r="AC27" s="430"/>
      <c r="AD27" s="430"/>
      <c r="AF27" s="160">
        <f>IF(AND(C27=1,S27=0,Y27=0),1,0)</f>
        <v>0</v>
      </c>
      <c r="AG27" s="160">
        <f>IF(C27=1,IF(COUNTA(S27:AD27)=2,0,1),IF(C27="",IF(COUNTA(S27:AD27)&gt;0,1,0),0))</f>
        <v>0</v>
      </c>
      <c r="AH27" s="160">
        <f>IF(C27&gt;1,IF(COUNTA(S27:AD27)=0,0,1),0)</f>
        <v>0</v>
      </c>
      <c r="AI27" s="161">
        <f>IF(AND(SUM(S27:AD27)=0,COUNTIF(S27:AD27,"NS")&gt;0),"NS",IF(AND(SUM(S27:AD27)=0,COUNTIF(S27:AD27,0)&gt;0),0,IF(AND(SUM(S27:AD27)=0,COUNTIF(S27:AD27,"NA")&gt;0),"NA",SUM(S27:AD27))))</f>
        <v>0</v>
      </c>
    </row>
    <row r="28" spans="1:36" ht="15" customHeight="1">
      <c r="A28" s="157"/>
      <c r="B28" s="158"/>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6" ht="24" customHeight="1">
      <c r="A29" s="163"/>
      <c r="B29" s="164"/>
      <c r="C29" s="423" t="s">
        <v>5058</v>
      </c>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row>
    <row r="30" spans="1:36" ht="60" customHeight="1">
      <c r="A30" s="163"/>
      <c r="B30" s="164"/>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6"/>
    </row>
    <row r="31" spans="1:36" ht="15" customHeight="1">
      <c r="A31" s="163"/>
      <c r="B31" s="438" t="str">
        <f>IF(AG27=0,"","Favor de ingresar toda la información requerida en la pregunta")</f>
        <v/>
      </c>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6" ht="15" customHeight="1">
      <c r="A32" s="163"/>
      <c r="B32" s="439" t="str">
        <f>IF(COUNTIF(S27:AD27,"NS")&lt;&gt;0,"Alerta: debido a que cuenta con registros NS, debe proporcionar una justificación en el area de comentarios al final de la pregunta","")</f>
        <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row>
    <row r="33" spans="1:31" ht="15" customHeight="1">
      <c r="A33" s="163"/>
      <c r="B33" s="440" t="str">
        <f>IF(AH27&gt;0,"Revise la información capturada, ya que tiene datos ingresados en celdas que están sombreadas","")</f>
        <v/>
      </c>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row>
    <row r="34" spans="1:31" ht="15" customHeight="1">
      <c r="A34" s="163"/>
      <c r="B34" s="440" t="str">
        <f>IF(AF27=0,"","Debido a que cuenta con registro(s) con el código 1, el total de la fila respectiva debe ser mayor a cero")</f>
        <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row>
    <row r="35" spans="1:31" ht="15" customHeight="1">
      <c r="A35" s="163"/>
      <c r="B35" s="164"/>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row>
    <row r="36" spans="1:31" ht="15" customHeight="1">
      <c r="A36" s="155"/>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row>
    <row r="37" spans="1:31" ht="15" hidden="1" customHeight="1">
      <c r="A37" s="155"/>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row>
    <row r="38" spans="1:31" ht="15" hidden="1" customHeight="1">
      <c r="A38" s="155"/>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row>
    <row r="39" spans="1:31" ht="15" hidden="1" customHeight="1">
      <c r="A39" s="164"/>
      <c r="B39" s="167"/>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row>
    <row r="40" spans="1:31" ht="15" hidden="1" customHeight="1">
      <c r="A40" s="164"/>
      <c r="B40" s="167"/>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row>
  </sheetData>
  <sheetProtection algorithmName="SHA-512" hashValue="qRFtloirwDUkDurXFY1QQ6jdfeakpnaNvK14dCxaWLBvrWw2oJfWW2tD9IARM2GCvHqE+mGYkdCSmFjGKPZDbA==" saltValue="eaK73wlJOGKBpBxQAxmqvg==" spinCount="100000" sheet="1" objects="1" scenarios="1"/>
  <mergeCells count="32">
    <mergeCell ref="B31:AE31"/>
    <mergeCell ref="B32:AE32"/>
    <mergeCell ref="B33:AE33"/>
    <mergeCell ref="B34:AE34"/>
    <mergeCell ref="B1:AD1"/>
    <mergeCell ref="B3:AD3"/>
    <mergeCell ref="B5:AD5"/>
    <mergeCell ref="AA7:AD7"/>
    <mergeCell ref="B8:L8"/>
    <mergeCell ref="N8:O8"/>
    <mergeCell ref="B10:AD10"/>
    <mergeCell ref="B11:AD11"/>
    <mergeCell ref="C12:AD12"/>
    <mergeCell ref="C13:AD13"/>
    <mergeCell ref="C16:AD16"/>
    <mergeCell ref="C14:AD14"/>
    <mergeCell ref="C15:AD15"/>
    <mergeCell ref="C30:AD30"/>
    <mergeCell ref="C17:AD17"/>
    <mergeCell ref="S26:X26"/>
    <mergeCell ref="Y26:AD26"/>
    <mergeCell ref="C27:R27"/>
    <mergeCell ref="C29:AD29"/>
    <mergeCell ref="C26:R26"/>
    <mergeCell ref="S27:X27"/>
    <mergeCell ref="Y27:AD27"/>
    <mergeCell ref="C18:AD18"/>
    <mergeCell ref="B19:AD19"/>
    <mergeCell ref="C20:AD20"/>
    <mergeCell ref="C21:AD21"/>
    <mergeCell ref="B23:AD23"/>
    <mergeCell ref="C24:AD24"/>
  </mergeCells>
  <conditionalFormatting sqref="A1:XFD1048576">
    <cfRule type="expression" dxfId="161" priority="7" stopIfTrue="1">
      <formula>AND($A$1&lt;&gt;"",SEARCH("igual o mayor",A1)&gt;0)</formula>
    </cfRule>
    <cfRule type="expression" dxfId="160" priority="8" stopIfTrue="1">
      <formula>AND($A$1&lt;&gt;"",SEARCH("igual o menor",A1)&gt;0)</formula>
    </cfRule>
    <cfRule type="expression" dxfId="159" priority="9" stopIfTrue="1">
      <formula>AND($A$1&lt;&gt;"",SEARCH("pase a la pregunta",A1)&gt;0)</formula>
    </cfRule>
    <cfRule type="expression" dxfId="158" priority="10" stopIfTrue="1">
      <formula>AND($A$1&lt;&gt;"",SEARCH("en blanco",A1)&gt;0)</formula>
    </cfRule>
    <cfRule type="expression" dxfId="157" priority="11" stopIfTrue="1">
      <formula>AND($A$1&lt;&gt;"",SEARCH("no puede registrar",A1)&gt;0)</formula>
    </cfRule>
    <cfRule type="expression" dxfId="156" priority="12" stopIfTrue="1">
      <formula>AND($A$1&lt;&gt;"",SUM(A1)&gt;0)</formula>
    </cfRule>
    <cfRule type="expression" dxfId="155" priority="13" stopIfTrue="1">
      <formula>AND($A$1&lt;&gt;"",SEARCH("la pregunta",A1)&gt;0)</formula>
    </cfRule>
  </conditionalFormatting>
  <conditionalFormatting sqref="S27:AD27">
    <cfRule type="expression" dxfId="154" priority="6">
      <formula>$C$27&gt;1</formula>
    </cfRule>
  </conditionalFormatting>
  <dataValidations count="1">
    <dataValidation type="list" allowBlank="1" showInputMessage="1" showErrorMessage="1" sqref="C27:R27">
      <formula1>"1,2,8,9"</formula1>
    </dataValidation>
  </dataValidations>
  <hyperlinks>
    <hyperlink ref="AA7:AD7" location="Índice!C19"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Cuestionario</oddHeader>
    <oddFooter>&amp;LCenso Nacional de Gobiernos Estatales 2026&amp;R&amp;P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3"/>
  <sheetViews>
    <sheetView showGridLines="0" view="pageBreakPreview" zoomScale="120" zoomScaleNormal="100" zoomScaleSheetLayoutView="120" workbookViewId="0"/>
  </sheetViews>
  <sheetFormatPr baseColWidth="10" defaultColWidth="0" defaultRowHeight="15" customHeight="1" zeroHeight="1"/>
  <cols>
    <col min="1" max="1" width="5.625" style="38" customWidth="1"/>
    <col min="2" max="30" width="3.625" style="38" customWidth="1"/>
    <col min="31" max="31" width="5.625" style="38" customWidth="1"/>
    <col min="32" max="16384" width="13.625" style="38" hidden="1"/>
  </cols>
  <sheetData>
    <row r="1" spans="1:30" customFormat="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customFormat="1" ht="15" customHeight="1">
      <c r="A2" s="13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0" customFormat="1" ht="45" customHeight="1">
      <c r="A3" s="139"/>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0" customFormat="1" ht="15" customHeight="1">
      <c r="A4" s="13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customFormat="1" ht="45" customHeight="1">
      <c r="A5" s="139"/>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0" customFormat="1" ht="15" customHeight="1">
      <c r="A6" s="139"/>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0" customFormat="1" ht="15" customHeight="1" thickBot="1">
      <c r="A7" s="141"/>
      <c r="B7" s="24" t="s">
        <v>3</v>
      </c>
      <c r="C7" s="25"/>
      <c r="D7" s="25"/>
      <c r="E7" s="25"/>
      <c r="F7" s="25"/>
      <c r="G7" s="25"/>
      <c r="H7" s="25"/>
      <c r="I7" s="25"/>
      <c r="J7" s="25"/>
      <c r="K7" s="25"/>
      <c r="L7" s="25"/>
      <c r="M7" s="26"/>
      <c r="N7" s="24" t="s">
        <v>4</v>
      </c>
      <c r="O7" s="26"/>
      <c r="AA7" s="441" t="s">
        <v>2</v>
      </c>
      <c r="AB7" s="441"/>
      <c r="AC7" s="441"/>
      <c r="AD7" s="441"/>
    </row>
    <row r="8" spans="1:30" customFormat="1" ht="15" customHeight="1" thickBot="1">
      <c r="A8" s="141"/>
      <c r="B8" s="311" t="str">
        <f>IF(Presentación!B10="","",Presentación!B10)</f>
        <v>Veracruz de Ignacio de la Llave</v>
      </c>
      <c r="C8" s="312"/>
      <c r="D8" s="312"/>
      <c r="E8" s="312"/>
      <c r="F8" s="312"/>
      <c r="G8" s="312"/>
      <c r="H8" s="312"/>
      <c r="I8" s="312"/>
      <c r="J8" s="312"/>
      <c r="K8" s="312"/>
      <c r="L8" s="313"/>
      <c r="M8" s="29"/>
      <c r="N8" s="311" t="str">
        <f>IF(Presentación!N10="","",Presentación!N10)</f>
        <v>230</v>
      </c>
      <c r="O8" s="313"/>
      <c r="P8" s="20"/>
      <c r="Q8" s="27"/>
      <c r="R8" s="27"/>
      <c r="S8" s="27"/>
      <c r="T8" s="27"/>
      <c r="U8" s="27"/>
      <c r="V8" s="27"/>
      <c r="W8" s="27"/>
      <c r="X8" s="27"/>
      <c r="Y8" s="27"/>
      <c r="Z8" s="27"/>
      <c r="AA8" s="27"/>
      <c r="AB8" s="20"/>
      <c r="AC8" s="27"/>
      <c r="AD8" s="28"/>
    </row>
    <row r="9" spans="1:30" customFormat="1" ht="15" customHeight="1" thickBot="1">
      <c r="A9" s="139"/>
      <c r="B9" s="140"/>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140"/>
    </row>
    <row r="10" spans="1:30" customFormat="1" ht="15" customHeight="1" thickBot="1">
      <c r="A10" s="142"/>
      <c r="B10" s="442" t="s">
        <v>5059</v>
      </c>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4"/>
    </row>
    <row r="11" spans="1:30" customFormat="1" ht="15" customHeight="1">
      <c r="A11" s="139"/>
      <c r="B11" s="445" t="s">
        <v>5060</v>
      </c>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7"/>
    </row>
    <row r="12" spans="1:30" customFormat="1" ht="24" customHeight="1">
      <c r="A12" s="144"/>
      <c r="B12" s="145"/>
      <c r="C12" s="448" t="s">
        <v>6017</v>
      </c>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50"/>
    </row>
    <row r="13" spans="1:30" customFormat="1" ht="24" customHeight="1">
      <c r="A13" s="139"/>
      <c r="B13" s="146"/>
      <c r="C13" s="448" t="s">
        <v>5040</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50"/>
    </row>
    <row r="14" spans="1:30" customFormat="1" ht="24" customHeight="1">
      <c r="A14" s="139"/>
      <c r="B14" s="146"/>
      <c r="C14" s="448" t="s">
        <v>5061</v>
      </c>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50"/>
    </row>
    <row r="15" spans="1:30" customFormat="1" ht="24" customHeight="1">
      <c r="A15" s="139"/>
      <c r="B15" s="147"/>
      <c r="C15" s="423" t="s">
        <v>5062</v>
      </c>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7"/>
    </row>
    <row r="16" spans="1:30" customFormat="1" ht="36" customHeight="1">
      <c r="A16" s="139"/>
      <c r="B16" s="149"/>
      <c r="C16" s="423" t="s">
        <v>5043</v>
      </c>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7"/>
    </row>
    <row r="17" spans="1:35" customFormat="1" ht="48" customHeight="1">
      <c r="A17" s="139"/>
      <c r="B17" s="150"/>
      <c r="C17" s="423" t="s">
        <v>5044</v>
      </c>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7"/>
    </row>
    <row r="18" spans="1:35" customFormat="1" ht="15" customHeight="1">
      <c r="A18" s="139"/>
      <c r="B18" s="168"/>
      <c r="C18" s="494" t="s">
        <v>5045</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6"/>
    </row>
    <row r="19" spans="1:35" customFormat="1" ht="15" customHeight="1">
      <c r="A19" s="142"/>
      <c r="B19" s="497" t="s">
        <v>5046</v>
      </c>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9"/>
    </row>
    <row r="20" spans="1:35" customFormat="1" ht="36" customHeight="1">
      <c r="A20" s="155"/>
      <c r="B20" s="153"/>
      <c r="C20" s="480" t="s">
        <v>5063</v>
      </c>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500"/>
      <c r="AF20" s="141" t="s">
        <v>5064</v>
      </c>
      <c r="AG20" t="s">
        <v>5065</v>
      </c>
      <c r="AH20" s="38"/>
    </row>
    <row r="21" spans="1:35" customFormat="1" ht="15" customHeight="1">
      <c r="A21" s="155"/>
      <c r="B21" s="169"/>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F21" s="170">
        <f>CNGE_2026_M1_Secc10_Sub1!C27</f>
        <v>0</v>
      </c>
      <c r="AG21" s="170">
        <f>CNGE_2026_M1_Secc10_Sub1!AI27</f>
        <v>0</v>
      </c>
      <c r="AH21" s="38"/>
    </row>
    <row r="22" spans="1:35" customFormat="1" ht="24" customHeight="1">
      <c r="A22" s="171" t="s">
        <v>5066</v>
      </c>
      <c r="B22" s="437" t="s">
        <v>5067</v>
      </c>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row>
    <row r="23" spans="1:35" customFormat="1" ht="48" customHeight="1">
      <c r="A23" s="155"/>
      <c r="B23" s="156"/>
      <c r="C23" s="424" t="s">
        <v>5068</v>
      </c>
      <c r="D23" s="42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row>
    <row r="24" spans="1:35" customFormat="1" ht="15" customHeight="1" thickBot="1">
      <c r="A24" s="155"/>
      <c r="B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G24" t="s">
        <v>5055</v>
      </c>
      <c r="AH24" t="s">
        <v>5056</v>
      </c>
      <c r="AI24" t="s">
        <v>5069</v>
      </c>
    </row>
    <row r="25" spans="1:35" customFormat="1" ht="15" customHeight="1" thickBot="1">
      <c r="A25" s="155"/>
      <c r="B25" s="164"/>
      <c r="C25" s="501"/>
      <c r="D25" s="502"/>
      <c r="E25" s="502"/>
      <c r="F25" s="503"/>
      <c r="G25" s="172" t="s">
        <v>5070</v>
      </c>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G25" s="160">
        <f>IF(AND($AF$21=1,$AG$21&gt;0,$AG$21&lt;&gt;"NS",$AG$21&lt;&gt;"NA"),IF(COUNTA(C25)=1,0,1),0)</f>
        <v>0</v>
      </c>
      <c r="AH25" s="160">
        <f>IF(OR($AF$21&lt;&gt;1,$AG$21=0,$AG$21="NS",$AG$21="NA"),IF(COUNTA(C25)=0,0,1),0)</f>
        <v>0</v>
      </c>
      <c r="AI25" s="160" cm="1">
        <f t="array" ref="AI25">IF(OR(C25={"NS","NA"},AG21={"NS","NA"}),0,IF(C25&gt;=AG21,0,1))</f>
        <v>0</v>
      </c>
    </row>
    <row r="26" spans="1:35" customFormat="1" ht="15" customHeight="1">
      <c r="A26" s="155"/>
      <c r="B26" s="164"/>
      <c r="C26" s="173"/>
      <c r="D26" s="173"/>
      <c r="E26" s="173"/>
      <c r="F26" s="173"/>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row>
    <row r="27" spans="1:35" customFormat="1" ht="24.95" customHeight="1">
      <c r="A27" s="155"/>
      <c r="B27" s="164"/>
      <c r="C27" s="423" t="s">
        <v>5058</v>
      </c>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row>
    <row r="28" spans="1:35" customFormat="1" ht="60" customHeight="1">
      <c r="A28" s="155"/>
      <c r="B28" s="164"/>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row>
    <row r="29" spans="1:35" customFormat="1" ht="15" customHeight="1">
      <c r="A29" s="155"/>
      <c r="B29" s="438" t="str">
        <f>IF(AG25=0,"","Favor de ingresar toda la información requerida en la pregunta")</f>
        <v/>
      </c>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row>
    <row r="30" spans="1:35" customFormat="1" ht="15" customHeight="1">
      <c r="A30" s="155"/>
      <c r="B30" s="439" t="str">
        <f>IF(COUNTIF(C25,"NS")&lt;&gt;0,"Alerta: debido a que cuenta con registros NS, debe proporcionar una justificación en el area de comentarios al final de la pregunta","")</f>
        <v/>
      </c>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row>
    <row r="31" spans="1:35" customFormat="1" ht="15" customHeight="1">
      <c r="A31" s="155"/>
      <c r="B31" s="440" t="str">
        <f>IF(AH25&gt;0,"Revise la información capturada, ya que tiene datos ingresados en celdas que están sombreadas","")</f>
        <v/>
      </c>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row>
    <row r="32" spans="1:35" customFormat="1" ht="15" customHeight="1">
      <c r="A32" s="155"/>
      <c r="B32" s="457" t="str">
        <f>IF(AI25&gt;0,"Alerta: debe de proporcionar una justificación de acuerdo a lo establecido en la instrucción 1","")</f>
        <v/>
      </c>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row>
    <row r="33" spans="1:90" customFormat="1" ht="15" customHeight="1">
      <c r="A33" s="155"/>
      <c r="B33" s="169"/>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row>
    <row r="34" spans="1:90" customFormat="1" ht="15" customHeight="1">
      <c r="A34" s="155"/>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row>
    <row r="35" spans="1:90" customFormat="1" ht="24" customHeight="1">
      <c r="A35" s="155" t="s">
        <v>5071</v>
      </c>
      <c r="B35" s="437" t="s">
        <v>5072</v>
      </c>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row>
    <row r="36" spans="1:90" customFormat="1" ht="15" customHeight="1">
      <c r="A36" s="155"/>
      <c r="B36" s="156"/>
      <c r="C36" s="448" t="s">
        <v>5073</v>
      </c>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row>
    <row r="37" spans="1:90" customFormat="1" ht="24" customHeight="1">
      <c r="A37" s="155"/>
      <c r="B37" s="156"/>
      <c r="C37" s="423" t="s">
        <v>5074</v>
      </c>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row>
    <row r="38" spans="1:90" customFormat="1" ht="15" customHeight="1">
      <c r="A38" s="155"/>
      <c r="B38" s="156"/>
      <c r="C38" s="423" t="s">
        <v>5075</v>
      </c>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row>
    <row r="39" spans="1:90" customFormat="1" ht="36" customHeight="1">
      <c r="A39" s="155"/>
      <c r="B39" s="156"/>
      <c r="C39" s="423" t="s">
        <v>5076</v>
      </c>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row>
    <row r="40" spans="1:90" s="140" customFormat="1" ht="24" customHeight="1">
      <c r="A40" s="143"/>
      <c r="B40" s="148"/>
      <c r="C40" s="424" t="s">
        <v>5077</v>
      </c>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row>
    <row r="41" spans="1:90" customFormat="1" ht="15" customHeight="1">
      <c r="A41" s="155"/>
      <c r="B41" s="164"/>
      <c r="C41" s="505" t="s">
        <v>6025</v>
      </c>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row>
    <row r="42" spans="1:90" customFormat="1" ht="15" customHeight="1">
      <c r="A42" s="155"/>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row>
    <row r="43" spans="1:90" customFormat="1" ht="15" customHeight="1">
      <c r="A43" s="155"/>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506" t="s">
        <v>5078</v>
      </c>
      <c r="AB43" s="506"/>
      <c r="AC43" s="506"/>
      <c r="AD43" s="506"/>
    </row>
    <row r="44" spans="1:90" customFormat="1" ht="15" customHeight="1">
      <c r="A44" s="155"/>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G44" t="s">
        <v>5055</v>
      </c>
      <c r="AH44" t="s">
        <v>5056</v>
      </c>
      <c r="AI44" t="s">
        <v>5079</v>
      </c>
      <c r="AJ44" t="s">
        <v>5080</v>
      </c>
      <c r="AK44" s="22"/>
      <c r="AL44" s="22"/>
      <c r="AM44" s="174" t="s">
        <v>5081</v>
      </c>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row>
    <row r="45" spans="1:90" customFormat="1" ht="24" customHeight="1">
      <c r="A45" s="155"/>
      <c r="B45" s="164"/>
      <c r="C45" s="334" t="s">
        <v>5082</v>
      </c>
      <c r="D45" s="335"/>
      <c r="E45" s="335"/>
      <c r="F45" s="335"/>
      <c r="G45" s="335"/>
      <c r="H45" s="335"/>
      <c r="I45" s="336"/>
      <c r="J45" s="334" t="s">
        <v>5083</v>
      </c>
      <c r="K45" s="336"/>
      <c r="L45" s="334" t="s">
        <v>5084</v>
      </c>
      <c r="M45" s="335"/>
      <c r="N45" s="335"/>
      <c r="O45" s="335"/>
      <c r="P45" s="335"/>
      <c r="Q45" s="335"/>
      <c r="R45" s="335"/>
      <c r="S45" s="335"/>
      <c r="T45" s="335"/>
      <c r="U45" s="335"/>
      <c r="V45" s="335"/>
      <c r="W45" s="335"/>
      <c r="X45" s="336"/>
      <c r="Y45" s="334" t="s">
        <v>5085</v>
      </c>
      <c r="Z45" s="335"/>
      <c r="AA45" s="335"/>
      <c r="AB45" s="335"/>
      <c r="AC45" s="335"/>
      <c r="AD45" s="336"/>
      <c r="AG45" s="160">
        <f>IF(AND($AF$21=1,$AG$21&gt;0,$AG$21&lt;&gt;"NS",$AG$21&lt;&gt;"NA",$C$25&gt;0,$C$25&lt;&gt;"NS",$C$25&lt;&gt;"NA"),IF(COUNTA(Y46:AD97)=52,0,1),0)</f>
        <v>0</v>
      </c>
      <c r="AH45" s="160">
        <f>IF(OR($AF$21&lt;&gt;1,$AG$21=0,$AG$21="NS",$AG$21="NA",$C$25=0,$C$25="NS",$C$25="NA"),IF(COUNTA(Y46:AD97)=0,0,1),0)</f>
        <v>0</v>
      </c>
      <c r="AI45" s="160">
        <f>IF(OR($AF$21&lt;&gt;1,$AG$21=0,$AG$21="NS",$AG$21="NA",$C$25=0,$C$25="NS",$C$25="NA"),0,IF(Y98=C25,0,1))</f>
        <v>0</v>
      </c>
      <c r="AJ45" s="140"/>
      <c r="AK45" s="22"/>
      <c r="AL45" s="22"/>
      <c r="AM45" s="186">
        <f>$Y$46</f>
        <v>0</v>
      </c>
      <c r="AN45" s="186">
        <f>$Y$47</f>
        <v>0</v>
      </c>
      <c r="AO45" s="175">
        <f>$Y$48</f>
        <v>0</v>
      </c>
      <c r="AP45" s="175">
        <f>$Y$49</f>
        <v>0</v>
      </c>
      <c r="AQ45" s="175">
        <f>$Y$50</f>
        <v>0</v>
      </c>
      <c r="AR45" s="175">
        <f>$Y$51</f>
        <v>0</v>
      </c>
      <c r="AS45" s="175">
        <f>$Y$52</f>
        <v>0</v>
      </c>
      <c r="AT45" s="175">
        <f>$Y$53</f>
        <v>0</v>
      </c>
      <c r="AU45" s="175">
        <f>$Y$54</f>
        <v>0</v>
      </c>
      <c r="AV45" s="175">
        <f>$Y$55</f>
        <v>0</v>
      </c>
      <c r="AW45" s="175">
        <f>$Y$56</f>
        <v>0</v>
      </c>
      <c r="AX45" s="175">
        <f>$Y$57</f>
        <v>0</v>
      </c>
      <c r="AY45" s="175">
        <f>$Y$58</f>
        <v>0</v>
      </c>
      <c r="AZ45" s="175">
        <f>$Y$59</f>
        <v>0</v>
      </c>
      <c r="BA45" s="175">
        <f>$Y$60</f>
        <v>0</v>
      </c>
      <c r="BB45" s="175">
        <f>$Y$61</f>
        <v>0</v>
      </c>
      <c r="BC45" s="175">
        <f>$Y$62</f>
        <v>0</v>
      </c>
      <c r="BD45" s="175">
        <f>$Y$63</f>
        <v>0</v>
      </c>
      <c r="BE45" s="175">
        <f>$Y$64</f>
        <v>0</v>
      </c>
      <c r="BF45" s="175">
        <f>$Y$65</f>
        <v>0</v>
      </c>
      <c r="BG45" s="175">
        <f>$Y$66</f>
        <v>0</v>
      </c>
      <c r="BH45" s="175">
        <f>$Y$67</f>
        <v>0</v>
      </c>
      <c r="BI45" s="175">
        <f>$Y$68</f>
        <v>0</v>
      </c>
      <c r="BJ45" s="175">
        <f>$Y$69</f>
        <v>0</v>
      </c>
      <c r="BK45" s="175">
        <f>$Y$70</f>
        <v>0</v>
      </c>
      <c r="BL45" s="175">
        <f>$Y$71</f>
        <v>0</v>
      </c>
      <c r="BM45" s="175">
        <f>$Y$72</f>
        <v>0</v>
      </c>
      <c r="BN45" s="175">
        <f>$Y$73</f>
        <v>0</v>
      </c>
      <c r="BO45" s="175">
        <f>$Y$74</f>
        <v>0</v>
      </c>
      <c r="BP45" s="175">
        <f>$Y$75</f>
        <v>0</v>
      </c>
      <c r="BQ45" s="175">
        <f>$Y$76</f>
        <v>0</v>
      </c>
      <c r="BR45" s="175">
        <f>$Y$77</f>
        <v>0</v>
      </c>
      <c r="BS45" s="175">
        <f>$Y$78</f>
        <v>0</v>
      </c>
      <c r="BT45" s="175">
        <f>$Y$79</f>
        <v>0</v>
      </c>
      <c r="BU45" s="175">
        <f>$Y$80</f>
        <v>0</v>
      </c>
      <c r="BV45" s="175">
        <f>$Y$81</f>
        <v>0</v>
      </c>
      <c r="BW45" s="175">
        <f>$Y$82</f>
        <v>0</v>
      </c>
      <c r="BX45" s="175">
        <f>$Y$83</f>
        <v>0</v>
      </c>
      <c r="BY45" s="175">
        <f>$Y$84</f>
        <v>0</v>
      </c>
      <c r="BZ45" s="175">
        <f>$Y$85</f>
        <v>0</v>
      </c>
      <c r="CA45" s="175">
        <f>$Y$86</f>
        <v>0</v>
      </c>
      <c r="CB45" s="175">
        <f>$Y$87</f>
        <v>0</v>
      </c>
      <c r="CC45" s="175">
        <f>$Y$88</f>
        <v>0</v>
      </c>
      <c r="CD45" s="175">
        <f>$Y$89</f>
        <v>0</v>
      </c>
      <c r="CE45" s="175">
        <f>$Y$90</f>
        <v>0</v>
      </c>
      <c r="CF45" s="175">
        <f>$Y$91</f>
        <v>0</v>
      </c>
      <c r="CG45" s="175">
        <f>$Y$92</f>
        <v>0</v>
      </c>
      <c r="CH45" s="175">
        <f>$Y$93</f>
        <v>0</v>
      </c>
      <c r="CI45" s="175">
        <f>$Y$94</f>
        <v>0</v>
      </c>
      <c r="CJ45" s="175">
        <f>$Y$95</f>
        <v>0</v>
      </c>
      <c r="CK45" s="175">
        <f>$Y$96</f>
        <v>0</v>
      </c>
      <c r="CL45" s="175">
        <f>$Y$97</f>
        <v>0</v>
      </c>
    </row>
    <row r="46" spans="1:90" customFormat="1" ht="15" customHeight="1">
      <c r="A46" s="155"/>
      <c r="B46" s="164"/>
      <c r="C46" s="337" t="s">
        <v>5086</v>
      </c>
      <c r="D46" s="463" t="s">
        <v>5087</v>
      </c>
      <c r="E46" s="464"/>
      <c r="F46" s="464"/>
      <c r="G46" s="464"/>
      <c r="H46" s="464"/>
      <c r="I46" s="465"/>
      <c r="J46" s="458" t="s">
        <v>5088</v>
      </c>
      <c r="K46" s="459"/>
      <c r="L46" s="460" t="s">
        <v>5089</v>
      </c>
      <c r="M46" s="461"/>
      <c r="N46" s="461"/>
      <c r="O46" s="461"/>
      <c r="P46" s="461"/>
      <c r="Q46" s="461"/>
      <c r="R46" s="461"/>
      <c r="S46" s="461"/>
      <c r="T46" s="461"/>
      <c r="U46" s="461"/>
      <c r="V46" s="461"/>
      <c r="W46" s="461"/>
      <c r="X46" s="462"/>
      <c r="Y46" s="487"/>
      <c r="Z46" s="488"/>
      <c r="AA46" s="488"/>
      <c r="AB46" s="488"/>
      <c r="AC46" s="488"/>
      <c r="AD46" s="489"/>
      <c r="AG46" s="22"/>
      <c r="AH46" s="22"/>
      <c r="AI46" s="22"/>
      <c r="AJ46" s="140"/>
      <c r="AK46" s="22"/>
      <c r="AL46" s="175">
        <f>$Y$46</f>
        <v>0</v>
      </c>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row>
    <row r="47" spans="1:90" customFormat="1" ht="15" customHeight="1">
      <c r="A47" s="155"/>
      <c r="B47" s="164"/>
      <c r="C47" s="337"/>
      <c r="D47" s="466"/>
      <c r="E47" s="467"/>
      <c r="F47" s="467"/>
      <c r="G47" s="467"/>
      <c r="H47" s="467"/>
      <c r="I47" s="468"/>
      <c r="J47" s="458" t="s">
        <v>5090</v>
      </c>
      <c r="K47" s="459"/>
      <c r="L47" s="460" t="s">
        <v>5091</v>
      </c>
      <c r="M47" s="461"/>
      <c r="N47" s="461"/>
      <c r="O47" s="461"/>
      <c r="P47" s="461"/>
      <c r="Q47" s="461"/>
      <c r="R47" s="461"/>
      <c r="S47" s="461"/>
      <c r="T47" s="461"/>
      <c r="U47" s="461"/>
      <c r="V47" s="461"/>
      <c r="W47" s="461"/>
      <c r="X47" s="462"/>
      <c r="Y47" s="487"/>
      <c r="Z47" s="488"/>
      <c r="AA47" s="488"/>
      <c r="AB47" s="488"/>
      <c r="AC47" s="488"/>
      <c r="AD47" s="489"/>
      <c r="AG47" s="22"/>
      <c r="AH47" s="22"/>
      <c r="AI47" s="22"/>
      <c r="AJ47" s="140"/>
      <c r="AK47" s="22"/>
      <c r="AL47" s="175">
        <f>$Y$47</f>
        <v>0</v>
      </c>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row>
    <row r="48" spans="1:90" customFormat="1" ht="24" customHeight="1">
      <c r="A48" s="155"/>
      <c r="B48" s="164"/>
      <c r="C48" s="337"/>
      <c r="D48" s="466"/>
      <c r="E48" s="467"/>
      <c r="F48" s="467"/>
      <c r="G48" s="467"/>
      <c r="H48" s="467"/>
      <c r="I48" s="468"/>
      <c r="J48" s="458" t="s">
        <v>5092</v>
      </c>
      <c r="K48" s="459"/>
      <c r="L48" s="460" t="s">
        <v>5093</v>
      </c>
      <c r="M48" s="461"/>
      <c r="N48" s="461"/>
      <c r="O48" s="461"/>
      <c r="P48" s="461"/>
      <c r="Q48" s="461"/>
      <c r="R48" s="461"/>
      <c r="S48" s="461"/>
      <c r="T48" s="461"/>
      <c r="U48" s="461"/>
      <c r="V48" s="461"/>
      <c r="W48" s="461"/>
      <c r="X48" s="462"/>
      <c r="Y48" s="487"/>
      <c r="Z48" s="488"/>
      <c r="AA48" s="488"/>
      <c r="AB48" s="488"/>
      <c r="AC48" s="488"/>
      <c r="AD48" s="489"/>
      <c r="AG48" s="22"/>
      <c r="AH48" s="22"/>
      <c r="AI48" s="22"/>
      <c r="AJ48" s="140"/>
      <c r="AK48" s="22"/>
      <c r="AL48" s="175">
        <f>$Y$48</f>
        <v>0</v>
      </c>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row>
    <row r="49" spans="1:88" customFormat="1" ht="24" customHeight="1">
      <c r="A49" s="155"/>
      <c r="B49" s="164"/>
      <c r="C49" s="337"/>
      <c r="D49" s="466"/>
      <c r="E49" s="467"/>
      <c r="F49" s="467"/>
      <c r="G49" s="467"/>
      <c r="H49" s="467"/>
      <c r="I49" s="468"/>
      <c r="J49" s="458" t="s">
        <v>5094</v>
      </c>
      <c r="K49" s="459"/>
      <c r="L49" s="460" t="s">
        <v>5095</v>
      </c>
      <c r="M49" s="461"/>
      <c r="N49" s="461"/>
      <c r="O49" s="461"/>
      <c r="P49" s="461"/>
      <c r="Q49" s="461"/>
      <c r="R49" s="461"/>
      <c r="S49" s="461"/>
      <c r="T49" s="461"/>
      <c r="U49" s="461"/>
      <c r="V49" s="461"/>
      <c r="W49" s="461"/>
      <c r="X49" s="462"/>
      <c r="Y49" s="487"/>
      <c r="Z49" s="488"/>
      <c r="AA49" s="488"/>
      <c r="AB49" s="488"/>
      <c r="AC49" s="488"/>
      <c r="AD49" s="489"/>
      <c r="AG49" s="22"/>
      <c r="AH49" s="22"/>
      <c r="AI49" s="22"/>
      <c r="AJ49" s="22"/>
      <c r="AK49" s="22"/>
      <c r="AL49" s="175">
        <f>$Y$49</f>
        <v>0</v>
      </c>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row>
    <row r="50" spans="1:88" customFormat="1" ht="15" customHeight="1">
      <c r="A50" s="155"/>
      <c r="B50" s="164"/>
      <c r="C50" s="337"/>
      <c r="D50" s="466"/>
      <c r="E50" s="467"/>
      <c r="F50" s="467"/>
      <c r="G50" s="467"/>
      <c r="H50" s="467"/>
      <c r="I50" s="468"/>
      <c r="J50" s="458" t="s">
        <v>5096</v>
      </c>
      <c r="K50" s="459"/>
      <c r="L50" s="460" t="s">
        <v>5097</v>
      </c>
      <c r="M50" s="461"/>
      <c r="N50" s="461"/>
      <c r="O50" s="461"/>
      <c r="P50" s="461"/>
      <c r="Q50" s="461"/>
      <c r="R50" s="461"/>
      <c r="S50" s="461"/>
      <c r="T50" s="461"/>
      <c r="U50" s="461"/>
      <c r="V50" s="461"/>
      <c r="W50" s="461"/>
      <c r="X50" s="462"/>
      <c r="Y50" s="487"/>
      <c r="Z50" s="488"/>
      <c r="AA50" s="488"/>
      <c r="AB50" s="488"/>
      <c r="AC50" s="488"/>
      <c r="AD50" s="489"/>
      <c r="AG50" s="22"/>
      <c r="AH50" s="22"/>
      <c r="AI50" s="22"/>
      <c r="AJ50" s="22"/>
      <c r="AK50" s="22"/>
      <c r="AL50" s="175">
        <f>$Y$50</f>
        <v>0</v>
      </c>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row>
    <row r="51" spans="1:88" customFormat="1" ht="15" customHeight="1">
      <c r="A51" s="155"/>
      <c r="B51" s="164"/>
      <c r="C51" s="337"/>
      <c r="D51" s="466"/>
      <c r="E51" s="467"/>
      <c r="F51" s="467"/>
      <c r="G51" s="467"/>
      <c r="H51" s="467"/>
      <c r="I51" s="468"/>
      <c r="J51" s="458" t="s">
        <v>5098</v>
      </c>
      <c r="K51" s="459"/>
      <c r="L51" s="460" t="s">
        <v>5099</v>
      </c>
      <c r="M51" s="461"/>
      <c r="N51" s="461"/>
      <c r="O51" s="461"/>
      <c r="P51" s="461"/>
      <c r="Q51" s="461"/>
      <c r="R51" s="461"/>
      <c r="S51" s="461"/>
      <c r="T51" s="461"/>
      <c r="U51" s="461"/>
      <c r="V51" s="461"/>
      <c r="W51" s="461"/>
      <c r="X51" s="462"/>
      <c r="Y51" s="487"/>
      <c r="Z51" s="488"/>
      <c r="AA51" s="488"/>
      <c r="AB51" s="488"/>
      <c r="AC51" s="488"/>
      <c r="AD51" s="489"/>
      <c r="AG51" s="22"/>
      <c r="AH51" s="22"/>
      <c r="AI51" s="22"/>
      <c r="AJ51" s="22"/>
      <c r="AK51" s="22"/>
      <c r="AL51" s="175">
        <f>$Y$51</f>
        <v>0</v>
      </c>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row>
    <row r="52" spans="1:88" customFormat="1" ht="15" customHeight="1">
      <c r="A52" s="155"/>
      <c r="B52" s="164"/>
      <c r="C52" s="337"/>
      <c r="D52" s="466"/>
      <c r="E52" s="467"/>
      <c r="F52" s="467"/>
      <c r="G52" s="467"/>
      <c r="H52" s="467"/>
      <c r="I52" s="468"/>
      <c r="J52" s="458" t="s">
        <v>5100</v>
      </c>
      <c r="K52" s="459"/>
      <c r="L52" s="460" t="s">
        <v>5101</v>
      </c>
      <c r="M52" s="461"/>
      <c r="N52" s="461"/>
      <c r="O52" s="461"/>
      <c r="P52" s="461"/>
      <c r="Q52" s="461"/>
      <c r="R52" s="461"/>
      <c r="S52" s="461"/>
      <c r="T52" s="461"/>
      <c r="U52" s="461"/>
      <c r="V52" s="461"/>
      <c r="W52" s="461"/>
      <c r="X52" s="462"/>
      <c r="Y52" s="487"/>
      <c r="Z52" s="488"/>
      <c r="AA52" s="488"/>
      <c r="AB52" s="488"/>
      <c r="AC52" s="488"/>
      <c r="AD52" s="489"/>
      <c r="AG52" s="22"/>
      <c r="AH52" s="22"/>
      <c r="AI52" s="22"/>
      <c r="AJ52" s="22"/>
      <c r="AK52" s="22"/>
      <c r="AL52" s="175">
        <f>$Y$52</f>
        <v>0</v>
      </c>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row>
    <row r="53" spans="1:88" customFormat="1" ht="24" customHeight="1">
      <c r="A53" s="155"/>
      <c r="B53" s="164"/>
      <c r="C53" s="337"/>
      <c r="D53" s="466"/>
      <c r="E53" s="467"/>
      <c r="F53" s="467"/>
      <c r="G53" s="467"/>
      <c r="H53" s="467"/>
      <c r="I53" s="468"/>
      <c r="J53" s="458" t="s">
        <v>5102</v>
      </c>
      <c r="K53" s="459"/>
      <c r="L53" s="460" t="s">
        <v>5103</v>
      </c>
      <c r="M53" s="461"/>
      <c r="N53" s="461"/>
      <c r="O53" s="461"/>
      <c r="P53" s="461"/>
      <c r="Q53" s="461"/>
      <c r="R53" s="461"/>
      <c r="S53" s="461"/>
      <c r="T53" s="461"/>
      <c r="U53" s="461"/>
      <c r="V53" s="461"/>
      <c r="W53" s="461"/>
      <c r="X53" s="462"/>
      <c r="Y53" s="487"/>
      <c r="Z53" s="488"/>
      <c r="AA53" s="488"/>
      <c r="AB53" s="488"/>
      <c r="AC53" s="488"/>
      <c r="AD53" s="489"/>
      <c r="AG53" s="22"/>
      <c r="AH53" s="22"/>
      <c r="AI53" s="22"/>
      <c r="AJ53" s="22"/>
      <c r="AK53" s="22"/>
      <c r="AL53" s="175">
        <f>$Y$53</f>
        <v>0</v>
      </c>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row>
    <row r="54" spans="1:88" customFormat="1" ht="24" customHeight="1">
      <c r="A54" s="155"/>
      <c r="B54" s="164"/>
      <c r="C54" s="337"/>
      <c r="D54" s="466"/>
      <c r="E54" s="467"/>
      <c r="F54" s="467"/>
      <c r="G54" s="467"/>
      <c r="H54" s="467"/>
      <c r="I54" s="468"/>
      <c r="J54" s="458" t="s">
        <v>5104</v>
      </c>
      <c r="K54" s="459"/>
      <c r="L54" s="460" t="s">
        <v>5105</v>
      </c>
      <c r="M54" s="461"/>
      <c r="N54" s="461"/>
      <c r="O54" s="461"/>
      <c r="P54" s="461"/>
      <c r="Q54" s="461"/>
      <c r="R54" s="461"/>
      <c r="S54" s="461"/>
      <c r="T54" s="461"/>
      <c r="U54" s="461"/>
      <c r="V54" s="461"/>
      <c r="W54" s="461"/>
      <c r="X54" s="462"/>
      <c r="Y54" s="487"/>
      <c r="Z54" s="488"/>
      <c r="AA54" s="488"/>
      <c r="AB54" s="488"/>
      <c r="AC54" s="488"/>
      <c r="AD54" s="489"/>
      <c r="AG54" s="22"/>
      <c r="AH54" s="22"/>
      <c r="AI54" s="22"/>
      <c r="AJ54" s="22"/>
      <c r="AK54" s="22"/>
      <c r="AL54" s="175">
        <f>$Y$54</f>
        <v>0</v>
      </c>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row>
    <row r="55" spans="1:88" customFormat="1" ht="15" customHeight="1">
      <c r="A55" s="155"/>
      <c r="B55" s="164"/>
      <c r="C55" s="337"/>
      <c r="D55" s="466"/>
      <c r="E55" s="467"/>
      <c r="F55" s="467"/>
      <c r="G55" s="467"/>
      <c r="H55" s="467"/>
      <c r="I55" s="468"/>
      <c r="J55" s="458" t="s">
        <v>5106</v>
      </c>
      <c r="K55" s="459"/>
      <c r="L55" s="460" t="s">
        <v>5107</v>
      </c>
      <c r="M55" s="461"/>
      <c r="N55" s="461"/>
      <c r="O55" s="461"/>
      <c r="P55" s="461"/>
      <c r="Q55" s="461"/>
      <c r="R55" s="461"/>
      <c r="S55" s="461"/>
      <c r="T55" s="461"/>
      <c r="U55" s="461"/>
      <c r="V55" s="461"/>
      <c r="W55" s="461"/>
      <c r="X55" s="462"/>
      <c r="Y55" s="487"/>
      <c r="Z55" s="488"/>
      <c r="AA55" s="488"/>
      <c r="AB55" s="488"/>
      <c r="AC55" s="488"/>
      <c r="AD55" s="489"/>
      <c r="AG55" s="22"/>
      <c r="AH55" s="22"/>
      <c r="AI55" s="22"/>
      <c r="AJ55" s="22"/>
      <c r="AK55" s="22"/>
      <c r="AL55" s="175">
        <f>$Y$55</f>
        <v>0</v>
      </c>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row>
    <row r="56" spans="1:88" customFormat="1" ht="24" customHeight="1">
      <c r="A56" s="155"/>
      <c r="B56" s="164"/>
      <c r="C56" s="337"/>
      <c r="D56" s="466"/>
      <c r="E56" s="467"/>
      <c r="F56" s="467"/>
      <c r="G56" s="467"/>
      <c r="H56" s="467"/>
      <c r="I56" s="468"/>
      <c r="J56" s="458" t="s">
        <v>5108</v>
      </c>
      <c r="K56" s="459"/>
      <c r="L56" s="460" t="s">
        <v>5109</v>
      </c>
      <c r="M56" s="461"/>
      <c r="N56" s="461"/>
      <c r="O56" s="461"/>
      <c r="P56" s="461"/>
      <c r="Q56" s="461"/>
      <c r="R56" s="461"/>
      <c r="S56" s="461"/>
      <c r="T56" s="461"/>
      <c r="U56" s="461"/>
      <c r="V56" s="461"/>
      <c r="W56" s="461"/>
      <c r="X56" s="462"/>
      <c r="Y56" s="487"/>
      <c r="Z56" s="488"/>
      <c r="AA56" s="488"/>
      <c r="AB56" s="488"/>
      <c r="AC56" s="488"/>
      <c r="AD56" s="489"/>
      <c r="AG56" s="22"/>
      <c r="AH56" s="22"/>
      <c r="AI56" s="22"/>
      <c r="AJ56" s="22"/>
      <c r="AK56" s="22"/>
      <c r="AL56" s="175">
        <f>$Y$56</f>
        <v>0</v>
      </c>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row>
    <row r="57" spans="1:88" customFormat="1" ht="15" customHeight="1">
      <c r="A57" s="155"/>
      <c r="B57" s="164"/>
      <c r="C57" s="337"/>
      <c r="D57" s="466"/>
      <c r="E57" s="467"/>
      <c r="F57" s="467"/>
      <c r="G57" s="467"/>
      <c r="H57" s="467"/>
      <c r="I57" s="468"/>
      <c r="J57" s="458" t="s">
        <v>5110</v>
      </c>
      <c r="K57" s="459"/>
      <c r="L57" s="460" t="s">
        <v>5111</v>
      </c>
      <c r="M57" s="461"/>
      <c r="N57" s="461"/>
      <c r="O57" s="461"/>
      <c r="P57" s="461"/>
      <c r="Q57" s="461"/>
      <c r="R57" s="461"/>
      <c r="S57" s="461"/>
      <c r="T57" s="461"/>
      <c r="U57" s="461"/>
      <c r="V57" s="461"/>
      <c r="W57" s="461"/>
      <c r="X57" s="462"/>
      <c r="Y57" s="487"/>
      <c r="Z57" s="488"/>
      <c r="AA57" s="488"/>
      <c r="AB57" s="488"/>
      <c r="AC57" s="488"/>
      <c r="AD57" s="489"/>
      <c r="AG57" s="22"/>
      <c r="AH57" s="22"/>
      <c r="AI57" s="22"/>
      <c r="AJ57" s="22"/>
      <c r="AK57" s="22"/>
      <c r="AL57" s="175">
        <f>$Y$57</f>
        <v>0</v>
      </c>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row>
    <row r="58" spans="1:88" customFormat="1" ht="15" customHeight="1">
      <c r="A58" s="155"/>
      <c r="B58" s="164"/>
      <c r="C58" s="337"/>
      <c r="D58" s="469"/>
      <c r="E58" s="470"/>
      <c r="F58" s="470"/>
      <c r="G58" s="470"/>
      <c r="H58" s="470"/>
      <c r="I58" s="471"/>
      <c r="J58" s="458" t="s">
        <v>5112</v>
      </c>
      <c r="K58" s="459"/>
      <c r="L58" s="460" t="s">
        <v>5113</v>
      </c>
      <c r="M58" s="461"/>
      <c r="N58" s="461"/>
      <c r="O58" s="461"/>
      <c r="P58" s="461"/>
      <c r="Q58" s="461"/>
      <c r="R58" s="461"/>
      <c r="S58" s="461"/>
      <c r="T58" s="461"/>
      <c r="U58" s="461"/>
      <c r="V58" s="461"/>
      <c r="W58" s="461"/>
      <c r="X58" s="462"/>
      <c r="Y58" s="487"/>
      <c r="Z58" s="488"/>
      <c r="AA58" s="488"/>
      <c r="AB58" s="488"/>
      <c r="AC58" s="488"/>
      <c r="AD58" s="489"/>
      <c r="AG58" s="22"/>
      <c r="AH58" s="22"/>
      <c r="AI58" s="22"/>
      <c r="AJ58">
        <f>IF(OR(Y58="NS",Y58="NA",$AF$21&lt;&gt;1,$AG$21=0,$AG$21="NS",$AG$21="NA",$C$25=0,$C$25="NS",$C$25="NA"),0,IF((Y58*(IFERROR(100/SUM(Y46:AD58),0)))&gt;25,1,0))</f>
        <v>0</v>
      </c>
      <c r="AK58" s="22"/>
      <c r="AL58" s="175">
        <f>$Y$58</f>
        <v>0</v>
      </c>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row>
    <row r="59" spans="1:88" customFormat="1" ht="24" customHeight="1">
      <c r="A59" s="155"/>
      <c r="B59" s="164"/>
      <c r="C59" s="337" t="s">
        <v>5114</v>
      </c>
      <c r="D59" s="463" t="s">
        <v>5115</v>
      </c>
      <c r="E59" s="464"/>
      <c r="F59" s="464"/>
      <c r="G59" s="464"/>
      <c r="H59" s="464"/>
      <c r="I59" s="465"/>
      <c r="J59" s="458" t="s">
        <v>5116</v>
      </c>
      <c r="K59" s="459"/>
      <c r="L59" s="460" t="s">
        <v>5117</v>
      </c>
      <c r="M59" s="461"/>
      <c r="N59" s="461"/>
      <c r="O59" s="461"/>
      <c r="P59" s="461"/>
      <c r="Q59" s="461"/>
      <c r="R59" s="461"/>
      <c r="S59" s="461"/>
      <c r="T59" s="461"/>
      <c r="U59" s="461"/>
      <c r="V59" s="461"/>
      <c r="W59" s="461"/>
      <c r="X59" s="462"/>
      <c r="Y59" s="487"/>
      <c r="Z59" s="488"/>
      <c r="AA59" s="488"/>
      <c r="AB59" s="488"/>
      <c r="AC59" s="488"/>
      <c r="AD59" s="489"/>
      <c r="AG59" s="22"/>
      <c r="AH59" s="22"/>
      <c r="AI59" s="22"/>
      <c r="AJ59" s="22"/>
      <c r="AK59" s="22"/>
      <c r="AL59" s="175">
        <f>$Y$59</f>
        <v>0</v>
      </c>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row>
    <row r="60" spans="1:88" customFormat="1" ht="15" customHeight="1">
      <c r="A60" s="155"/>
      <c r="B60" s="164"/>
      <c r="C60" s="337"/>
      <c r="D60" s="466"/>
      <c r="E60" s="467"/>
      <c r="F60" s="467"/>
      <c r="G60" s="467"/>
      <c r="H60" s="467"/>
      <c r="I60" s="468"/>
      <c r="J60" s="458" t="s">
        <v>5118</v>
      </c>
      <c r="K60" s="459"/>
      <c r="L60" s="460" t="s">
        <v>5119</v>
      </c>
      <c r="M60" s="461"/>
      <c r="N60" s="461"/>
      <c r="O60" s="461"/>
      <c r="P60" s="461"/>
      <c r="Q60" s="461"/>
      <c r="R60" s="461"/>
      <c r="S60" s="461"/>
      <c r="T60" s="461"/>
      <c r="U60" s="461"/>
      <c r="V60" s="461"/>
      <c r="W60" s="461"/>
      <c r="X60" s="462"/>
      <c r="Y60" s="487"/>
      <c r="Z60" s="488"/>
      <c r="AA60" s="488"/>
      <c r="AB60" s="488"/>
      <c r="AC60" s="488"/>
      <c r="AD60" s="489"/>
      <c r="AG60" s="22"/>
      <c r="AH60" s="22"/>
      <c r="AI60" s="22"/>
      <c r="AJ60" s="22"/>
      <c r="AK60" s="22"/>
      <c r="AL60" s="175">
        <f>$Y$60</f>
        <v>0</v>
      </c>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row>
    <row r="61" spans="1:88" customFormat="1" ht="24" customHeight="1">
      <c r="A61" s="155"/>
      <c r="B61" s="164"/>
      <c r="C61" s="337"/>
      <c r="D61" s="466"/>
      <c r="E61" s="467"/>
      <c r="F61" s="467"/>
      <c r="G61" s="467"/>
      <c r="H61" s="467"/>
      <c r="I61" s="468"/>
      <c r="J61" s="458" t="s">
        <v>5120</v>
      </c>
      <c r="K61" s="459"/>
      <c r="L61" s="460" t="s">
        <v>5121</v>
      </c>
      <c r="M61" s="461"/>
      <c r="N61" s="461"/>
      <c r="O61" s="461"/>
      <c r="P61" s="461"/>
      <c r="Q61" s="461"/>
      <c r="R61" s="461"/>
      <c r="S61" s="461"/>
      <c r="T61" s="461"/>
      <c r="U61" s="461"/>
      <c r="V61" s="461"/>
      <c r="W61" s="461"/>
      <c r="X61" s="462"/>
      <c r="Y61" s="487"/>
      <c r="Z61" s="488"/>
      <c r="AA61" s="488"/>
      <c r="AB61" s="488"/>
      <c r="AC61" s="488"/>
      <c r="AD61" s="489"/>
      <c r="AG61" s="22"/>
      <c r="AH61" s="22"/>
      <c r="AI61" s="22"/>
      <c r="AJ61" s="22"/>
      <c r="AK61" s="22"/>
      <c r="AL61" s="175">
        <f>$Y$61</f>
        <v>0</v>
      </c>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row>
    <row r="62" spans="1:88" customFormat="1" ht="24" customHeight="1">
      <c r="A62" s="155"/>
      <c r="B62" s="164"/>
      <c r="C62" s="337"/>
      <c r="D62" s="466"/>
      <c r="E62" s="467"/>
      <c r="F62" s="467"/>
      <c r="G62" s="467"/>
      <c r="H62" s="467"/>
      <c r="I62" s="468"/>
      <c r="J62" s="458" t="s">
        <v>5122</v>
      </c>
      <c r="K62" s="459"/>
      <c r="L62" s="460" t="s">
        <v>5123</v>
      </c>
      <c r="M62" s="461"/>
      <c r="N62" s="461"/>
      <c r="O62" s="461"/>
      <c r="P62" s="461"/>
      <c r="Q62" s="461"/>
      <c r="R62" s="461"/>
      <c r="S62" s="461"/>
      <c r="T62" s="461"/>
      <c r="U62" s="461"/>
      <c r="V62" s="461"/>
      <c r="W62" s="461"/>
      <c r="X62" s="462"/>
      <c r="Y62" s="487"/>
      <c r="Z62" s="488"/>
      <c r="AA62" s="488"/>
      <c r="AB62" s="488"/>
      <c r="AC62" s="488"/>
      <c r="AD62" s="489"/>
      <c r="AG62" s="22"/>
      <c r="AH62" s="22"/>
      <c r="AI62" s="22"/>
      <c r="AJ62" s="22"/>
      <c r="AK62" s="22"/>
      <c r="AL62" s="175">
        <f>$Y$62</f>
        <v>0</v>
      </c>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row>
    <row r="63" spans="1:88" customFormat="1" ht="24" customHeight="1">
      <c r="A63" s="155"/>
      <c r="B63" s="164"/>
      <c r="C63" s="337"/>
      <c r="D63" s="466"/>
      <c r="E63" s="467"/>
      <c r="F63" s="467"/>
      <c r="G63" s="467"/>
      <c r="H63" s="467"/>
      <c r="I63" s="468"/>
      <c r="J63" s="458" t="s">
        <v>5124</v>
      </c>
      <c r="K63" s="459"/>
      <c r="L63" s="460" t="s">
        <v>5125</v>
      </c>
      <c r="M63" s="461"/>
      <c r="N63" s="461"/>
      <c r="O63" s="461"/>
      <c r="P63" s="461"/>
      <c r="Q63" s="461"/>
      <c r="R63" s="461"/>
      <c r="S63" s="461"/>
      <c r="T63" s="461"/>
      <c r="U63" s="461"/>
      <c r="V63" s="461"/>
      <c r="W63" s="461"/>
      <c r="X63" s="462"/>
      <c r="Y63" s="487"/>
      <c r="Z63" s="488"/>
      <c r="AA63" s="488"/>
      <c r="AB63" s="488"/>
      <c r="AC63" s="488"/>
      <c r="AD63" s="489"/>
      <c r="AG63" s="22"/>
      <c r="AH63" s="22"/>
      <c r="AI63" s="22"/>
      <c r="AJ63" s="22"/>
      <c r="AK63" s="22"/>
      <c r="AL63" s="175">
        <f>$Y$63</f>
        <v>0</v>
      </c>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row>
    <row r="64" spans="1:88" customFormat="1" ht="24" customHeight="1">
      <c r="A64" s="155"/>
      <c r="B64" s="164"/>
      <c r="C64" s="337"/>
      <c r="D64" s="466"/>
      <c r="E64" s="467"/>
      <c r="F64" s="467"/>
      <c r="G64" s="467"/>
      <c r="H64" s="467"/>
      <c r="I64" s="468"/>
      <c r="J64" s="458" t="s">
        <v>5126</v>
      </c>
      <c r="K64" s="459"/>
      <c r="L64" s="460" t="s">
        <v>5127</v>
      </c>
      <c r="M64" s="461"/>
      <c r="N64" s="461"/>
      <c r="O64" s="461"/>
      <c r="P64" s="461"/>
      <c r="Q64" s="461"/>
      <c r="R64" s="461"/>
      <c r="S64" s="461"/>
      <c r="T64" s="461"/>
      <c r="U64" s="461"/>
      <c r="V64" s="461"/>
      <c r="W64" s="461"/>
      <c r="X64" s="462"/>
      <c r="Y64" s="487"/>
      <c r="Z64" s="488"/>
      <c r="AA64" s="488"/>
      <c r="AB64" s="488"/>
      <c r="AC64" s="488"/>
      <c r="AD64" s="489"/>
      <c r="AG64" s="22"/>
      <c r="AH64" s="22"/>
      <c r="AI64" s="22"/>
      <c r="AJ64" s="22"/>
      <c r="AK64" s="22"/>
      <c r="AL64" s="175">
        <f>$Y$64</f>
        <v>0</v>
      </c>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row>
    <row r="65" spans="1:88" customFormat="1" ht="24" customHeight="1">
      <c r="A65" s="155"/>
      <c r="B65" s="164"/>
      <c r="C65" s="337"/>
      <c r="D65" s="466"/>
      <c r="E65" s="467"/>
      <c r="F65" s="467"/>
      <c r="G65" s="467"/>
      <c r="H65" s="467"/>
      <c r="I65" s="468"/>
      <c r="J65" s="458" t="s">
        <v>5128</v>
      </c>
      <c r="K65" s="459"/>
      <c r="L65" s="460" t="s">
        <v>5129</v>
      </c>
      <c r="M65" s="461"/>
      <c r="N65" s="461"/>
      <c r="O65" s="461"/>
      <c r="P65" s="461"/>
      <c r="Q65" s="461"/>
      <c r="R65" s="461"/>
      <c r="S65" s="461"/>
      <c r="T65" s="461"/>
      <c r="U65" s="461"/>
      <c r="V65" s="461"/>
      <c r="W65" s="461"/>
      <c r="X65" s="462"/>
      <c r="Y65" s="487"/>
      <c r="Z65" s="488"/>
      <c r="AA65" s="488"/>
      <c r="AB65" s="488"/>
      <c r="AC65" s="488"/>
      <c r="AD65" s="489"/>
      <c r="AG65" s="22"/>
      <c r="AH65" s="22"/>
      <c r="AI65" s="22"/>
      <c r="AJ65" s="22"/>
      <c r="AK65" s="22"/>
      <c r="AL65" s="175">
        <f>$Y$65</f>
        <v>0</v>
      </c>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row>
    <row r="66" spans="1:88" customFormat="1" ht="24" customHeight="1">
      <c r="A66" s="155"/>
      <c r="B66" s="164"/>
      <c r="C66" s="337"/>
      <c r="D66" s="466"/>
      <c r="E66" s="467"/>
      <c r="F66" s="467"/>
      <c r="G66" s="467"/>
      <c r="H66" s="467"/>
      <c r="I66" s="468"/>
      <c r="J66" s="458" t="s">
        <v>5130</v>
      </c>
      <c r="K66" s="459"/>
      <c r="L66" s="460" t="s">
        <v>5131</v>
      </c>
      <c r="M66" s="461"/>
      <c r="N66" s="461"/>
      <c r="O66" s="461"/>
      <c r="P66" s="461"/>
      <c r="Q66" s="461"/>
      <c r="R66" s="461"/>
      <c r="S66" s="461"/>
      <c r="T66" s="461"/>
      <c r="U66" s="461"/>
      <c r="V66" s="461"/>
      <c r="W66" s="461"/>
      <c r="X66" s="462"/>
      <c r="Y66" s="487"/>
      <c r="Z66" s="488"/>
      <c r="AA66" s="488"/>
      <c r="AB66" s="488"/>
      <c r="AC66" s="488"/>
      <c r="AD66" s="489"/>
      <c r="AG66" s="22"/>
      <c r="AH66" s="22"/>
      <c r="AI66" s="22"/>
      <c r="AJ66" s="22"/>
      <c r="AK66" s="22"/>
      <c r="AL66" s="175">
        <f>$Y$66</f>
        <v>0</v>
      </c>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row>
    <row r="67" spans="1:88" customFormat="1" ht="15" customHeight="1">
      <c r="A67" s="155"/>
      <c r="B67" s="164"/>
      <c r="C67" s="337"/>
      <c r="D67" s="466"/>
      <c r="E67" s="467"/>
      <c r="F67" s="467"/>
      <c r="G67" s="467"/>
      <c r="H67" s="467"/>
      <c r="I67" s="468"/>
      <c r="J67" s="458" t="s">
        <v>5132</v>
      </c>
      <c r="K67" s="459"/>
      <c r="L67" s="460" t="s">
        <v>5133</v>
      </c>
      <c r="M67" s="461"/>
      <c r="N67" s="461"/>
      <c r="O67" s="461"/>
      <c r="P67" s="461"/>
      <c r="Q67" s="461"/>
      <c r="R67" s="461"/>
      <c r="S67" s="461"/>
      <c r="T67" s="461"/>
      <c r="U67" s="461"/>
      <c r="V67" s="461"/>
      <c r="W67" s="461"/>
      <c r="X67" s="462"/>
      <c r="Y67" s="487"/>
      <c r="Z67" s="488"/>
      <c r="AA67" s="488"/>
      <c r="AB67" s="488"/>
      <c r="AC67" s="488"/>
      <c r="AD67" s="489"/>
      <c r="AG67" s="22"/>
      <c r="AH67" s="22"/>
      <c r="AI67" s="22"/>
      <c r="AJ67" s="22"/>
      <c r="AK67" s="22"/>
      <c r="AL67" s="175">
        <f>$Y$67</f>
        <v>0</v>
      </c>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row>
    <row r="68" spans="1:88" customFormat="1" ht="15" customHeight="1">
      <c r="A68" s="155"/>
      <c r="B68" s="164"/>
      <c r="C68" s="337"/>
      <c r="D68" s="466"/>
      <c r="E68" s="467"/>
      <c r="F68" s="467"/>
      <c r="G68" s="467"/>
      <c r="H68" s="467"/>
      <c r="I68" s="468"/>
      <c r="J68" s="472" t="s">
        <v>5134</v>
      </c>
      <c r="K68" s="473"/>
      <c r="L68" s="460" t="s">
        <v>5135</v>
      </c>
      <c r="M68" s="461"/>
      <c r="N68" s="461"/>
      <c r="O68" s="461"/>
      <c r="P68" s="461"/>
      <c r="Q68" s="461"/>
      <c r="R68" s="461"/>
      <c r="S68" s="461"/>
      <c r="T68" s="461"/>
      <c r="U68" s="461"/>
      <c r="V68" s="461"/>
      <c r="W68" s="461"/>
      <c r="X68" s="462"/>
      <c r="Y68" s="487"/>
      <c r="Z68" s="488"/>
      <c r="AA68" s="488"/>
      <c r="AB68" s="488"/>
      <c r="AC68" s="488"/>
      <c r="AD68" s="489"/>
      <c r="AG68" s="22"/>
      <c r="AH68" s="22"/>
      <c r="AI68" s="22"/>
      <c r="AK68" s="22"/>
      <c r="AL68" s="175">
        <f>$Y$68</f>
        <v>0</v>
      </c>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row>
    <row r="69" spans="1:88" customFormat="1" ht="15" customHeight="1">
      <c r="A69" s="155"/>
      <c r="B69" s="164"/>
      <c r="C69" s="337"/>
      <c r="D69" s="466"/>
      <c r="E69" s="467"/>
      <c r="F69" s="467"/>
      <c r="G69" s="467"/>
      <c r="H69" s="467"/>
      <c r="I69" s="468"/>
      <c r="J69" s="472" t="s">
        <v>5136</v>
      </c>
      <c r="K69" s="473"/>
      <c r="L69" s="474" t="s">
        <v>5137</v>
      </c>
      <c r="M69" s="475"/>
      <c r="N69" s="475"/>
      <c r="O69" s="475"/>
      <c r="P69" s="475"/>
      <c r="Q69" s="475"/>
      <c r="R69" s="475"/>
      <c r="S69" s="475"/>
      <c r="T69" s="475"/>
      <c r="U69" s="475"/>
      <c r="V69" s="475"/>
      <c r="W69" s="475"/>
      <c r="X69" s="476"/>
      <c r="Y69" s="487"/>
      <c r="Z69" s="488"/>
      <c r="AA69" s="488"/>
      <c r="AB69" s="488"/>
      <c r="AC69" s="488"/>
      <c r="AD69" s="489"/>
      <c r="AG69" s="22"/>
      <c r="AH69" s="22"/>
      <c r="AI69" s="22"/>
      <c r="AJ69" s="22"/>
      <c r="AK69" s="22"/>
      <c r="AL69" s="175">
        <f>$Y$69</f>
        <v>0</v>
      </c>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row>
    <row r="70" spans="1:88" customFormat="1" ht="15" customHeight="1">
      <c r="A70" s="155"/>
      <c r="B70" s="164"/>
      <c r="C70" s="337"/>
      <c r="D70" s="469"/>
      <c r="E70" s="470"/>
      <c r="F70" s="470"/>
      <c r="G70" s="470"/>
      <c r="H70" s="470"/>
      <c r="I70" s="471"/>
      <c r="J70" s="458" t="s">
        <v>5138</v>
      </c>
      <c r="K70" s="459"/>
      <c r="L70" s="460" t="s">
        <v>5139</v>
      </c>
      <c r="M70" s="461"/>
      <c r="N70" s="461"/>
      <c r="O70" s="461"/>
      <c r="P70" s="461"/>
      <c r="Q70" s="461"/>
      <c r="R70" s="461"/>
      <c r="S70" s="461"/>
      <c r="T70" s="461"/>
      <c r="U70" s="461"/>
      <c r="V70" s="461"/>
      <c r="W70" s="461"/>
      <c r="X70" s="462"/>
      <c r="Y70" s="487"/>
      <c r="Z70" s="488"/>
      <c r="AA70" s="488"/>
      <c r="AB70" s="488"/>
      <c r="AC70" s="488"/>
      <c r="AD70" s="489"/>
      <c r="AG70" s="22"/>
      <c r="AH70" s="22"/>
      <c r="AI70" s="22"/>
      <c r="AJ70">
        <f>IF(OR(Y70="NS",Y70="NA",$AF$21&lt;&gt;1,$AG$21=0,$AG$21="NS",$AG$21="NA",$C$25=0,$C$25="NS",$C$25="NA"),0,IF((Y70*(IFERROR(100/SUM(Y59:AD70),0)))&gt;25,1,0))</f>
        <v>0</v>
      </c>
      <c r="AK70" s="22"/>
      <c r="AL70" s="175">
        <f>$Y$70</f>
        <v>0</v>
      </c>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row>
    <row r="71" spans="1:88" customFormat="1" ht="15" customHeight="1">
      <c r="A71" s="155"/>
      <c r="B71" s="164"/>
      <c r="C71" s="337" t="s">
        <v>5140</v>
      </c>
      <c r="D71" s="463" t="s">
        <v>5141</v>
      </c>
      <c r="E71" s="464"/>
      <c r="F71" s="464"/>
      <c r="G71" s="464"/>
      <c r="H71" s="464"/>
      <c r="I71" s="465"/>
      <c r="J71" s="458" t="s">
        <v>5142</v>
      </c>
      <c r="K71" s="459"/>
      <c r="L71" s="460" t="s">
        <v>5143</v>
      </c>
      <c r="M71" s="461"/>
      <c r="N71" s="461"/>
      <c r="O71" s="461"/>
      <c r="P71" s="461"/>
      <c r="Q71" s="461"/>
      <c r="R71" s="461"/>
      <c r="S71" s="461"/>
      <c r="T71" s="461"/>
      <c r="U71" s="461"/>
      <c r="V71" s="461"/>
      <c r="W71" s="461"/>
      <c r="X71" s="462"/>
      <c r="Y71" s="487"/>
      <c r="Z71" s="488"/>
      <c r="AA71" s="488"/>
      <c r="AB71" s="488"/>
      <c r="AC71" s="488"/>
      <c r="AD71" s="489"/>
      <c r="AG71" s="22"/>
      <c r="AH71" s="22"/>
      <c r="AI71" s="22"/>
      <c r="AJ71" s="22"/>
      <c r="AK71" s="22"/>
      <c r="AL71" s="175">
        <f>$Y$71</f>
        <v>0</v>
      </c>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row>
    <row r="72" spans="1:88" customFormat="1" ht="15" customHeight="1">
      <c r="A72" s="155"/>
      <c r="B72" s="164"/>
      <c r="C72" s="337"/>
      <c r="D72" s="466"/>
      <c r="E72" s="467"/>
      <c r="F72" s="467"/>
      <c r="G72" s="467"/>
      <c r="H72" s="467"/>
      <c r="I72" s="468"/>
      <c r="J72" s="458" t="s">
        <v>5144</v>
      </c>
      <c r="K72" s="459"/>
      <c r="L72" s="460" t="s">
        <v>5145</v>
      </c>
      <c r="M72" s="461"/>
      <c r="N72" s="461"/>
      <c r="O72" s="461"/>
      <c r="P72" s="461"/>
      <c r="Q72" s="461"/>
      <c r="R72" s="461"/>
      <c r="S72" s="461"/>
      <c r="T72" s="461"/>
      <c r="U72" s="461"/>
      <c r="V72" s="461"/>
      <c r="W72" s="461"/>
      <c r="X72" s="462"/>
      <c r="Y72" s="487"/>
      <c r="Z72" s="488"/>
      <c r="AA72" s="488"/>
      <c r="AB72" s="488"/>
      <c r="AC72" s="488"/>
      <c r="AD72" s="489"/>
      <c r="AG72" s="22"/>
      <c r="AH72" s="22"/>
      <c r="AI72" s="22"/>
      <c r="AJ72" s="22"/>
      <c r="AK72" s="22"/>
      <c r="AL72" s="175">
        <f>$Y$72</f>
        <v>0</v>
      </c>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row>
    <row r="73" spans="1:88" customFormat="1" ht="24" customHeight="1">
      <c r="A73" s="155"/>
      <c r="B73" s="164"/>
      <c r="C73" s="337"/>
      <c r="D73" s="466"/>
      <c r="E73" s="467"/>
      <c r="F73" s="467"/>
      <c r="G73" s="467"/>
      <c r="H73" s="467"/>
      <c r="I73" s="468"/>
      <c r="J73" s="458" t="s">
        <v>5146</v>
      </c>
      <c r="K73" s="459"/>
      <c r="L73" s="460" t="s">
        <v>5147</v>
      </c>
      <c r="M73" s="461"/>
      <c r="N73" s="461"/>
      <c r="O73" s="461"/>
      <c r="P73" s="461"/>
      <c r="Q73" s="461"/>
      <c r="R73" s="461"/>
      <c r="S73" s="461"/>
      <c r="T73" s="461"/>
      <c r="U73" s="461"/>
      <c r="V73" s="461"/>
      <c r="W73" s="461"/>
      <c r="X73" s="462"/>
      <c r="Y73" s="487"/>
      <c r="Z73" s="488"/>
      <c r="AA73" s="488"/>
      <c r="AB73" s="488"/>
      <c r="AC73" s="488"/>
      <c r="AD73" s="489"/>
      <c r="AG73" s="22"/>
      <c r="AH73" s="22"/>
      <c r="AI73" s="22"/>
      <c r="AJ73" s="22"/>
      <c r="AK73" s="22"/>
      <c r="AL73" s="175">
        <f>$Y$73</f>
        <v>0</v>
      </c>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row>
    <row r="74" spans="1:88" customFormat="1" ht="24" customHeight="1">
      <c r="A74" s="155"/>
      <c r="B74" s="164"/>
      <c r="C74" s="337"/>
      <c r="D74" s="466"/>
      <c r="E74" s="467"/>
      <c r="F74" s="467"/>
      <c r="G74" s="467"/>
      <c r="H74" s="467"/>
      <c r="I74" s="468"/>
      <c r="J74" s="458" t="s">
        <v>5148</v>
      </c>
      <c r="K74" s="459"/>
      <c r="L74" s="460" t="s">
        <v>5149</v>
      </c>
      <c r="M74" s="461"/>
      <c r="N74" s="461"/>
      <c r="O74" s="461"/>
      <c r="P74" s="461"/>
      <c r="Q74" s="461"/>
      <c r="R74" s="461"/>
      <c r="S74" s="461"/>
      <c r="T74" s="461"/>
      <c r="U74" s="461"/>
      <c r="V74" s="461"/>
      <c r="W74" s="461"/>
      <c r="X74" s="462"/>
      <c r="Y74" s="487"/>
      <c r="Z74" s="488"/>
      <c r="AA74" s="488"/>
      <c r="AB74" s="488"/>
      <c r="AC74" s="488"/>
      <c r="AD74" s="489"/>
      <c r="AG74" s="22"/>
      <c r="AH74" s="22"/>
      <c r="AI74" s="22"/>
      <c r="AJ74" s="22"/>
      <c r="AK74" s="22"/>
      <c r="AL74" s="175">
        <f>$Y$74</f>
        <v>0</v>
      </c>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row>
    <row r="75" spans="1:88" customFormat="1" ht="24" customHeight="1">
      <c r="A75" s="155"/>
      <c r="B75" s="164"/>
      <c r="C75" s="337"/>
      <c r="D75" s="466"/>
      <c r="E75" s="467"/>
      <c r="F75" s="467"/>
      <c r="G75" s="467"/>
      <c r="H75" s="467"/>
      <c r="I75" s="468"/>
      <c r="J75" s="458" t="s">
        <v>5150</v>
      </c>
      <c r="K75" s="459"/>
      <c r="L75" s="460" t="s">
        <v>5151</v>
      </c>
      <c r="M75" s="461"/>
      <c r="N75" s="461"/>
      <c r="O75" s="461"/>
      <c r="P75" s="461"/>
      <c r="Q75" s="461"/>
      <c r="R75" s="461"/>
      <c r="S75" s="461"/>
      <c r="T75" s="461"/>
      <c r="U75" s="461"/>
      <c r="V75" s="461"/>
      <c r="W75" s="461"/>
      <c r="X75" s="462"/>
      <c r="Y75" s="487"/>
      <c r="Z75" s="488"/>
      <c r="AA75" s="488"/>
      <c r="AB75" s="488"/>
      <c r="AC75" s="488"/>
      <c r="AD75" s="489"/>
      <c r="AG75" s="22"/>
      <c r="AH75" s="22"/>
      <c r="AI75" s="22"/>
      <c r="AJ75" s="22"/>
      <c r="AK75" s="22"/>
      <c r="AL75" s="175">
        <f>$Y$75</f>
        <v>0</v>
      </c>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row>
    <row r="76" spans="1:88" customFormat="1" ht="24" customHeight="1">
      <c r="A76" s="155"/>
      <c r="B76" s="164"/>
      <c r="C76" s="337"/>
      <c r="D76" s="466"/>
      <c r="E76" s="467"/>
      <c r="F76" s="467"/>
      <c r="G76" s="467"/>
      <c r="H76" s="467"/>
      <c r="I76" s="468"/>
      <c r="J76" s="458" t="s">
        <v>5152</v>
      </c>
      <c r="K76" s="459"/>
      <c r="L76" s="460" t="s">
        <v>5153</v>
      </c>
      <c r="M76" s="461"/>
      <c r="N76" s="461"/>
      <c r="O76" s="461"/>
      <c r="P76" s="461"/>
      <c r="Q76" s="461"/>
      <c r="R76" s="461"/>
      <c r="S76" s="461"/>
      <c r="T76" s="461"/>
      <c r="U76" s="461"/>
      <c r="V76" s="461"/>
      <c r="W76" s="461"/>
      <c r="X76" s="462"/>
      <c r="Y76" s="487"/>
      <c r="Z76" s="488"/>
      <c r="AA76" s="488"/>
      <c r="AB76" s="488"/>
      <c r="AC76" s="488"/>
      <c r="AD76" s="489"/>
      <c r="AG76" s="22"/>
      <c r="AH76" s="22"/>
      <c r="AI76" s="22"/>
      <c r="AJ76" s="22"/>
      <c r="AK76" s="22"/>
      <c r="AL76" s="175">
        <f>$Y$76</f>
        <v>0</v>
      </c>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row>
    <row r="77" spans="1:88" customFormat="1" ht="24" customHeight="1">
      <c r="A77" s="155"/>
      <c r="B77" s="164"/>
      <c r="C77" s="337"/>
      <c r="D77" s="466"/>
      <c r="E77" s="467"/>
      <c r="F77" s="467"/>
      <c r="G77" s="467"/>
      <c r="H77" s="467"/>
      <c r="I77" s="468"/>
      <c r="J77" s="458" t="s">
        <v>5154</v>
      </c>
      <c r="K77" s="459"/>
      <c r="L77" s="460" t="s">
        <v>5155</v>
      </c>
      <c r="M77" s="461"/>
      <c r="N77" s="461"/>
      <c r="O77" s="461"/>
      <c r="P77" s="461"/>
      <c r="Q77" s="461"/>
      <c r="R77" s="461"/>
      <c r="S77" s="461"/>
      <c r="T77" s="461"/>
      <c r="U77" s="461"/>
      <c r="V77" s="461"/>
      <c r="W77" s="461"/>
      <c r="X77" s="462"/>
      <c r="Y77" s="487"/>
      <c r="Z77" s="488"/>
      <c r="AA77" s="488"/>
      <c r="AB77" s="488"/>
      <c r="AC77" s="488"/>
      <c r="AD77" s="489"/>
      <c r="AG77" s="22"/>
      <c r="AH77" s="22"/>
      <c r="AI77" s="22"/>
      <c r="AJ77" s="22"/>
      <c r="AK77" s="22"/>
      <c r="AL77" s="175">
        <f>$Y$77</f>
        <v>0</v>
      </c>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row>
    <row r="78" spans="1:88" customFormat="1" ht="15" customHeight="1">
      <c r="A78" s="155"/>
      <c r="B78" s="164"/>
      <c r="C78" s="337"/>
      <c r="D78" s="466"/>
      <c r="E78" s="467"/>
      <c r="F78" s="467"/>
      <c r="G78" s="467"/>
      <c r="H78" s="467"/>
      <c r="I78" s="468"/>
      <c r="J78" s="458" t="s">
        <v>5156</v>
      </c>
      <c r="K78" s="459"/>
      <c r="L78" s="460" t="s">
        <v>5157</v>
      </c>
      <c r="M78" s="461"/>
      <c r="N78" s="461"/>
      <c r="O78" s="461"/>
      <c r="P78" s="461"/>
      <c r="Q78" s="461"/>
      <c r="R78" s="461"/>
      <c r="S78" s="461"/>
      <c r="T78" s="461"/>
      <c r="U78" s="461"/>
      <c r="V78" s="461"/>
      <c r="W78" s="461"/>
      <c r="X78" s="462"/>
      <c r="Y78" s="487"/>
      <c r="Z78" s="488"/>
      <c r="AA78" s="488"/>
      <c r="AB78" s="488"/>
      <c r="AC78" s="488"/>
      <c r="AD78" s="489"/>
      <c r="AG78" s="22"/>
      <c r="AH78" s="22"/>
      <c r="AI78" s="22"/>
      <c r="AJ78" s="22"/>
      <c r="AK78" s="22"/>
      <c r="AL78" s="175">
        <f>$Y$78</f>
        <v>0</v>
      </c>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row>
    <row r="79" spans="1:88" customFormat="1" ht="24" customHeight="1">
      <c r="A79" s="155"/>
      <c r="B79" s="164"/>
      <c r="C79" s="337"/>
      <c r="D79" s="466"/>
      <c r="E79" s="467"/>
      <c r="F79" s="467"/>
      <c r="G79" s="467"/>
      <c r="H79" s="467"/>
      <c r="I79" s="468"/>
      <c r="J79" s="458" t="s">
        <v>5158</v>
      </c>
      <c r="K79" s="459"/>
      <c r="L79" s="460" t="s">
        <v>5159</v>
      </c>
      <c r="M79" s="461"/>
      <c r="N79" s="461"/>
      <c r="O79" s="461"/>
      <c r="P79" s="461"/>
      <c r="Q79" s="461"/>
      <c r="R79" s="461"/>
      <c r="S79" s="461"/>
      <c r="T79" s="461"/>
      <c r="U79" s="461"/>
      <c r="V79" s="461"/>
      <c r="W79" s="461"/>
      <c r="X79" s="462"/>
      <c r="Y79" s="487"/>
      <c r="Z79" s="488"/>
      <c r="AA79" s="488"/>
      <c r="AB79" s="488"/>
      <c r="AC79" s="488"/>
      <c r="AD79" s="489"/>
      <c r="AG79" s="22"/>
      <c r="AH79" s="22"/>
      <c r="AI79" s="22"/>
      <c r="AJ79" s="22"/>
      <c r="AK79" s="22"/>
      <c r="AL79" s="175">
        <f>$Y$79</f>
        <v>0</v>
      </c>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row>
    <row r="80" spans="1:88" customFormat="1" ht="24" customHeight="1">
      <c r="A80" s="155"/>
      <c r="B80" s="164"/>
      <c r="C80" s="337"/>
      <c r="D80" s="466"/>
      <c r="E80" s="467"/>
      <c r="F80" s="467"/>
      <c r="G80" s="467"/>
      <c r="H80" s="467"/>
      <c r="I80" s="468"/>
      <c r="J80" s="458" t="s">
        <v>5160</v>
      </c>
      <c r="K80" s="459"/>
      <c r="L80" s="460" t="s">
        <v>5161</v>
      </c>
      <c r="M80" s="461"/>
      <c r="N80" s="461"/>
      <c r="O80" s="461"/>
      <c r="P80" s="461"/>
      <c r="Q80" s="461"/>
      <c r="R80" s="461"/>
      <c r="S80" s="461"/>
      <c r="T80" s="461"/>
      <c r="U80" s="461"/>
      <c r="V80" s="461"/>
      <c r="W80" s="461"/>
      <c r="X80" s="462"/>
      <c r="Y80" s="487"/>
      <c r="Z80" s="488"/>
      <c r="AA80" s="488"/>
      <c r="AB80" s="488"/>
      <c r="AC80" s="488"/>
      <c r="AD80" s="489"/>
      <c r="AG80" s="22"/>
      <c r="AH80" s="22"/>
      <c r="AI80" s="22"/>
      <c r="AK80" s="22"/>
      <c r="AL80" s="175">
        <f>$Y$80</f>
        <v>0</v>
      </c>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row>
    <row r="81" spans="1:88" customFormat="1" ht="24" customHeight="1">
      <c r="A81" s="155"/>
      <c r="B81" s="164"/>
      <c r="C81" s="337"/>
      <c r="D81" s="466"/>
      <c r="E81" s="467"/>
      <c r="F81" s="467"/>
      <c r="G81" s="467"/>
      <c r="H81" s="467"/>
      <c r="I81" s="468"/>
      <c r="J81" s="458" t="s">
        <v>5162</v>
      </c>
      <c r="K81" s="459"/>
      <c r="L81" s="460" t="s">
        <v>5163</v>
      </c>
      <c r="M81" s="461"/>
      <c r="N81" s="461"/>
      <c r="O81" s="461"/>
      <c r="P81" s="461"/>
      <c r="Q81" s="461"/>
      <c r="R81" s="461"/>
      <c r="S81" s="461"/>
      <c r="T81" s="461"/>
      <c r="U81" s="461"/>
      <c r="V81" s="461"/>
      <c r="W81" s="461"/>
      <c r="X81" s="462"/>
      <c r="Y81" s="487"/>
      <c r="Z81" s="488"/>
      <c r="AA81" s="488"/>
      <c r="AB81" s="488"/>
      <c r="AC81" s="488"/>
      <c r="AD81" s="489"/>
      <c r="AG81" s="22"/>
      <c r="AH81" s="22"/>
      <c r="AI81" s="22"/>
      <c r="AJ81" s="22"/>
      <c r="AK81" s="22"/>
      <c r="AL81" s="175">
        <f>$Y$81</f>
        <v>0</v>
      </c>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row>
    <row r="82" spans="1:88" customFormat="1" ht="15" customHeight="1">
      <c r="A82" s="155"/>
      <c r="B82" s="164"/>
      <c r="C82" s="337"/>
      <c r="D82" s="469"/>
      <c r="E82" s="470"/>
      <c r="F82" s="470"/>
      <c r="G82" s="470"/>
      <c r="H82" s="470"/>
      <c r="I82" s="471"/>
      <c r="J82" s="458" t="s">
        <v>5164</v>
      </c>
      <c r="K82" s="459"/>
      <c r="L82" s="460" t="s">
        <v>5165</v>
      </c>
      <c r="M82" s="461"/>
      <c r="N82" s="461"/>
      <c r="O82" s="461"/>
      <c r="P82" s="461"/>
      <c r="Q82" s="461"/>
      <c r="R82" s="461"/>
      <c r="S82" s="461"/>
      <c r="T82" s="461"/>
      <c r="U82" s="461"/>
      <c r="V82" s="461"/>
      <c r="W82" s="461"/>
      <c r="X82" s="462"/>
      <c r="Y82" s="487"/>
      <c r="Z82" s="488"/>
      <c r="AA82" s="488"/>
      <c r="AB82" s="488"/>
      <c r="AC82" s="488"/>
      <c r="AD82" s="489"/>
      <c r="AG82" s="22"/>
      <c r="AH82" s="22"/>
      <c r="AI82" s="22"/>
      <c r="AJ82">
        <f>IF(OR(Y82="NS",Y82="NA",$AF$21&lt;&gt;1,$AG$21=0,$AG$21="NS",$AG$21="NA",$C$25=0,$C$25="NS",$C$25="NA"),0,IF((Y82*(IFERROR(100/SUM(Y71:AD82),0)))&gt;25,1,0))</f>
        <v>0</v>
      </c>
      <c r="AK82" s="22"/>
      <c r="AL82" s="175">
        <f>$Y$82</f>
        <v>0</v>
      </c>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row>
    <row r="83" spans="1:88" customFormat="1" ht="15" customHeight="1">
      <c r="A83" s="155"/>
      <c r="B83" s="164"/>
      <c r="C83" s="337" t="s">
        <v>5166</v>
      </c>
      <c r="D83" s="463" t="s">
        <v>5167</v>
      </c>
      <c r="E83" s="464"/>
      <c r="F83" s="464"/>
      <c r="G83" s="464"/>
      <c r="H83" s="464"/>
      <c r="I83" s="465"/>
      <c r="J83" s="458" t="s">
        <v>5168</v>
      </c>
      <c r="K83" s="459"/>
      <c r="L83" s="460" t="s">
        <v>5169</v>
      </c>
      <c r="M83" s="461"/>
      <c r="N83" s="461"/>
      <c r="O83" s="461"/>
      <c r="P83" s="461"/>
      <c r="Q83" s="461"/>
      <c r="R83" s="461"/>
      <c r="S83" s="461"/>
      <c r="T83" s="461"/>
      <c r="U83" s="461"/>
      <c r="V83" s="461"/>
      <c r="W83" s="461"/>
      <c r="X83" s="462"/>
      <c r="Y83" s="487"/>
      <c r="Z83" s="488"/>
      <c r="AA83" s="488"/>
      <c r="AB83" s="488"/>
      <c r="AC83" s="488"/>
      <c r="AD83" s="489"/>
      <c r="AG83" s="22"/>
      <c r="AH83" s="22"/>
      <c r="AI83" s="22"/>
      <c r="AJ83" s="22"/>
      <c r="AK83" s="22"/>
      <c r="AL83" s="175">
        <f>$Y$83</f>
        <v>0</v>
      </c>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row>
    <row r="84" spans="1:88" customFormat="1" ht="15" customHeight="1">
      <c r="A84" s="155"/>
      <c r="B84" s="164"/>
      <c r="C84" s="337"/>
      <c r="D84" s="466"/>
      <c r="E84" s="467"/>
      <c r="F84" s="467"/>
      <c r="G84" s="467"/>
      <c r="H84" s="467"/>
      <c r="I84" s="468"/>
      <c r="J84" s="458" t="s">
        <v>5170</v>
      </c>
      <c r="K84" s="459"/>
      <c r="L84" s="460" t="s">
        <v>5171</v>
      </c>
      <c r="M84" s="461"/>
      <c r="N84" s="461"/>
      <c r="O84" s="461"/>
      <c r="P84" s="461"/>
      <c r="Q84" s="461"/>
      <c r="R84" s="461"/>
      <c r="S84" s="461"/>
      <c r="T84" s="461"/>
      <c r="U84" s="461"/>
      <c r="V84" s="461"/>
      <c r="W84" s="461"/>
      <c r="X84" s="462"/>
      <c r="Y84" s="487"/>
      <c r="Z84" s="488"/>
      <c r="AA84" s="488"/>
      <c r="AB84" s="488"/>
      <c r="AC84" s="488"/>
      <c r="AD84" s="489"/>
      <c r="AG84" s="22"/>
      <c r="AH84" s="22"/>
      <c r="AI84" s="22"/>
      <c r="AJ84" s="22"/>
      <c r="AK84" s="22"/>
      <c r="AL84" s="175">
        <f>$Y$84</f>
        <v>0</v>
      </c>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row>
    <row r="85" spans="1:88" customFormat="1" ht="24" customHeight="1">
      <c r="A85" s="155"/>
      <c r="B85" s="164"/>
      <c r="C85" s="337"/>
      <c r="D85" s="466"/>
      <c r="E85" s="467"/>
      <c r="F85" s="467"/>
      <c r="G85" s="467"/>
      <c r="H85" s="467"/>
      <c r="I85" s="468"/>
      <c r="J85" s="458" t="s">
        <v>5172</v>
      </c>
      <c r="K85" s="459"/>
      <c r="L85" s="460" t="s">
        <v>5173</v>
      </c>
      <c r="M85" s="461"/>
      <c r="N85" s="461"/>
      <c r="O85" s="461"/>
      <c r="P85" s="461"/>
      <c r="Q85" s="461"/>
      <c r="R85" s="461"/>
      <c r="S85" s="461"/>
      <c r="T85" s="461"/>
      <c r="U85" s="461"/>
      <c r="V85" s="461"/>
      <c r="W85" s="461"/>
      <c r="X85" s="462"/>
      <c r="Y85" s="487"/>
      <c r="Z85" s="488"/>
      <c r="AA85" s="488"/>
      <c r="AB85" s="488"/>
      <c r="AC85" s="488"/>
      <c r="AD85" s="489"/>
      <c r="AG85" s="22"/>
      <c r="AH85" s="22"/>
      <c r="AI85" s="22"/>
      <c r="AJ85" s="22"/>
      <c r="AK85" s="22"/>
      <c r="AL85" s="175">
        <f>$Y$85</f>
        <v>0</v>
      </c>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row>
    <row r="86" spans="1:88" customFormat="1" ht="15" customHeight="1">
      <c r="A86" s="155"/>
      <c r="B86" s="164"/>
      <c r="C86" s="337"/>
      <c r="D86" s="466"/>
      <c r="E86" s="467"/>
      <c r="F86" s="467"/>
      <c r="G86" s="467"/>
      <c r="H86" s="467"/>
      <c r="I86" s="468"/>
      <c r="J86" s="458" t="s">
        <v>5174</v>
      </c>
      <c r="K86" s="459"/>
      <c r="L86" s="460" t="s">
        <v>5175</v>
      </c>
      <c r="M86" s="461"/>
      <c r="N86" s="461"/>
      <c r="O86" s="461"/>
      <c r="P86" s="461"/>
      <c r="Q86" s="461"/>
      <c r="R86" s="461"/>
      <c r="S86" s="461"/>
      <c r="T86" s="461"/>
      <c r="U86" s="461"/>
      <c r="V86" s="461"/>
      <c r="W86" s="461"/>
      <c r="X86" s="462"/>
      <c r="Y86" s="487"/>
      <c r="Z86" s="488"/>
      <c r="AA86" s="488"/>
      <c r="AB86" s="488"/>
      <c r="AC86" s="488"/>
      <c r="AD86" s="489"/>
      <c r="AG86" s="22"/>
      <c r="AH86" s="22"/>
      <c r="AI86" s="22"/>
      <c r="AK86" s="22"/>
      <c r="AL86" s="175">
        <f>$Y$86</f>
        <v>0</v>
      </c>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row>
    <row r="87" spans="1:88" customFormat="1" ht="24" customHeight="1">
      <c r="A87" s="155"/>
      <c r="B87" s="164"/>
      <c r="C87" s="337"/>
      <c r="D87" s="466"/>
      <c r="E87" s="467"/>
      <c r="F87" s="467"/>
      <c r="G87" s="467"/>
      <c r="H87" s="467"/>
      <c r="I87" s="468"/>
      <c r="J87" s="458" t="s">
        <v>5176</v>
      </c>
      <c r="K87" s="459"/>
      <c r="L87" s="460" t="s">
        <v>5177</v>
      </c>
      <c r="M87" s="461"/>
      <c r="N87" s="461"/>
      <c r="O87" s="461"/>
      <c r="P87" s="461"/>
      <c r="Q87" s="461"/>
      <c r="R87" s="461"/>
      <c r="S87" s="461"/>
      <c r="T87" s="461"/>
      <c r="U87" s="461"/>
      <c r="V87" s="461"/>
      <c r="W87" s="461"/>
      <c r="X87" s="462"/>
      <c r="Y87" s="487"/>
      <c r="Z87" s="488"/>
      <c r="AA87" s="488"/>
      <c r="AB87" s="488"/>
      <c r="AC87" s="488"/>
      <c r="AD87" s="489"/>
      <c r="AG87" s="22"/>
      <c r="AH87" s="22"/>
      <c r="AI87" s="22"/>
      <c r="AJ87" s="22"/>
      <c r="AK87" s="22"/>
      <c r="AL87" s="175">
        <f>$Y$87</f>
        <v>0</v>
      </c>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row>
    <row r="88" spans="1:88" customFormat="1" ht="15" customHeight="1">
      <c r="A88" s="155"/>
      <c r="B88" s="164"/>
      <c r="C88" s="337"/>
      <c r="D88" s="469"/>
      <c r="E88" s="470"/>
      <c r="F88" s="470"/>
      <c r="G88" s="470"/>
      <c r="H88" s="470"/>
      <c r="I88" s="471"/>
      <c r="J88" s="458" t="s">
        <v>5178</v>
      </c>
      <c r="K88" s="459"/>
      <c r="L88" s="460" t="s">
        <v>5179</v>
      </c>
      <c r="M88" s="461"/>
      <c r="N88" s="461"/>
      <c r="O88" s="461"/>
      <c r="P88" s="461"/>
      <c r="Q88" s="461"/>
      <c r="R88" s="461"/>
      <c r="S88" s="461"/>
      <c r="T88" s="461"/>
      <c r="U88" s="461"/>
      <c r="V88" s="461"/>
      <c r="W88" s="461"/>
      <c r="X88" s="462"/>
      <c r="Y88" s="487"/>
      <c r="Z88" s="488"/>
      <c r="AA88" s="488"/>
      <c r="AB88" s="488"/>
      <c r="AC88" s="488"/>
      <c r="AD88" s="489"/>
      <c r="AG88" s="22"/>
      <c r="AH88" s="22"/>
      <c r="AI88" s="22"/>
      <c r="AJ88">
        <f>IF(OR(Y88="NS",Y88="NA",$AF$21&lt;&gt;1,$AG$21=0,$AG$21="NS",$AG$21="NA",$C$25=0,$C$25="NS",$C$25="NA"),0,IF((Y88*(IFERROR(100/SUM(Y83:AD88),0)))&gt;25,1,0))</f>
        <v>0</v>
      </c>
      <c r="AK88" s="22"/>
      <c r="AL88" s="175">
        <f>$Y$88</f>
        <v>0</v>
      </c>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row>
    <row r="89" spans="1:88" customFormat="1" ht="36" customHeight="1">
      <c r="A89" s="155"/>
      <c r="B89" s="164"/>
      <c r="C89" s="492" t="s">
        <v>5180</v>
      </c>
      <c r="D89" s="463" t="s">
        <v>5181</v>
      </c>
      <c r="E89" s="464"/>
      <c r="F89" s="464"/>
      <c r="G89" s="464"/>
      <c r="H89" s="464"/>
      <c r="I89" s="465"/>
      <c r="J89" s="458" t="s">
        <v>5182</v>
      </c>
      <c r="K89" s="459"/>
      <c r="L89" s="460" t="s">
        <v>5183</v>
      </c>
      <c r="M89" s="461"/>
      <c r="N89" s="461"/>
      <c r="O89" s="461"/>
      <c r="P89" s="461"/>
      <c r="Q89" s="461"/>
      <c r="R89" s="461"/>
      <c r="S89" s="461"/>
      <c r="T89" s="461"/>
      <c r="U89" s="461"/>
      <c r="V89" s="461"/>
      <c r="W89" s="461"/>
      <c r="X89" s="462"/>
      <c r="Y89" s="487"/>
      <c r="Z89" s="488"/>
      <c r="AA89" s="488"/>
      <c r="AB89" s="488"/>
      <c r="AC89" s="488"/>
      <c r="AD89" s="489"/>
      <c r="AG89" s="22"/>
      <c r="AH89" s="22"/>
      <c r="AI89" s="22"/>
      <c r="AJ89" s="22"/>
      <c r="AK89" s="22"/>
      <c r="AL89" s="175">
        <f>$Y$89</f>
        <v>0</v>
      </c>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row>
    <row r="90" spans="1:88" customFormat="1" ht="24" customHeight="1">
      <c r="A90" s="155"/>
      <c r="B90" s="164"/>
      <c r="C90" s="493"/>
      <c r="D90" s="466"/>
      <c r="E90" s="467"/>
      <c r="F90" s="467"/>
      <c r="G90" s="467"/>
      <c r="H90" s="467"/>
      <c r="I90" s="468"/>
      <c r="J90" s="458" t="s">
        <v>5184</v>
      </c>
      <c r="K90" s="459"/>
      <c r="L90" s="460" t="s">
        <v>5185</v>
      </c>
      <c r="M90" s="461"/>
      <c r="N90" s="461"/>
      <c r="O90" s="461"/>
      <c r="P90" s="461"/>
      <c r="Q90" s="461"/>
      <c r="R90" s="461"/>
      <c r="S90" s="461"/>
      <c r="T90" s="461"/>
      <c r="U90" s="461"/>
      <c r="V90" s="461"/>
      <c r="W90" s="461"/>
      <c r="X90" s="462"/>
      <c r="Y90" s="487"/>
      <c r="Z90" s="488"/>
      <c r="AA90" s="488"/>
      <c r="AB90" s="488"/>
      <c r="AC90" s="488"/>
      <c r="AD90" s="489"/>
      <c r="AG90" s="22"/>
      <c r="AH90" s="22"/>
      <c r="AI90" s="22"/>
      <c r="AJ90" s="22"/>
      <c r="AK90" s="22"/>
      <c r="AL90" s="175">
        <f>$Y$90</f>
        <v>0</v>
      </c>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row>
    <row r="91" spans="1:88" customFormat="1" ht="24" customHeight="1">
      <c r="A91" s="155"/>
      <c r="B91" s="164"/>
      <c r="C91" s="493"/>
      <c r="D91" s="466"/>
      <c r="E91" s="467"/>
      <c r="F91" s="467"/>
      <c r="G91" s="467"/>
      <c r="H91" s="467"/>
      <c r="I91" s="468"/>
      <c r="J91" s="458" t="s">
        <v>5186</v>
      </c>
      <c r="K91" s="459"/>
      <c r="L91" s="460" t="s">
        <v>5187</v>
      </c>
      <c r="M91" s="461"/>
      <c r="N91" s="461"/>
      <c r="O91" s="461"/>
      <c r="P91" s="461"/>
      <c r="Q91" s="461"/>
      <c r="R91" s="461"/>
      <c r="S91" s="461"/>
      <c r="T91" s="461"/>
      <c r="U91" s="461"/>
      <c r="V91" s="461"/>
      <c r="W91" s="461"/>
      <c r="X91" s="462"/>
      <c r="Y91" s="487"/>
      <c r="Z91" s="488"/>
      <c r="AA91" s="488"/>
      <c r="AB91" s="488"/>
      <c r="AC91" s="488"/>
      <c r="AD91" s="489"/>
      <c r="AG91" s="22"/>
      <c r="AH91" s="22"/>
      <c r="AI91" s="22"/>
      <c r="AJ91" s="22"/>
      <c r="AK91" s="22"/>
      <c r="AL91" s="175">
        <f>$Y$91</f>
        <v>0</v>
      </c>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row>
    <row r="92" spans="1:88" customFormat="1" ht="36" customHeight="1">
      <c r="A92" s="155"/>
      <c r="B92" s="164"/>
      <c r="C92" s="493"/>
      <c r="D92" s="466"/>
      <c r="E92" s="467"/>
      <c r="F92" s="467"/>
      <c r="G92" s="467"/>
      <c r="H92" s="467"/>
      <c r="I92" s="468"/>
      <c r="J92" s="458" t="s">
        <v>5188</v>
      </c>
      <c r="K92" s="459"/>
      <c r="L92" s="460" t="s">
        <v>5189</v>
      </c>
      <c r="M92" s="461"/>
      <c r="N92" s="461"/>
      <c r="O92" s="461"/>
      <c r="P92" s="461"/>
      <c r="Q92" s="461"/>
      <c r="R92" s="461"/>
      <c r="S92" s="461"/>
      <c r="T92" s="461"/>
      <c r="U92" s="461"/>
      <c r="V92" s="461"/>
      <c r="W92" s="461"/>
      <c r="X92" s="462"/>
      <c r="Y92" s="487"/>
      <c r="Z92" s="488"/>
      <c r="AA92" s="488"/>
      <c r="AB92" s="488"/>
      <c r="AC92" s="488"/>
      <c r="AD92" s="489"/>
      <c r="AG92" s="22"/>
      <c r="AH92" s="22"/>
      <c r="AI92" s="22"/>
      <c r="AJ92" s="22"/>
      <c r="AK92" s="22"/>
      <c r="AL92" s="175">
        <f>$Y$92</f>
        <v>0</v>
      </c>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row>
    <row r="93" spans="1:88" customFormat="1" ht="36" customHeight="1">
      <c r="A93" s="155"/>
      <c r="B93" s="164"/>
      <c r="C93" s="493"/>
      <c r="D93" s="466"/>
      <c r="E93" s="467"/>
      <c r="F93" s="467"/>
      <c r="G93" s="467"/>
      <c r="H93" s="467"/>
      <c r="I93" s="468"/>
      <c r="J93" s="458" t="s">
        <v>5190</v>
      </c>
      <c r="K93" s="459"/>
      <c r="L93" s="460" t="s">
        <v>5191</v>
      </c>
      <c r="M93" s="461"/>
      <c r="N93" s="461"/>
      <c r="O93" s="461"/>
      <c r="P93" s="461"/>
      <c r="Q93" s="461"/>
      <c r="R93" s="461"/>
      <c r="S93" s="461"/>
      <c r="T93" s="461"/>
      <c r="U93" s="461"/>
      <c r="V93" s="461"/>
      <c r="W93" s="461"/>
      <c r="X93" s="462"/>
      <c r="Y93" s="487"/>
      <c r="Z93" s="488"/>
      <c r="AA93" s="488"/>
      <c r="AB93" s="488"/>
      <c r="AC93" s="488"/>
      <c r="AD93" s="489"/>
      <c r="AG93" s="22"/>
      <c r="AH93" s="22"/>
      <c r="AI93" s="22"/>
      <c r="AK93" s="22"/>
      <c r="AL93" s="175">
        <f>$Y$93</f>
        <v>0</v>
      </c>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row>
    <row r="94" spans="1:88" customFormat="1" ht="15" customHeight="1">
      <c r="A94" s="155"/>
      <c r="B94" s="164"/>
      <c r="C94" s="493"/>
      <c r="D94" s="466"/>
      <c r="E94" s="467"/>
      <c r="F94" s="467"/>
      <c r="G94" s="467"/>
      <c r="H94" s="467"/>
      <c r="I94" s="468"/>
      <c r="J94" s="458" t="s">
        <v>5192</v>
      </c>
      <c r="K94" s="459"/>
      <c r="L94" s="460" t="s">
        <v>5193</v>
      </c>
      <c r="M94" s="461"/>
      <c r="N94" s="461"/>
      <c r="O94" s="461"/>
      <c r="P94" s="461"/>
      <c r="Q94" s="461"/>
      <c r="R94" s="461"/>
      <c r="S94" s="461"/>
      <c r="T94" s="461"/>
      <c r="U94" s="461"/>
      <c r="V94" s="461"/>
      <c r="W94" s="461"/>
      <c r="X94" s="462"/>
      <c r="Y94" s="487"/>
      <c r="Z94" s="488"/>
      <c r="AA94" s="488"/>
      <c r="AB94" s="488"/>
      <c r="AC94" s="488"/>
      <c r="AD94" s="489"/>
      <c r="AG94" s="22"/>
      <c r="AH94" s="22"/>
      <c r="AI94" s="22"/>
      <c r="AJ94" s="22"/>
      <c r="AK94" s="22"/>
      <c r="AL94" s="175">
        <f>$Y$94</f>
        <v>0</v>
      </c>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row>
    <row r="95" spans="1:88" customFormat="1" ht="15" customHeight="1">
      <c r="A95" s="155"/>
      <c r="B95" s="164"/>
      <c r="C95" s="493"/>
      <c r="D95" s="469"/>
      <c r="E95" s="470"/>
      <c r="F95" s="470"/>
      <c r="G95" s="470"/>
      <c r="H95" s="470"/>
      <c r="I95" s="471"/>
      <c r="J95" s="458" t="s">
        <v>5194</v>
      </c>
      <c r="K95" s="459"/>
      <c r="L95" s="460" t="s">
        <v>5195</v>
      </c>
      <c r="M95" s="461"/>
      <c r="N95" s="461"/>
      <c r="O95" s="461"/>
      <c r="P95" s="461"/>
      <c r="Q95" s="461"/>
      <c r="R95" s="461"/>
      <c r="S95" s="461"/>
      <c r="T95" s="461"/>
      <c r="U95" s="461"/>
      <c r="V95" s="461"/>
      <c r="W95" s="461"/>
      <c r="X95" s="462"/>
      <c r="Y95" s="487"/>
      <c r="Z95" s="488"/>
      <c r="AA95" s="488"/>
      <c r="AB95" s="488"/>
      <c r="AC95" s="488"/>
      <c r="AD95" s="489"/>
      <c r="AG95" s="22"/>
      <c r="AH95" s="22"/>
      <c r="AI95" s="22"/>
      <c r="AJ95">
        <f>IF(OR(Y95="NS",Y95="NA",$AF$21&lt;&gt;1,$AG$21=0,$AG$21="NS",$AG$21="NA",$C$25=0,$C$25="NS",$C$25="NA"),0,IF((Y95*(IFERROR(100/SUM(Y89:AD95),0)))&gt;25,1,0))</f>
        <v>0</v>
      </c>
      <c r="AK95" s="22"/>
      <c r="AL95" s="175">
        <f>$Y$95</f>
        <v>0</v>
      </c>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row>
    <row r="96" spans="1:88" customFormat="1" ht="15" customHeight="1">
      <c r="A96" s="155"/>
      <c r="B96" s="164"/>
      <c r="C96" s="176" t="s">
        <v>5196</v>
      </c>
      <c r="D96" s="334" t="s">
        <v>5197</v>
      </c>
      <c r="E96" s="335"/>
      <c r="F96" s="335"/>
      <c r="G96" s="335"/>
      <c r="H96" s="335"/>
      <c r="I96" s="336"/>
      <c r="J96" s="458" t="s">
        <v>5198</v>
      </c>
      <c r="K96" s="459"/>
      <c r="L96" s="460" t="s">
        <v>5199</v>
      </c>
      <c r="M96" s="461"/>
      <c r="N96" s="461"/>
      <c r="O96" s="461"/>
      <c r="P96" s="461"/>
      <c r="Q96" s="461"/>
      <c r="R96" s="461"/>
      <c r="S96" s="461"/>
      <c r="T96" s="461"/>
      <c r="U96" s="461"/>
      <c r="V96" s="461"/>
      <c r="W96" s="461"/>
      <c r="X96" s="462"/>
      <c r="Y96" s="487"/>
      <c r="Z96" s="488"/>
      <c r="AA96" s="488"/>
      <c r="AB96" s="488"/>
      <c r="AC96" s="488"/>
      <c r="AD96" s="489"/>
      <c r="AG96" s="22"/>
      <c r="AH96" s="22"/>
      <c r="AI96" s="22"/>
      <c r="AJ96">
        <f>IF(OR(Y96="NS",Y96="NA",$AF$21&lt;&gt;1,$AG$21=0,$AG$21="NS",$AG$21="NA",$C$25=0,$C$25="NS",$C$25="NA"),0,IF((Y96*(IFERROR(100/SUM(Y96),0)))&gt;25,1,0))</f>
        <v>0</v>
      </c>
      <c r="AK96" s="22"/>
      <c r="AL96" s="175">
        <f>$Y$96</f>
        <v>0</v>
      </c>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row>
    <row r="97" spans="1:88" customFormat="1" ht="15" customHeight="1">
      <c r="A97" s="155"/>
      <c r="B97" s="164"/>
      <c r="C97" s="334" t="s">
        <v>5200</v>
      </c>
      <c r="D97" s="335"/>
      <c r="E97" s="335"/>
      <c r="F97" s="335"/>
      <c r="G97" s="335"/>
      <c r="H97" s="335"/>
      <c r="I97" s="335"/>
      <c r="J97" s="335"/>
      <c r="K97" s="336"/>
      <c r="L97" s="460" t="s">
        <v>400</v>
      </c>
      <c r="M97" s="461"/>
      <c r="N97" s="461"/>
      <c r="O97" s="461"/>
      <c r="P97" s="461"/>
      <c r="Q97" s="461"/>
      <c r="R97" s="461"/>
      <c r="S97" s="461"/>
      <c r="T97" s="461"/>
      <c r="U97" s="461"/>
      <c r="V97" s="461"/>
      <c r="W97" s="461"/>
      <c r="X97" s="462"/>
      <c r="Y97" s="487"/>
      <c r="Z97" s="488"/>
      <c r="AA97" s="488"/>
      <c r="AB97" s="488"/>
      <c r="AC97" s="488"/>
      <c r="AD97" s="489"/>
      <c r="AG97" s="22"/>
      <c r="AH97" s="22"/>
      <c r="AI97" s="22"/>
      <c r="AJ97" s="22"/>
      <c r="AK97" s="22"/>
      <c r="AL97" s="175">
        <f>$Y$97</f>
        <v>0</v>
      </c>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row>
    <row r="98" spans="1:88" customFormat="1" ht="15" customHeight="1">
      <c r="A98" s="155"/>
      <c r="B98" s="164"/>
      <c r="C98" s="140"/>
      <c r="D98" s="140"/>
      <c r="E98" s="140"/>
      <c r="F98" s="140"/>
      <c r="G98" s="140"/>
      <c r="H98" s="140"/>
      <c r="I98" s="140"/>
      <c r="J98" s="140"/>
      <c r="K98" s="140"/>
      <c r="L98" s="140"/>
      <c r="M98" s="140"/>
      <c r="N98" s="140"/>
      <c r="O98" s="140"/>
      <c r="P98" s="140"/>
      <c r="Q98" s="140"/>
      <c r="R98" s="140"/>
      <c r="S98" s="140"/>
      <c r="T98" s="140"/>
      <c r="U98" s="140"/>
      <c r="V98" s="140"/>
      <c r="W98" s="140"/>
      <c r="X98" s="177" t="s">
        <v>5201</v>
      </c>
      <c r="Y98" s="483">
        <f>IF(AND(SUM(Y46:Y97)=0,COUNTIF(Y46:Y97,"NS")&gt;0),"NS",IF(AND(SUM(Y46:Y97)=0,COUNTIF(Y46:Y97,0)&gt;0),0,IF(AND(SUM(Y46:Y97)=0,COUNTIF(Y46:Y97,"NA")&gt;0),"NA",SUM(Y46:Y97))))</f>
        <v>0</v>
      </c>
      <c r="Z98" s="484"/>
      <c r="AA98" s="484"/>
      <c r="AB98" s="484"/>
      <c r="AC98" s="484"/>
      <c r="AD98" s="485"/>
      <c r="AJ98" s="178">
        <f>SUM(AJ45:AJ97)</f>
        <v>0</v>
      </c>
    </row>
    <row r="99" spans="1:88" customFormat="1" ht="15" customHeight="1">
      <c r="A99" s="155"/>
      <c r="B99" s="164"/>
      <c r="C99" s="164"/>
      <c r="D99" s="164"/>
      <c r="E99" s="164"/>
      <c r="F99" s="164"/>
      <c r="G99" s="164"/>
      <c r="H99" s="164"/>
      <c r="I99" s="164"/>
      <c r="J99" s="164"/>
      <c r="K99" s="164"/>
      <c r="L99" s="164"/>
      <c r="M99" s="164"/>
      <c r="N99" s="164"/>
      <c r="O99" s="164"/>
      <c r="P99" s="164"/>
      <c r="Q99" s="164"/>
      <c r="R99" s="164"/>
      <c r="S99" s="164"/>
      <c r="T99" s="164"/>
      <c r="U99" s="179"/>
      <c r="V99" s="31"/>
      <c r="W99" s="31"/>
      <c r="X99" s="179"/>
      <c r="Y99" s="180"/>
      <c r="Z99" s="180"/>
      <c r="AA99" s="180"/>
      <c r="AB99" s="180"/>
      <c r="AC99" s="180"/>
      <c r="AD99" s="180"/>
    </row>
    <row r="100" spans="1:88" customFormat="1" ht="24" customHeight="1">
      <c r="A100" s="163"/>
      <c r="B100" s="164"/>
      <c r="C100" s="423" t="s">
        <v>5058</v>
      </c>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row>
    <row r="101" spans="1:88" customFormat="1" ht="60" customHeight="1">
      <c r="A101" s="163"/>
      <c r="B101" s="164"/>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row>
    <row r="102" spans="1:88" customFormat="1" ht="15" customHeight="1">
      <c r="A102" s="155"/>
      <c r="B102" s="438" t="str">
        <f>IF(AG45=0,"","Favor de ingresar toda la información requerida en la pregunta")</f>
        <v/>
      </c>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row>
    <row r="103" spans="1:88" customFormat="1" ht="15" customHeight="1">
      <c r="A103" s="155"/>
      <c r="B103" s="439" t="str">
        <f>IF(COUNTIF(Y46:AD97,"NS")&lt;&gt;0,"Alerta: debido a que cuenta con registros NS, debe proporcionar una justificación en el area de comentarios al final de la pregunta","")</f>
        <v/>
      </c>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row>
    <row r="104" spans="1:88" customFormat="1" ht="15" customHeight="1">
      <c r="A104" s="155"/>
      <c r="B104" s="440" t="str">
        <f>IF(AH45&gt;0,"Revise la información capturada, ya que tiene datos ingresados en celdas que están sombreadas","")</f>
        <v/>
      </c>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row>
    <row r="105" spans="1:88" customFormat="1" ht="15" customHeight="1">
      <c r="A105" s="155"/>
      <c r="B105" s="456" t="str">
        <f>IF(AI45&gt;0,"Favor de revisar la instrucción 3, debido a que no se cumplen con los criterios mencionados","")</f>
        <v/>
      </c>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row>
    <row r="106" spans="1:88" customFormat="1" ht="15" customHeight="1">
      <c r="A106" s="155"/>
      <c r="B106" s="439" t="str">
        <f>IF(AJ98&gt;0,"Alerta: si el total en Otras infracc. es mayor al 25% por grupo de afectación, anote el n. de la o de las infracc. en la casilla al final de la preg.","")</f>
        <v/>
      </c>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row>
    <row r="107" spans="1:88" customFormat="1" ht="15" customHeight="1">
      <c r="A107" s="155"/>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row>
    <row r="108" spans="1:88" customFormat="1" ht="24" customHeight="1">
      <c r="A108" s="155" t="s">
        <v>5202</v>
      </c>
      <c r="B108" s="437" t="s">
        <v>5203</v>
      </c>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row>
    <row r="109" spans="1:88" customFormat="1" ht="24" customHeight="1">
      <c r="A109" s="139"/>
      <c r="B109" s="140"/>
      <c r="C109" s="423" t="s">
        <v>5204</v>
      </c>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3"/>
      <c r="AD109" s="423"/>
    </row>
    <row r="110" spans="1:88" customFormat="1" ht="24" customHeight="1">
      <c r="A110" s="139"/>
      <c r="B110" s="140"/>
      <c r="C110" s="423" t="s">
        <v>5205</v>
      </c>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row>
    <row r="111" spans="1:88" customFormat="1" ht="24" customHeight="1">
      <c r="A111" s="139"/>
      <c r="B111" s="140"/>
      <c r="C111" s="423" t="s">
        <v>5206</v>
      </c>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row>
    <row r="112" spans="1:88" customFormat="1" ht="15" customHeight="1">
      <c r="A112" s="139"/>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row>
    <row r="113" spans="1:57" customFormat="1" ht="24" customHeight="1">
      <c r="A113" s="139"/>
      <c r="B113" s="140"/>
      <c r="C113" s="491" t="s">
        <v>5207</v>
      </c>
      <c r="D113" s="491"/>
      <c r="E113" s="491"/>
      <c r="F113" s="491"/>
      <c r="G113" s="491"/>
      <c r="H113" s="491"/>
      <c r="I113" s="491"/>
      <c r="J113" s="491"/>
      <c r="K113" s="491"/>
      <c r="L113" s="491"/>
      <c r="M113" s="491"/>
      <c r="N113" s="491"/>
      <c r="O113" s="491"/>
      <c r="P113" s="491"/>
      <c r="Q113" s="491"/>
      <c r="R113" s="491"/>
      <c r="S113" s="491"/>
      <c r="T113" s="491"/>
      <c r="U113" s="491"/>
      <c r="V113" s="491"/>
      <c r="W113" s="491"/>
      <c r="X113" s="491"/>
      <c r="Y113" s="334" t="s">
        <v>5085</v>
      </c>
      <c r="Z113" s="335"/>
      <c r="AA113" s="335"/>
      <c r="AB113" s="335"/>
      <c r="AC113" s="335"/>
      <c r="AD113" s="336"/>
      <c r="AF113" s="22"/>
      <c r="AG113" t="s">
        <v>5055</v>
      </c>
      <c r="AH113" t="s">
        <v>5056</v>
      </c>
      <c r="AI113" t="s">
        <v>5069</v>
      </c>
      <c r="AJ113" t="s">
        <v>5208</v>
      </c>
      <c r="AK113" s="22"/>
      <c r="AL113" s="38"/>
      <c r="AM113" s="22"/>
      <c r="AN113" s="22"/>
      <c r="AO113" s="22"/>
      <c r="AP113" s="22"/>
      <c r="AQ113" s="22"/>
      <c r="AR113" s="22"/>
      <c r="AS113" s="22"/>
      <c r="AT113" s="22"/>
      <c r="AU113" s="22"/>
      <c r="AV113" s="22"/>
      <c r="AW113" s="22"/>
      <c r="AX113" s="22"/>
      <c r="AY113" s="22"/>
      <c r="AZ113" s="22"/>
      <c r="BA113" s="22"/>
      <c r="BB113" s="22"/>
      <c r="BC113" s="22"/>
      <c r="BD113" s="22"/>
      <c r="BE113" s="22"/>
    </row>
    <row r="114" spans="1:57" customFormat="1" ht="14.25">
      <c r="A114" s="139"/>
      <c r="B114" s="140"/>
      <c r="C114" s="182" t="s">
        <v>4994</v>
      </c>
      <c r="D114" s="490" t="s">
        <v>5209</v>
      </c>
      <c r="E114" s="490"/>
      <c r="F114" s="490"/>
      <c r="G114" s="490"/>
      <c r="H114" s="490"/>
      <c r="I114" s="490"/>
      <c r="J114" s="490"/>
      <c r="K114" s="490"/>
      <c r="L114" s="490"/>
      <c r="M114" s="490"/>
      <c r="N114" s="490"/>
      <c r="O114" s="490"/>
      <c r="P114" s="490"/>
      <c r="Q114" s="490"/>
      <c r="R114" s="490"/>
      <c r="S114" s="490"/>
      <c r="T114" s="490"/>
      <c r="U114" s="490"/>
      <c r="V114" s="490"/>
      <c r="W114" s="490"/>
      <c r="X114" s="490"/>
      <c r="Y114" s="487"/>
      <c r="Z114" s="488"/>
      <c r="AA114" s="488"/>
      <c r="AB114" s="488"/>
      <c r="AC114" s="488"/>
      <c r="AD114" s="489"/>
      <c r="AF114" s="22"/>
      <c r="AG114" s="160">
        <f>IF(AND($AF$21=1,$AG$21&gt;0,$AG$21&lt;&gt;"NS",$AG$21&lt;&gt;"NA",$C$25&gt;0,$C$25&lt;&gt;"NS",$C$25&lt;&gt;"NA"),IF(COUNTA(Y114:AD122)=9,0,1),0)</f>
        <v>0</v>
      </c>
      <c r="AH114" s="160">
        <f>IF(OR($AF$21&lt;&gt;1,$AG$21=0,$AG$21="NS",$AG$21="NA",$C$25=0,$C$25="NS",$C$25="NA"),IF(COUNTA(Y114:AD122)=0,0,1),0)</f>
        <v>0</v>
      </c>
      <c r="AI114" s="160" cm="1">
        <f t="array" ref="AI114">IF(OR(Y123={"NS","NA"},C25={"NS","NA"}),0,IF(Y123&gt;=C25,0,1))</f>
        <v>0</v>
      </c>
      <c r="AJ114" cm="1">
        <f t="array" ref="AJ114">IF(OR(Y114={"NS","NA"},$C$25={"NS","NA"}),0,IF(Y114&lt;=$C$25,0,1))</f>
        <v>0</v>
      </c>
      <c r="AK114" s="22"/>
      <c r="AL114" s="22">
        <f>$Y$114</f>
        <v>0</v>
      </c>
      <c r="AM114" s="22"/>
      <c r="AN114" s="22"/>
      <c r="AO114" s="22"/>
      <c r="AP114" s="22"/>
      <c r="AQ114" s="22"/>
      <c r="AR114" s="22"/>
      <c r="AS114" s="22"/>
      <c r="AT114" s="22"/>
      <c r="AU114" s="22"/>
      <c r="AV114" s="22"/>
      <c r="AW114" s="22"/>
      <c r="AX114" s="22"/>
      <c r="AY114" s="22"/>
      <c r="AZ114" s="22"/>
      <c r="BA114" s="22"/>
      <c r="BB114" s="22"/>
      <c r="BC114" s="22"/>
      <c r="BD114" s="22"/>
      <c r="BE114" s="22"/>
    </row>
    <row r="115" spans="1:57" customFormat="1" ht="14.25">
      <c r="A115" s="139"/>
      <c r="B115" s="140"/>
      <c r="C115" s="183" t="s">
        <v>4996</v>
      </c>
      <c r="D115" s="490" t="s">
        <v>5210</v>
      </c>
      <c r="E115" s="490"/>
      <c r="F115" s="490"/>
      <c r="G115" s="490"/>
      <c r="H115" s="490"/>
      <c r="I115" s="490"/>
      <c r="J115" s="490"/>
      <c r="K115" s="490"/>
      <c r="L115" s="490"/>
      <c r="M115" s="490"/>
      <c r="N115" s="490"/>
      <c r="O115" s="490"/>
      <c r="P115" s="490"/>
      <c r="Q115" s="490"/>
      <c r="R115" s="490"/>
      <c r="S115" s="490"/>
      <c r="T115" s="490"/>
      <c r="U115" s="490"/>
      <c r="V115" s="490"/>
      <c r="W115" s="490"/>
      <c r="X115" s="490"/>
      <c r="Y115" s="487"/>
      <c r="Z115" s="488"/>
      <c r="AA115" s="488"/>
      <c r="AB115" s="488"/>
      <c r="AC115" s="488"/>
      <c r="AD115" s="489"/>
      <c r="AF115" s="22"/>
      <c r="AG115" s="22"/>
      <c r="AH115" s="22"/>
      <c r="AI115" s="22"/>
      <c r="AJ115" cm="1">
        <f t="array" ref="AJ115">IF(OR(Y115={"NS","NA"},$C$25={"NS","NA"}),0,IF(Y115&lt;=$C$25,0,1))</f>
        <v>0</v>
      </c>
      <c r="AK115" s="22"/>
      <c r="AL115" s="22">
        <f>$Y$115</f>
        <v>0</v>
      </c>
      <c r="AM115" s="22"/>
      <c r="AN115" s="22"/>
      <c r="AO115" s="22"/>
      <c r="AP115" s="22"/>
      <c r="AQ115" s="22"/>
      <c r="AR115" s="22"/>
      <c r="AS115" s="22"/>
      <c r="AT115" s="22"/>
      <c r="AU115" s="22"/>
      <c r="AV115" s="22"/>
      <c r="AW115" s="22"/>
      <c r="AX115" s="22"/>
      <c r="AY115" s="22"/>
      <c r="AZ115" s="22"/>
      <c r="BA115" s="22"/>
      <c r="BB115" s="22"/>
      <c r="BC115" s="22"/>
      <c r="BD115" s="22"/>
      <c r="BE115" s="22"/>
    </row>
    <row r="116" spans="1:57" customFormat="1" ht="14.25">
      <c r="A116" s="139"/>
      <c r="B116" s="140"/>
      <c r="C116" s="183" t="s">
        <v>4998</v>
      </c>
      <c r="D116" s="490" t="s">
        <v>5211</v>
      </c>
      <c r="E116" s="490"/>
      <c r="F116" s="490"/>
      <c r="G116" s="490"/>
      <c r="H116" s="490"/>
      <c r="I116" s="490"/>
      <c r="J116" s="490"/>
      <c r="K116" s="490"/>
      <c r="L116" s="490"/>
      <c r="M116" s="490"/>
      <c r="N116" s="490"/>
      <c r="O116" s="490"/>
      <c r="P116" s="490"/>
      <c r="Q116" s="490"/>
      <c r="R116" s="490"/>
      <c r="S116" s="490"/>
      <c r="T116" s="490"/>
      <c r="U116" s="490"/>
      <c r="V116" s="490"/>
      <c r="W116" s="490"/>
      <c r="X116" s="490"/>
      <c r="Y116" s="487"/>
      <c r="Z116" s="488"/>
      <c r="AA116" s="488"/>
      <c r="AB116" s="488"/>
      <c r="AC116" s="488"/>
      <c r="AD116" s="489"/>
      <c r="AF116" s="22"/>
      <c r="AG116" s="22"/>
      <c r="AH116" s="22"/>
      <c r="AI116" s="22"/>
      <c r="AJ116" cm="1">
        <f t="array" ref="AJ116">IF(OR(Y116={"NS","NA"},$C$25={"NS","NA"}),0,IF(Y116&lt;=$C$25,0,1))</f>
        <v>0</v>
      </c>
      <c r="AK116" s="22"/>
      <c r="AL116" s="22">
        <f>$Y$116</f>
        <v>0</v>
      </c>
      <c r="AM116" s="22"/>
      <c r="AN116" s="22"/>
      <c r="AO116" s="22"/>
      <c r="AP116" s="22"/>
      <c r="AQ116" s="22"/>
      <c r="AR116" s="22"/>
      <c r="AS116" s="22"/>
      <c r="AT116" s="22"/>
      <c r="AU116" s="22"/>
      <c r="AV116" s="22"/>
      <c r="AW116" s="22"/>
      <c r="AX116" s="22"/>
      <c r="AY116" s="22"/>
      <c r="AZ116" s="22"/>
      <c r="BA116" s="22"/>
      <c r="BB116" s="22"/>
      <c r="BC116" s="22"/>
      <c r="BD116" s="22"/>
      <c r="BE116" s="22"/>
    </row>
    <row r="117" spans="1:57" customFormat="1" ht="14.25">
      <c r="A117" s="139"/>
      <c r="B117" s="140"/>
      <c r="C117" s="183" t="s">
        <v>5000</v>
      </c>
      <c r="D117" s="490" t="s">
        <v>5212</v>
      </c>
      <c r="E117" s="490"/>
      <c r="F117" s="490"/>
      <c r="G117" s="490"/>
      <c r="H117" s="490"/>
      <c r="I117" s="490"/>
      <c r="J117" s="490"/>
      <c r="K117" s="490"/>
      <c r="L117" s="490"/>
      <c r="M117" s="490"/>
      <c r="N117" s="490"/>
      <c r="O117" s="490"/>
      <c r="P117" s="490"/>
      <c r="Q117" s="490"/>
      <c r="R117" s="490"/>
      <c r="S117" s="490"/>
      <c r="T117" s="490"/>
      <c r="U117" s="490"/>
      <c r="V117" s="490"/>
      <c r="W117" s="490"/>
      <c r="X117" s="490"/>
      <c r="Y117" s="487"/>
      <c r="Z117" s="488"/>
      <c r="AA117" s="488"/>
      <c r="AB117" s="488"/>
      <c r="AC117" s="488"/>
      <c r="AD117" s="489"/>
      <c r="AF117" s="22"/>
      <c r="AG117" s="22"/>
      <c r="AH117" s="22"/>
      <c r="AI117" s="22"/>
      <c r="AJ117" cm="1">
        <f t="array" ref="AJ117">IF(OR(Y117={"NS","NA"},$C$25={"NS","NA"}),0,IF(Y117&lt;=$C$25,0,1))</f>
        <v>0</v>
      </c>
      <c r="AK117" s="22"/>
      <c r="AL117" s="22">
        <f>$Y$117</f>
        <v>0</v>
      </c>
      <c r="AM117" s="22"/>
      <c r="AN117" s="22"/>
      <c r="AO117" s="22"/>
      <c r="AP117" s="22"/>
      <c r="AQ117" s="22"/>
      <c r="AR117" s="22"/>
      <c r="AS117" s="22"/>
      <c r="AT117" s="22"/>
      <c r="AU117" s="22"/>
      <c r="AV117" s="22"/>
      <c r="AW117" s="22"/>
      <c r="AX117" s="22"/>
      <c r="AY117" s="22"/>
      <c r="AZ117" s="22"/>
      <c r="BA117" s="22"/>
      <c r="BB117" s="22"/>
      <c r="BC117" s="22"/>
      <c r="BD117" s="22"/>
      <c r="BE117" s="22"/>
    </row>
    <row r="118" spans="1:57" customFormat="1" ht="14.25">
      <c r="A118" s="139"/>
      <c r="B118" s="140"/>
      <c r="C118" s="183" t="s">
        <v>5002</v>
      </c>
      <c r="D118" s="490" t="s">
        <v>5213</v>
      </c>
      <c r="E118" s="490"/>
      <c r="F118" s="490"/>
      <c r="G118" s="490"/>
      <c r="H118" s="490"/>
      <c r="I118" s="490"/>
      <c r="J118" s="490"/>
      <c r="K118" s="490"/>
      <c r="L118" s="490"/>
      <c r="M118" s="490"/>
      <c r="N118" s="490"/>
      <c r="O118" s="490"/>
      <c r="P118" s="490"/>
      <c r="Q118" s="490"/>
      <c r="R118" s="490"/>
      <c r="S118" s="490"/>
      <c r="T118" s="490"/>
      <c r="U118" s="490"/>
      <c r="V118" s="490"/>
      <c r="W118" s="490"/>
      <c r="X118" s="490"/>
      <c r="Y118" s="487"/>
      <c r="Z118" s="488"/>
      <c r="AA118" s="488"/>
      <c r="AB118" s="488"/>
      <c r="AC118" s="488"/>
      <c r="AD118" s="489"/>
      <c r="AF118" s="22"/>
      <c r="AG118" s="22"/>
      <c r="AH118" s="22"/>
      <c r="AI118" s="22"/>
      <c r="AJ118" cm="1">
        <f t="array" ref="AJ118">IF(OR(Y118={"NS","NA"},$C$25={"NS","NA"}),0,IF(Y118&lt;=$C$25,0,1))</f>
        <v>0</v>
      </c>
      <c r="AK118" s="22"/>
      <c r="AL118" s="22">
        <f>$Y$118</f>
        <v>0</v>
      </c>
      <c r="AM118" s="22"/>
      <c r="AN118" s="22"/>
      <c r="AO118" s="22"/>
      <c r="AP118" s="22"/>
      <c r="AQ118" s="22"/>
      <c r="AR118" s="22"/>
      <c r="AS118" s="22"/>
      <c r="AT118" s="22"/>
      <c r="AU118" s="22"/>
      <c r="AV118" s="22"/>
      <c r="AW118" s="22"/>
      <c r="AX118" s="22"/>
      <c r="AY118" s="22"/>
      <c r="AZ118" s="22"/>
      <c r="BA118" s="22"/>
      <c r="BB118" s="22"/>
      <c r="BC118" s="22"/>
      <c r="BD118" s="22"/>
      <c r="BE118" s="22"/>
    </row>
    <row r="119" spans="1:57" customFormat="1" ht="14.25">
      <c r="A119" s="139"/>
      <c r="B119" s="140"/>
      <c r="C119" s="183" t="s">
        <v>5004</v>
      </c>
      <c r="D119" s="490" t="s">
        <v>5214</v>
      </c>
      <c r="E119" s="490"/>
      <c r="F119" s="490"/>
      <c r="G119" s="490"/>
      <c r="H119" s="490"/>
      <c r="I119" s="490"/>
      <c r="J119" s="490"/>
      <c r="K119" s="490"/>
      <c r="L119" s="490"/>
      <c r="M119" s="490"/>
      <c r="N119" s="490"/>
      <c r="O119" s="490"/>
      <c r="P119" s="490"/>
      <c r="Q119" s="490"/>
      <c r="R119" s="490"/>
      <c r="S119" s="490"/>
      <c r="T119" s="490"/>
      <c r="U119" s="490"/>
      <c r="V119" s="490"/>
      <c r="W119" s="490"/>
      <c r="X119" s="490"/>
      <c r="Y119" s="487"/>
      <c r="Z119" s="488"/>
      <c r="AA119" s="488"/>
      <c r="AB119" s="488"/>
      <c r="AC119" s="488"/>
      <c r="AD119" s="489"/>
      <c r="AF119" s="22"/>
      <c r="AG119" s="22"/>
      <c r="AH119" s="22"/>
      <c r="AI119" s="22"/>
      <c r="AJ119" cm="1">
        <f t="array" ref="AJ119">IF(OR(Y119={"NS","NA"},$C$25={"NS","NA"}),0,IF(Y119&lt;=$C$25,0,1))</f>
        <v>0</v>
      </c>
      <c r="AK119" s="22"/>
      <c r="AL119" s="22">
        <f>$Y$119</f>
        <v>0</v>
      </c>
      <c r="AM119" s="22"/>
      <c r="AN119" s="22"/>
      <c r="AO119" s="22"/>
      <c r="AP119" s="22"/>
      <c r="AQ119" s="22"/>
      <c r="AR119" s="22"/>
      <c r="AS119" s="22"/>
      <c r="AT119" s="22"/>
      <c r="AU119" s="22"/>
      <c r="AV119" s="22"/>
      <c r="AW119" s="22"/>
      <c r="AX119" s="22"/>
      <c r="AY119" s="22"/>
      <c r="AZ119" s="22"/>
      <c r="BA119" s="22"/>
      <c r="BB119" s="22"/>
      <c r="BC119" s="22"/>
      <c r="BD119" s="22"/>
      <c r="BE119" s="22"/>
    </row>
    <row r="120" spans="1:57" customFormat="1" ht="15" customHeight="1">
      <c r="A120" s="139"/>
      <c r="B120" s="140"/>
      <c r="C120" s="183" t="s">
        <v>5006</v>
      </c>
      <c r="D120" s="490" t="s">
        <v>5215</v>
      </c>
      <c r="E120" s="490"/>
      <c r="F120" s="490"/>
      <c r="G120" s="490"/>
      <c r="H120" s="490"/>
      <c r="I120" s="490"/>
      <c r="J120" s="490"/>
      <c r="K120" s="490"/>
      <c r="L120" s="490"/>
      <c r="M120" s="490"/>
      <c r="N120" s="490"/>
      <c r="O120" s="490"/>
      <c r="P120" s="490"/>
      <c r="Q120" s="490"/>
      <c r="R120" s="490"/>
      <c r="S120" s="490"/>
      <c r="T120" s="490"/>
      <c r="U120" s="490"/>
      <c r="V120" s="490"/>
      <c r="W120" s="490"/>
      <c r="X120" s="490"/>
      <c r="Y120" s="487"/>
      <c r="Z120" s="488"/>
      <c r="AA120" s="488"/>
      <c r="AB120" s="488"/>
      <c r="AC120" s="488"/>
      <c r="AD120" s="489"/>
      <c r="AF120" s="22"/>
      <c r="AG120" s="22"/>
      <c r="AH120" s="22"/>
      <c r="AI120" s="22"/>
      <c r="AJ120" cm="1">
        <f t="array" ref="AJ120">IF(OR(Y120={"NS","NA"},$C$25={"NS","NA"}),0,IF(Y120&lt;=$C$25,0,1))</f>
        <v>0</v>
      </c>
      <c r="AK120" s="22"/>
      <c r="AL120" s="22">
        <f>$Y$120</f>
        <v>0</v>
      </c>
      <c r="AM120" s="22"/>
      <c r="AN120" s="22"/>
      <c r="AO120" s="22"/>
      <c r="AP120" s="22"/>
      <c r="AQ120" s="22"/>
      <c r="AR120" s="22"/>
      <c r="AS120" s="22"/>
      <c r="AT120" s="22"/>
      <c r="AU120" s="22"/>
      <c r="AV120" s="22"/>
      <c r="AW120" s="22"/>
      <c r="AX120" s="22"/>
      <c r="AY120" s="22"/>
      <c r="AZ120" s="22"/>
      <c r="BA120" s="22"/>
      <c r="BB120" s="22"/>
      <c r="BC120" s="22"/>
      <c r="BD120" s="22"/>
      <c r="BE120" s="22"/>
    </row>
    <row r="121" spans="1:57" customFormat="1" ht="14.25">
      <c r="A121" s="139"/>
      <c r="B121" s="140"/>
      <c r="C121" s="183" t="s">
        <v>5008</v>
      </c>
      <c r="D121" s="490" t="s">
        <v>5216</v>
      </c>
      <c r="E121" s="490"/>
      <c r="F121" s="490"/>
      <c r="G121" s="490"/>
      <c r="H121" s="490"/>
      <c r="I121" s="490"/>
      <c r="J121" s="490"/>
      <c r="K121" s="490"/>
      <c r="L121" s="490"/>
      <c r="M121" s="490"/>
      <c r="N121" s="490"/>
      <c r="O121" s="490"/>
      <c r="P121" s="490"/>
      <c r="Q121" s="490"/>
      <c r="R121" s="490"/>
      <c r="S121" s="490"/>
      <c r="T121" s="490"/>
      <c r="U121" s="490"/>
      <c r="V121" s="490"/>
      <c r="W121" s="490"/>
      <c r="X121" s="490"/>
      <c r="Y121" s="487"/>
      <c r="Z121" s="488"/>
      <c r="AA121" s="488"/>
      <c r="AB121" s="488"/>
      <c r="AC121" s="488"/>
      <c r="AD121" s="489"/>
      <c r="AF121" s="22"/>
      <c r="AG121" s="22"/>
      <c r="AH121" s="22"/>
      <c r="AI121" s="22"/>
      <c r="AJ121" cm="1">
        <f t="array" ref="AJ121">IF(OR(Y121={"NS","NA"},$C$25={"NS","NA"}),0,IF(Y121&lt;=$C$25,0,1))</f>
        <v>0</v>
      </c>
      <c r="AK121" s="22"/>
      <c r="AL121" s="22">
        <f>$Y$121</f>
        <v>0</v>
      </c>
      <c r="AM121" s="22"/>
      <c r="AN121" s="22"/>
      <c r="AO121" s="22"/>
      <c r="AP121" s="22"/>
      <c r="AQ121" s="22"/>
      <c r="AR121" s="22"/>
      <c r="AS121" s="22"/>
      <c r="AT121" s="22"/>
      <c r="AU121" s="22"/>
      <c r="AV121" s="22"/>
      <c r="AW121" s="22"/>
      <c r="AX121" s="22"/>
      <c r="AY121" s="22"/>
      <c r="AZ121" s="22"/>
      <c r="BA121" s="22"/>
      <c r="BB121" s="22"/>
      <c r="BC121" s="22"/>
      <c r="BD121" s="22"/>
      <c r="BE121" s="22"/>
    </row>
    <row r="122" spans="1:57" customFormat="1" ht="14.25">
      <c r="A122" s="139"/>
      <c r="B122" s="140"/>
      <c r="C122" s="183" t="s">
        <v>5010</v>
      </c>
      <c r="D122" s="490" t="s">
        <v>400</v>
      </c>
      <c r="E122" s="490"/>
      <c r="F122" s="490"/>
      <c r="G122" s="490"/>
      <c r="H122" s="490"/>
      <c r="I122" s="490"/>
      <c r="J122" s="490"/>
      <c r="K122" s="490"/>
      <c r="L122" s="490"/>
      <c r="M122" s="490"/>
      <c r="N122" s="490"/>
      <c r="O122" s="490"/>
      <c r="P122" s="490"/>
      <c r="Q122" s="490"/>
      <c r="R122" s="490"/>
      <c r="S122" s="490"/>
      <c r="T122" s="490"/>
      <c r="U122" s="490"/>
      <c r="V122" s="490"/>
      <c r="W122" s="490"/>
      <c r="X122" s="490"/>
      <c r="Y122" s="487"/>
      <c r="Z122" s="488"/>
      <c r="AA122" s="488"/>
      <c r="AB122" s="488"/>
      <c r="AC122" s="488"/>
      <c r="AD122" s="489"/>
      <c r="AF122" s="22"/>
      <c r="AG122" s="22"/>
      <c r="AH122" s="22"/>
      <c r="AI122" s="22"/>
      <c r="AJ122" cm="1">
        <f t="array" ref="AJ122">IF(OR(Y122={"NS","NA"},$C$25={"NS","NA"}),0,IF(Y122&lt;=$C$25,0,1))</f>
        <v>0</v>
      </c>
      <c r="AK122" s="22"/>
      <c r="AL122" s="22">
        <f>$Y$122</f>
        <v>0</v>
      </c>
      <c r="AM122" s="22"/>
      <c r="AN122" s="22"/>
      <c r="AO122" s="22"/>
      <c r="AP122" s="22"/>
      <c r="AQ122" s="22"/>
      <c r="AR122" s="22"/>
      <c r="AS122" s="22"/>
      <c r="AT122" s="22"/>
      <c r="AU122" s="22"/>
      <c r="AV122" s="22"/>
      <c r="AW122" s="22"/>
      <c r="AX122" s="22"/>
      <c r="AY122" s="22"/>
      <c r="AZ122" s="22"/>
      <c r="BA122" s="22"/>
      <c r="BB122" s="22"/>
      <c r="BC122" s="22"/>
      <c r="BD122" s="22"/>
      <c r="BE122" s="22"/>
    </row>
    <row r="123" spans="1:57" customFormat="1">
      <c r="A123" s="139"/>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77" t="s">
        <v>5201</v>
      </c>
      <c r="Y123" s="483">
        <f>IF(AND(SUM(Y114:Y122)=0,COUNTIF(Y114:Y122,"NS")&gt;0),"NS",IF(AND(SUM(Y114:Y122)=0,COUNTIF(Y114:Y122,0)&gt;0),0,IF(AND(SUM(Y114:Y122)=0,COUNTIF(Y114:Y122,"NA")&gt;0),"NA",SUM(Y114:Y122))))</f>
        <v>0</v>
      </c>
      <c r="Z123" s="484"/>
      <c r="AA123" s="484"/>
      <c r="AB123" s="484"/>
      <c r="AC123" s="484"/>
      <c r="AD123" s="485"/>
      <c r="AF123" s="22"/>
      <c r="AG123" s="22"/>
      <c r="AH123" s="22"/>
      <c r="AI123" s="22"/>
      <c r="AJ123" s="178">
        <f>SUM(AJ114:AJ122)</f>
        <v>0</v>
      </c>
      <c r="AK123" s="22"/>
      <c r="AL123" s="184">
        <f>$Y$123</f>
        <v>0</v>
      </c>
      <c r="AM123" s="22"/>
      <c r="AN123" s="22"/>
      <c r="AO123" s="22"/>
      <c r="AP123" s="22"/>
      <c r="AQ123" s="22"/>
      <c r="AR123" s="22"/>
      <c r="AS123" s="22"/>
      <c r="AT123" s="22"/>
      <c r="AU123" s="22"/>
      <c r="AV123" s="22"/>
      <c r="AW123" s="22"/>
      <c r="AX123" s="22"/>
      <c r="AY123" s="22"/>
      <c r="AZ123" s="22"/>
      <c r="BA123" s="22"/>
      <c r="BB123" s="22"/>
      <c r="BC123" s="22"/>
      <c r="BD123" s="22"/>
      <c r="BE123" s="22"/>
    </row>
    <row r="124" spans="1:57" customFormat="1" ht="14.25">
      <c r="A124" s="139"/>
      <c r="B124" s="455" t="str">
        <f>AL127</f>
        <v/>
      </c>
      <c r="C124" s="455"/>
      <c r="D124" s="455"/>
      <c r="E124" s="455"/>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row>
    <row r="125" spans="1:57" customFormat="1" ht="45" customHeight="1">
      <c r="A125" s="139"/>
      <c r="B125" s="140"/>
      <c r="C125" s="486" t="s">
        <v>5217</v>
      </c>
      <c r="D125" s="486"/>
      <c r="E125" s="486"/>
      <c r="F125" s="428"/>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429"/>
      <c r="AF125" s="282" t="str">
        <f>SUBSTITUTE( SUBSTITUTE( SUBSTITUTE( SUBSTITUTE( SUBSTITUTE( SUBSTITUTE( SUBSTITUTE( SUBSTITUTE( SUBSTITUTE( SUBSTITUTE(F125, "á", "a"), "é", "e"), "í", "i"), "ó", "o"), "ú", "u"), "Á", "A"), "É", "E"), "Í", "I"), "Ó", "O"), "Ú", "U")</f>
        <v/>
      </c>
      <c r="AG125" s="285"/>
      <c r="AH125" s="285"/>
      <c r="AI125" s="453" t="s">
        <v>6046</v>
      </c>
      <c r="AJ125" s="454"/>
      <c r="AK125" s="454"/>
      <c r="AL125" s="454"/>
      <c r="AM125" s="22"/>
      <c r="AN125" s="22"/>
      <c r="AO125" s="22"/>
      <c r="AP125" s="22"/>
      <c r="AQ125" s="22"/>
      <c r="AR125" s="22"/>
      <c r="AS125" s="22"/>
      <c r="AT125" s="22"/>
      <c r="AU125" s="22"/>
      <c r="AV125" s="22"/>
      <c r="AW125" s="22"/>
      <c r="AX125" s="22"/>
      <c r="AY125" s="22"/>
      <c r="AZ125" s="22"/>
      <c r="BA125" s="22"/>
      <c r="BB125" s="22"/>
      <c r="BC125" s="22"/>
      <c r="BD125" s="22"/>
      <c r="BE125" s="22"/>
    </row>
    <row r="126" spans="1:57" customFormat="1" ht="14.25">
      <c r="A126" s="139"/>
      <c r="B126" s="440" t="str">
        <f>IF(AND(Y121&gt;0,Y121&lt;&gt;"NA",Y121&lt;&gt;"NS",F125=""),"Debido a que cuenta con un valor mayor a cero en el numeral 8, debe anotar el nombre de dicho(s) tipo(s) de sanción(es)","")</f>
        <v/>
      </c>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285"/>
      <c r="AG126" s="285"/>
      <c r="AH126" s="285"/>
      <c r="AI126" s="286" t="s">
        <v>6047</v>
      </c>
      <c r="AJ126" s="286" t="s">
        <v>6048</v>
      </c>
      <c r="AK126" s="286" t="s">
        <v>6049</v>
      </c>
      <c r="AL126" s="286" t="s">
        <v>6050</v>
      </c>
      <c r="AM126" s="22"/>
      <c r="AN126" s="22"/>
      <c r="AO126" s="22"/>
      <c r="AP126" s="22"/>
      <c r="AQ126" s="22"/>
      <c r="AR126" s="22"/>
      <c r="AS126" s="22"/>
      <c r="AT126" s="22"/>
      <c r="AU126" s="22"/>
      <c r="AV126" s="22"/>
      <c r="AW126" s="22"/>
      <c r="AX126" s="22"/>
      <c r="AY126" s="22"/>
      <c r="AZ126" s="22"/>
      <c r="BA126" s="22"/>
      <c r="BB126" s="22"/>
      <c r="BC126" s="22"/>
      <c r="BD126" s="22"/>
      <c r="BE126" s="22"/>
    </row>
    <row r="127" spans="1:57" customFormat="1" ht="24" customHeight="1">
      <c r="A127" s="139"/>
      <c r="B127" s="140"/>
      <c r="C127" s="423" t="s">
        <v>5058</v>
      </c>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F127" s="22"/>
      <c r="AG127" s="22"/>
      <c r="AH127" s="22"/>
      <c r="AI127" s="287" t="s">
        <v>6051</v>
      </c>
      <c r="AJ127" s="239" t="s">
        <v>5209</v>
      </c>
      <c r="AK127" s="290" t="str" cm="1">
        <f t="array" ref="AK127">IF(AF125&lt;&gt;"",_xlfn.TEXTJOIN(" / ", TRUE, _xlfn.UNIQUE(IF($AI$127:$AI$133&lt;&gt;"",IF(ISNUMBER(SEARCH(AF125, $AI$127:$AI$133)) + (_xlfn.MAP($AI$127:$AI$133, _xlfn.LAMBDA(_xlpm.r, SUM(--ISNUMBER(SEARCH(_xlfn.TEXTSPLIT(_xlpm.r, ","), AF125))))))&gt;0,$AJ$127:$AJ$133, ""), ""))), "")</f>
        <v/>
      </c>
      <c r="AL127" s="239" t="str">
        <f>IF(AK127 = "", "", "Alerta: Revise el texto ingresado en el Especifique ya que podria existir en las opciones resaltadas en amarillo")</f>
        <v/>
      </c>
      <c r="AM127" s="239"/>
      <c r="AN127" s="239"/>
      <c r="AO127" s="239"/>
      <c r="AP127" s="239"/>
      <c r="AQ127" s="239"/>
      <c r="AR127" s="239"/>
      <c r="AS127" s="239"/>
      <c r="AT127" s="239"/>
      <c r="AU127" s="239"/>
      <c r="AV127" s="239"/>
      <c r="AW127" s="239"/>
      <c r="AX127" s="239"/>
      <c r="AY127" s="239"/>
      <c r="AZ127" s="239"/>
      <c r="BA127" s="239"/>
      <c r="BB127" s="239"/>
      <c r="BC127" s="239"/>
      <c r="BD127" s="239"/>
      <c r="BE127" s="22"/>
    </row>
    <row r="128" spans="1:57" customFormat="1" ht="60" customHeight="1">
      <c r="A128" s="139"/>
      <c r="B128" s="140"/>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c r="AA128" s="477"/>
      <c r="AB128" s="477"/>
      <c r="AC128" s="477"/>
      <c r="AD128" s="477"/>
      <c r="AF128" s="22"/>
      <c r="AG128" s="22"/>
      <c r="AH128" s="22"/>
      <c r="AI128" s="287" t="s">
        <v>5210</v>
      </c>
      <c r="AJ128" s="239" t="s">
        <v>5210</v>
      </c>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2"/>
    </row>
    <row r="129" spans="1:57" customFormat="1" ht="15" customHeight="1">
      <c r="A129" s="139"/>
      <c r="B129" s="438" t="str">
        <f>IF(AG114=0,"","Favor de ingresar toda la información requerida en la pregunta")</f>
        <v/>
      </c>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22"/>
      <c r="AG129" s="22"/>
      <c r="AH129" s="22"/>
      <c r="AI129" s="287" t="s">
        <v>5211</v>
      </c>
      <c r="AJ129" s="239" t="s">
        <v>5211</v>
      </c>
      <c r="AK129" s="239"/>
      <c r="AL129" s="239"/>
      <c r="AM129" s="239"/>
      <c r="AN129" s="239"/>
      <c r="AO129" s="239"/>
      <c r="AP129" s="239"/>
      <c r="AQ129" s="239"/>
      <c r="AR129" s="239"/>
      <c r="AS129" s="239"/>
      <c r="AT129" s="239"/>
      <c r="AU129" s="239"/>
      <c r="AV129" s="239"/>
      <c r="AW129" s="239"/>
      <c r="AX129" s="239"/>
      <c r="AY129" s="239"/>
      <c r="AZ129" s="239"/>
      <c r="BA129" s="239"/>
      <c r="BB129" s="239"/>
      <c r="BC129" s="239"/>
      <c r="BD129" s="239"/>
      <c r="BE129" s="22"/>
    </row>
    <row r="130" spans="1:57" customFormat="1" ht="15" customHeight="1">
      <c r="A130" s="139"/>
      <c r="B130" s="439" t="str">
        <f>IF(COUNTIF(Y114:AD122,"NS")&lt;&gt;0,"Alerta: debido a que cuenta con registros NS, debe proporcionar una justificación en el area de comentarios al final de la pregunta","")</f>
        <v/>
      </c>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22"/>
      <c r="AG130" s="22"/>
      <c r="AH130" s="22"/>
      <c r="AI130" s="287" t="s">
        <v>6054</v>
      </c>
      <c r="AJ130" s="239" t="s">
        <v>5212</v>
      </c>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2"/>
    </row>
    <row r="131" spans="1:57" customFormat="1" ht="15" customHeight="1">
      <c r="A131" s="139"/>
      <c r="B131" s="440" t="str">
        <f>IF(AH114&gt;0,"Revise la información capturada, ya que tiene datos ingresados en celdas que están sombreadas","")</f>
        <v/>
      </c>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22"/>
      <c r="AG131" s="22"/>
      <c r="AH131" s="22"/>
      <c r="AI131" s="287" t="s">
        <v>5213</v>
      </c>
      <c r="AJ131" s="239" t="s">
        <v>5213</v>
      </c>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2"/>
    </row>
    <row r="132" spans="1:57" customFormat="1" ht="15" customHeight="1">
      <c r="A132" s="139"/>
      <c r="B132" s="456" t="str">
        <f>IF(AI114&gt;0,"Favor de revisar la instrucción 1, debido a que no se cumplen con los criterios mencionados","")</f>
        <v/>
      </c>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22"/>
      <c r="AG132" s="22"/>
      <c r="AH132" s="22"/>
      <c r="AI132" s="287" t="s">
        <v>6052</v>
      </c>
      <c r="AJ132" s="239" t="s">
        <v>5214</v>
      </c>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2"/>
    </row>
    <row r="133" spans="1:57" customFormat="1" ht="15" customHeight="1">
      <c r="A133" s="139"/>
      <c r="B133" s="457" t="str">
        <f>IF(AJ123&gt;0,"Alerta: debe de proporcionar una justificación de acuerdo a lo establecido en la instrucción 2","")</f>
        <v/>
      </c>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22"/>
      <c r="AG133" s="22"/>
      <c r="AH133" s="22"/>
      <c r="AI133" s="287" t="s">
        <v>6053</v>
      </c>
      <c r="AJ133" s="239" t="s">
        <v>5215</v>
      </c>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2"/>
    </row>
    <row r="134" spans="1:57" customFormat="1" ht="14.25">
      <c r="A134" s="139"/>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row>
    <row r="135" spans="1:57" customFormat="1" ht="24" customHeight="1">
      <c r="A135" s="171" t="s">
        <v>5218</v>
      </c>
      <c r="B135" s="482" t="s">
        <v>5219</v>
      </c>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row>
    <row r="136" spans="1:57" customFormat="1" ht="36" customHeight="1">
      <c r="A136" s="139"/>
      <c r="B136" s="140"/>
      <c r="C136" s="423" t="s">
        <v>5220</v>
      </c>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row>
    <row r="137" spans="1:57" customFormat="1" ht="36" customHeight="1">
      <c r="A137" s="139"/>
      <c r="B137" s="140"/>
      <c r="C137" s="423" t="s">
        <v>5221</v>
      </c>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row>
    <row r="138" spans="1:57" customFormat="1" ht="36" customHeight="1">
      <c r="A138" s="139"/>
      <c r="B138" s="140"/>
      <c r="C138" s="423" t="s">
        <v>5222</v>
      </c>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row>
    <row r="139" spans="1:57" customFormat="1" ht="15" customHeight="1">
      <c r="A139" s="139"/>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F139" s="22"/>
      <c r="AG139" s="22"/>
      <c r="AH139" s="22"/>
      <c r="AI139" s="22"/>
      <c r="AJ139" s="22"/>
      <c r="AK139" s="22"/>
      <c r="AL139" s="22"/>
      <c r="AM139" s="22"/>
      <c r="AN139" s="22"/>
      <c r="AO139" s="22"/>
      <c r="AP139" s="22"/>
      <c r="AQ139" s="22"/>
      <c r="AR139" s="22"/>
      <c r="AS139" s="22"/>
      <c r="AT139" s="22" t="s">
        <v>5223</v>
      </c>
      <c r="AU139" s="22"/>
      <c r="AV139" s="22"/>
      <c r="AW139" s="22"/>
      <c r="AX139" s="22"/>
      <c r="AY139" s="22"/>
      <c r="AZ139" s="22"/>
      <c r="BA139" s="22"/>
      <c r="BB139" s="22"/>
      <c r="BC139" s="22"/>
      <c r="BD139" s="22"/>
      <c r="BE139" s="22"/>
    </row>
    <row r="140" spans="1:57" customFormat="1" ht="24" customHeight="1">
      <c r="A140" s="139"/>
      <c r="B140" s="140"/>
      <c r="C140" s="337" t="s">
        <v>5082</v>
      </c>
      <c r="D140" s="337"/>
      <c r="E140" s="337"/>
      <c r="F140" s="337"/>
      <c r="G140" s="337" t="s">
        <v>5083</v>
      </c>
      <c r="H140" s="337"/>
      <c r="I140" s="337" t="s">
        <v>5084</v>
      </c>
      <c r="J140" s="337"/>
      <c r="K140" s="337"/>
      <c r="L140" s="337"/>
      <c r="M140" s="337"/>
      <c r="N140" s="337"/>
      <c r="O140" s="337"/>
      <c r="P140" s="337"/>
      <c r="Q140" s="337"/>
      <c r="R140" s="337"/>
      <c r="S140" s="337"/>
      <c r="T140" s="337"/>
      <c r="U140" s="337" t="s">
        <v>5224</v>
      </c>
      <c r="V140" s="337"/>
      <c r="W140" s="337"/>
      <c r="X140" s="337"/>
      <c r="Y140" s="337"/>
      <c r="Z140" s="337"/>
      <c r="AA140" s="337"/>
      <c r="AB140" s="337"/>
      <c r="AC140" s="337"/>
      <c r="AD140" s="337"/>
      <c r="AF140" s="22"/>
      <c r="AG140" s="22"/>
      <c r="AH140" s="22"/>
      <c r="AI140" s="22"/>
      <c r="AJ140" s="22"/>
      <c r="AK140" s="22"/>
      <c r="AL140" s="22"/>
      <c r="AM140" s="22"/>
      <c r="AN140" s="22"/>
      <c r="AO140" s="22"/>
      <c r="AP140" s="22"/>
      <c r="AQ140" s="22"/>
      <c r="AR140" s="22"/>
      <c r="AS140" s="22"/>
      <c r="AT140" s="186">
        <f>$Y$123</f>
        <v>0</v>
      </c>
      <c r="AU140" s="22">
        <f>$Y$114</f>
        <v>0</v>
      </c>
      <c r="AV140" s="22">
        <f>$Y$115</f>
        <v>0</v>
      </c>
      <c r="AW140" s="22">
        <f>$Y$116</f>
        <v>0</v>
      </c>
      <c r="AX140" s="22">
        <f>$Y$117</f>
        <v>0</v>
      </c>
      <c r="AY140" s="22">
        <f>$Y$118</f>
        <v>0</v>
      </c>
      <c r="AZ140" s="22">
        <f>$Y$119</f>
        <v>0</v>
      </c>
      <c r="BA140" s="22">
        <f>$Y$120</f>
        <v>0</v>
      </c>
      <c r="BB140" s="22">
        <f>$Y$121</f>
        <v>0</v>
      </c>
      <c r="BC140" s="22">
        <f>$Y$122</f>
        <v>0</v>
      </c>
      <c r="BD140" s="22"/>
      <c r="BE140" s="22"/>
    </row>
    <row r="141" spans="1:57" customFormat="1" ht="141.94999999999999" customHeight="1">
      <c r="A141" s="139"/>
      <c r="B141" s="140"/>
      <c r="C141" s="337"/>
      <c r="D141" s="337"/>
      <c r="E141" s="337"/>
      <c r="F141" s="337"/>
      <c r="G141" s="337"/>
      <c r="H141" s="337"/>
      <c r="I141" s="337"/>
      <c r="J141" s="337"/>
      <c r="K141" s="337"/>
      <c r="L141" s="337"/>
      <c r="M141" s="337"/>
      <c r="N141" s="337"/>
      <c r="O141" s="337"/>
      <c r="P141" s="337"/>
      <c r="Q141" s="337"/>
      <c r="R141" s="337"/>
      <c r="S141" s="337"/>
      <c r="T141" s="337"/>
      <c r="U141" s="187" t="s">
        <v>5225</v>
      </c>
      <c r="V141" s="188" t="s">
        <v>5209</v>
      </c>
      <c r="W141" s="188" t="s">
        <v>5210</v>
      </c>
      <c r="X141" s="188" t="s">
        <v>5211</v>
      </c>
      <c r="Y141" s="188" t="s">
        <v>5212</v>
      </c>
      <c r="Z141" s="188" t="s">
        <v>5213</v>
      </c>
      <c r="AA141" s="188" t="s">
        <v>5214</v>
      </c>
      <c r="AB141" s="188" t="s">
        <v>5215</v>
      </c>
      <c r="AC141" s="188" t="s">
        <v>5226</v>
      </c>
      <c r="AD141" s="188" t="s">
        <v>400</v>
      </c>
      <c r="AF141" s="22"/>
      <c r="AG141" t="s">
        <v>5055</v>
      </c>
      <c r="AH141" s="189" t="s">
        <v>5227</v>
      </c>
      <c r="AI141" s="38"/>
      <c r="AJ141" t="s">
        <v>5069</v>
      </c>
      <c r="AK141" t="s">
        <v>5208</v>
      </c>
      <c r="AL141" s="22"/>
      <c r="AM141" s="22"/>
      <c r="AN141" s="22"/>
      <c r="AO141" s="22"/>
      <c r="AP141" s="22"/>
      <c r="AQ141" s="22"/>
      <c r="AR141" s="22"/>
      <c r="AS141" s="22"/>
      <c r="AT141" t="s">
        <v>5079</v>
      </c>
      <c r="AU141" s="22"/>
      <c r="AV141" s="22"/>
      <c r="AW141" s="22"/>
      <c r="AX141" s="22"/>
      <c r="AY141" s="22"/>
      <c r="AZ141" s="22"/>
      <c r="BA141" s="22"/>
      <c r="BB141" s="22"/>
      <c r="BC141" s="22"/>
      <c r="BD141" t="s">
        <v>5228</v>
      </c>
      <c r="BE141" t="s">
        <v>5229</v>
      </c>
    </row>
    <row r="142" spans="1:57" customFormat="1" ht="14.25">
      <c r="A142" s="139"/>
      <c r="B142" s="140"/>
      <c r="C142" s="337" t="s">
        <v>5086</v>
      </c>
      <c r="D142" s="481" t="s">
        <v>5087</v>
      </c>
      <c r="E142" s="481"/>
      <c r="F142" s="481"/>
      <c r="G142" s="478" t="s">
        <v>5088</v>
      </c>
      <c r="H142" s="478"/>
      <c r="I142" s="479" t="s">
        <v>5089</v>
      </c>
      <c r="J142" s="479"/>
      <c r="K142" s="479"/>
      <c r="L142" s="479"/>
      <c r="M142" s="479"/>
      <c r="N142" s="479"/>
      <c r="O142" s="479"/>
      <c r="P142" s="479"/>
      <c r="Q142" s="479"/>
      <c r="R142" s="479"/>
      <c r="S142" s="479"/>
      <c r="T142" s="479"/>
      <c r="U142" s="1"/>
      <c r="V142" s="1"/>
      <c r="W142" s="1"/>
      <c r="X142" s="1"/>
      <c r="Y142" s="1"/>
      <c r="Z142" s="1"/>
      <c r="AA142" s="1"/>
      <c r="AB142" s="1"/>
      <c r="AC142" s="1"/>
      <c r="AD142" s="1"/>
      <c r="AF142" s="22"/>
      <c r="AG142" s="160">
        <f>IF(OR($AF$21&lt;&gt;1,$AG$21=0,$AG$21="NS",$AG$21="NA",$C$25=0,$C$25="NS",$C$25="NA"),0,IF(COUNTA(U142:AD193)=520,0,1))</f>
        <v>0</v>
      </c>
      <c r="AH142" s="160">
        <f>IF(OR($AF$21&lt;&gt;1,$AG$21=0,$AG$21="NS",$AG$21="NA",$C$25=0,$C$25="NS",$C$25="NA"),IF(COUNTA(U142:AD193)=0,0,1),0)</f>
        <v>0</v>
      </c>
      <c r="AI142" s="38"/>
      <c r="AJ142" cm="1">
        <f t="array" ref="AJ142">IF(OR(U142={"NS","NA"},Y46={"NS","NA"}),0,IF(U142&gt;=Y46,0,1))</f>
        <v>0</v>
      </c>
      <c r="AK142" cm="1">
        <f t="array" ref="AK142">IF(OR(V142={"NS","NA"},$Y46={"NS","NA"}),0,IF(V142&lt;=$Y46,0,1))</f>
        <v>0</v>
      </c>
      <c r="AL142" cm="1">
        <f t="array" ref="AL142">IF(OR(W142={"NS","NA"},$Y46={"NS","NA"}),0,IF(W142&lt;=$Y46,0,1))</f>
        <v>0</v>
      </c>
      <c r="AM142" cm="1">
        <f t="array" ref="AM142">IF(OR(X142={"NS","NA"},$Y46={"NS","NA"}),0,IF(X142&lt;=$Y46,0,1))</f>
        <v>0</v>
      </c>
      <c r="AN142" cm="1">
        <f t="array" ref="AN142">IF(OR(Y142={"NS","NA"},$Y46={"NS","NA"}),0,IF(Y142&lt;=$Y46,0,1))</f>
        <v>0</v>
      </c>
      <c r="AO142" cm="1">
        <f t="array" ref="AO142">IF(OR(Z142={"NS","NA"},$Y46={"NS","NA"}),0,IF(Z142&lt;=$Y46,0,1))</f>
        <v>0</v>
      </c>
      <c r="AP142" cm="1">
        <f t="array" ref="AP142">IF(OR(AA142={"NS","NA"},$Y46={"NS","NA"}),0,IF(AA142&lt;=$Y46,0,1))</f>
        <v>0</v>
      </c>
      <c r="AQ142" cm="1">
        <f t="array" ref="AQ142">IF(OR(AB142={"NS","NA"},$Y46={"NS","NA"}),0,IF(AB142&lt;=$Y46,0,1))</f>
        <v>0</v>
      </c>
      <c r="AR142" cm="1">
        <f t="array" ref="AR142">IF(OR(AC142={"NS","NA"},$Y46={"NS","NA"}),0,IF(AC142&lt;=$Y46,0,1))</f>
        <v>0</v>
      </c>
      <c r="AS142" cm="1">
        <f t="array" ref="AS142">IF(OR(AD142={"NS","NA"},$Y46={"NS","NA"}),0,IF(AD142&lt;=$Y46,0,1))</f>
        <v>0</v>
      </c>
      <c r="AT142">
        <f>IF(U194=AT140,0,1)</f>
        <v>0</v>
      </c>
      <c r="AU142">
        <f t="shared" ref="AU142:BB142" si="0">IF(V194=AU140,0,1)</f>
        <v>0</v>
      </c>
      <c r="AV142">
        <f t="shared" si="0"/>
        <v>0</v>
      </c>
      <c r="AW142">
        <f t="shared" si="0"/>
        <v>0</v>
      </c>
      <c r="AX142">
        <f t="shared" si="0"/>
        <v>0</v>
      </c>
      <c r="AY142">
        <f t="shared" si="0"/>
        <v>0</v>
      </c>
      <c r="AZ142">
        <f t="shared" si="0"/>
        <v>0</v>
      </c>
      <c r="BA142">
        <f t="shared" si="0"/>
        <v>0</v>
      </c>
      <c r="BB142">
        <f t="shared" si="0"/>
        <v>0</v>
      </c>
      <c r="BC142">
        <f>IF(AD194=BC140,0,1)</f>
        <v>0</v>
      </c>
      <c r="BD142" cm="1">
        <f t="array" ref="BD142">IF(AND(U142&gt;0,U142&lt;&gt;{"NS","NA"},SUM(V142:AD142)=0),1,0)</f>
        <v>0</v>
      </c>
      <c r="BE142">
        <f>IF(AND(SUM(V142:AD142)=0,COUNTIF(U142:AD142,"NS")&gt;0,U142=0),1,0)</f>
        <v>0</v>
      </c>
    </row>
    <row r="143" spans="1:57" customFormat="1" ht="14.25">
      <c r="A143" s="139"/>
      <c r="B143" s="140"/>
      <c r="C143" s="337"/>
      <c r="D143" s="481"/>
      <c r="E143" s="481"/>
      <c r="F143" s="481"/>
      <c r="G143" s="478" t="s">
        <v>5090</v>
      </c>
      <c r="H143" s="478"/>
      <c r="I143" s="479" t="s">
        <v>5091</v>
      </c>
      <c r="J143" s="479"/>
      <c r="K143" s="479"/>
      <c r="L143" s="479"/>
      <c r="M143" s="479"/>
      <c r="N143" s="479"/>
      <c r="O143" s="479"/>
      <c r="P143" s="479"/>
      <c r="Q143" s="479"/>
      <c r="R143" s="479"/>
      <c r="S143" s="479"/>
      <c r="T143" s="479"/>
      <c r="U143" s="1"/>
      <c r="V143" s="1"/>
      <c r="W143" s="1"/>
      <c r="X143" s="1"/>
      <c r="Y143" s="1"/>
      <c r="Z143" s="1"/>
      <c r="AA143" s="1"/>
      <c r="AB143" s="1"/>
      <c r="AC143" s="1"/>
      <c r="AD143" s="1"/>
      <c r="AF143" s="22"/>
      <c r="AI143" s="22"/>
      <c r="AJ143" cm="1">
        <f t="array" ref="AJ143">IF(OR(U143={"NS","NA"},Y47={"NS","NA"}),0,IF(U143&gt;=Y47,0,1))</f>
        <v>0</v>
      </c>
      <c r="AK143" cm="1">
        <f t="array" ref="AK143">IF(OR(V143={"NS","NA"},$Y47={"NS","NA"}),0,IF(V143&lt;=$Y47,0,1))</f>
        <v>0</v>
      </c>
      <c r="AL143" cm="1">
        <f t="array" ref="AL143">IF(OR(W143={"NS","NA"},$Y47={"NS","NA"}),0,IF(W143&lt;=$Y47,0,1))</f>
        <v>0</v>
      </c>
      <c r="AM143" cm="1">
        <f t="array" ref="AM143">IF(OR(X143={"NS","NA"},$Y47={"NS","NA"}),0,IF(X143&lt;=$Y47,0,1))</f>
        <v>0</v>
      </c>
      <c r="AN143" cm="1">
        <f t="array" ref="AN143">IF(OR(Y143={"NS","NA"},$Y47={"NS","NA"}),0,IF(Y143&lt;=$Y47,0,1))</f>
        <v>0</v>
      </c>
      <c r="AO143" cm="1">
        <f t="array" ref="AO143">IF(OR(Z143={"NS","NA"},$Y47={"NS","NA"}),0,IF(Z143&lt;=$Y47,0,1))</f>
        <v>0</v>
      </c>
      <c r="AP143" cm="1">
        <f t="array" ref="AP143">IF(OR(AA143={"NS","NA"},$Y47={"NS","NA"}),0,IF(AA143&lt;=$Y47,0,1))</f>
        <v>0</v>
      </c>
      <c r="AQ143" cm="1">
        <f t="array" ref="AQ143">IF(OR(AB143={"NS","NA"},$Y47={"NS","NA"}),0,IF(AB143&lt;=$Y47,0,1))</f>
        <v>0</v>
      </c>
      <c r="AR143" cm="1">
        <f t="array" ref="AR143">IF(OR(AC143={"NS","NA"},$Y47={"NS","NA"}),0,IF(AC143&lt;=$Y47,0,1))</f>
        <v>0</v>
      </c>
      <c r="AS143" cm="1">
        <f t="array" ref="AS143">IF(OR(AD143={"NS","NA"},$Y47={"NS","NA"}),0,IF(AD143&lt;=$Y47,0,1))</f>
        <v>0</v>
      </c>
      <c r="AT143" s="22"/>
      <c r="AU143" s="22"/>
      <c r="AV143" s="22"/>
      <c r="AW143" s="22"/>
      <c r="AX143" s="22"/>
      <c r="AY143" s="22"/>
      <c r="AZ143" s="22"/>
      <c r="BA143" s="22"/>
      <c r="BB143" s="22"/>
      <c r="BC143" s="178">
        <f>IF(OR($AF$21&lt;&gt;1,$AG$21=0,$AG$21="NS",$AG$21="NA",$C$25=0,$C$25="NS",$C$25="NA"),0,SUM(AT142:BC142))</f>
        <v>0</v>
      </c>
      <c r="BD143" cm="1">
        <f t="array" ref="BD143">IF(AND(U143&gt;0,U143&lt;&gt;{"NS","NA"},SUM(V143:AD143)=0),1,0)</f>
        <v>0</v>
      </c>
      <c r="BE143">
        <f t="shared" ref="BE143:BE192" si="1">IF(AND(SUM(V143:AD143)=0,COUNTIF(U143:AD143,"NS")&gt;0,U143=0),1,0)</f>
        <v>0</v>
      </c>
    </row>
    <row r="144" spans="1:57" customFormat="1" ht="24" customHeight="1">
      <c r="A144" s="139"/>
      <c r="B144" s="140"/>
      <c r="C144" s="337"/>
      <c r="D144" s="481"/>
      <c r="E144" s="481"/>
      <c r="F144" s="481"/>
      <c r="G144" s="478" t="s">
        <v>5092</v>
      </c>
      <c r="H144" s="478"/>
      <c r="I144" s="479" t="s">
        <v>5093</v>
      </c>
      <c r="J144" s="479"/>
      <c r="K144" s="479"/>
      <c r="L144" s="479"/>
      <c r="M144" s="479"/>
      <c r="N144" s="479"/>
      <c r="O144" s="479"/>
      <c r="P144" s="479"/>
      <c r="Q144" s="479"/>
      <c r="R144" s="479"/>
      <c r="S144" s="479"/>
      <c r="T144" s="479"/>
      <c r="U144" s="1"/>
      <c r="V144" s="1"/>
      <c r="W144" s="1"/>
      <c r="X144" s="1"/>
      <c r="Y144" s="1"/>
      <c r="Z144" s="1"/>
      <c r="AA144" s="1"/>
      <c r="AB144" s="1"/>
      <c r="AC144" s="1"/>
      <c r="AD144" s="1"/>
      <c r="AF144" s="22"/>
      <c r="AI144" s="22"/>
      <c r="AJ144" cm="1">
        <f t="array" ref="AJ144">IF(OR(U144={"NS","NA"},Y48={"NS","NA"}),0,IF(U144&gt;=Y48,0,1))</f>
        <v>0</v>
      </c>
      <c r="AK144" cm="1">
        <f t="array" ref="AK144">IF(OR(V144={"NS","NA"},$Y48={"NS","NA"}),0,IF(V144&lt;=$Y48,0,1))</f>
        <v>0</v>
      </c>
      <c r="AL144" cm="1">
        <f t="array" ref="AL144">IF(OR(W144={"NS","NA"},$Y48={"NS","NA"}),0,IF(W144&lt;=$Y48,0,1))</f>
        <v>0</v>
      </c>
      <c r="AM144" cm="1">
        <f t="array" ref="AM144">IF(OR(X144={"NS","NA"},$Y48={"NS","NA"}),0,IF(X144&lt;=$Y48,0,1))</f>
        <v>0</v>
      </c>
      <c r="AN144" cm="1">
        <f t="array" ref="AN144">IF(OR(Y144={"NS","NA"},$Y48={"NS","NA"}),0,IF(Y144&lt;=$Y48,0,1))</f>
        <v>0</v>
      </c>
      <c r="AO144" cm="1">
        <f t="array" ref="AO144">IF(OR(Z144={"NS","NA"},$Y48={"NS","NA"}),0,IF(Z144&lt;=$Y48,0,1))</f>
        <v>0</v>
      </c>
      <c r="AP144" cm="1">
        <f t="array" ref="AP144">IF(OR(AA144={"NS","NA"},$Y48={"NS","NA"}),0,IF(AA144&lt;=$Y48,0,1))</f>
        <v>0</v>
      </c>
      <c r="AQ144" cm="1">
        <f t="array" ref="AQ144">IF(OR(AB144={"NS","NA"},$Y48={"NS","NA"}),0,IF(AB144&lt;=$Y48,0,1))</f>
        <v>0</v>
      </c>
      <c r="AR144" cm="1">
        <f t="array" ref="AR144">IF(OR(AC144={"NS","NA"},$Y48={"NS","NA"}),0,IF(AC144&lt;=$Y48,0,1))</f>
        <v>0</v>
      </c>
      <c r="AS144" cm="1">
        <f t="array" ref="AS144">IF(OR(AD144={"NS","NA"},$Y48={"NS","NA"}),0,IF(AD144&lt;=$Y48,0,1))</f>
        <v>0</v>
      </c>
      <c r="AT144" s="22"/>
      <c r="AU144" s="22"/>
      <c r="AV144" s="22"/>
      <c r="AW144" s="22"/>
      <c r="AX144" s="22"/>
      <c r="AY144" s="22"/>
      <c r="AZ144" s="22"/>
      <c r="BA144" s="22"/>
      <c r="BB144" s="22"/>
      <c r="BC144" s="22"/>
      <c r="BD144" cm="1">
        <f t="array" ref="BD144">IF(AND(U144&gt;0,U144&lt;&gt;{"NS","NA"},SUM(V144:AD144)=0),1,0)</f>
        <v>0</v>
      </c>
      <c r="BE144">
        <f t="shared" si="1"/>
        <v>0</v>
      </c>
    </row>
    <row r="145" spans="1:57" customFormat="1" ht="24" customHeight="1">
      <c r="A145" s="139"/>
      <c r="B145" s="140"/>
      <c r="C145" s="337"/>
      <c r="D145" s="481"/>
      <c r="E145" s="481"/>
      <c r="F145" s="481"/>
      <c r="G145" s="478" t="s">
        <v>5094</v>
      </c>
      <c r="H145" s="478"/>
      <c r="I145" s="479" t="s">
        <v>5095</v>
      </c>
      <c r="J145" s="479"/>
      <c r="K145" s="479"/>
      <c r="L145" s="479"/>
      <c r="M145" s="479"/>
      <c r="N145" s="479"/>
      <c r="O145" s="479"/>
      <c r="P145" s="479"/>
      <c r="Q145" s="479"/>
      <c r="R145" s="479"/>
      <c r="S145" s="479"/>
      <c r="T145" s="479"/>
      <c r="U145" s="1"/>
      <c r="V145" s="1"/>
      <c r="W145" s="1"/>
      <c r="X145" s="1"/>
      <c r="Y145" s="1"/>
      <c r="Z145" s="1"/>
      <c r="AA145" s="1"/>
      <c r="AB145" s="1"/>
      <c r="AC145" s="1"/>
      <c r="AD145" s="1"/>
      <c r="AF145" s="22"/>
      <c r="AI145" s="22"/>
      <c r="AJ145" cm="1">
        <f t="array" ref="AJ145">IF(OR(U145={"NS","NA"},Y49={"NS","NA"}),0,IF(U145&gt;=Y49,0,1))</f>
        <v>0</v>
      </c>
      <c r="AK145" cm="1">
        <f t="array" ref="AK145">IF(OR(V145={"NS","NA"},$Y49={"NS","NA"}),0,IF(V145&lt;=$Y49,0,1))</f>
        <v>0</v>
      </c>
      <c r="AL145" cm="1">
        <f t="array" ref="AL145">IF(OR(W145={"NS","NA"},$Y49={"NS","NA"}),0,IF(W145&lt;=$Y49,0,1))</f>
        <v>0</v>
      </c>
      <c r="AM145" cm="1">
        <f t="array" ref="AM145">IF(OR(X145={"NS","NA"},$Y49={"NS","NA"}),0,IF(X145&lt;=$Y49,0,1))</f>
        <v>0</v>
      </c>
      <c r="AN145" cm="1">
        <f t="array" ref="AN145">IF(OR(Y145={"NS","NA"},$Y49={"NS","NA"}),0,IF(Y145&lt;=$Y49,0,1))</f>
        <v>0</v>
      </c>
      <c r="AO145" cm="1">
        <f t="array" ref="AO145">IF(OR(Z145={"NS","NA"},$Y49={"NS","NA"}),0,IF(Z145&lt;=$Y49,0,1))</f>
        <v>0</v>
      </c>
      <c r="AP145" cm="1">
        <f t="array" ref="AP145">IF(OR(AA145={"NS","NA"},$Y49={"NS","NA"}),0,IF(AA145&lt;=$Y49,0,1))</f>
        <v>0</v>
      </c>
      <c r="AQ145" cm="1">
        <f t="array" ref="AQ145">IF(OR(AB145={"NS","NA"},$Y49={"NS","NA"}),0,IF(AB145&lt;=$Y49,0,1))</f>
        <v>0</v>
      </c>
      <c r="AR145" cm="1">
        <f t="array" ref="AR145">IF(OR(AC145={"NS","NA"},$Y49={"NS","NA"}),0,IF(AC145&lt;=$Y49,0,1))</f>
        <v>0</v>
      </c>
      <c r="AS145" cm="1">
        <f t="array" ref="AS145">IF(OR(AD145={"NS","NA"},$Y49={"NS","NA"}),0,IF(AD145&lt;=$Y49,0,1))</f>
        <v>0</v>
      </c>
      <c r="AT145" s="22"/>
      <c r="AU145" s="22"/>
      <c r="AV145" s="22"/>
      <c r="AW145" s="22"/>
      <c r="AX145" s="22"/>
      <c r="AY145" s="22"/>
      <c r="AZ145" s="22"/>
      <c r="BA145" s="22"/>
      <c r="BB145" s="22"/>
      <c r="BC145" s="22"/>
      <c r="BD145" cm="1">
        <f t="array" ref="BD145">IF(AND(U145&gt;0,U145&lt;&gt;{"NS","NA"},SUM(V145:AD145)=0),1,0)</f>
        <v>0</v>
      </c>
      <c r="BE145">
        <f t="shared" si="1"/>
        <v>0</v>
      </c>
    </row>
    <row r="146" spans="1:57" customFormat="1" ht="14.25">
      <c r="A146" s="139"/>
      <c r="B146" s="140"/>
      <c r="C146" s="337"/>
      <c r="D146" s="481"/>
      <c r="E146" s="481"/>
      <c r="F146" s="481"/>
      <c r="G146" s="478" t="s">
        <v>5096</v>
      </c>
      <c r="H146" s="478"/>
      <c r="I146" s="479" t="s">
        <v>5097</v>
      </c>
      <c r="J146" s="479"/>
      <c r="K146" s="479"/>
      <c r="L146" s="479"/>
      <c r="M146" s="479"/>
      <c r="N146" s="479"/>
      <c r="O146" s="479"/>
      <c r="P146" s="479"/>
      <c r="Q146" s="479"/>
      <c r="R146" s="479"/>
      <c r="S146" s="479"/>
      <c r="T146" s="479"/>
      <c r="U146" s="1"/>
      <c r="V146" s="1"/>
      <c r="W146" s="1"/>
      <c r="X146" s="1"/>
      <c r="Y146" s="1"/>
      <c r="Z146" s="1"/>
      <c r="AA146" s="1"/>
      <c r="AB146" s="1"/>
      <c r="AC146" s="1"/>
      <c r="AD146" s="1"/>
      <c r="AF146" s="22"/>
      <c r="AI146" s="22"/>
      <c r="AJ146" cm="1">
        <f t="array" ref="AJ146">IF(OR(U146={"NS","NA"},Y50={"NS","NA"}),0,IF(U146&gt;=Y50,0,1))</f>
        <v>0</v>
      </c>
      <c r="AK146" cm="1">
        <f t="array" ref="AK146">IF(OR(V146={"NS","NA"},$Y50={"NS","NA"}),0,IF(V146&lt;=$Y50,0,1))</f>
        <v>0</v>
      </c>
      <c r="AL146" cm="1">
        <f t="array" ref="AL146">IF(OR(W146={"NS","NA"},$Y50={"NS","NA"}),0,IF(W146&lt;=$Y50,0,1))</f>
        <v>0</v>
      </c>
      <c r="AM146" cm="1">
        <f t="array" ref="AM146">IF(OR(X146={"NS","NA"},$Y50={"NS","NA"}),0,IF(X146&lt;=$Y50,0,1))</f>
        <v>0</v>
      </c>
      <c r="AN146" cm="1">
        <f t="array" ref="AN146">IF(OR(Y146={"NS","NA"},$Y50={"NS","NA"}),0,IF(Y146&lt;=$Y50,0,1))</f>
        <v>0</v>
      </c>
      <c r="AO146" cm="1">
        <f t="array" ref="AO146">IF(OR(Z146={"NS","NA"},$Y50={"NS","NA"}),0,IF(Z146&lt;=$Y50,0,1))</f>
        <v>0</v>
      </c>
      <c r="AP146" cm="1">
        <f t="array" ref="AP146">IF(OR(AA146={"NS","NA"},$Y50={"NS","NA"}),0,IF(AA146&lt;=$Y50,0,1))</f>
        <v>0</v>
      </c>
      <c r="AQ146" cm="1">
        <f t="array" ref="AQ146">IF(OR(AB146={"NS","NA"},$Y50={"NS","NA"}),0,IF(AB146&lt;=$Y50,0,1))</f>
        <v>0</v>
      </c>
      <c r="AR146" cm="1">
        <f t="array" ref="AR146">IF(OR(AC146={"NS","NA"},$Y50={"NS","NA"}),0,IF(AC146&lt;=$Y50,0,1))</f>
        <v>0</v>
      </c>
      <c r="AS146" cm="1">
        <f t="array" ref="AS146">IF(OR(AD146={"NS","NA"},$Y50={"NS","NA"}),0,IF(AD146&lt;=$Y50,0,1))</f>
        <v>0</v>
      </c>
      <c r="AT146" s="22"/>
      <c r="AU146" s="22"/>
      <c r="AV146" s="22"/>
      <c r="AW146" s="22"/>
      <c r="AX146" s="22"/>
      <c r="AY146" s="22"/>
      <c r="AZ146" s="22"/>
      <c r="BA146" s="22"/>
      <c r="BB146" s="22"/>
      <c r="BC146" s="22"/>
      <c r="BD146" cm="1">
        <f t="array" ref="BD146">IF(AND(U146&gt;0,U146&lt;&gt;{"NS","NA"},SUM(V146:AD146)=0),1,0)</f>
        <v>0</v>
      </c>
      <c r="BE146">
        <f t="shared" si="1"/>
        <v>0</v>
      </c>
    </row>
    <row r="147" spans="1:57" customFormat="1" ht="14.25">
      <c r="A147" s="139"/>
      <c r="B147" s="140"/>
      <c r="C147" s="337"/>
      <c r="D147" s="481"/>
      <c r="E147" s="481"/>
      <c r="F147" s="481"/>
      <c r="G147" s="478" t="s">
        <v>5098</v>
      </c>
      <c r="H147" s="478"/>
      <c r="I147" s="479" t="s">
        <v>5099</v>
      </c>
      <c r="J147" s="479"/>
      <c r="K147" s="479"/>
      <c r="L147" s="479"/>
      <c r="M147" s="479"/>
      <c r="N147" s="479"/>
      <c r="O147" s="479"/>
      <c r="P147" s="479"/>
      <c r="Q147" s="479"/>
      <c r="R147" s="479"/>
      <c r="S147" s="479"/>
      <c r="T147" s="479"/>
      <c r="U147" s="1"/>
      <c r="V147" s="1"/>
      <c r="W147" s="1"/>
      <c r="X147" s="1"/>
      <c r="Y147" s="1"/>
      <c r="Z147" s="1"/>
      <c r="AA147" s="1"/>
      <c r="AB147" s="1"/>
      <c r="AC147" s="1"/>
      <c r="AD147" s="1"/>
      <c r="AF147" s="22"/>
      <c r="AI147" s="22"/>
      <c r="AJ147" cm="1">
        <f t="array" ref="AJ147">IF(OR(U147={"NS","NA"},Y51={"NS","NA"}),0,IF(U147&gt;=Y51,0,1))</f>
        <v>0</v>
      </c>
      <c r="AK147" cm="1">
        <f t="array" ref="AK147">IF(OR(V147={"NS","NA"},$Y51={"NS","NA"}),0,IF(V147&lt;=$Y51,0,1))</f>
        <v>0</v>
      </c>
      <c r="AL147" cm="1">
        <f t="array" ref="AL147">IF(OR(W147={"NS","NA"},$Y51={"NS","NA"}),0,IF(W147&lt;=$Y51,0,1))</f>
        <v>0</v>
      </c>
      <c r="AM147" cm="1">
        <f t="array" ref="AM147">IF(OR(X147={"NS","NA"},$Y51={"NS","NA"}),0,IF(X147&lt;=$Y51,0,1))</f>
        <v>0</v>
      </c>
      <c r="AN147" cm="1">
        <f t="array" ref="AN147">IF(OR(Y147={"NS","NA"},$Y51={"NS","NA"}),0,IF(Y147&lt;=$Y51,0,1))</f>
        <v>0</v>
      </c>
      <c r="AO147" cm="1">
        <f t="array" ref="AO147">IF(OR(Z147={"NS","NA"},$Y51={"NS","NA"}),0,IF(Z147&lt;=$Y51,0,1))</f>
        <v>0</v>
      </c>
      <c r="AP147" cm="1">
        <f t="array" ref="AP147">IF(OR(AA147={"NS","NA"},$Y51={"NS","NA"}),0,IF(AA147&lt;=$Y51,0,1))</f>
        <v>0</v>
      </c>
      <c r="AQ147" cm="1">
        <f t="array" ref="AQ147">IF(OR(AB147={"NS","NA"},$Y51={"NS","NA"}),0,IF(AB147&lt;=$Y51,0,1))</f>
        <v>0</v>
      </c>
      <c r="AR147" cm="1">
        <f t="array" ref="AR147">IF(OR(AC147={"NS","NA"},$Y51={"NS","NA"}),0,IF(AC147&lt;=$Y51,0,1))</f>
        <v>0</v>
      </c>
      <c r="AS147" cm="1">
        <f t="array" ref="AS147">IF(OR(AD147={"NS","NA"},$Y51={"NS","NA"}),0,IF(AD147&lt;=$Y51,0,1))</f>
        <v>0</v>
      </c>
      <c r="AT147" s="22"/>
      <c r="AU147" s="22"/>
      <c r="AV147" s="22"/>
      <c r="AW147" s="22"/>
      <c r="AX147" s="22"/>
      <c r="AY147" s="22"/>
      <c r="AZ147" s="22"/>
      <c r="BA147" s="22"/>
      <c r="BB147" s="22"/>
      <c r="BC147" s="22"/>
      <c r="BD147" cm="1">
        <f t="array" ref="BD147">IF(AND(U147&gt;0,U147&lt;&gt;{"NS","NA"},SUM(V147:AD147)=0),1,0)</f>
        <v>0</v>
      </c>
      <c r="BE147">
        <f t="shared" si="1"/>
        <v>0</v>
      </c>
    </row>
    <row r="148" spans="1:57" customFormat="1" ht="14.25">
      <c r="A148" s="139"/>
      <c r="B148" s="140"/>
      <c r="C148" s="337"/>
      <c r="D148" s="481"/>
      <c r="E148" s="481"/>
      <c r="F148" s="481"/>
      <c r="G148" s="478" t="s">
        <v>5100</v>
      </c>
      <c r="H148" s="478"/>
      <c r="I148" s="479" t="s">
        <v>5101</v>
      </c>
      <c r="J148" s="479"/>
      <c r="K148" s="479"/>
      <c r="L148" s="479"/>
      <c r="M148" s="479"/>
      <c r="N148" s="479"/>
      <c r="O148" s="479"/>
      <c r="P148" s="479"/>
      <c r="Q148" s="479"/>
      <c r="R148" s="479"/>
      <c r="S148" s="479"/>
      <c r="T148" s="479"/>
      <c r="U148" s="1"/>
      <c r="V148" s="1"/>
      <c r="W148" s="1"/>
      <c r="X148" s="1"/>
      <c r="Y148" s="1"/>
      <c r="Z148" s="1"/>
      <c r="AA148" s="1"/>
      <c r="AB148" s="1"/>
      <c r="AC148" s="1"/>
      <c r="AD148" s="1"/>
      <c r="AF148" s="22"/>
      <c r="AI148" s="22"/>
      <c r="AJ148" cm="1">
        <f t="array" ref="AJ148">IF(OR(U148={"NS","NA"},Y52={"NS","NA"}),0,IF(U148&gt;=Y52,0,1))</f>
        <v>0</v>
      </c>
      <c r="AK148" cm="1">
        <f t="array" ref="AK148">IF(OR(V148={"NS","NA"},$Y52={"NS","NA"}),0,IF(V148&lt;=$Y52,0,1))</f>
        <v>0</v>
      </c>
      <c r="AL148" cm="1">
        <f t="array" ref="AL148">IF(OR(W148={"NS","NA"},$Y52={"NS","NA"}),0,IF(W148&lt;=$Y52,0,1))</f>
        <v>0</v>
      </c>
      <c r="AM148" cm="1">
        <f t="array" ref="AM148">IF(OR(X148={"NS","NA"},$Y52={"NS","NA"}),0,IF(X148&lt;=$Y52,0,1))</f>
        <v>0</v>
      </c>
      <c r="AN148" cm="1">
        <f t="array" ref="AN148">IF(OR(Y148={"NS","NA"},$Y52={"NS","NA"}),0,IF(Y148&lt;=$Y52,0,1))</f>
        <v>0</v>
      </c>
      <c r="AO148" cm="1">
        <f t="array" ref="AO148">IF(OR(Z148={"NS","NA"},$Y52={"NS","NA"}),0,IF(Z148&lt;=$Y52,0,1))</f>
        <v>0</v>
      </c>
      <c r="AP148" cm="1">
        <f t="array" ref="AP148">IF(OR(AA148={"NS","NA"},$Y52={"NS","NA"}),0,IF(AA148&lt;=$Y52,0,1))</f>
        <v>0</v>
      </c>
      <c r="AQ148" cm="1">
        <f t="array" ref="AQ148">IF(OR(AB148={"NS","NA"},$Y52={"NS","NA"}),0,IF(AB148&lt;=$Y52,0,1))</f>
        <v>0</v>
      </c>
      <c r="AR148" cm="1">
        <f t="array" ref="AR148">IF(OR(AC148={"NS","NA"},$Y52={"NS","NA"}),0,IF(AC148&lt;=$Y52,0,1))</f>
        <v>0</v>
      </c>
      <c r="AS148" cm="1">
        <f t="array" ref="AS148">IF(OR(AD148={"NS","NA"},$Y52={"NS","NA"}),0,IF(AD148&lt;=$Y52,0,1))</f>
        <v>0</v>
      </c>
      <c r="AT148" s="22"/>
      <c r="AU148" s="22"/>
      <c r="AV148" s="22"/>
      <c r="AW148" s="22"/>
      <c r="AX148" s="22"/>
      <c r="AY148" s="22"/>
      <c r="AZ148" s="22"/>
      <c r="BA148" s="22"/>
      <c r="BB148" s="22"/>
      <c r="BC148" s="22"/>
      <c r="BD148" cm="1">
        <f t="array" ref="BD148">IF(AND(U148&gt;0,U148&lt;&gt;{"NS","NA"},SUM(V148:AD148)=0),1,0)</f>
        <v>0</v>
      </c>
      <c r="BE148">
        <f t="shared" si="1"/>
        <v>0</v>
      </c>
    </row>
    <row r="149" spans="1:57" customFormat="1" ht="24" customHeight="1">
      <c r="A149" s="139"/>
      <c r="B149" s="140"/>
      <c r="C149" s="337"/>
      <c r="D149" s="481"/>
      <c r="E149" s="481"/>
      <c r="F149" s="481"/>
      <c r="G149" s="478" t="s">
        <v>5102</v>
      </c>
      <c r="H149" s="478"/>
      <c r="I149" s="479" t="s">
        <v>5103</v>
      </c>
      <c r="J149" s="479"/>
      <c r="K149" s="479"/>
      <c r="L149" s="479"/>
      <c r="M149" s="479"/>
      <c r="N149" s="479"/>
      <c r="O149" s="479"/>
      <c r="P149" s="479"/>
      <c r="Q149" s="479"/>
      <c r="R149" s="479"/>
      <c r="S149" s="479"/>
      <c r="T149" s="479"/>
      <c r="U149" s="1"/>
      <c r="V149" s="1"/>
      <c r="W149" s="1"/>
      <c r="X149" s="1"/>
      <c r="Y149" s="1"/>
      <c r="Z149" s="1"/>
      <c r="AA149" s="1"/>
      <c r="AB149" s="1"/>
      <c r="AC149" s="1"/>
      <c r="AD149" s="1"/>
      <c r="AF149" s="22"/>
      <c r="AI149" s="22"/>
      <c r="AJ149" cm="1">
        <f t="array" ref="AJ149">IF(OR(U149={"NS","NA"},Y53={"NS","NA"}),0,IF(U149&gt;=Y53,0,1))</f>
        <v>0</v>
      </c>
      <c r="AK149" cm="1">
        <f t="array" ref="AK149">IF(OR(V149={"NS","NA"},$Y53={"NS","NA"}),0,IF(V149&lt;=$Y53,0,1))</f>
        <v>0</v>
      </c>
      <c r="AL149" cm="1">
        <f t="array" ref="AL149">IF(OR(W149={"NS","NA"},$Y53={"NS","NA"}),0,IF(W149&lt;=$Y53,0,1))</f>
        <v>0</v>
      </c>
      <c r="AM149" cm="1">
        <f t="array" ref="AM149">IF(OR(X149={"NS","NA"},$Y53={"NS","NA"}),0,IF(X149&lt;=$Y53,0,1))</f>
        <v>0</v>
      </c>
      <c r="AN149" cm="1">
        <f t="array" ref="AN149">IF(OR(Y149={"NS","NA"},$Y53={"NS","NA"}),0,IF(Y149&lt;=$Y53,0,1))</f>
        <v>0</v>
      </c>
      <c r="AO149" cm="1">
        <f t="array" ref="AO149">IF(OR(Z149={"NS","NA"},$Y53={"NS","NA"}),0,IF(Z149&lt;=$Y53,0,1))</f>
        <v>0</v>
      </c>
      <c r="AP149" cm="1">
        <f t="array" ref="AP149">IF(OR(AA149={"NS","NA"},$Y53={"NS","NA"}),0,IF(AA149&lt;=$Y53,0,1))</f>
        <v>0</v>
      </c>
      <c r="AQ149" cm="1">
        <f t="array" ref="AQ149">IF(OR(AB149={"NS","NA"},$Y53={"NS","NA"}),0,IF(AB149&lt;=$Y53,0,1))</f>
        <v>0</v>
      </c>
      <c r="AR149" cm="1">
        <f t="array" ref="AR149">IF(OR(AC149={"NS","NA"},$Y53={"NS","NA"}),0,IF(AC149&lt;=$Y53,0,1))</f>
        <v>0</v>
      </c>
      <c r="AS149" cm="1">
        <f t="array" ref="AS149">IF(OR(AD149={"NS","NA"},$Y53={"NS","NA"}),0,IF(AD149&lt;=$Y53,0,1))</f>
        <v>0</v>
      </c>
      <c r="AT149" s="22"/>
      <c r="AU149" s="22"/>
      <c r="AV149" s="22"/>
      <c r="AW149" s="22"/>
      <c r="AX149" s="22"/>
      <c r="AY149" s="22"/>
      <c r="AZ149" s="22"/>
      <c r="BA149" s="22"/>
      <c r="BB149" s="22"/>
      <c r="BC149" s="22"/>
      <c r="BD149" cm="1">
        <f t="array" ref="BD149">IF(AND(U149&gt;0,U149&lt;&gt;{"NS","NA"},SUM(V149:AD149)=0),1,0)</f>
        <v>0</v>
      </c>
      <c r="BE149">
        <f t="shared" si="1"/>
        <v>0</v>
      </c>
    </row>
    <row r="150" spans="1:57" customFormat="1" ht="24" customHeight="1">
      <c r="A150" s="139"/>
      <c r="B150" s="140"/>
      <c r="C150" s="337"/>
      <c r="D150" s="481"/>
      <c r="E150" s="481"/>
      <c r="F150" s="481"/>
      <c r="G150" s="478" t="s">
        <v>5104</v>
      </c>
      <c r="H150" s="478"/>
      <c r="I150" s="479" t="s">
        <v>5105</v>
      </c>
      <c r="J150" s="479"/>
      <c r="K150" s="479"/>
      <c r="L150" s="479"/>
      <c r="M150" s="479"/>
      <c r="N150" s="479"/>
      <c r="O150" s="479"/>
      <c r="P150" s="479"/>
      <c r="Q150" s="479"/>
      <c r="R150" s="479"/>
      <c r="S150" s="479"/>
      <c r="T150" s="479"/>
      <c r="U150" s="1"/>
      <c r="V150" s="1"/>
      <c r="W150" s="1"/>
      <c r="X150" s="1"/>
      <c r="Y150" s="1"/>
      <c r="Z150" s="1"/>
      <c r="AA150" s="1"/>
      <c r="AB150" s="1"/>
      <c r="AC150" s="1"/>
      <c r="AD150" s="1"/>
      <c r="AF150" s="22"/>
      <c r="AI150" s="22"/>
      <c r="AJ150" cm="1">
        <f t="array" ref="AJ150">IF(OR(U150={"NS","NA"},Y54={"NS","NA"}),0,IF(U150&gt;=Y54,0,1))</f>
        <v>0</v>
      </c>
      <c r="AK150" cm="1">
        <f t="array" ref="AK150">IF(OR(V150={"NS","NA"},$Y54={"NS","NA"}),0,IF(V150&lt;=$Y54,0,1))</f>
        <v>0</v>
      </c>
      <c r="AL150" cm="1">
        <f t="array" ref="AL150">IF(OR(W150={"NS","NA"},$Y54={"NS","NA"}),0,IF(W150&lt;=$Y54,0,1))</f>
        <v>0</v>
      </c>
      <c r="AM150" cm="1">
        <f t="array" ref="AM150">IF(OR(X150={"NS","NA"},$Y54={"NS","NA"}),0,IF(X150&lt;=$Y54,0,1))</f>
        <v>0</v>
      </c>
      <c r="AN150" cm="1">
        <f t="array" ref="AN150">IF(OR(Y150={"NS","NA"},$Y54={"NS","NA"}),0,IF(Y150&lt;=$Y54,0,1))</f>
        <v>0</v>
      </c>
      <c r="AO150" cm="1">
        <f t="array" ref="AO150">IF(OR(Z150={"NS","NA"},$Y54={"NS","NA"}),0,IF(Z150&lt;=$Y54,0,1))</f>
        <v>0</v>
      </c>
      <c r="AP150" cm="1">
        <f t="array" ref="AP150">IF(OR(AA150={"NS","NA"},$Y54={"NS","NA"}),0,IF(AA150&lt;=$Y54,0,1))</f>
        <v>0</v>
      </c>
      <c r="AQ150" cm="1">
        <f t="array" ref="AQ150">IF(OR(AB150={"NS","NA"},$Y54={"NS","NA"}),0,IF(AB150&lt;=$Y54,0,1))</f>
        <v>0</v>
      </c>
      <c r="AR150" cm="1">
        <f t="array" ref="AR150">IF(OR(AC150={"NS","NA"},$Y54={"NS","NA"}),0,IF(AC150&lt;=$Y54,0,1))</f>
        <v>0</v>
      </c>
      <c r="AS150" cm="1">
        <f t="array" ref="AS150">IF(OR(AD150={"NS","NA"},$Y54={"NS","NA"}),0,IF(AD150&lt;=$Y54,0,1))</f>
        <v>0</v>
      </c>
      <c r="AT150" s="22"/>
      <c r="AU150" s="22"/>
      <c r="AV150" s="22"/>
      <c r="AW150" s="22"/>
      <c r="AX150" s="22"/>
      <c r="AY150" s="22"/>
      <c r="AZ150" s="22"/>
      <c r="BA150" s="22"/>
      <c r="BB150" s="22"/>
      <c r="BC150" s="22"/>
      <c r="BD150" cm="1">
        <f t="array" ref="BD150">IF(AND(U150&gt;0,U150&lt;&gt;{"NS","NA"},SUM(V150:AD150)=0),1,0)</f>
        <v>0</v>
      </c>
      <c r="BE150">
        <f t="shared" si="1"/>
        <v>0</v>
      </c>
    </row>
    <row r="151" spans="1:57" customFormat="1" ht="24" customHeight="1">
      <c r="A151" s="139"/>
      <c r="B151" s="140"/>
      <c r="C151" s="337"/>
      <c r="D151" s="481"/>
      <c r="E151" s="481"/>
      <c r="F151" s="481"/>
      <c r="G151" s="478" t="s">
        <v>5106</v>
      </c>
      <c r="H151" s="478"/>
      <c r="I151" s="479" t="s">
        <v>5107</v>
      </c>
      <c r="J151" s="479"/>
      <c r="K151" s="479"/>
      <c r="L151" s="479"/>
      <c r="M151" s="479"/>
      <c r="N151" s="479"/>
      <c r="O151" s="479"/>
      <c r="P151" s="479"/>
      <c r="Q151" s="479"/>
      <c r="R151" s="479"/>
      <c r="S151" s="479"/>
      <c r="T151" s="479"/>
      <c r="U151" s="1"/>
      <c r="V151" s="1"/>
      <c r="W151" s="1"/>
      <c r="X151" s="1"/>
      <c r="Y151" s="1"/>
      <c r="Z151" s="1"/>
      <c r="AA151" s="1"/>
      <c r="AB151" s="1"/>
      <c r="AC151" s="1"/>
      <c r="AD151" s="1"/>
      <c r="AF151" s="22"/>
      <c r="AI151" s="22"/>
      <c r="AJ151" cm="1">
        <f t="array" ref="AJ151">IF(OR(U151={"NS","NA"},Y55={"NS","NA"}),0,IF(U151&gt;=Y55,0,1))</f>
        <v>0</v>
      </c>
      <c r="AK151" cm="1">
        <f t="array" ref="AK151">IF(OR(V151={"NS","NA"},$Y55={"NS","NA"}),0,IF(V151&lt;=$Y55,0,1))</f>
        <v>0</v>
      </c>
      <c r="AL151" cm="1">
        <f t="array" ref="AL151">IF(OR(W151={"NS","NA"},$Y55={"NS","NA"}),0,IF(W151&lt;=$Y55,0,1))</f>
        <v>0</v>
      </c>
      <c r="AM151" cm="1">
        <f t="array" ref="AM151">IF(OR(X151={"NS","NA"},$Y55={"NS","NA"}),0,IF(X151&lt;=$Y55,0,1))</f>
        <v>0</v>
      </c>
      <c r="AN151" cm="1">
        <f t="array" ref="AN151">IF(OR(Y151={"NS","NA"},$Y55={"NS","NA"}),0,IF(Y151&lt;=$Y55,0,1))</f>
        <v>0</v>
      </c>
      <c r="AO151" cm="1">
        <f t="array" ref="AO151">IF(OR(Z151={"NS","NA"},$Y55={"NS","NA"}),0,IF(Z151&lt;=$Y55,0,1))</f>
        <v>0</v>
      </c>
      <c r="AP151" cm="1">
        <f t="array" ref="AP151">IF(OR(AA151={"NS","NA"},$Y55={"NS","NA"}),0,IF(AA151&lt;=$Y55,0,1))</f>
        <v>0</v>
      </c>
      <c r="AQ151" cm="1">
        <f t="array" ref="AQ151">IF(OR(AB151={"NS","NA"},$Y55={"NS","NA"}),0,IF(AB151&lt;=$Y55,0,1))</f>
        <v>0</v>
      </c>
      <c r="AR151" cm="1">
        <f t="array" ref="AR151">IF(OR(AC151={"NS","NA"},$Y55={"NS","NA"}),0,IF(AC151&lt;=$Y55,0,1))</f>
        <v>0</v>
      </c>
      <c r="AS151" cm="1">
        <f t="array" ref="AS151">IF(OR(AD151={"NS","NA"},$Y55={"NS","NA"}),0,IF(AD151&lt;=$Y55,0,1))</f>
        <v>0</v>
      </c>
      <c r="AT151" s="22"/>
      <c r="AU151" s="22"/>
      <c r="AV151" s="22"/>
      <c r="AW151" s="22"/>
      <c r="AX151" s="22"/>
      <c r="AY151" s="22"/>
      <c r="AZ151" s="22"/>
      <c r="BA151" s="22"/>
      <c r="BB151" s="22"/>
      <c r="BC151" s="22"/>
      <c r="BD151" cm="1">
        <f t="array" ref="BD151">IF(AND(U151&gt;0,U151&lt;&gt;{"NS","NA"},SUM(V151:AD151)=0),1,0)</f>
        <v>0</v>
      </c>
      <c r="BE151">
        <f t="shared" si="1"/>
        <v>0</v>
      </c>
    </row>
    <row r="152" spans="1:57" customFormat="1" ht="24" customHeight="1">
      <c r="A152" s="139"/>
      <c r="B152" s="140"/>
      <c r="C152" s="337"/>
      <c r="D152" s="481"/>
      <c r="E152" s="481"/>
      <c r="F152" s="481"/>
      <c r="G152" s="478" t="s">
        <v>5108</v>
      </c>
      <c r="H152" s="478"/>
      <c r="I152" s="479" t="s">
        <v>5109</v>
      </c>
      <c r="J152" s="479"/>
      <c r="K152" s="479"/>
      <c r="L152" s="479"/>
      <c r="M152" s="479"/>
      <c r="N152" s="479"/>
      <c r="O152" s="479"/>
      <c r="P152" s="479"/>
      <c r="Q152" s="479"/>
      <c r="R152" s="479"/>
      <c r="S152" s="479"/>
      <c r="T152" s="479"/>
      <c r="U152" s="1"/>
      <c r="V152" s="1"/>
      <c r="W152" s="1"/>
      <c r="X152" s="1"/>
      <c r="Y152" s="1"/>
      <c r="Z152" s="1"/>
      <c r="AA152" s="1"/>
      <c r="AB152" s="1"/>
      <c r="AC152" s="1"/>
      <c r="AD152" s="1"/>
      <c r="AF152" s="22"/>
      <c r="AI152" s="22"/>
      <c r="AJ152" cm="1">
        <f t="array" ref="AJ152">IF(OR(U152={"NS","NA"},Y56={"NS","NA"}),0,IF(U152&gt;=Y56,0,1))</f>
        <v>0</v>
      </c>
      <c r="AK152" cm="1">
        <f t="array" ref="AK152">IF(OR(V152={"NS","NA"},$Y56={"NS","NA"}),0,IF(V152&lt;=$Y56,0,1))</f>
        <v>0</v>
      </c>
      <c r="AL152" cm="1">
        <f t="array" ref="AL152">IF(OR(W152={"NS","NA"},$Y56={"NS","NA"}),0,IF(W152&lt;=$Y56,0,1))</f>
        <v>0</v>
      </c>
      <c r="AM152" cm="1">
        <f t="array" ref="AM152">IF(OR(X152={"NS","NA"},$Y56={"NS","NA"}),0,IF(X152&lt;=$Y56,0,1))</f>
        <v>0</v>
      </c>
      <c r="AN152" cm="1">
        <f t="array" ref="AN152">IF(OR(Y152={"NS","NA"},$Y56={"NS","NA"}),0,IF(Y152&lt;=$Y56,0,1))</f>
        <v>0</v>
      </c>
      <c r="AO152" cm="1">
        <f t="array" ref="AO152">IF(OR(Z152={"NS","NA"},$Y56={"NS","NA"}),0,IF(Z152&lt;=$Y56,0,1))</f>
        <v>0</v>
      </c>
      <c r="AP152" cm="1">
        <f t="array" ref="AP152">IF(OR(AA152={"NS","NA"},$Y56={"NS","NA"}),0,IF(AA152&lt;=$Y56,0,1))</f>
        <v>0</v>
      </c>
      <c r="AQ152" cm="1">
        <f t="array" ref="AQ152">IF(OR(AB152={"NS","NA"},$Y56={"NS","NA"}),0,IF(AB152&lt;=$Y56,0,1))</f>
        <v>0</v>
      </c>
      <c r="AR152" cm="1">
        <f t="array" ref="AR152">IF(OR(AC152={"NS","NA"},$Y56={"NS","NA"}),0,IF(AC152&lt;=$Y56,0,1))</f>
        <v>0</v>
      </c>
      <c r="AS152" cm="1">
        <f t="array" ref="AS152">IF(OR(AD152={"NS","NA"},$Y56={"NS","NA"}),0,IF(AD152&lt;=$Y56,0,1))</f>
        <v>0</v>
      </c>
      <c r="AT152" s="22"/>
      <c r="AU152" s="22"/>
      <c r="AV152" s="22"/>
      <c r="AW152" s="22"/>
      <c r="AX152" s="22"/>
      <c r="AY152" s="22"/>
      <c r="AZ152" s="22"/>
      <c r="BA152" s="22"/>
      <c r="BB152" s="22"/>
      <c r="BC152" s="22"/>
      <c r="BD152" cm="1">
        <f t="array" ref="BD152">IF(AND(U152&gt;0,U152&lt;&gt;{"NS","NA"},SUM(V152:AD152)=0),1,0)</f>
        <v>0</v>
      </c>
      <c r="BE152">
        <f t="shared" si="1"/>
        <v>0</v>
      </c>
    </row>
    <row r="153" spans="1:57" customFormat="1" ht="24" customHeight="1">
      <c r="A153" s="139"/>
      <c r="B153" s="140"/>
      <c r="C153" s="337"/>
      <c r="D153" s="481"/>
      <c r="E153" s="481"/>
      <c r="F153" s="481"/>
      <c r="G153" s="478" t="s">
        <v>5110</v>
      </c>
      <c r="H153" s="478"/>
      <c r="I153" s="479" t="s">
        <v>5111</v>
      </c>
      <c r="J153" s="479"/>
      <c r="K153" s="479"/>
      <c r="L153" s="479"/>
      <c r="M153" s="479"/>
      <c r="N153" s="479"/>
      <c r="O153" s="479"/>
      <c r="P153" s="479"/>
      <c r="Q153" s="479"/>
      <c r="R153" s="479"/>
      <c r="S153" s="479"/>
      <c r="T153" s="479"/>
      <c r="U153" s="1"/>
      <c r="V153" s="1"/>
      <c r="W153" s="1"/>
      <c r="X153" s="1"/>
      <c r="Y153" s="1"/>
      <c r="Z153" s="1"/>
      <c r="AA153" s="1"/>
      <c r="AB153" s="1"/>
      <c r="AC153" s="1"/>
      <c r="AD153" s="1"/>
      <c r="AF153" s="22"/>
      <c r="AI153" s="22"/>
      <c r="AJ153" cm="1">
        <f t="array" ref="AJ153">IF(OR(U153={"NS","NA"},Y57={"NS","NA"}),0,IF(U153&gt;=Y57,0,1))</f>
        <v>0</v>
      </c>
      <c r="AK153" cm="1">
        <f t="array" ref="AK153">IF(OR(V153={"NS","NA"},$Y57={"NS","NA"}),0,IF(V153&lt;=$Y57,0,1))</f>
        <v>0</v>
      </c>
      <c r="AL153" cm="1">
        <f t="array" ref="AL153">IF(OR(W153={"NS","NA"},$Y57={"NS","NA"}),0,IF(W153&lt;=$Y57,0,1))</f>
        <v>0</v>
      </c>
      <c r="AM153" cm="1">
        <f t="array" ref="AM153">IF(OR(X153={"NS","NA"},$Y57={"NS","NA"}),0,IF(X153&lt;=$Y57,0,1))</f>
        <v>0</v>
      </c>
      <c r="AN153" cm="1">
        <f t="array" ref="AN153">IF(OR(Y153={"NS","NA"},$Y57={"NS","NA"}),0,IF(Y153&lt;=$Y57,0,1))</f>
        <v>0</v>
      </c>
      <c r="AO153" cm="1">
        <f t="array" ref="AO153">IF(OR(Z153={"NS","NA"},$Y57={"NS","NA"}),0,IF(Z153&lt;=$Y57,0,1))</f>
        <v>0</v>
      </c>
      <c r="AP153" cm="1">
        <f t="array" ref="AP153">IF(OR(AA153={"NS","NA"},$Y57={"NS","NA"}),0,IF(AA153&lt;=$Y57,0,1))</f>
        <v>0</v>
      </c>
      <c r="AQ153" cm="1">
        <f t="array" ref="AQ153">IF(OR(AB153={"NS","NA"},$Y57={"NS","NA"}),0,IF(AB153&lt;=$Y57,0,1))</f>
        <v>0</v>
      </c>
      <c r="AR153" cm="1">
        <f t="array" ref="AR153">IF(OR(AC153={"NS","NA"},$Y57={"NS","NA"}),0,IF(AC153&lt;=$Y57,0,1))</f>
        <v>0</v>
      </c>
      <c r="AS153" cm="1">
        <f t="array" ref="AS153">IF(OR(AD153={"NS","NA"},$Y57={"NS","NA"}),0,IF(AD153&lt;=$Y57,0,1))</f>
        <v>0</v>
      </c>
      <c r="AT153" s="22"/>
      <c r="AU153" s="22"/>
      <c r="AV153" s="22"/>
      <c r="AW153" s="22"/>
      <c r="AX153" s="22"/>
      <c r="AY153" s="22"/>
      <c r="AZ153" s="22"/>
      <c r="BA153" s="22"/>
      <c r="BB153" s="22"/>
      <c r="BC153" s="22"/>
      <c r="BD153" cm="1">
        <f t="array" ref="BD153">IF(AND(U153&gt;0,U153&lt;&gt;{"NS","NA"},SUM(V153:AD153)=0),1,0)</f>
        <v>0</v>
      </c>
      <c r="BE153">
        <f t="shared" si="1"/>
        <v>0</v>
      </c>
    </row>
    <row r="154" spans="1:57" customFormat="1" ht="14.25">
      <c r="A154" s="139"/>
      <c r="B154" s="140"/>
      <c r="C154" s="337"/>
      <c r="D154" s="481"/>
      <c r="E154" s="481"/>
      <c r="F154" s="481"/>
      <c r="G154" s="478" t="s">
        <v>5112</v>
      </c>
      <c r="H154" s="478"/>
      <c r="I154" s="479" t="s">
        <v>5113</v>
      </c>
      <c r="J154" s="479"/>
      <c r="K154" s="479"/>
      <c r="L154" s="479"/>
      <c r="M154" s="479"/>
      <c r="N154" s="479"/>
      <c r="O154" s="479"/>
      <c r="P154" s="479"/>
      <c r="Q154" s="479"/>
      <c r="R154" s="479"/>
      <c r="S154" s="479"/>
      <c r="T154" s="479"/>
      <c r="U154" s="1"/>
      <c r="V154" s="1"/>
      <c r="W154" s="1"/>
      <c r="X154" s="1"/>
      <c r="Y154" s="1"/>
      <c r="Z154" s="1"/>
      <c r="AA154" s="1"/>
      <c r="AB154" s="1"/>
      <c r="AC154" s="1"/>
      <c r="AD154" s="1"/>
      <c r="AF154" s="22"/>
      <c r="AI154" s="22"/>
      <c r="AJ154" cm="1">
        <f t="array" ref="AJ154">IF(OR(U154={"NS","NA"},Y58={"NS","NA"}),0,IF(U154&gt;=Y58,0,1))</f>
        <v>0</v>
      </c>
      <c r="AK154" cm="1">
        <f t="array" ref="AK154">IF(OR(V154={"NS","NA"},$Y58={"NS","NA"}),0,IF(V154&lt;=$Y58,0,1))</f>
        <v>0</v>
      </c>
      <c r="AL154" cm="1">
        <f t="array" ref="AL154">IF(OR(W154={"NS","NA"},$Y58={"NS","NA"}),0,IF(W154&lt;=$Y58,0,1))</f>
        <v>0</v>
      </c>
      <c r="AM154" cm="1">
        <f t="array" ref="AM154">IF(OR(X154={"NS","NA"},$Y58={"NS","NA"}),0,IF(X154&lt;=$Y58,0,1))</f>
        <v>0</v>
      </c>
      <c r="AN154" cm="1">
        <f t="array" ref="AN154">IF(OR(Y154={"NS","NA"},$Y58={"NS","NA"}),0,IF(Y154&lt;=$Y58,0,1))</f>
        <v>0</v>
      </c>
      <c r="AO154" cm="1">
        <f t="array" ref="AO154">IF(OR(Z154={"NS","NA"},$Y58={"NS","NA"}),0,IF(Z154&lt;=$Y58,0,1))</f>
        <v>0</v>
      </c>
      <c r="AP154" cm="1">
        <f t="array" ref="AP154">IF(OR(AA154={"NS","NA"},$Y58={"NS","NA"}),0,IF(AA154&lt;=$Y58,0,1))</f>
        <v>0</v>
      </c>
      <c r="AQ154" cm="1">
        <f t="array" ref="AQ154">IF(OR(AB154={"NS","NA"},$Y58={"NS","NA"}),0,IF(AB154&lt;=$Y58,0,1))</f>
        <v>0</v>
      </c>
      <c r="AR154" cm="1">
        <f t="array" ref="AR154">IF(OR(AC154={"NS","NA"},$Y58={"NS","NA"}),0,IF(AC154&lt;=$Y58,0,1))</f>
        <v>0</v>
      </c>
      <c r="AS154" cm="1">
        <f t="array" ref="AS154">IF(OR(AD154={"NS","NA"},$Y58={"NS","NA"}),0,IF(AD154&lt;=$Y58,0,1))</f>
        <v>0</v>
      </c>
      <c r="AT154" s="22"/>
      <c r="AU154" s="22"/>
      <c r="AV154" s="22"/>
      <c r="AW154" s="22"/>
      <c r="AX154" s="22"/>
      <c r="AY154" s="22"/>
      <c r="AZ154" s="22"/>
      <c r="BA154" s="22"/>
      <c r="BB154" s="22"/>
      <c r="BC154" s="22"/>
      <c r="BD154" cm="1">
        <f t="array" ref="BD154">IF(AND(U154&gt;0,U154&lt;&gt;{"NS","NA"},SUM(V154:AD154)=0),1,0)</f>
        <v>0</v>
      </c>
      <c r="BE154">
        <f t="shared" si="1"/>
        <v>0</v>
      </c>
    </row>
    <row r="155" spans="1:57" customFormat="1" ht="24" customHeight="1">
      <c r="A155" s="139"/>
      <c r="B155" s="140"/>
      <c r="C155" s="337" t="s">
        <v>5114</v>
      </c>
      <c r="D155" s="481" t="s">
        <v>5115</v>
      </c>
      <c r="E155" s="481"/>
      <c r="F155" s="481"/>
      <c r="G155" s="478" t="s">
        <v>5116</v>
      </c>
      <c r="H155" s="478"/>
      <c r="I155" s="479" t="s">
        <v>5117</v>
      </c>
      <c r="J155" s="479"/>
      <c r="K155" s="479"/>
      <c r="L155" s="479"/>
      <c r="M155" s="479"/>
      <c r="N155" s="479"/>
      <c r="O155" s="479"/>
      <c r="P155" s="479"/>
      <c r="Q155" s="479"/>
      <c r="R155" s="479"/>
      <c r="S155" s="479"/>
      <c r="T155" s="479"/>
      <c r="U155" s="1"/>
      <c r="V155" s="1"/>
      <c r="W155" s="1"/>
      <c r="X155" s="1"/>
      <c r="Y155" s="1"/>
      <c r="Z155" s="1"/>
      <c r="AA155" s="1"/>
      <c r="AB155" s="1"/>
      <c r="AC155" s="1"/>
      <c r="AD155" s="1"/>
      <c r="AF155" s="22"/>
      <c r="AI155" s="22"/>
      <c r="AJ155" cm="1">
        <f t="array" ref="AJ155">IF(OR(U155={"NS","NA"},Y59={"NS","NA"}),0,IF(U155&gt;=Y59,0,1))</f>
        <v>0</v>
      </c>
      <c r="AK155" cm="1">
        <f t="array" ref="AK155">IF(OR(V155={"NS","NA"},$Y59={"NS","NA"}),0,IF(V155&lt;=$Y59,0,1))</f>
        <v>0</v>
      </c>
      <c r="AL155" cm="1">
        <f t="array" ref="AL155">IF(OR(W155={"NS","NA"},$Y59={"NS","NA"}),0,IF(W155&lt;=$Y59,0,1))</f>
        <v>0</v>
      </c>
      <c r="AM155" cm="1">
        <f t="array" ref="AM155">IF(OR(X155={"NS","NA"},$Y59={"NS","NA"}),0,IF(X155&lt;=$Y59,0,1))</f>
        <v>0</v>
      </c>
      <c r="AN155" cm="1">
        <f t="array" ref="AN155">IF(OR(Y155={"NS","NA"},$Y59={"NS","NA"}),0,IF(Y155&lt;=$Y59,0,1))</f>
        <v>0</v>
      </c>
      <c r="AO155" cm="1">
        <f t="array" ref="AO155">IF(OR(Z155={"NS","NA"},$Y59={"NS","NA"}),0,IF(Z155&lt;=$Y59,0,1))</f>
        <v>0</v>
      </c>
      <c r="AP155" cm="1">
        <f t="array" ref="AP155">IF(OR(AA155={"NS","NA"},$Y59={"NS","NA"}),0,IF(AA155&lt;=$Y59,0,1))</f>
        <v>0</v>
      </c>
      <c r="AQ155" cm="1">
        <f t="array" ref="AQ155">IF(OR(AB155={"NS","NA"},$Y59={"NS","NA"}),0,IF(AB155&lt;=$Y59,0,1))</f>
        <v>0</v>
      </c>
      <c r="AR155" cm="1">
        <f t="array" ref="AR155">IF(OR(AC155={"NS","NA"},$Y59={"NS","NA"}),0,IF(AC155&lt;=$Y59,0,1))</f>
        <v>0</v>
      </c>
      <c r="AS155" cm="1">
        <f t="array" ref="AS155">IF(OR(AD155={"NS","NA"},$Y59={"NS","NA"}),0,IF(AD155&lt;=$Y59,0,1))</f>
        <v>0</v>
      </c>
      <c r="AT155" s="22"/>
      <c r="AU155" s="22"/>
      <c r="AV155" s="22"/>
      <c r="AW155" s="22"/>
      <c r="AX155" s="22"/>
      <c r="AY155" s="22"/>
      <c r="AZ155" s="22"/>
      <c r="BA155" s="22"/>
      <c r="BB155" s="22"/>
      <c r="BC155" s="22"/>
      <c r="BD155" cm="1">
        <f t="array" ref="BD155">IF(AND(U155&gt;0,U155&lt;&gt;{"NS","NA"},SUM(V155:AD155)=0),1,0)</f>
        <v>0</v>
      </c>
      <c r="BE155">
        <f t="shared" si="1"/>
        <v>0</v>
      </c>
    </row>
    <row r="156" spans="1:57" customFormat="1" ht="14.25">
      <c r="A156" s="139"/>
      <c r="B156" s="140"/>
      <c r="C156" s="337"/>
      <c r="D156" s="481"/>
      <c r="E156" s="481"/>
      <c r="F156" s="481"/>
      <c r="G156" s="478" t="s">
        <v>5118</v>
      </c>
      <c r="H156" s="478"/>
      <c r="I156" s="479" t="s">
        <v>5119</v>
      </c>
      <c r="J156" s="479"/>
      <c r="K156" s="479"/>
      <c r="L156" s="479"/>
      <c r="M156" s="479"/>
      <c r="N156" s="479"/>
      <c r="O156" s="479"/>
      <c r="P156" s="479"/>
      <c r="Q156" s="479"/>
      <c r="R156" s="479"/>
      <c r="S156" s="479"/>
      <c r="T156" s="479"/>
      <c r="U156" s="1"/>
      <c r="V156" s="1"/>
      <c r="W156" s="1"/>
      <c r="X156" s="1"/>
      <c r="Y156" s="1"/>
      <c r="Z156" s="1"/>
      <c r="AA156" s="1"/>
      <c r="AB156" s="1"/>
      <c r="AC156" s="1"/>
      <c r="AD156" s="1"/>
      <c r="AF156" s="22"/>
      <c r="AI156" s="22"/>
      <c r="AJ156" cm="1">
        <f t="array" ref="AJ156">IF(OR(U156={"NS","NA"},Y60={"NS","NA"}),0,IF(U156&gt;=Y60,0,1))</f>
        <v>0</v>
      </c>
      <c r="AK156" cm="1">
        <f t="array" ref="AK156">IF(OR(V156={"NS","NA"},$Y60={"NS","NA"}),0,IF(V156&lt;=$Y60,0,1))</f>
        <v>0</v>
      </c>
      <c r="AL156" cm="1">
        <f t="array" ref="AL156">IF(OR(W156={"NS","NA"},$Y60={"NS","NA"}),0,IF(W156&lt;=$Y60,0,1))</f>
        <v>0</v>
      </c>
      <c r="AM156" cm="1">
        <f t="array" ref="AM156">IF(OR(X156={"NS","NA"},$Y60={"NS","NA"}),0,IF(X156&lt;=$Y60,0,1))</f>
        <v>0</v>
      </c>
      <c r="AN156" cm="1">
        <f t="array" ref="AN156">IF(OR(Y156={"NS","NA"},$Y60={"NS","NA"}),0,IF(Y156&lt;=$Y60,0,1))</f>
        <v>0</v>
      </c>
      <c r="AO156" cm="1">
        <f t="array" ref="AO156">IF(OR(Z156={"NS","NA"},$Y60={"NS","NA"}),0,IF(Z156&lt;=$Y60,0,1))</f>
        <v>0</v>
      </c>
      <c r="AP156" cm="1">
        <f t="array" ref="AP156">IF(OR(AA156={"NS","NA"},$Y60={"NS","NA"}),0,IF(AA156&lt;=$Y60,0,1))</f>
        <v>0</v>
      </c>
      <c r="AQ156" cm="1">
        <f t="array" ref="AQ156">IF(OR(AB156={"NS","NA"},$Y60={"NS","NA"}),0,IF(AB156&lt;=$Y60,0,1))</f>
        <v>0</v>
      </c>
      <c r="AR156" cm="1">
        <f t="array" ref="AR156">IF(OR(AC156={"NS","NA"},$Y60={"NS","NA"}),0,IF(AC156&lt;=$Y60,0,1))</f>
        <v>0</v>
      </c>
      <c r="AS156" cm="1">
        <f t="array" ref="AS156">IF(OR(AD156={"NS","NA"},$Y60={"NS","NA"}),0,IF(AD156&lt;=$Y60,0,1))</f>
        <v>0</v>
      </c>
      <c r="AT156" s="22"/>
      <c r="AU156" s="22"/>
      <c r="AV156" s="22"/>
      <c r="AW156" s="22"/>
      <c r="AX156" s="22"/>
      <c r="AY156" s="22"/>
      <c r="AZ156" s="22"/>
      <c r="BA156" s="22"/>
      <c r="BB156" s="22"/>
      <c r="BC156" s="22"/>
      <c r="BD156" cm="1">
        <f t="array" ref="BD156">IF(AND(U156&gt;0,U156&lt;&gt;{"NS","NA"},SUM(V156:AD156)=0),1,0)</f>
        <v>0</v>
      </c>
      <c r="BE156">
        <f t="shared" si="1"/>
        <v>0</v>
      </c>
    </row>
    <row r="157" spans="1:57" customFormat="1" ht="24" customHeight="1">
      <c r="A157" s="139"/>
      <c r="B157" s="140"/>
      <c r="C157" s="337"/>
      <c r="D157" s="481"/>
      <c r="E157" s="481"/>
      <c r="F157" s="481"/>
      <c r="G157" s="478" t="s">
        <v>5120</v>
      </c>
      <c r="H157" s="478"/>
      <c r="I157" s="479" t="s">
        <v>5121</v>
      </c>
      <c r="J157" s="479"/>
      <c r="K157" s="479"/>
      <c r="L157" s="479"/>
      <c r="M157" s="479"/>
      <c r="N157" s="479"/>
      <c r="O157" s="479"/>
      <c r="P157" s="479"/>
      <c r="Q157" s="479"/>
      <c r="R157" s="479"/>
      <c r="S157" s="479"/>
      <c r="T157" s="479"/>
      <c r="U157" s="1"/>
      <c r="V157" s="1"/>
      <c r="W157" s="1"/>
      <c r="X157" s="1"/>
      <c r="Y157" s="1"/>
      <c r="Z157" s="1"/>
      <c r="AA157" s="1"/>
      <c r="AB157" s="1"/>
      <c r="AC157" s="1"/>
      <c r="AD157" s="1"/>
      <c r="AF157" s="22"/>
      <c r="AI157" s="22"/>
      <c r="AJ157" cm="1">
        <f t="array" ref="AJ157">IF(OR(U157={"NS","NA"},Y61={"NS","NA"}),0,IF(U157&gt;=Y61,0,1))</f>
        <v>0</v>
      </c>
      <c r="AK157" cm="1">
        <f t="array" ref="AK157">IF(OR(V157={"NS","NA"},$Y61={"NS","NA"}),0,IF(V157&lt;=$Y61,0,1))</f>
        <v>0</v>
      </c>
      <c r="AL157" cm="1">
        <f t="array" ref="AL157">IF(OR(W157={"NS","NA"},$Y61={"NS","NA"}),0,IF(W157&lt;=$Y61,0,1))</f>
        <v>0</v>
      </c>
      <c r="AM157" cm="1">
        <f t="array" ref="AM157">IF(OR(X157={"NS","NA"},$Y61={"NS","NA"}),0,IF(X157&lt;=$Y61,0,1))</f>
        <v>0</v>
      </c>
      <c r="AN157" cm="1">
        <f t="array" ref="AN157">IF(OR(Y157={"NS","NA"},$Y61={"NS","NA"}),0,IF(Y157&lt;=$Y61,0,1))</f>
        <v>0</v>
      </c>
      <c r="AO157" cm="1">
        <f t="array" ref="AO157">IF(OR(Z157={"NS","NA"},$Y61={"NS","NA"}),0,IF(Z157&lt;=$Y61,0,1))</f>
        <v>0</v>
      </c>
      <c r="AP157" cm="1">
        <f t="array" ref="AP157">IF(OR(AA157={"NS","NA"},$Y61={"NS","NA"}),0,IF(AA157&lt;=$Y61,0,1))</f>
        <v>0</v>
      </c>
      <c r="AQ157" cm="1">
        <f t="array" ref="AQ157">IF(OR(AB157={"NS","NA"},$Y61={"NS","NA"}),0,IF(AB157&lt;=$Y61,0,1))</f>
        <v>0</v>
      </c>
      <c r="AR157" cm="1">
        <f t="array" ref="AR157">IF(OR(AC157={"NS","NA"},$Y61={"NS","NA"}),0,IF(AC157&lt;=$Y61,0,1))</f>
        <v>0</v>
      </c>
      <c r="AS157" cm="1">
        <f t="array" ref="AS157">IF(OR(AD157={"NS","NA"},$Y61={"NS","NA"}),0,IF(AD157&lt;=$Y61,0,1))</f>
        <v>0</v>
      </c>
      <c r="AT157" s="22"/>
      <c r="AU157" s="22"/>
      <c r="AV157" s="22"/>
      <c r="AW157" s="22"/>
      <c r="AX157" s="22"/>
      <c r="AY157" s="22"/>
      <c r="AZ157" s="22"/>
      <c r="BA157" s="22"/>
      <c r="BB157" s="22"/>
      <c r="BC157" s="22"/>
      <c r="BD157" cm="1">
        <f t="array" ref="BD157">IF(AND(U157&gt;0,U157&lt;&gt;{"NS","NA"},SUM(V157:AD157)=0),1,0)</f>
        <v>0</v>
      </c>
      <c r="BE157">
        <f t="shared" si="1"/>
        <v>0</v>
      </c>
    </row>
    <row r="158" spans="1:57" customFormat="1" ht="24" customHeight="1">
      <c r="A158" s="139"/>
      <c r="B158" s="140"/>
      <c r="C158" s="337"/>
      <c r="D158" s="481"/>
      <c r="E158" s="481"/>
      <c r="F158" s="481"/>
      <c r="G158" s="478" t="s">
        <v>5122</v>
      </c>
      <c r="H158" s="478"/>
      <c r="I158" s="479" t="s">
        <v>5123</v>
      </c>
      <c r="J158" s="479"/>
      <c r="K158" s="479"/>
      <c r="L158" s="479"/>
      <c r="M158" s="479"/>
      <c r="N158" s="479"/>
      <c r="O158" s="479"/>
      <c r="P158" s="479"/>
      <c r="Q158" s="479"/>
      <c r="R158" s="479"/>
      <c r="S158" s="479"/>
      <c r="T158" s="479"/>
      <c r="U158" s="1"/>
      <c r="V158" s="1"/>
      <c r="W158" s="1"/>
      <c r="X158" s="1"/>
      <c r="Y158" s="1"/>
      <c r="Z158" s="1"/>
      <c r="AA158" s="1"/>
      <c r="AB158" s="1"/>
      <c r="AC158" s="1"/>
      <c r="AD158" s="1"/>
      <c r="AF158" s="22"/>
      <c r="AI158" s="22"/>
      <c r="AJ158" cm="1">
        <f t="array" ref="AJ158">IF(OR(U158={"NS","NA"},Y62={"NS","NA"}),0,IF(U158&gt;=Y62,0,1))</f>
        <v>0</v>
      </c>
      <c r="AK158" cm="1">
        <f t="array" ref="AK158">IF(OR(V158={"NS","NA"},$Y62={"NS","NA"}),0,IF(V158&lt;=$Y62,0,1))</f>
        <v>0</v>
      </c>
      <c r="AL158" cm="1">
        <f t="array" ref="AL158">IF(OR(W158={"NS","NA"},$Y62={"NS","NA"}),0,IF(W158&lt;=$Y62,0,1))</f>
        <v>0</v>
      </c>
      <c r="AM158" cm="1">
        <f t="array" ref="AM158">IF(OR(X158={"NS","NA"},$Y62={"NS","NA"}),0,IF(X158&lt;=$Y62,0,1))</f>
        <v>0</v>
      </c>
      <c r="AN158" cm="1">
        <f t="array" ref="AN158">IF(OR(Y158={"NS","NA"},$Y62={"NS","NA"}),0,IF(Y158&lt;=$Y62,0,1))</f>
        <v>0</v>
      </c>
      <c r="AO158" cm="1">
        <f t="array" ref="AO158">IF(OR(Z158={"NS","NA"},$Y62={"NS","NA"}),0,IF(Z158&lt;=$Y62,0,1))</f>
        <v>0</v>
      </c>
      <c r="AP158" cm="1">
        <f t="array" ref="AP158">IF(OR(AA158={"NS","NA"},$Y62={"NS","NA"}),0,IF(AA158&lt;=$Y62,0,1))</f>
        <v>0</v>
      </c>
      <c r="AQ158" cm="1">
        <f t="array" ref="AQ158">IF(OR(AB158={"NS","NA"},$Y62={"NS","NA"}),0,IF(AB158&lt;=$Y62,0,1))</f>
        <v>0</v>
      </c>
      <c r="AR158" cm="1">
        <f t="array" ref="AR158">IF(OR(AC158={"NS","NA"},$Y62={"NS","NA"}),0,IF(AC158&lt;=$Y62,0,1))</f>
        <v>0</v>
      </c>
      <c r="AS158" cm="1">
        <f t="array" ref="AS158">IF(OR(AD158={"NS","NA"},$Y62={"NS","NA"}),0,IF(AD158&lt;=$Y62,0,1))</f>
        <v>0</v>
      </c>
      <c r="AT158" s="22"/>
      <c r="AU158" s="22"/>
      <c r="AV158" s="22"/>
      <c r="AW158" s="22"/>
      <c r="AX158" s="22"/>
      <c r="AY158" s="22"/>
      <c r="AZ158" s="22"/>
      <c r="BA158" s="22"/>
      <c r="BB158" s="22"/>
      <c r="BC158" s="22"/>
      <c r="BD158" cm="1">
        <f t="array" ref="BD158">IF(AND(U158&gt;0,U158&lt;&gt;{"NS","NA"},SUM(V158:AD158)=0),1,0)</f>
        <v>0</v>
      </c>
      <c r="BE158">
        <f t="shared" si="1"/>
        <v>0</v>
      </c>
    </row>
    <row r="159" spans="1:57" customFormat="1" ht="24" customHeight="1">
      <c r="A159" s="139"/>
      <c r="B159" s="140"/>
      <c r="C159" s="337"/>
      <c r="D159" s="481"/>
      <c r="E159" s="481"/>
      <c r="F159" s="481"/>
      <c r="G159" s="478" t="s">
        <v>5124</v>
      </c>
      <c r="H159" s="478"/>
      <c r="I159" s="479" t="s">
        <v>5125</v>
      </c>
      <c r="J159" s="479"/>
      <c r="K159" s="479"/>
      <c r="L159" s="479"/>
      <c r="M159" s="479"/>
      <c r="N159" s="479"/>
      <c r="O159" s="479"/>
      <c r="P159" s="479"/>
      <c r="Q159" s="479"/>
      <c r="R159" s="479"/>
      <c r="S159" s="479"/>
      <c r="T159" s="479"/>
      <c r="U159" s="1"/>
      <c r="V159" s="1"/>
      <c r="W159" s="1"/>
      <c r="X159" s="1"/>
      <c r="Y159" s="1"/>
      <c r="Z159" s="1"/>
      <c r="AA159" s="1"/>
      <c r="AB159" s="1"/>
      <c r="AC159" s="1"/>
      <c r="AD159" s="1"/>
      <c r="AF159" s="22"/>
      <c r="AI159" s="22"/>
      <c r="AJ159" cm="1">
        <f t="array" ref="AJ159">IF(OR(U159={"NS","NA"},Y63={"NS","NA"}),0,IF(U159&gt;=Y63,0,1))</f>
        <v>0</v>
      </c>
      <c r="AK159" cm="1">
        <f t="array" ref="AK159">IF(OR(V159={"NS","NA"},$Y63={"NS","NA"}),0,IF(V159&lt;=$Y63,0,1))</f>
        <v>0</v>
      </c>
      <c r="AL159" cm="1">
        <f t="array" ref="AL159">IF(OR(W159={"NS","NA"},$Y63={"NS","NA"}),0,IF(W159&lt;=$Y63,0,1))</f>
        <v>0</v>
      </c>
      <c r="AM159" cm="1">
        <f t="array" ref="AM159">IF(OR(X159={"NS","NA"},$Y63={"NS","NA"}),0,IF(X159&lt;=$Y63,0,1))</f>
        <v>0</v>
      </c>
      <c r="AN159" cm="1">
        <f t="array" ref="AN159">IF(OR(Y159={"NS","NA"},$Y63={"NS","NA"}),0,IF(Y159&lt;=$Y63,0,1))</f>
        <v>0</v>
      </c>
      <c r="AO159" cm="1">
        <f t="array" ref="AO159">IF(OR(Z159={"NS","NA"},$Y63={"NS","NA"}),0,IF(Z159&lt;=$Y63,0,1))</f>
        <v>0</v>
      </c>
      <c r="AP159" cm="1">
        <f t="array" ref="AP159">IF(OR(AA159={"NS","NA"},$Y63={"NS","NA"}),0,IF(AA159&lt;=$Y63,0,1))</f>
        <v>0</v>
      </c>
      <c r="AQ159" cm="1">
        <f t="array" ref="AQ159">IF(OR(AB159={"NS","NA"},$Y63={"NS","NA"}),0,IF(AB159&lt;=$Y63,0,1))</f>
        <v>0</v>
      </c>
      <c r="AR159" cm="1">
        <f t="array" ref="AR159">IF(OR(AC159={"NS","NA"},$Y63={"NS","NA"}),0,IF(AC159&lt;=$Y63,0,1))</f>
        <v>0</v>
      </c>
      <c r="AS159" cm="1">
        <f t="array" ref="AS159">IF(OR(AD159={"NS","NA"},$Y63={"NS","NA"}),0,IF(AD159&lt;=$Y63,0,1))</f>
        <v>0</v>
      </c>
      <c r="AT159" s="22"/>
      <c r="AU159" s="22"/>
      <c r="AV159" s="22"/>
      <c r="AW159" s="22"/>
      <c r="AX159" s="22"/>
      <c r="AY159" s="22"/>
      <c r="AZ159" s="22"/>
      <c r="BA159" s="22"/>
      <c r="BB159" s="22"/>
      <c r="BC159" s="22"/>
      <c r="BD159" cm="1">
        <f t="array" ref="BD159">IF(AND(U159&gt;0,U159&lt;&gt;{"NS","NA"},SUM(V159:AD159)=0),1,0)</f>
        <v>0</v>
      </c>
      <c r="BE159">
        <f t="shared" si="1"/>
        <v>0</v>
      </c>
    </row>
    <row r="160" spans="1:57" customFormat="1" ht="24" customHeight="1">
      <c r="A160" s="139"/>
      <c r="B160" s="140"/>
      <c r="C160" s="337"/>
      <c r="D160" s="481"/>
      <c r="E160" s="481"/>
      <c r="F160" s="481"/>
      <c r="G160" s="478" t="s">
        <v>5126</v>
      </c>
      <c r="H160" s="478"/>
      <c r="I160" s="479" t="s">
        <v>5127</v>
      </c>
      <c r="J160" s="479"/>
      <c r="K160" s="479"/>
      <c r="L160" s="479"/>
      <c r="M160" s="479"/>
      <c r="N160" s="479"/>
      <c r="O160" s="479"/>
      <c r="P160" s="479"/>
      <c r="Q160" s="479"/>
      <c r="R160" s="479"/>
      <c r="S160" s="479"/>
      <c r="T160" s="479"/>
      <c r="U160" s="1"/>
      <c r="V160" s="1"/>
      <c r="W160" s="1"/>
      <c r="X160" s="1"/>
      <c r="Y160" s="1"/>
      <c r="Z160" s="1"/>
      <c r="AA160" s="1"/>
      <c r="AB160" s="1"/>
      <c r="AC160" s="1"/>
      <c r="AD160" s="1"/>
      <c r="AF160" s="22"/>
      <c r="AI160" s="22"/>
      <c r="AJ160" cm="1">
        <f t="array" ref="AJ160">IF(OR(U160={"NS","NA"},Y64={"NS","NA"}),0,IF(U160&gt;=Y64,0,1))</f>
        <v>0</v>
      </c>
      <c r="AK160" cm="1">
        <f t="array" ref="AK160">IF(OR(V160={"NS","NA"},$Y64={"NS","NA"}),0,IF(V160&lt;=$Y64,0,1))</f>
        <v>0</v>
      </c>
      <c r="AL160" cm="1">
        <f t="array" ref="AL160">IF(OR(W160={"NS","NA"},$Y64={"NS","NA"}),0,IF(W160&lt;=$Y64,0,1))</f>
        <v>0</v>
      </c>
      <c r="AM160" cm="1">
        <f t="array" ref="AM160">IF(OR(X160={"NS","NA"},$Y64={"NS","NA"}),0,IF(X160&lt;=$Y64,0,1))</f>
        <v>0</v>
      </c>
      <c r="AN160" cm="1">
        <f t="array" ref="AN160">IF(OR(Y160={"NS","NA"},$Y64={"NS","NA"}),0,IF(Y160&lt;=$Y64,0,1))</f>
        <v>0</v>
      </c>
      <c r="AO160" cm="1">
        <f t="array" ref="AO160">IF(OR(Z160={"NS","NA"},$Y64={"NS","NA"}),0,IF(Z160&lt;=$Y64,0,1))</f>
        <v>0</v>
      </c>
      <c r="AP160" cm="1">
        <f t="array" ref="AP160">IF(OR(AA160={"NS","NA"},$Y64={"NS","NA"}),0,IF(AA160&lt;=$Y64,0,1))</f>
        <v>0</v>
      </c>
      <c r="AQ160" cm="1">
        <f t="array" ref="AQ160">IF(OR(AB160={"NS","NA"},$Y64={"NS","NA"}),0,IF(AB160&lt;=$Y64,0,1))</f>
        <v>0</v>
      </c>
      <c r="AR160" cm="1">
        <f t="array" ref="AR160">IF(OR(AC160={"NS","NA"},$Y64={"NS","NA"}),0,IF(AC160&lt;=$Y64,0,1))</f>
        <v>0</v>
      </c>
      <c r="AS160" cm="1">
        <f t="array" ref="AS160">IF(OR(AD160={"NS","NA"},$Y64={"NS","NA"}),0,IF(AD160&lt;=$Y64,0,1))</f>
        <v>0</v>
      </c>
      <c r="AT160" s="22"/>
      <c r="AU160" s="22"/>
      <c r="AV160" s="22"/>
      <c r="AW160" s="22"/>
      <c r="AX160" s="22"/>
      <c r="AY160" s="22"/>
      <c r="AZ160" s="22"/>
      <c r="BA160" s="22"/>
      <c r="BB160" s="22"/>
      <c r="BC160" s="22"/>
      <c r="BD160" cm="1">
        <f t="array" ref="BD160">IF(AND(U160&gt;0,U160&lt;&gt;{"NS","NA"},SUM(V160:AD160)=0),1,0)</f>
        <v>0</v>
      </c>
      <c r="BE160">
        <f t="shared" si="1"/>
        <v>0</v>
      </c>
    </row>
    <row r="161" spans="1:57" customFormat="1" ht="24" customHeight="1">
      <c r="A161" s="139"/>
      <c r="B161" s="140"/>
      <c r="C161" s="337"/>
      <c r="D161" s="481"/>
      <c r="E161" s="481"/>
      <c r="F161" s="481"/>
      <c r="G161" s="478" t="s">
        <v>5128</v>
      </c>
      <c r="H161" s="478"/>
      <c r="I161" s="479" t="s">
        <v>5129</v>
      </c>
      <c r="J161" s="479"/>
      <c r="K161" s="479"/>
      <c r="L161" s="479"/>
      <c r="M161" s="479"/>
      <c r="N161" s="479"/>
      <c r="O161" s="479"/>
      <c r="P161" s="479"/>
      <c r="Q161" s="479"/>
      <c r="R161" s="479"/>
      <c r="S161" s="479"/>
      <c r="T161" s="479"/>
      <c r="U161" s="1"/>
      <c r="V161" s="1"/>
      <c r="W161" s="1"/>
      <c r="X161" s="1"/>
      <c r="Y161" s="1"/>
      <c r="Z161" s="1"/>
      <c r="AA161" s="1"/>
      <c r="AB161" s="1"/>
      <c r="AC161" s="1"/>
      <c r="AD161" s="1"/>
      <c r="AF161" s="22"/>
      <c r="AI161" s="22"/>
      <c r="AJ161" cm="1">
        <f t="array" ref="AJ161">IF(OR(U161={"NS","NA"},Y65={"NS","NA"}),0,IF(U161&gt;=Y65,0,1))</f>
        <v>0</v>
      </c>
      <c r="AK161" cm="1">
        <f t="array" ref="AK161">IF(OR(V161={"NS","NA"},$Y65={"NS","NA"}),0,IF(V161&lt;=$Y65,0,1))</f>
        <v>0</v>
      </c>
      <c r="AL161" cm="1">
        <f t="array" ref="AL161">IF(OR(W161={"NS","NA"},$Y65={"NS","NA"}),0,IF(W161&lt;=$Y65,0,1))</f>
        <v>0</v>
      </c>
      <c r="AM161" cm="1">
        <f t="array" ref="AM161">IF(OR(X161={"NS","NA"},$Y65={"NS","NA"}),0,IF(X161&lt;=$Y65,0,1))</f>
        <v>0</v>
      </c>
      <c r="AN161" cm="1">
        <f t="array" ref="AN161">IF(OR(Y161={"NS","NA"},$Y65={"NS","NA"}),0,IF(Y161&lt;=$Y65,0,1))</f>
        <v>0</v>
      </c>
      <c r="AO161" cm="1">
        <f t="array" ref="AO161">IF(OR(Z161={"NS","NA"},$Y65={"NS","NA"}),0,IF(Z161&lt;=$Y65,0,1))</f>
        <v>0</v>
      </c>
      <c r="AP161" cm="1">
        <f t="array" ref="AP161">IF(OR(AA161={"NS","NA"},$Y65={"NS","NA"}),0,IF(AA161&lt;=$Y65,0,1))</f>
        <v>0</v>
      </c>
      <c r="AQ161" cm="1">
        <f t="array" ref="AQ161">IF(OR(AB161={"NS","NA"},$Y65={"NS","NA"}),0,IF(AB161&lt;=$Y65,0,1))</f>
        <v>0</v>
      </c>
      <c r="AR161" cm="1">
        <f t="array" ref="AR161">IF(OR(AC161={"NS","NA"},$Y65={"NS","NA"}),0,IF(AC161&lt;=$Y65,0,1))</f>
        <v>0</v>
      </c>
      <c r="AS161" cm="1">
        <f t="array" ref="AS161">IF(OR(AD161={"NS","NA"},$Y65={"NS","NA"}),0,IF(AD161&lt;=$Y65,0,1))</f>
        <v>0</v>
      </c>
      <c r="AT161" s="22"/>
      <c r="AU161" s="22"/>
      <c r="AV161" s="22"/>
      <c r="AW161" s="22"/>
      <c r="AX161" s="22"/>
      <c r="AY161" s="22"/>
      <c r="AZ161" s="22"/>
      <c r="BA161" s="22"/>
      <c r="BB161" s="22"/>
      <c r="BC161" s="22"/>
      <c r="BD161" cm="1">
        <f t="array" ref="BD161">IF(AND(U161&gt;0,U161&lt;&gt;{"NS","NA"},SUM(V161:AD161)=0),1,0)</f>
        <v>0</v>
      </c>
      <c r="BE161">
        <f t="shared" si="1"/>
        <v>0</v>
      </c>
    </row>
    <row r="162" spans="1:57" customFormat="1" ht="24" customHeight="1">
      <c r="A162" s="139"/>
      <c r="B162" s="140"/>
      <c r="C162" s="337"/>
      <c r="D162" s="481"/>
      <c r="E162" s="481"/>
      <c r="F162" s="481"/>
      <c r="G162" s="478" t="s">
        <v>5130</v>
      </c>
      <c r="H162" s="478"/>
      <c r="I162" s="479" t="s">
        <v>5131</v>
      </c>
      <c r="J162" s="479"/>
      <c r="K162" s="479"/>
      <c r="L162" s="479"/>
      <c r="M162" s="479"/>
      <c r="N162" s="479"/>
      <c r="O162" s="479"/>
      <c r="P162" s="479"/>
      <c r="Q162" s="479"/>
      <c r="R162" s="479"/>
      <c r="S162" s="479"/>
      <c r="T162" s="479"/>
      <c r="U162" s="1"/>
      <c r="V162" s="1"/>
      <c r="W162" s="1"/>
      <c r="X162" s="1"/>
      <c r="Y162" s="1"/>
      <c r="Z162" s="1"/>
      <c r="AA162" s="1"/>
      <c r="AB162" s="1"/>
      <c r="AC162" s="1"/>
      <c r="AD162" s="1"/>
      <c r="AF162" s="22"/>
      <c r="AI162" s="22"/>
      <c r="AJ162" cm="1">
        <f t="array" ref="AJ162">IF(OR(U162={"NS","NA"},Y66={"NS","NA"}),0,IF(U162&gt;=Y66,0,1))</f>
        <v>0</v>
      </c>
      <c r="AK162" cm="1">
        <f t="array" ref="AK162">IF(OR(V162={"NS","NA"},$Y66={"NS","NA"}),0,IF(V162&lt;=$Y66,0,1))</f>
        <v>0</v>
      </c>
      <c r="AL162" cm="1">
        <f t="array" ref="AL162">IF(OR(W162={"NS","NA"},$Y66={"NS","NA"}),0,IF(W162&lt;=$Y66,0,1))</f>
        <v>0</v>
      </c>
      <c r="AM162" cm="1">
        <f t="array" ref="AM162">IF(OR(X162={"NS","NA"},$Y66={"NS","NA"}),0,IF(X162&lt;=$Y66,0,1))</f>
        <v>0</v>
      </c>
      <c r="AN162" cm="1">
        <f t="array" ref="AN162">IF(OR(Y162={"NS","NA"},$Y66={"NS","NA"}),0,IF(Y162&lt;=$Y66,0,1))</f>
        <v>0</v>
      </c>
      <c r="AO162" cm="1">
        <f t="array" ref="AO162">IF(OR(Z162={"NS","NA"},$Y66={"NS","NA"}),0,IF(Z162&lt;=$Y66,0,1))</f>
        <v>0</v>
      </c>
      <c r="AP162" cm="1">
        <f t="array" ref="AP162">IF(OR(AA162={"NS","NA"},$Y66={"NS","NA"}),0,IF(AA162&lt;=$Y66,0,1))</f>
        <v>0</v>
      </c>
      <c r="AQ162" cm="1">
        <f t="array" ref="AQ162">IF(OR(AB162={"NS","NA"},$Y66={"NS","NA"}),0,IF(AB162&lt;=$Y66,0,1))</f>
        <v>0</v>
      </c>
      <c r="AR162" cm="1">
        <f t="array" ref="AR162">IF(OR(AC162={"NS","NA"},$Y66={"NS","NA"}),0,IF(AC162&lt;=$Y66,0,1))</f>
        <v>0</v>
      </c>
      <c r="AS162" cm="1">
        <f t="array" ref="AS162">IF(OR(AD162={"NS","NA"},$Y66={"NS","NA"}),0,IF(AD162&lt;=$Y66,0,1))</f>
        <v>0</v>
      </c>
      <c r="AT162" s="22"/>
      <c r="AU162" s="22"/>
      <c r="AV162" s="22"/>
      <c r="AW162" s="22"/>
      <c r="AX162" s="22"/>
      <c r="AY162" s="22"/>
      <c r="AZ162" s="22"/>
      <c r="BA162" s="22"/>
      <c r="BB162" s="22"/>
      <c r="BC162" s="22"/>
      <c r="BD162" cm="1">
        <f t="array" ref="BD162">IF(AND(U162&gt;0,U162&lt;&gt;{"NS","NA"},SUM(V162:AD162)=0),1,0)</f>
        <v>0</v>
      </c>
      <c r="BE162">
        <f t="shared" si="1"/>
        <v>0</v>
      </c>
    </row>
    <row r="163" spans="1:57" customFormat="1" ht="14.25">
      <c r="A163" s="139"/>
      <c r="B163" s="140"/>
      <c r="C163" s="337"/>
      <c r="D163" s="481"/>
      <c r="E163" s="481"/>
      <c r="F163" s="481"/>
      <c r="G163" s="478" t="s">
        <v>5132</v>
      </c>
      <c r="H163" s="478"/>
      <c r="I163" s="479" t="s">
        <v>5133</v>
      </c>
      <c r="J163" s="479"/>
      <c r="K163" s="479"/>
      <c r="L163" s="479"/>
      <c r="M163" s="479"/>
      <c r="N163" s="479"/>
      <c r="O163" s="479"/>
      <c r="P163" s="479"/>
      <c r="Q163" s="479"/>
      <c r="R163" s="479"/>
      <c r="S163" s="479"/>
      <c r="T163" s="479"/>
      <c r="U163" s="1"/>
      <c r="V163" s="1"/>
      <c r="W163" s="1"/>
      <c r="X163" s="1"/>
      <c r="Y163" s="1"/>
      <c r="Z163" s="1"/>
      <c r="AA163" s="1"/>
      <c r="AB163" s="1"/>
      <c r="AC163" s="1"/>
      <c r="AD163" s="1"/>
      <c r="AF163" s="22"/>
      <c r="AI163" s="22"/>
      <c r="AJ163" cm="1">
        <f t="array" ref="AJ163">IF(OR(U163={"NS","NA"},Y67={"NS","NA"}),0,IF(U163&gt;=Y67,0,1))</f>
        <v>0</v>
      </c>
      <c r="AK163" cm="1">
        <f t="array" ref="AK163">IF(OR(V163={"NS","NA"},$Y67={"NS","NA"}),0,IF(V163&lt;=$Y67,0,1))</f>
        <v>0</v>
      </c>
      <c r="AL163" cm="1">
        <f t="array" ref="AL163">IF(OR(W163={"NS","NA"},$Y67={"NS","NA"}),0,IF(W163&lt;=$Y67,0,1))</f>
        <v>0</v>
      </c>
      <c r="AM163" cm="1">
        <f t="array" ref="AM163">IF(OR(X163={"NS","NA"},$Y67={"NS","NA"}),0,IF(X163&lt;=$Y67,0,1))</f>
        <v>0</v>
      </c>
      <c r="AN163" cm="1">
        <f t="array" ref="AN163">IF(OR(Y163={"NS","NA"},$Y67={"NS","NA"}),0,IF(Y163&lt;=$Y67,0,1))</f>
        <v>0</v>
      </c>
      <c r="AO163" cm="1">
        <f t="array" ref="AO163">IF(OR(Z163={"NS","NA"},$Y67={"NS","NA"}),0,IF(Z163&lt;=$Y67,0,1))</f>
        <v>0</v>
      </c>
      <c r="AP163" cm="1">
        <f t="array" ref="AP163">IF(OR(AA163={"NS","NA"},$Y67={"NS","NA"}),0,IF(AA163&lt;=$Y67,0,1))</f>
        <v>0</v>
      </c>
      <c r="AQ163" cm="1">
        <f t="array" ref="AQ163">IF(OR(AB163={"NS","NA"},$Y67={"NS","NA"}),0,IF(AB163&lt;=$Y67,0,1))</f>
        <v>0</v>
      </c>
      <c r="AR163" cm="1">
        <f t="array" ref="AR163">IF(OR(AC163={"NS","NA"},$Y67={"NS","NA"}),0,IF(AC163&lt;=$Y67,0,1))</f>
        <v>0</v>
      </c>
      <c r="AS163" cm="1">
        <f t="array" ref="AS163">IF(OR(AD163={"NS","NA"},$Y67={"NS","NA"}),0,IF(AD163&lt;=$Y67,0,1))</f>
        <v>0</v>
      </c>
      <c r="AT163" s="22"/>
      <c r="AU163" s="22"/>
      <c r="AV163" s="22"/>
      <c r="AW163" s="22"/>
      <c r="AX163" s="22"/>
      <c r="AY163" s="22"/>
      <c r="AZ163" s="22"/>
      <c r="BA163" s="22"/>
      <c r="BB163" s="22"/>
      <c r="BC163" s="22"/>
      <c r="BD163" cm="1">
        <f t="array" ref="BD163">IF(AND(U163&gt;0,U163&lt;&gt;{"NS","NA"},SUM(V163:AD163)=0),1,0)</f>
        <v>0</v>
      </c>
      <c r="BE163">
        <f t="shared" si="1"/>
        <v>0</v>
      </c>
    </row>
    <row r="164" spans="1:57" customFormat="1" ht="14.25">
      <c r="A164" s="139"/>
      <c r="B164" s="140"/>
      <c r="C164" s="337"/>
      <c r="D164" s="481"/>
      <c r="E164" s="481"/>
      <c r="F164" s="481"/>
      <c r="G164" s="478" t="s">
        <v>5134</v>
      </c>
      <c r="H164" s="478"/>
      <c r="I164" s="479" t="s">
        <v>5135</v>
      </c>
      <c r="J164" s="479"/>
      <c r="K164" s="479"/>
      <c r="L164" s="479"/>
      <c r="M164" s="479"/>
      <c r="N164" s="479"/>
      <c r="O164" s="479"/>
      <c r="P164" s="479"/>
      <c r="Q164" s="479"/>
      <c r="R164" s="479"/>
      <c r="S164" s="479"/>
      <c r="T164" s="479"/>
      <c r="U164" s="1"/>
      <c r="V164" s="1"/>
      <c r="W164" s="1"/>
      <c r="X164" s="1"/>
      <c r="Y164" s="1"/>
      <c r="Z164" s="1"/>
      <c r="AA164" s="1"/>
      <c r="AB164" s="1"/>
      <c r="AC164" s="1"/>
      <c r="AD164" s="1"/>
      <c r="AF164" s="22"/>
      <c r="AI164" s="22"/>
      <c r="AJ164" cm="1">
        <f t="array" ref="AJ164">IF(OR(U164={"NS","NA"},Y68={"NS","NA"}),0,IF(U164&gt;=Y68,0,1))</f>
        <v>0</v>
      </c>
      <c r="AK164" cm="1">
        <f t="array" ref="AK164">IF(OR(V164={"NS","NA"},$Y68={"NS","NA"}),0,IF(V164&lt;=$Y68,0,1))</f>
        <v>0</v>
      </c>
      <c r="AL164" cm="1">
        <f t="array" ref="AL164">IF(OR(W164={"NS","NA"},$Y68={"NS","NA"}),0,IF(W164&lt;=$Y68,0,1))</f>
        <v>0</v>
      </c>
      <c r="AM164" cm="1">
        <f t="array" ref="AM164">IF(OR(X164={"NS","NA"},$Y68={"NS","NA"}),0,IF(X164&lt;=$Y68,0,1))</f>
        <v>0</v>
      </c>
      <c r="AN164" cm="1">
        <f t="array" ref="AN164">IF(OR(Y164={"NS","NA"},$Y68={"NS","NA"}),0,IF(Y164&lt;=$Y68,0,1))</f>
        <v>0</v>
      </c>
      <c r="AO164" cm="1">
        <f t="array" ref="AO164">IF(OR(Z164={"NS","NA"},$Y68={"NS","NA"}),0,IF(Z164&lt;=$Y68,0,1))</f>
        <v>0</v>
      </c>
      <c r="AP164" cm="1">
        <f t="array" ref="AP164">IF(OR(AA164={"NS","NA"},$Y68={"NS","NA"}),0,IF(AA164&lt;=$Y68,0,1))</f>
        <v>0</v>
      </c>
      <c r="AQ164" cm="1">
        <f t="array" ref="AQ164">IF(OR(AB164={"NS","NA"},$Y68={"NS","NA"}),0,IF(AB164&lt;=$Y68,0,1))</f>
        <v>0</v>
      </c>
      <c r="AR164" cm="1">
        <f t="array" ref="AR164">IF(OR(AC164={"NS","NA"},$Y68={"NS","NA"}),0,IF(AC164&lt;=$Y68,0,1))</f>
        <v>0</v>
      </c>
      <c r="AS164" cm="1">
        <f t="array" ref="AS164">IF(OR(AD164={"NS","NA"},$Y68={"NS","NA"}),0,IF(AD164&lt;=$Y68,0,1))</f>
        <v>0</v>
      </c>
      <c r="AT164" s="22"/>
      <c r="AU164" s="22"/>
      <c r="AV164" s="22"/>
      <c r="AW164" s="22"/>
      <c r="AX164" s="22"/>
      <c r="AY164" s="22"/>
      <c r="AZ164" s="22"/>
      <c r="BA164" s="22"/>
      <c r="BB164" s="22"/>
      <c r="BC164" s="22"/>
      <c r="BD164" cm="1">
        <f t="array" ref="BD164">IF(AND(U164&gt;0,U164&lt;&gt;{"NS","NA"},SUM(V164:AD164)=0),1,0)</f>
        <v>0</v>
      </c>
      <c r="BE164">
        <f t="shared" si="1"/>
        <v>0</v>
      </c>
    </row>
    <row r="165" spans="1:57" customFormat="1" ht="24" customHeight="1">
      <c r="A165" s="139"/>
      <c r="B165" s="140"/>
      <c r="C165" s="337"/>
      <c r="D165" s="481"/>
      <c r="E165" s="481"/>
      <c r="F165" s="481"/>
      <c r="G165" s="478" t="s">
        <v>5136</v>
      </c>
      <c r="H165" s="478"/>
      <c r="I165" s="479" t="s">
        <v>5137</v>
      </c>
      <c r="J165" s="479"/>
      <c r="K165" s="479"/>
      <c r="L165" s="479"/>
      <c r="M165" s="479"/>
      <c r="N165" s="479"/>
      <c r="O165" s="479"/>
      <c r="P165" s="479"/>
      <c r="Q165" s="479"/>
      <c r="R165" s="479"/>
      <c r="S165" s="479"/>
      <c r="T165" s="479"/>
      <c r="U165" s="1"/>
      <c r="V165" s="1"/>
      <c r="W165" s="1"/>
      <c r="X165" s="1"/>
      <c r="Y165" s="1"/>
      <c r="Z165" s="1"/>
      <c r="AA165" s="1"/>
      <c r="AB165" s="1"/>
      <c r="AC165" s="1"/>
      <c r="AD165" s="1"/>
      <c r="AF165" s="22"/>
      <c r="AI165" s="22"/>
      <c r="AJ165" cm="1">
        <f t="array" ref="AJ165">IF(OR(U165={"NS","NA"},Y69={"NS","NA"}),0,IF(U165&gt;=Y69,0,1))</f>
        <v>0</v>
      </c>
      <c r="AK165" cm="1">
        <f t="array" ref="AK165">IF(OR(V165={"NS","NA"},$Y69={"NS","NA"}),0,IF(V165&lt;=$Y69,0,1))</f>
        <v>0</v>
      </c>
      <c r="AL165" cm="1">
        <f t="array" ref="AL165">IF(OR(W165={"NS","NA"},$Y69={"NS","NA"}),0,IF(W165&lt;=$Y69,0,1))</f>
        <v>0</v>
      </c>
      <c r="AM165" cm="1">
        <f t="array" ref="AM165">IF(OR(X165={"NS","NA"},$Y69={"NS","NA"}),0,IF(X165&lt;=$Y69,0,1))</f>
        <v>0</v>
      </c>
      <c r="AN165" cm="1">
        <f t="array" ref="AN165">IF(OR(Y165={"NS","NA"},$Y69={"NS","NA"}),0,IF(Y165&lt;=$Y69,0,1))</f>
        <v>0</v>
      </c>
      <c r="AO165" cm="1">
        <f t="array" ref="AO165">IF(OR(Z165={"NS","NA"},$Y69={"NS","NA"}),0,IF(Z165&lt;=$Y69,0,1))</f>
        <v>0</v>
      </c>
      <c r="AP165" cm="1">
        <f t="array" ref="AP165">IF(OR(AA165={"NS","NA"},$Y69={"NS","NA"}),0,IF(AA165&lt;=$Y69,0,1))</f>
        <v>0</v>
      </c>
      <c r="AQ165" cm="1">
        <f t="array" ref="AQ165">IF(OR(AB165={"NS","NA"},$Y69={"NS","NA"}),0,IF(AB165&lt;=$Y69,0,1))</f>
        <v>0</v>
      </c>
      <c r="AR165" cm="1">
        <f t="array" ref="AR165">IF(OR(AC165={"NS","NA"},$Y69={"NS","NA"}),0,IF(AC165&lt;=$Y69,0,1))</f>
        <v>0</v>
      </c>
      <c r="AS165" cm="1">
        <f t="array" ref="AS165">IF(OR(AD165={"NS","NA"},$Y69={"NS","NA"}),0,IF(AD165&lt;=$Y69,0,1))</f>
        <v>0</v>
      </c>
      <c r="AT165" s="22"/>
      <c r="AU165" s="22"/>
      <c r="AV165" s="22"/>
      <c r="AW165" s="22"/>
      <c r="AX165" s="22"/>
      <c r="AY165" s="22"/>
      <c r="AZ165" s="22"/>
      <c r="BA165" s="22"/>
      <c r="BB165" s="22"/>
      <c r="BC165" s="22"/>
      <c r="BD165" cm="1">
        <f t="array" ref="BD165">IF(AND(U165&gt;0,U165&lt;&gt;{"NS","NA"},SUM(V165:AD165)=0),1,0)</f>
        <v>0</v>
      </c>
      <c r="BE165">
        <f t="shared" si="1"/>
        <v>0</v>
      </c>
    </row>
    <row r="166" spans="1:57" customFormat="1" ht="24" customHeight="1">
      <c r="A166" s="139"/>
      <c r="B166" s="140"/>
      <c r="C166" s="337"/>
      <c r="D166" s="481"/>
      <c r="E166" s="481"/>
      <c r="F166" s="481"/>
      <c r="G166" s="478" t="s">
        <v>5138</v>
      </c>
      <c r="H166" s="478"/>
      <c r="I166" s="479" t="s">
        <v>5139</v>
      </c>
      <c r="J166" s="479"/>
      <c r="K166" s="479"/>
      <c r="L166" s="479"/>
      <c r="M166" s="479"/>
      <c r="N166" s="479"/>
      <c r="O166" s="479"/>
      <c r="P166" s="479"/>
      <c r="Q166" s="479"/>
      <c r="R166" s="479"/>
      <c r="S166" s="479"/>
      <c r="T166" s="479"/>
      <c r="U166" s="1"/>
      <c r="V166" s="1"/>
      <c r="W166" s="1"/>
      <c r="X166" s="1"/>
      <c r="Y166" s="1"/>
      <c r="Z166" s="1"/>
      <c r="AA166" s="1"/>
      <c r="AB166" s="1"/>
      <c r="AC166" s="1"/>
      <c r="AD166" s="1"/>
      <c r="AF166" s="22"/>
      <c r="AI166" s="22"/>
      <c r="AJ166" cm="1">
        <f t="array" ref="AJ166">IF(OR(U166={"NS","NA"},Y70={"NS","NA"}),0,IF(U166&gt;=Y70,0,1))</f>
        <v>0</v>
      </c>
      <c r="AK166" cm="1">
        <f t="array" ref="AK166">IF(OR(V166={"NS","NA"},$Y70={"NS","NA"}),0,IF(V166&lt;=$Y70,0,1))</f>
        <v>0</v>
      </c>
      <c r="AL166" cm="1">
        <f t="array" ref="AL166">IF(OR(W166={"NS","NA"},$Y70={"NS","NA"}),0,IF(W166&lt;=$Y70,0,1))</f>
        <v>0</v>
      </c>
      <c r="AM166" cm="1">
        <f t="array" ref="AM166">IF(OR(X166={"NS","NA"},$Y70={"NS","NA"}),0,IF(X166&lt;=$Y70,0,1))</f>
        <v>0</v>
      </c>
      <c r="AN166" cm="1">
        <f t="array" ref="AN166">IF(OR(Y166={"NS","NA"},$Y70={"NS","NA"}),0,IF(Y166&lt;=$Y70,0,1))</f>
        <v>0</v>
      </c>
      <c r="AO166" cm="1">
        <f t="array" ref="AO166">IF(OR(Z166={"NS","NA"},$Y70={"NS","NA"}),0,IF(Z166&lt;=$Y70,0,1))</f>
        <v>0</v>
      </c>
      <c r="AP166" cm="1">
        <f t="array" ref="AP166">IF(OR(AA166={"NS","NA"},$Y70={"NS","NA"}),0,IF(AA166&lt;=$Y70,0,1))</f>
        <v>0</v>
      </c>
      <c r="AQ166" cm="1">
        <f t="array" ref="AQ166">IF(OR(AB166={"NS","NA"},$Y70={"NS","NA"}),0,IF(AB166&lt;=$Y70,0,1))</f>
        <v>0</v>
      </c>
      <c r="AR166" cm="1">
        <f t="array" ref="AR166">IF(OR(AC166={"NS","NA"},$Y70={"NS","NA"}),0,IF(AC166&lt;=$Y70,0,1))</f>
        <v>0</v>
      </c>
      <c r="AS166" cm="1">
        <f t="array" ref="AS166">IF(OR(AD166={"NS","NA"},$Y70={"NS","NA"}),0,IF(AD166&lt;=$Y70,0,1))</f>
        <v>0</v>
      </c>
      <c r="AT166" s="22"/>
      <c r="AU166" s="22"/>
      <c r="AV166" s="22"/>
      <c r="AW166" s="22"/>
      <c r="AX166" s="22"/>
      <c r="AY166" s="22"/>
      <c r="AZ166" s="22"/>
      <c r="BA166" s="22"/>
      <c r="BB166" s="22"/>
      <c r="BC166" s="22"/>
      <c r="BD166" cm="1">
        <f t="array" ref="BD166">IF(AND(U166&gt;0,U166&lt;&gt;{"NS","NA"},SUM(V166:AD166)=0),1,0)</f>
        <v>0</v>
      </c>
      <c r="BE166">
        <f t="shared" si="1"/>
        <v>0</v>
      </c>
    </row>
    <row r="167" spans="1:57" customFormat="1" ht="14.25">
      <c r="A167" s="139"/>
      <c r="B167" s="140"/>
      <c r="C167" s="337" t="s">
        <v>5140</v>
      </c>
      <c r="D167" s="481" t="s">
        <v>5141</v>
      </c>
      <c r="E167" s="481"/>
      <c r="F167" s="481"/>
      <c r="G167" s="478" t="s">
        <v>5142</v>
      </c>
      <c r="H167" s="478"/>
      <c r="I167" s="479" t="s">
        <v>5143</v>
      </c>
      <c r="J167" s="479"/>
      <c r="K167" s="479"/>
      <c r="L167" s="479"/>
      <c r="M167" s="479"/>
      <c r="N167" s="479"/>
      <c r="O167" s="479"/>
      <c r="P167" s="479"/>
      <c r="Q167" s="479"/>
      <c r="R167" s="479"/>
      <c r="S167" s="479"/>
      <c r="T167" s="479"/>
      <c r="U167" s="1"/>
      <c r="V167" s="1"/>
      <c r="W167" s="1"/>
      <c r="X167" s="1"/>
      <c r="Y167" s="1"/>
      <c r="Z167" s="1"/>
      <c r="AA167" s="1"/>
      <c r="AB167" s="1"/>
      <c r="AC167" s="1"/>
      <c r="AD167" s="1"/>
      <c r="AF167" s="22"/>
      <c r="AI167" s="22"/>
      <c r="AJ167" cm="1">
        <f t="array" ref="AJ167">IF(OR(U167={"NS","NA"},Y71={"NS","NA"}),0,IF(U167&gt;=Y71,0,1))</f>
        <v>0</v>
      </c>
      <c r="AK167" cm="1">
        <f t="array" ref="AK167">IF(OR(V167={"NS","NA"},$Y71={"NS","NA"}),0,IF(V167&lt;=$Y71,0,1))</f>
        <v>0</v>
      </c>
      <c r="AL167" cm="1">
        <f t="array" ref="AL167">IF(OR(W167={"NS","NA"},$Y71={"NS","NA"}),0,IF(W167&lt;=$Y71,0,1))</f>
        <v>0</v>
      </c>
      <c r="AM167" cm="1">
        <f t="array" ref="AM167">IF(OR(X167={"NS","NA"},$Y71={"NS","NA"}),0,IF(X167&lt;=$Y71,0,1))</f>
        <v>0</v>
      </c>
      <c r="AN167" cm="1">
        <f t="array" ref="AN167">IF(OR(Y167={"NS","NA"},$Y71={"NS","NA"}),0,IF(Y167&lt;=$Y71,0,1))</f>
        <v>0</v>
      </c>
      <c r="AO167" cm="1">
        <f t="array" ref="AO167">IF(OR(Z167={"NS","NA"},$Y71={"NS","NA"}),0,IF(Z167&lt;=$Y71,0,1))</f>
        <v>0</v>
      </c>
      <c r="AP167" cm="1">
        <f t="array" ref="AP167">IF(OR(AA167={"NS","NA"},$Y71={"NS","NA"}),0,IF(AA167&lt;=$Y71,0,1))</f>
        <v>0</v>
      </c>
      <c r="AQ167" cm="1">
        <f t="array" ref="AQ167">IF(OR(AB167={"NS","NA"},$Y71={"NS","NA"}),0,IF(AB167&lt;=$Y71,0,1))</f>
        <v>0</v>
      </c>
      <c r="AR167" cm="1">
        <f t="array" ref="AR167">IF(OR(AC167={"NS","NA"},$Y71={"NS","NA"}),0,IF(AC167&lt;=$Y71,0,1))</f>
        <v>0</v>
      </c>
      <c r="AS167" cm="1">
        <f t="array" ref="AS167">IF(OR(AD167={"NS","NA"},$Y71={"NS","NA"}),0,IF(AD167&lt;=$Y71,0,1))</f>
        <v>0</v>
      </c>
      <c r="AT167" s="22"/>
      <c r="AU167" s="22"/>
      <c r="AV167" s="22"/>
      <c r="AW167" s="22"/>
      <c r="AX167" s="22"/>
      <c r="AY167" s="22"/>
      <c r="AZ167" s="22"/>
      <c r="BA167" s="22"/>
      <c r="BB167" s="22"/>
      <c r="BC167" s="22"/>
      <c r="BD167" cm="1">
        <f t="array" ref="BD167">IF(AND(U167&gt;0,U167&lt;&gt;{"NS","NA"},SUM(V167:AD167)=0),1,0)</f>
        <v>0</v>
      </c>
      <c r="BE167">
        <f t="shared" si="1"/>
        <v>0</v>
      </c>
    </row>
    <row r="168" spans="1:57" customFormat="1" ht="14.25">
      <c r="A168" s="139"/>
      <c r="B168" s="140"/>
      <c r="C168" s="337"/>
      <c r="D168" s="481"/>
      <c r="E168" s="481"/>
      <c r="F168" s="481"/>
      <c r="G168" s="478" t="s">
        <v>5144</v>
      </c>
      <c r="H168" s="478"/>
      <c r="I168" s="479" t="s">
        <v>5145</v>
      </c>
      <c r="J168" s="479"/>
      <c r="K168" s="479"/>
      <c r="L168" s="479"/>
      <c r="M168" s="479"/>
      <c r="N168" s="479"/>
      <c r="O168" s="479"/>
      <c r="P168" s="479"/>
      <c r="Q168" s="479"/>
      <c r="R168" s="479"/>
      <c r="S168" s="479"/>
      <c r="T168" s="479"/>
      <c r="U168" s="1"/>
      <c r="V168" s="1"/>
      <c r="W168" s="1"/>
      <c r="X168" s="1"/>
      <c r="Y168" s="1"/>
      <c r="Z168" s="1"/>
      <c r="AA168" s="1"/>
      <c r="AB168" s="1"/>
      <c r="AC168" s="1"/>
      <c r="AD168" s="1"/>
      <c r="AF168" s="22"/>
      <c r="AI168" s="22"/>
      <c r="AJ168" cm="1">
        <f t="array" ref="AJ168">IF(OR(U168={"NS","NA"},Y72={"NS","NA"}),0,IF(U168&gt;=Y72,0,1))</f>
        <v>0</v>
      </c>
      <c r="AK168" cm="1">
        <f t="array" ref="AK168">IF(OR(V168={"NS","NA"},$Y72={"NS","NA"}),0,IF(V168&lt;=$Y72,0,1))</f>
        <v>0</v>
      </c>
      <c r="AL168" cm="1">
        <f t="array" ref="AL168">IF(OR(W168={"NS","NA"},$Y72={"NS","NA"}),0,IF(W168&lt;=$Y72,0,1))</f>
        <v>0</v>
      </c>
      <c r="AM168" cm="1">
        <f t="array" ref="AM168">IF(OR(X168={"NS","NA"},$Y72={"NS","NA"}),0,IF(X168&lt;=$Y72,0,1))</f>
        <v>0</v>
      </c>
      <c r="AN168" cm="1">
        <f t="array" ref="AN168">IF(OR(Y168={"NS","NA"},$Y72={"NS","NA"}),0,IF(Y168&lt;=$Y72,0,1))</f>
        <v>0</v>
      </c>
      <c r="AO168" cm="1">
        <f t="array" ref="AO168">IF(OR(Z168={"NS","NA"},$Y72={"NS","NA"}),0,IF(Z168&lt;=$Y72,0,1))</f>
        <v>0</v>
      </c>
      <c r="AP168" cm="1">
        <f t="array" ref="AP168">IF(OR(AA168={"NS","NA"},$Y72={"NS","NA"}),0,IF(AA168&lt;=$Y72,0,1))</f>
        <v>0</v>
      </c>
      <c r="AQ168" cm="1">
        <f t="array" ref="AQ168">IF(OR(AB168={"NS","NA"},$Y72={"NS","NA"}),0,IF(AB168&lt;=$Y72,0,1))</f>
        <v>0</v>
      </c>
      <c r="AR168" cm="1">
        <f t="array" ref="AR168">IF(OR(AC168={"NS","NA"},$Y72={"NS","NA"}),0,IF(AC168&lt;=$Y72,0,1))</f>
        <v>0</v>
      </c>
      <c r="AS168" cm="1">
        <f t="array" ref="AS168">IF(OR(AD168={"NS","NA"},$Y72={"NS","NA"}),0,IF(AD168&lt;=$Y72,0,1))</f>
        <v>0</v>
      </c>
      <c r="AT168" s="22"/>
      <c r="AU168" s="22"/>
      <c r="AV168" s="22"/>
      <c r="AW168" s="22"/>
      <c r="AX168" s="22"/>
      <c r="AY168" s="22"/>
      <c r="AZ168" s="22"/>
      <c r="BA168" s="22"/>
      <c r="BB168" s="22"/>
      <c r="BC168" s="22"/>
      <c r="BD168" cm="1">
        <f t="array" ref="BD168">IF(AND(U168&gt;0,U168&lt;&gt;{"NS","NA"},SUM(V168:AD168)=0),1,0)</f>
        <v>0</v>
      </c>
      <c r="BE168">
        <f t="shared" si="1"/>
        <v>0</v>
      </c>
    </row>
    <row r="169" spans="1:57" customFormat="1" ht="24" customHeight="1">
      <c r="A169" s="139"/>
      <c r="B169" s="140"/>
      <c r="C169" s="337"/>
      <c r="D169" s="481"/>
      <c r="E169" s="481"/>
      <c r="F169" s="481"/>
      <c r="G169" s="478" t="s">
        <v>5146</v>
      </c>
      <c r="H169" s="478"/>
      <c r="I169" s="479" t="s">
        <v>5147</v>
      </c>
      <c r="J169" s="479"/>
      <c r="K169" s="479"/>
      <c r="L169" s="479"/>
      <c r="M169" s="479"/>
      <c r="N169" s="479"/>
      <c r="O169" s="479"/>
      <c r="P169" s="479"/>
      <c r="Q169" s="479"/>
      <c r="R169" s="479"/>
      <c r="S169" s="479"/>
      <c r="T169" s="479"/>
      <c r="U169" s="1"/>
      <c r="V169" s="1"/>
      <c r="W169" s="1"/>
      <c r="X169" s="1"/>
      <c r="Y169" s="1"/>
      <c r="Z169" s="1"/>
      <c r="AA169" s="1"/>
      <c r="AB169" s="1"/>
      <c r="AC169" s="1"/>
      <c r="AD169" s="1"/>
      <c r="AF169" s="22"/>
      <c r="AI169" s="22"/>
      <c r="AJ169" cm="1">
        <f t="array" ref="AJ169">IF(OR(U169={"NS","NA"},Y73={"NS","NA"}),0,IF(U169&gt;=Y73,0,1))</f>
        <v>0</v>
      </c>
      <c r="AK169" cm="1">
        <f t="array" ref="AK169">IF(OR(V169={"NS","NA"},$Y73={"NS","NA"}),0,IF(V169&lt;=$Y73,0,1))</f>
        <v>0</v>
      </c>
      <c r="AL169" cm="1">
        <f t="array" ref="AL169">IF(OR(W169={"NS","NA"},$Y73={"NS","NA"}),0,IF(W169&lt;=$Y73,0,1))</f>
        <v>0</v>
      </c>
      <c r="AM169" cm="1">
        <f t="array" ref="AM169">IF(OR(X169={"NS","NA"},$Y73={"NS","NA"}),0,IF(X169&lt;=$Y73,0,1))</f>
        <v>0</v>
      </c>
      <c r="AN169" cm="1">
        <f t="array" ref="AN169">IF(OR(Y169={"NS","NA"},$Y73={"NS","NA"}),0,IF(Y169&lt;=$Y73,0,1))</f>
        <v>0</v>
      </c>
      <c r="AO169" cm="1">
        <f t="array" ref="AO169">IF(OR(Z169={"NS","NA"},$Y73={"NS","NA"}),0,IF(Z169&lt;=$Y73,0,1))</f>
        <v>0</v>
      </c>
      <c r="AP169" cm="1">
        <f t="array" ref="AP169">IF(OR(AA169={"NS","NA"},$Y73={"NS","NA"}),0,IF(AA169&lt;=$Y73,0,1))</f>
        <v>0</v>
      </c>
      <c r="AQ169" cm="1">
        <f t="array" ref="AQ169">IF(OR(AB169={"NS","NA"},$Y73={"NS","NA"}),0,IF(AB169&lt;=$Y73,0,1))</f>
        <v>0</v>
      </c>
      <c r="AR169" cm="1">
        <f t="array" ref="AR169">IF(OR(AC169={"NS","NA"},$Y73={"NS","NA"}),0,IF(AC169&lt;=$Y73,0,1))</f>
        <v>0</v>
      </c>
      <c r="AS169" cm="1">
        <f t="array" ref="AS169">IF(OR(AD169={"NS","NA"},$Y73={"NS","NA"}),0,IF(AD169&lt;=$Y73,0,1))</f>
        <v>0</v>
      </c>
      <c r="AT169" s="22"/>
      <c r="AU169" s="22"/>
      <c r="AV169" s="22"/>
      <c r="AW169" s="22"/>
      <c r="AX169" s="22"/>
      <c r="AY169" s="22"/>
      <c r="AZ169" s="22"/>
      <c r="BA169" s="22"/>
      <c r="BB169" s="22"/>
      <c r="BC169" s="22"/>
      <c r="BD169" cm="1">
        <f t="array" ref="BD169">IF(AND(U169&gt;0,U169&lt;&gt;{"NS","NA"},SUM(V169:AD169)=0),1,0)</f>
        <v>0</v>
      </c>
      <c r="BE169">
        <f t="shared" si="1"/>
        <v>0</v>
      </c>
    </row>
    <row r="170" spans="1:57" customFormat="1" ht="36" customHeight="1">
      <c r="A170" s="139"/>
      <c r="B170" s="140"/>
      <c r="C170" s="337"/>
      <c r="D170" s="481"/>
      <c r="E170" s="481"/>
      <c r="F170" s="481"/>
      <c r="G170" s="478" t="s">
        <v>5148</v>
      </c>
      <c r="H170" s="478"/>
      <c r="I170" s="479" t="s">
        <v>5149</v>
      </c>
      <c r="J170" s="479"/>
      <c r="K170" s="479"/>
      <c r="L170" s="479"/>
      <c r="M170" s="479"/>
      <c r="N170" s="479"/>
      <c r="O170" s="479"/>
      <c r="P170" s="479"/>
      <c r="Q170" s="479"/>
      <c r="R170" s="479"/>
      <c r="S170" s="479"/>
      <c r="T170" s="479"/>
      <c r="U170" s="1"/>
      <c r="V170" s="1"/>
      <c r="W170" s="1"/>
      <c r="X170" s="1"/>
      <c r="Y170" s="1"/>
      <c r="Z170" s="1"/>
      <c r="AA170" s="1"/>
      <c r="AB170" s="1"/>
      <c r="AC170" s="1"/>
      <c r="AD170" s="1"/>
      <c r="AF170" s="22"/>
      <c r="AI170" s="22"/>
      <c r="AJ170" cm="1">
        <f t="array" ref="AJ170">IF(OR(U170={"NS","NA"},Y74={"NS","NA"}),0,IF(U170&gt;=Y74,0,1))</f>
        <v>0</v>
      </c>
      <c r="AK170" cm="1">
        <f t="array" ref="AK170">IF(OR(V170={"NS","NA"},$Y74={"NS","NA"}),0,IF(V170&lt;=$Y74,0,1))</f>
        <v>0</v>
      </c>
      <c r="AL170" cm="1">
        <f t="array" ref="AL170">IF(OR(W170={"NS","NA"},$Y74={"NS","NA"}),0,IF(W170&lt;=$Y74,0,1))</f>
        <v>0</v>
      </c>
      <c r="AM170" cm="1">
        <f t="array" ref="AM170">IF(OR(X170={"NS","NA"},$Y74={"NS","NA"}),0,IF(X170&lt;=$Y74,0,1))</f>
        <v>0</v>
      </c>
      <c r="AN170" cm="1">
        <f t="array" ref="AN170">IF(OR(Y170={"NS","NA"},$Y74={"NS","NA"}),0,IF(Y170&lt;=$Y74,0,1))</f>
        <v>0</v>
      </c>
      <c r="AO170" cm="1">
        <f t="array" ref="AO170">IF(OR(Z170={"NS","NA"},$Y74={"NS","NA"}),0,IF(Z170&lt;=$Y74,0,1))</f>
        <v>0</v>
      </c>
      <c r="AP170" cm="1">
        <f t="array" ref="AP170">IF(OR(AA170={"NS","NA"},$Y74={"NS","NA"}),0,IF(AA170&lt;=$Y74,0,1))</f>
        <v>0</v>
      </c>
      <c r="AQ170" cm="1">
        <f t="array" ref="AQ170">IF(OR(AB170={"NS","NA"},$Y74={"NS","NA"}),0,IF(AB170&lt;=$Y74,0,1))</f>
        <v>0</v>
      </c>
      <c r="AR170" cm="1">
        <f t="array" ref="AR170">IF(OR(AC170={"NS","NA"},$Y74={"NS","NA"}),0,IF(AC170&lt;=$Y74,0,1))</f>
        <v>0</v>
      </c>
      <c r="AS170" cm="1">
        <f t="array" ref="AS170">IF(OR(AD170={"NS","NA"},$Y74={"NS","NA"}),0,IF(AD170&lt;=$Y74,0,1))</f>
        <v>0</v>
      </c>
      <c r="AT170" s="22"/>
      <c r="AU170" s="22"/>
      <c r="AV170" s="22"/>
      <c r="AW170" s="22"/>
      <c r="AX170" s="22"/>
      <c r="AY170" s="22"/>
      <c r="AZ170" s="22"/>
      <c r="BA170" s="22"/>
      <c r="BB170" s="22"/>
      <c r="BC170" s="22"/>
      <c r="BD170" cm="1">
        <f t="array" ref="BD170">IF(AND(U170&gt;0,U170&lt;&gt;{"NS","NA"},SUM(V170:AD170)=0),1,0)</f>
        <v>0</v>
      </c>
      <c r="BE170">
        <f t="shared" si="1"/>
        <v>0</v>
      </c>
    </row>
    <row r="171" spans="1:57" customFormat="1" ht="24" customHeight="1">
      <c r="A171" s="139"/>
      <c r="B171" s="140"/>
      <c r="C171" s="337"/>
      <c r="D171" s="481"/>
      <c r="E171" s="481"/>
      <c r="F171" s="481"/>
      <c r="G171" s="478" t="s">
        <v>5150</v>
      </c>
      <c r="H171" s="478"/>
      <c r="I171" s="479" t="s">
        <v>5151</v>
      </c>
      <c r="J171" s="479"/>
      <c r="K171" s="479"/>
      <c r="L171" s="479"/>
      <c r="M171" s="479"/>
      <c r="N171" s="479"/>
      <c r="O171" s="479"/>
      <c r="P171" s="479"/>
      <c r="Q171" s="479"/>
      <c r="R171" s="479"/>
      <c r="S171" s="479"/>
      <c r="T171" s="479"/>
      <c r="U171" s="1"/>
      <c r="V171" s="1"/>
      <c r="W171" s="1"/>
      <c r="X171" s="1"/>
      <c r="Y171" s="1"/>
      <c r="Z171" s="1"/>
      <c r="AA171" s="1"/>
      <c r="AB171" s="1"/>
      <c r="AC171" s="1"/>
      <c r="AD171" s="1"/>
      <c r="AF171" s="22"/>
      <c r="AI171" s="22"/>
      <c r="AJ171" cm="1">
        <f t="array" ref="AJ171">IF(OR(U171={"NS","NA"},Y75={"NS","NA"}),0,IF(U171&gt;=Y75,0,1))</f>
        <v>0</v>
      </c>
      <c r="AK171" cm="1">
        <f t="array" ref="AK171">IF(OR(V171={"NS","NA"},$Y75={"NS","NA"}),0,IF(V171&lt;=$Y75,0,1))</f>
        <v>0</v>
      </c>
      <c r="AL171" cm="1">
        <f t="array" ref="AL171">IF(OR(W171={"NS","NA"},$Y75={"NS","NA"}),0,IF(W171&lt;=$Y75,0,1))</f>
        <v>0</v>
      </c>
      <c r="AM171" cm="1">
        <f t="array" ref="AM171">IF(OR(X171={"NS","NA"},$Y75={"NS","NA"}),0,IF(X171&lt;=$Y75,0,1))</f>
        <v>0</v>
      </c>
      <c r="AN171" cm="1">
        <f t="array" ref="AN171">IF(OR(Y171={"NS","NA"},$Y75={"NS","NA"}),0,IF(Y171&lt;=$Y75,0,1))</f>
        <v>0</v>
      </c>
      <c r="AO171" cm="1">
        <f t="array" ref="AO171">IF(OR(Z171={"NS","NA"},$Y75={"NS","NA"}),0,IF(Z171&lt;=$Y75,0,1))</f>
        <v>0</v>
      </c>
      <c r="AP171" cm="1">
        <f t="array" ref="AP171">IF(OR(AA171={"NS","NA"},$Y75={"NS","NA"}),0,IF(AA171&lt;=$Y75,0,1))</f>
        <v>0</v>
      </c>
      <c r="AQ171" cm="1">
        <f t="array" ref="AQ171">IF(OR(AB171={"NS","NA"},$Y75={"NS","NA"}),0,IF(AB171&lt;=$Y75,0,1))</f>
        <v>0</v>
      </c>
      <c r="AR171" cm="1">
        <f t="array" ref="AR171">IF(OR(AC171={"NS","NA"},$Y75={"NS","NA"}),0,IF(AC171&lt;=$Y75,0,1))</f>
        <v>0</v>
      </c>
      <c r="AS171" cm="1">
        <f t="array" ref="AS171">IF(OR(AD171={"NS","NA"},$Y75={"NS","NA"}),0,IF(AD171&lt;=$Y75,0,1))</f>
        <v>0</v>
      </c>
      <c r="AT171" s="22"/>
      <c r="AU171" s="22"/>
      <c r="AV171" s="22"/>
      <c r="AW171" s="22"/>
      <c r="AX171" s="22"/>
      <c r="AY171" s="22"/>
      <c r="AZ171" s="22"/>
      <c r="BA171" s="22"/>
      <c r="BB171" s="22"/>
      <c r="BC171" s="22"/>
      <c r="BD171" cm="1">
        <f t="array" ref="BD171">IF(AND(U171&gt;0,U171&lt;&gt;{"NS","NA"},SUM(V171:AD171)=0),1,0)</f>
        <v>0</v>
      </c>
      <c r="BE171">
        <f t="shared" si="1"/>
        <v>0</v>
      </c>
    </row>
    <row r="172" spans="1:57" customFormat="1" ht="24" customHeight="1">
      <c r="A172" s="139"/>
      <c r="B172" s="140"/>
      <c r="C172" s="337"/>
      <c r="D172" s="481"/>
      <c r="E172" s="481"/>
      <c r="F172" s="481"/>
      <c r="G172" s="478" t="s">
        <v>5152</v>
      </c>
      <c r="H172" s="478"/>
      <c r="I172" s="479" t="s">
        <v>5153</v>
      </c>
      <c r="J172" s="479"/>
      <c r="K172" s="479"/>
      <c r="L172" s="479"/>
      <c r="M172" s="479"/>
      <c r="N172" s="479"/>
      <c r="O172" s="479"/>
      <c r="P172" s="479"/>
      <c r="Q172" s="479"/>
      <c r="R172" s="479"/>
      <c r="S172" s="479"/>
      <c r="T172" s="479"/>
      <c r="U172" s="1"/>
      <c r="V172" s="1"/>
      <c r="W172" s="1"/>
      <c r="X172" s="1"/>
      <c r="Y172" s="1"/>
      <c r="Z172" s="1"/>
      <c r="AA172" s="1"/>
      <c r="AB172" s="1"/>
      <c r="AC172" s="1"/>
      <c r="AD172" s="1"/>
      <c r="AF172" s="22"/>
      <c r="AI172" s="22"/>
      <c r="AJ172" cm="1">
        <f t="array" ref="AJ172">IF(OR(U172={"NS","NA"},Y76={"NS","NA"}),0,IF(U172&gt;=Y76,0,1))</f>
        <v>0</v>
      </c>
      <c r="AK172" cm="1">
        <f t="array" ref="AK172">IF(OR(V172={"NS","NA"},$Y76={"NS","NA"}),0,IF(V172&lt;=$Y76,0,1))</f>
        <v>0</v>
      </c>
      <c r="AL172" cm="1">
        <f t="array" ref="AL172">IF(OR(W172={"NS","NA"},$Y76={"NS","NA"}),0,IF(W172&lt;=$Y76,0,1))</f>
        <v>0</v>
      </c>
      <c r="AM172" cm="1">
        <f t="array" ref="AM172">IF(OR(X172={"NS","NA"},$Y76={"NS","NA"}),0,IF(X172&lt;=$Y76,0,1))</f>
        <v>0</v>
      </c>
      <c r="AN172" cm="1">
        <f t="array" ref="AN172">IF(OR(Y172={"NS","NA"},$Y76={"NS","NA"}),0,IF(Y172&lt;=$Y76,0,1))</f>
        <v>0</v>
      </c>
      <c r="AO172" cm="1">
        <f t="array" ref="AO172">IF(OR(Z172={"NS","NA"},$Y76={"NS","NA"}),0,IF(Z172&lt;=$Y76,0,1))</f>
        <v>0</v>
      </c>
      <c r="AP172" cm="1">
        <f t="array" ref="AP172">IF(OR(AA172={"NS","NA"},$Y76={"NS","NA"}),0,IF(AA172&lt;=$Y76,0,1))</f>
        <v>0</v>
      </c>
      <c r="AQ172" cm="1">
        <f t="array" ref="AQ172">IF(OR(AB172={"NS","NA"},$Y76={"NS","NA"}),0,IF(AB172&lt;=$Y76,0,1))</f>
        <v>0</v>
      </c>
      <c r="AR172" cm="1">
        <f t="array" ref="AR172">IF(OR(AC172={"NS","NA"},$Y76={"NS","NA"}),0,IF(AC172&lt;=$Y76,0,1))</f>
        <v>0</v>
      </c>
      <c r="AS172" cm="1">
        <f t="array" ref="AS172">IF(OR(AD172={"NS","NA"},$Y76={"NS","NA"}),0,IF(AD172&lt;=$Y76,0,1))</f>
        <v>0</v>
      </c>
      <c r="AT172" s="22"/>
      <c r="AU172" s="22"/>
      <c r="AV172" s="22"/>
      <c r="AW172" s="22"/>
      <c r="AX172" s="22"/>
      <c r="AY172" s="22"/>
      <c r="AZ172" s="22"/>
      <c r="BA172" s="22"/>
      <c r="BB172" s="22"/>
      <c r="BC172" s="22"/>
      <c r="BD172" cm="1">
        <f t="array" ref="BD172">IF(AND(U172&gt;0,U172&lt;&gt;{"NS","NA"},SUM(V172:AD172)=0),1,0)</f>
        <v>0</v>
      </c>
      <c r="BE172">
        <f t="shared" si="1"/>
        <v>0</v>
      </c>
    </row>
    <row r="173" spans="1:57" customFormat="1" ht="24" customHeight="1">
      <c r="A173" s="139"/>
      <c r="B173" s="140"/>
      <c r="C173" s="337"/>
      <c r="D173" s="481"/>
      <c r="E173" s="481"/>
      <c r="F173" s="481"/>
      <c r="G173" s="478" t="s">
        <v>5154</v>
      </c>
      <c r="H173" s="478"/>
      <c r="I173" s="479" t="s">
        <v>5155</v>
      </c>
      <c r="J173" s="479"/>
      <c r="K173" s="479"/>
      <c r="L173" s="479"/>
      <c r="M173" s="479"/>
      <c r="N173" s="479"/>
      <c r="O173" s="479"/>
      <c r="P173" s="479"/>
      <c r="Q173" s="479"/>
      <c r="R173" s="479"/>
      <c r="S173" s="479"/>
      <c r="T173" s="479"/>
      <c r="U173" s="1"/>
      <c r="V173" s="1"/>
      <c r="W173" s="1"/>
      <c r="X173" s="1"/>
      <c r="Y173" s="1"/>
      <c r="Z173" s="1"/>
      <c r="AA173" s="1"/>
      <c r="AB173" s="1"/>
      <c r="AC173" s="1"/>
      <c r="AD173" s="1"/>
      <c r="AF173" s="22"/>
      <c r="AI173" s="22"/>
      <c r="AJ173" cm="1">
        <f t="array" ref="AJ173">IF(OR(U173={"NS","NA"},Y77={"NS","NA"}),0,IF(U173&gt;=Y77,0,1))</f>
        <v>0</v>
      </c>
      <c r="AK173" cm="1">
        <f t="array" ref="AK173">IF(OR(V173={"NS","NA"},$Y77={"NS","NA"}),0,IF(V173&lt;=$Y77,0,1))</f>
        <v>0</v>
      </c>
      <c r="AL173" cm="1">
        <f t="array" ref="AL173">IF(OR(W173={"NS","NA"},$Y77={"NS","NA"}),0,IF(W173&lt;=$Y77,0,1))</f>
        <v>0</v>
      </c>
      <c r="AM173" cm="1">
        <f t="array" ref="AM173">IF(OR(X173={"NS","NA"},$Y77={"NS","NA"}),0,IF(X173&lt;=$Y77,0,1))</f>
        <v>0</v>
      </c>
      <c r="AN173" cm="1">
        <f t="array" ref="AN173">IF(OR(Y173={"NS","NA"},$Y77={"NS","NA"}),0,IF(Y173&lt;=$Y77,0,1))</f>
        <v>0</v>
      </c>
      <c r="AO173" cm="1">
        <f t="array" ref="AO173">IF(OR(Z173={"NS","NA"},$Y77={"NS","NA"}),0,IF(Z173&lt;=$Y77,0,1))</f>
        <v>0</v>
      </c>
      <c r="AP173" cm="1">
        <f t="array" ref="AP173">IF(OR(AA173={"NS","NA"},$Y77={"NS","NA"}),0,IF(AA173&lt;=$Y77,0,1))</f>
        <v>0</v>
      </c>
      <c r="AQ173" cm="1">
        <f t="array" ref="AQ173">IF(OR(AB173={"NS","NA"},$Y77={"NS","NA"}),0,IF(AB173&lt;=$Y77,0,1))</f>
        <v>0</v>
      </c>
      <c r="AR173" cm="1">
        <f t="array" ref="AR173">IF(OR(AC173={"NS","NA"},$Y77={"NS","NA"}),0,IF(AC173&lt;=$Y77,0,1))</f>
        <v>0</v>
      </c>
      <c r="AS173" cm="1">
        <f t="array" ref="AS173">IF(OR(AD173={"NS","NA"},$Y77={"NS","NA"}),0,IF(AD173&lt;=$Y77,0,1))</f>
        <v>0</v>
      </c>
      <c r="AT173" s="22"/>
      <c r="AU173" s="22"/>
      <c r="AV173" s="22"/>
      <c r="AW173" s="22"/>
      <c r="AX173" s="22"/>
      <c r="AY173" s="22"/>
      <c r="AZ173" s="22"/>
      <c r="BA173" s="22"/>
      <c r="BB173" s="22"/>
      <c r="BC173" s="22"/>
      <c r="BD173" cm="1">
        <f t="array" ref="BD173">IF(AND(U173&gt;0,U173&lt;&gt;{"NS","NA"},SUM(V173:AD173)=0),1,0)</f>
        <v>0</v>
      </c>
      <c r="BE173">
        <f t="shared" si="1"/>
        <v>0</v>
      </c>
    </row>
    <row r="174" spans="1:57" customFormat="1" ht="24" customHeight="1">
      <c r="A174" s="139"/>
      <c r="B174" s="140"/>
      <c r="C174" s="337"/>
      <c r="D174" s="481"/>
      <c r="E174" s="481"/>
      <c r="F174" s="481"/>
      <c r="G174" s="478" t="s">
        <v>5156</v>
      </c>
      <c r="H174" s="478"/>
      <c r="I174" s="479" t="s">
        <v>5157</v>
      </c>
      <c r="J174" s="479"/>
      <c r="K174" s="479"/>
      <c r="L174" s="479"/>
      <c r="M174" s="479"/>
      <c r="N174" s="479"/>
      <c r="O174" s="479"/>
      <c r="P174" s="479"/>
      <c r="Q174" s="479"/>
      <c r="R174" s="479"/>
      <c r="S174" s="479"/>
      <c r="T174" s="479"/>
      <c r="U174" s="1"/>
      <c r="V174" s="1"/>
      <c r="W174" s="1"/>
      <c r="X174" s="1"/>
      <c r="Y174" s="1"/>
      <c r="Z174" s="1"/>
      <c r="AA174" s="1"/>
      <c r="AB174" s="1"/>
      <c r="AC174" s="1"/>
      <c r="AD174" s="1"/>
      <c r="AF174" s="22"/>
      <c r="AI174" s="22"/>
      <c r="AJ174" cm="1">
        <f t="array" ref="AJ174">IF(OR(U174={"NS","NA"},Y78={"NS","NA"}),0,IF(U174&gt;=Y78,0,1))</f>
        <v>0</v>
      </c>
      <c r="AK174" cm="1">
        <f t="array" ref="AK174">IF(OR(V174={"NS","NA"},$Y78={"NS","NA"}),0,IF(V174&lt;=$Y78,0,1))</f>
        <v>0</v>
      </c>
      <c r="AL174" cm="1">
        <f t="array" ref="AL174">IF(OR(W174={"NS","NA"},$Y78={"NS","NA"}),0,IF(W174&lt;=$Y78,0,1))</f>
        <v>0</v>
      </c>
      <c r="AM174" cm="1">
        <f t="array" ref="AM174">IF(OR(X174={"NS","NA"},$Y78={"NS","NA"}),0,IF(X174&lt;=$Y78,0,1))</f>
        <v>0</v>
      </c>
      <c r="AN174" cm="1">
        <f t="array" ref="AN174">IF(OR(Y174={"NS","NA"},$Y78={"NS","NA"}),0,IF(Y174&lt;=$Y78,0,1))</f>
        <v>0</v>
      </c>
      <c r="AO174" cm="1">
        <f t="array" ref="AO174">IF(OR(Z174={"NS","NA"},$Y78={"NS","NA"}),0,IF(Z174&lt;=$Y78,0,1))</f>
        <v>0</v>
      </c>
      <c r="AP174" cm="1">
        <f t="array" ref="AP174">IF(OR(AA174={"NS","NA"},$Y78={"NS","NA"}),0,IF(AA174&lt;=$Y78,0,1))</f>
        <v>0</v>
      </c>
      <c r="AQ174" cm="1">
        <f t="array" ref="AQ174">IF(OR(AB174={"NS","NA"},$Y78={"NS","NA"}),0,IF(AB174&lt;=$Y78,0,1))</f>
        <v>0</v>
      </c>
      <c r="AR174" cm="1">
        <f t="array" ref="AR174">IF(OR(AC174={"NS","NA"},$Y78={"NS","NA"}),0,IF(AC174&lt;=$Y78,0,1))</f>
        <v>0</v>
      </c>
      <c r="AS174" cm="1">
        <f t="array" ref="AS174">IF(OR(AD174={"NS","NA"},$Y78={"NS","NA"}),0,IF(AD174&lt;=$Y78,0,1))</f>
        <v>0</v>
      </c>
      <c r="AT174" s="22"/>
      <c r="AU174" s="22"/>
      <c r="AV174" s="22"/>
      <c r="AW174" s="22"/>
      <c r="AX174" s="22"/>
      <c r="AY174" s="22"/>
      <c r="AZ174" s="22"/>
      <c r="BA174" s="22"/>
      <c r="BB174" s="22"/>
      <c r="BC174" s="22"/>
      <c r="BD174" cm="1">
        <f t="array" ref="BD174">IF(AND(U174&gt;0,U174&lt;&gt;{"NS","NA"},SUM(V174:AD174)=0),1,0)</f>
        <v>0</v>
      </c>
      <c r="BE174">
        <f t="shared" si="1"/>
        <v>0</v>
      </c>
    </row>
    <row r="175" spans="1:57" customFormat="1" ht="24" customHeight="1">
      <c r="A175" s="139"/>
      <c r="B175" s="140"/>
      <c r="C175" s="337"/>
      <c r="D175" s="481"/>
      <c r="E175" s="481"/>
      <c r="F175" s="481"/>
      <c r="G175" s="478" t="s">
        <v>5158</v>
      </c>
      <c r="H175" s="478"/>
      <c r="I175" s="479" t="s">
        <v>5159</v>
      </c>
      <c r="J175" s="479"/>
      <c r="K175" s="479"/>
      <c r="L175" s="479"/>
      <c r="M175" s="479"/>
      <c r="N175" s="479"/>
      <c r="O175" s="479"/>
      <c r="P175" s="479"/>
      <c r="Q175" s="479"/>
      <c r="R175" s="479"/>
      <c r="S175" s="479"/>
      <c r="T175" s="479"/>
      <c r="U175" s="1"/>
      <c r="V175" s="1"/>
      <c r="W175" s="1"/>
      <c r="X175" s="1"/>
      <c r="Y175" s="1"/>
      <c r="Z175" s="1"/>
      <c r="AA175" s="1"/>
      <c r="AB175" s="1"/>
      <c r="AC175" s="1"/>
      <c r="AD175" s="1"/>
      <c r="AF175" s="22"/>
      <c r="AI175" s="22"/>
      <c r="AJ175" cm="1">
        <f t="array" ref="AJ175">IF(OR(U175={"NS","NA"},Y79={"NS","NA"}),0,IF(U175&gt;=Y79,0,1))</f>
        <v>0</v>
      </c>
      <c r="AK175" cm="1">
        <f t="array" ref="AK175">IF(OR(V175={"NS","NA"},$Y79={"NS","NA"}),0,IF(V175&lt;=$Y79,0,1))</f>
        <v>0</v>
      </c>
      <c r="AL175" cm="1">
        <f t="array" ref="AL175">IF(OR(W175={"NS","NA"},$Y79={"NS","NA"}),0,IF(W175&lt;=$Y79,0,1))</f>
        <v>0</v>
      </c>
      <c r="AM175" cm="1">
        <f t="array" ref="AM175">IF(OR(X175={"NS","NA"},$Y79={"NS","NA"}),0,IF(X175&lt;=$Y79,0,1))</f>
        <v>0</v>
      </c>
      <c r="AN175" cm="1">
        <f t="array" ref="AN175">IF(OR(Y175={"NS","NA"},$Y79={"NS","NA"}),0,IF(Y175&lt;=$Y79,0,1))</f>
        <v>0</v>
      </c>
      <c r="AO175" cm="1">
        <f t="array" ref="AO175">IF(OR(Z175={"NS","NA"},$Y79={"NS","NA"}),0,IF(Z175&lt;=$Y79,0,1))</f>
        <v>0</v>
      </c>
      <c r="AP175" cm="1">
        <f t="array" ref="AP175">IF(OR(AA175={"NS","NA"},$Y79={"NS","NA"}),0,IF(AA175&lt;=$Y79,0,1))</f>
        <v>0</v>
      </c>
      <c r="AQ175" cm="1">
        <f t="array" ref="AQ175">IF(OR(AB175={"NS","NA"},$Y79={"NS","NA"}),0,IF(AB175&lt;=$Y79,0,1))</f>
        <v>0</v>
      </c>
      <c r="AR175" cm="1">
        <f t="array" ref="AR175">IF(OR(AC175={"NS","NA"},$Y79={"NS","NA"}),0,IF(AC175&lt;=$Y79,0,1))</f>
        <v>0</v>
      </c>
      <c r="AS175" cm="1">
        <f t="array" ref="AS175">IF(OR(AD175={"NS","NA"},$Y79={"NS","NA"}),0,IF(AD175&lt;=$Y79,0,1))</f>
        <v>0</v>
      </c>
      <c r="AT175" s="22"/>
      <c r="AU175" s="22"/>
      <c r="AV175" s="22"/>
      <c r="AW175" s="22"/>
      <c r="AX175" s="22"/>
      <c r="AY175" s="22"/>
      <c r="AZ175" s="22"/>
      <c r="BA175" s="22"/>
      <c r="BB175" s="22"/>
      <c r="BC175" s="22"/>
      <c r="BD175" cm="1">
        <f t="array" ref="BD175">IF(AND(U175&gt;0,U175&lt;&gt;{"NS","NA"},SUM(V175:AD175)=0),1,0)</f>
        <v>0</v>
      </c>
      <c r="BE175">
        <f t="shared" si="1"/>
        <v>0</v>
      </c>
    </row>
    <row r="176" spans="1:57" customFormat="1" ht="24" customHeight="1">
      <c r="A176" s="139"/>
      <c r="B176" s="140"/>
      <c r="C176" s="337"/>
      <c r="D176" s="481"/>
      <c r="E176" s="481"/>
      <c r="F176" s="481"/>
      <c r="G176" s="478" t="s">
        <v>5160</v>
      </c>
      <c r="H176" s="478"/>
      <c r="I176" s="479" t="s">
        <v>5161</v>
      </c>
      <c r="J176" s="479"/>
      <c r="K176" s="479"/>
      <c r="L176" s="479"/>
      <c r="M176" s="479"/>
      <c r="N176" s="479"/>
      <c r="O176" s="479"/>
      <c r="P176" s="479"/>
      <c r="Q176" s="479"/>
      <c r="R176" s="479"/>
      <c r="S176" s="479"/>
      <c r="T176" s="479"/>
      <c r="U176" s="1"/>
      <c r="V176" s="1"/>
      <c r="W176" s="1"/>
      <c r="X176" s="1"/>
      <c r="Y176" s="1"/>
      <c r="Z176" s="1"/>
      <c r="AA176" s="1"/>
      <c r="AB176" s="1"/>
      <c r="AC176" s="1"/>
      <c r="AD176" s="1"/>
      <c r="AF176" s="22"/>
      <c r="AI176" s="22"/>
      <c r="AJ176" cm="1">
        <f t="array" ref="AJ176">IF(OR(U176={"NS","NA"},Y80={"NS","NA"}),0,IF(U176&gt;=Y80,0,1))</f>
        <v>0</v>
      </c>
      <c r="AK176" cm="1">
        <f t="array" ref="AK176">IF(OR(V176={"NS","NA"},$Y80={"NS","NA"}),0,IF(V176&lt;=$Y80,0,1))</f>
        <v>0</v>
      </c>
      <c r="AL176" cm="1">
        <f t="array" ref="AL176">IF(OR(W176={"NS","NA"},$Y80={"NS","NA"}),0,IF(W176&lt;=$Y80,0,1))</f>
        <v>0</v>
      </c>
      <c r="AM176" cm="1">
        <f t="array" ref="AM176">IF(OR(X176={"NS","NA"},$Y80={"NS","NA"}),0,IF(X176&lt;=$Y80,0,1))</f>
        <v>0</v>
      </c>
      <c r="AN176" cm="1">
        <f t="array" ref="AN176">IF(OR(Y176={"NS","NA"},$Y80={"NS","NA"}),0,IF(Y176&lt;=$Y80,0,1))</f>
        <v>0</v>
      </c>
      <c r="AO176" cm="1">
        <f t="array" ref="AO176">IF(OR(Z176={"NS","NA"},$Y80={"NS","NA"}),0,IF(Z176&lt;=$Y80,0,1))</f>
        <v>0</v>
      </c>
      <c r="AP176" cm="1">
        <f t="array" ref="AP176">IF(OR(AA176={"NS","NA"},$Y80={"NS","NA"}),0,IF(AA176&lt;=$Y80,0,1))</f>
        <v>0</v>
      </c>
      <c r="AQ176" cm="1">
        <f t="array" ref="AQ176">IF(OR(AB176={"NS","NA"},$Y80={"NS","NA"}),0,IF(AB176&lt;=$Y80,0,1))</f>
        <v>0</v>
      </c>
      <c r="AR176" cm="1">
        <f t="array" ref="AR176">IF(OR(AC176={"NS","NA"},$Y80={"NS","NA"}),0,IF(AC176&lt;=$Y80,0,1))</f>
        <v>0</v>
      </c>
      <c r="AS176" cm="1">
        <f t="array" ref="AS176">IF(OR(AD176={"NS","NA"},$Y80={"NS","NA"}),0,IF(AD176&lt;=$Y80,0,1))</f>
        <v>0</v>
      </c>
      <c r="AT176" s="22"/>
      <c r="AU176" s="22"/>
      <c r="AV176" s="22"/>
      <c r="AW176" s="22"/>
      <c r="AX176" s="22"/>
      <c r="AY176" s="22"/>
      <c r="AZ176" s="22"/>
      <c r="BA176" s="22"/>
      <c r="BB176" s="22"/>
      <c r="BC176" s="22"/>
      <c r="BD176" cm="1">
        <f t="array" ref="BD176">IF(AND(U176&gt;0,U176&lt;&gt;{"NS","NA"},SUM(V176:AD176)=0),1,0)</f>
        <v>0</v>
      </c>
      <c r="BE176">
        <f t="shared" si="1"/>
        <v>0</v>
      </c>
    </row>
    <row r="177" spans="1:57" customFormat="1" ht="24" customHeight="1">
      <c r="A177" s="139"/>
      <c r="B177" s="140"/>
      <c r="C177" s="337"/>
      <c r="D177" s="481"/>
      <c r="E177" s="481"/>
      <c r="F177" s="481"/>
      <c r="G177" s="478" t="s">
        <v>5162</v>
      </c>
      <c r="H177" s="478"/>
      <c r="I177" s="479" t="s">
        <v>5163</v>
      </c>
      <c r="J177" s="479"/>
      <c r="K177" s="479"/>
      <c r="L177" s="479"/>
      <c r="M177" s="479"/>
      <c r="N177" s="479"/>
      <c r="O177" s="479"/>
      <c r="P177" s="479"/>
      <c r="Q177" s="479"/>
      <c r="R177" s="479"/>
      <c r="S177" s="479"/>
      <c r="T177" s="479"/>
      <c r="U177" s="1"/>
      <c r="V177" s="1"/>
      <c r="W177" s="1"/>
      <c r="X177" s="1"/>
      <c r="Y177" s="1"/>
      <c r="Z177" s="1"/>
      <c r="AA177" s="1"/>
      <c r="AB177" s="1"/>
      <c r="AC177" s="1"/>
      <c r="AD177" s="1"/>
      <c r="AF177" s="22"/>
      <c r="AI177" s="22"/>
      <c r="AJ177" cm="1">
        <f t="array" ref="AJ177">IF(OR(U177={"NS","NA"},Y81={"NS","NA"}),0,IF(U177&gt;=Y81,0,1))</f>
        <v>0</v>
      </c>
      <c r="AK177" cm="1">
        <f t="array" ref="AK177">IF(OR(V177={"NS","NA"},$Y81={"NS","NA"}),0,IF(V177&lt;=$Y81,0,1))</f>
        <v>0</v>
      </c>
      <c r="AL177" cm="1">
        <f t="array" ref="AL177">IF(OR(W177={"NS","NA"},$Y81={"NS","NA"}),0,IF(W177&lt;=$Y81,0,1))</f>
        <v>0</v>
      </c>
      <c r="AM177" cm="1">
        <f t="array" ref="AM177">IF(OR(X177={"NS","NA"},$Y81={"NS","NA"}),0,IF(X177&lt;=$Y81,0,1))</f>
        <v>0</v>
      </c>
      <c r="AN177" cm="1">
        <f t="array" ref="AN177">IF(OR(Y177={"NS","NA"},$Y81={"NS","NA"}),0,IF(Y177&lt;=$Y81,0,1))</f>
        <v>0</v>
      </c>
      <c r="AO177" cm="1">
        <f t="array" ref="AO177">IF(OR(Z177={"NS","NA"},$Y81={"NS","NA"}),0,IF(Z177&lt;=$Y81,0,1))</f>
        <v>0</v>
      </c>
      <c r="AP177" cm="1">
        <f t="array" ref="AP177">IF(OR(AA177={"NS","NA"},$Y81={"NS","NA"}),0,IF(AA177&lt;=$Y81,0,1))</f>
        <v>0</v>
      </c>
      <c r="AQ177" cm="1">
        <f t="array" ref="AQ177">IF(OR(AB177={"NS","NA"},$Y81={"NS","NA"}),0,IF(AB177&lt;=$Y81,0,1))</f>
        <v>0</v>
      </c>
      <c r="AR177" cm="1">
        <f t="array" ref="AR177">IF(OR(AC177={"NS","NA"},$Y81={"NS","NA"}),0,IF(AC177&lt;=$Y81,0,1))</f>
        <v>0</v>
      </c>
      <c r="AS177" cm="1">
        <f t="array" ref="AS177">IF(OR(AD177={"NS","NA"},$Y81={"NS","NA"}),0,IF(AD177&lt;=$Y81,0,1))</f>
        <v>0</v>
      </c>
      <c r="AT177" s="22"/>
      <c r="AU177" s="22"/>
      <c r="AV177" s="22"/>
      <c r="AW177" s="22"/>
      <c r="AX177" s="22"/>
      <c r="AY177" s="22"/>
      <c r="AZ177" s="22"/>
      <c r="BA177" s="22"/>
      <c r="BB177" s="22"/>
      <c r="BC177" s="22"/>
      <c r="BD177" cm="1">
        <f t="array" ref="BD177">IF(AND(U177&gt;0,U177&lt;&gt;{"NS","NA"},SUM(V177:AD177)=0),1,0)</f>
        <v>0</v>
      </c>
      <c r="BE177">
        <f t="shared" si="1"/>
        <v>0</v>
      </c>
    </row>
    <row r="178" spans="1:57" customFormat="1" ht="14.25">
      <c r="A178" s="139"/>
      <c r="B178" s="140"/>
      <c r="C178" s="337"/>
      <c r="D178" s="481"/>
      <c r="E178" s="481"/>
      <c r="F178" s="481"/>
      <c r="G178" s="478" t="s">
        <v>5164</v>
      </c>
      <c r="H178" s="478"/>
      <c r="I178" s="479" t="s">
        <v>5165</v>
      </c>
      <c r="J178" s="479"/>
      <c r="K178" s="479"/>
      <c r="L178" s="479"/>
      <c r="M178" s="479"/>
      <c r="N178" s="479"/>
      <c r="O178" s="479"/>
      <c r="P178" s="479"/>
      <c r="Q178" s="479"/>
      <c r="R178" s="479"/>
      <c r="S178" s="479"/>
      <c r="T178" s="479"/>
      <c r="U178" s="1"/>
      <c r="V178" s="1"/>
      <c r="W178" s="1"/>
      <c r="X178" s="1"/>
      <c r="Y178" s="1"/>
      <c r="Z178" s="1"/>
      <c r="AA178" s="1"/>
      <c r="AB178" s="1"/>
      <c r="AC178" s="1"/>
      <c r="AD178" s="1"/>
      <c r="AF178" s="22"/>
      <c r="AI178" s="22"/>
      <c r="AJ178" cm="1">
        <f t="array" ref="AJ178">IF(OR(U178={"NS","NA"},Y82={"NS","NA"}),0,IF(U178&gt;=Y82,0,1))</f>
        <v>0</v>
      </c>
      <c r="AK178" cm="1">
        <f t="array" ref="AK178">IF(OR(V178={"NS","NA"},$Y82={"NS","NA"}),0,IF(V178&lt;=$Y82,0,1))</f>
        <v>0</v>
      </c>
      <c r="AL178" cm="1">
        <f t="array" ref="AL178">IF(OR(W178={"NS","NA"},$Y82={"NS","NA"}),0,IF(W178&lt;=$Y82,0,1))</f>
        <v>0</v>
      </c>
      <c r="AM178" cm="1">
        <f t="array" ref="AM178">IF(OR(X178={"NS","NA"},$Y82={"NS","NA"}),0,IF(X178&lt;=$Y82,0,1))</f>
        <v>0</v>
      </c>
      <c r="AN178" cm="1">
        <f t="array" ref="AN178">IF(OR(Y178={"NS","NA"},$Y82={"NS","NA"}),0,IF(Y178&lt;=$Y82,0,1))</f>
        <v>0</v>
      </c>
      <c r="AO178" cm="1">
        <f t="array" ref="AO178">IF(OR(Z178={"NS","NA"},$Y82={"NS","NA"}),0,IF(Z178&lt;=$Y82,0,1))</f>
        <v>0</v>
      </c>
      <c r="AP178" cm="1">
        <f t="array" ref="AP178">IF(OR(AA178={"NS","NA"},$Y82={"NS","NA"}),0,IF(AA178&lt;=$Y82,0,1))</f>
        <v>0</v>
      </c>
      <c r="AQ178" cm="1">
        <f t="array" ref="AQ178">IF(OR(AB178={"NS","NA"},$Y82={"NS","NA"}),0,IF(AB178&lt;=$Y82,0,1))</f>
        <v>0</v>
      </c>
      <c r="AR178" cm="1">
        <f t="array" ref="AR178">IF(OR(AC178={"NS","NA"},$Y82={"NS","NA"}),0,IF(AC178&lt;=$Y82,0,1))</f>
        <v>0</v>
      </c>
      <c r="AS178" cm="1">
        <f t="array" ref="AS178">IF(OR(AD178={"NS","NA"},$Y82={"NS","NA"}),0,IF(AD178&lt;=$Y82,0,1))</f>
        <v>0</v>
      </c>
      <c r="AT178" s="22"/>
      <c r="AU178" s="22"/>
      <c r="AV178" s="22"/>
      <c r="AW178" s="22"/>
      <c r="AX178" s="22"/>
      <c r="AY178" s="22"/>
      <c r="AZ178" s="22"/>
      <c r="BA178" s="22"/>
      <c r="BB178" s="22"/>
      <c r="BC178" s="22"/>
      <c r="BD178" cm="1">
        <f t="array" ref="BD178">IF(AND(U178&gt;0,U178&lt;&gt;{"NS","NA"},SUM(V178:AD178)=0),1,0)</f>
        <v>0</v>
      </c>
      <c r="BE178">
        <f t="shared" si="1"/>
        <v>0</v>
      </c>
    </row>
    <row r="179" spans="1:57" customFormat="1" ht="14.25">
      <c r="A179" s="139"/>
      <c r="B179" s="140"/>
      <c r="C179" s="337" t="s">
        <v>5166</v>
      </c>
      <c r="D179" s="481" t="s">
        <v>5167</v>
      </c>
      <c r="E179" s="481"/>
      <c r="F179" s="481"/>
      <c r="G179" s="478" t="s">
        <v>5168</v>
      </c>
      <c r="H179" s="478"/>
      <c r="I179" s="479" t="s">
        <v>5169</v>
      </c>
      <c r="J179" s="479"/>
      <c r="K179" s="479"/>
      <c r="L179" s="479"/>
      <c r="M179" s="479"/>
      <c r="N179" s="479"/>
      <c r="O179" s="479"/>
      <c r="P179" s="479"/>
      <c r="Q179" s="479"/>
      <c r="R179" s="479"/>
      <c r="S179" s="479"/>
      <c r="T179" s="479"/>
      <c r="U179" s="1"/>
      <c r="V179" s="1"/>
      <c r="W179" s="1"/>
      <c r="X179" s="1"/>
      <c r="Y179" s="1"/>
      <c r="Z179" s="1"/>
      <c r="AA179" s="1"/>
      <c r="AB179" s="1"/>
      <c r="AC179" s="1"/>
      <c r="AD179" s="1"/>
      <c r="AF179" s="22"/>
      <c r="AI179" s="22"/>
      <c r="AJ179" cm="1">
        <f t="array" ref="AJ179">IF(OR(U179={"NS","NA"},Y83={"NS","NA"}),0,IF(U179&gt;=Y83,0,1))</f>
        <v>0</v>
      </c>
      <c r="AK179" cm="1">
        <f t="array" ref="AK179">IF(OR(V179={"NS","NA"},$Y83={"NS","NA"}),0,IF(V179&lt;=$Y83,0,1))</f>
        <v>0</v>
      </c>
      <c r="AL179" cm="1">
        <f t="array" ref="AL179">IF(OR(W179={"NS","NA"},$Y83={"NS","NA"}),0,IF(W179&lt;=$Y83,0,1))</f>
        <v>0</v>
      </c>
      <c r="AM179" cm="1">
        <f t="array" ref="AM179">IF(OR(X179={"NS","NA"},$Y83={"NS","NA"}),0,IF(X179&lt;=$Y83,0,1))</f>
        <v>0</v>
      </c>
      <c r="AN179" cm="1">
        <f t="array" ref="AN179">IF(OR(Y179={"NS","NA"},$Y83={"NS","NA"}),0,IF(Y179&lt;=$Y83,0,1))</f>
        <v>0</v>
      </c>
      <c r="AO179" cm="1">
        <f t="array" ref="AO179">IF(OR(Z179={"NS","NA"},$Y83={"NS","NA"}),0,IF(Z179&lt;=$Y83,0,1))</f>
        <v>0</v>
      </c>
      <c r="AP179" cm="1">
        <f t="array" ref="AP179">IF(OR(AA179={"NS","NA"},$Y83={"NS","NA"}),0,IF(AA179&lt;=$Y83,0,1))</f>
        <v>0</v>
      </c>
      <c r="AQ179" cm="1">
        <f t="array" ref="AQ179">IF(OR(AB179={"NS","NA"},$Y83={"NS","NA"}),0,IF(AB179&lt;=$Y83,0,1))</f>
        <v>0</v>
      </c>
      <c r="AR179" cm="1">
        <f t="array" ref="AR179">IF(OR(AC179={"NS","NA"},$Y83={"NS","NA"}),0,IF(AC179&lt;=$Y83,0,1))</f>
        <v>0</v>
      </c>
      <c r="AS179" cm="1">
        <f t="array" ref="AS179">IF(OR(AD179={"NS","NA"},$Y83={"NS","NA"}),0,IF(AD179&lt;=$Y83,0,1))</f>
        <v>0</v>
      </c>
      <c r="AT179" s="22"/>
      <c r="AU179" s="22"/>
      <c r="AV179" s="22"/>
      <c r="AW179" s="22"/>
      <c r="AX179" s="22"/>
      <c r="AY179" s="22"/>
      <c r="AZ179" s="22"/>
      <c r="BA179" s="22"/>
      <c r="BB179" s="22"/>
      <c r="BC179" s="22"/>
      <c r="BD179" cm="1">
        <f t="array" ref="BD179">IF(AND(U179&gt;0,U179&lt;&gt;{"NS","NA"},SUM(V179:AD179)=0),1,0)</f>
        <v>0</v>
      </c>
      <c r="BE179">
        <f t="shared" si="1"/>
        <v>0</v>
      </c>
    </row>
    <row r="180" spans="1:57" customFormat="1" ht="14.25">
      <c r="A180" s="139"/>
      <c r="B180" s="140"/>
      <c r="C180" s="337"/>
      <c r="D180" s="481"/>
      <c r="E180" s="481"/>
      <c r="F180" s="481"/>
      <c r="G180" s="478" t="s">
        <v>5170</v>
      </c>
      <c r="H180" s="478"/>
      <c r="I180" s="479" t="s">
        <v>5171</v>
      </c>
      <c r="J180" s="479"/>
      <c r="K180" s="479"/>
      <c r="L180" s="479"/>
      <c r="M180" s="479"/>
      <c r="N180" s="479"/>
      <c r="O180" s="479"/>
      <c r="P180" s="479"/>
      <c r="Q180" s="479"/>
      <c r="R180" s="479"/>
      <c r="S180" s="479"/>
      <c r="T180" s="479"/>
      <c r="U180" s="1"/>
      <c r="V180" s="1"/>
      <c r="W180" s="1"/>
      <c r="X180" s="1"/>
      <c r="Y180" s="1"/>
      <c r="Z180" s="1"/>
      <c r="AA180" s="1"/>
      <c r="AB180" s="1"/>
      <c r="AC180" s="1"/>
      <c r="AD180" s="1"/>
      <c r="AF180" s="22"/>
      <c r="AI180" s="22"/>
      <c r="AJ180" cm="1">
        <f t="array" ref="AJ180">IF(OR(U180={"NS","NA"},Y84={"NS","NA"}),0,IF(U180&gt;=Y84,0,1))</f>
        <v>0</v>
      </c>
      <c r="AK180" cm="1">
        <f t="array" ref="AK180">IF(OR(V180={"NS","NA"},$Y84={"NS","NA"}),0,IF(V180&lt;=$Y84,0,1))</f>
        <v>0</v>
      </c>
      <c r="AL180" cm="1">
        <f t="array" ref="AL180">IF(OR(W180={"NS","NA"},$Y84={"NS","NA"}),0,IF(W180&lt;=$Y84,0,1))</f>
        <v>0</v>
      </c>
      <c r="AM180" cm="1">
        <f t="array" ref="AM180">IF(OR(X180={"NS","NA"},$Y84={"NS","NA"}),0,IF(X180&lt;=$Y84,0,1))</f>
        <v>0</v>
      </c>
      <c r="AN180" cm="1">
        <f t="array" ref="AN180">IF(OR(Y180={"NS","NA"},$Y84={"NS","NA"}),0,IF(Y180&lt;=$Y84,0,1))</f>
        <v>0</v>
      </c>
      <c r="AO180" cm="1">
        <f t="array" ref="AO180">IF(OR(Z180={"NS","NA"},$Y84={"NS","NA"}),0,IF(Z180&lt;=$Y84,0,1))</f>
        <v>0</v>
      </c>
      <c r="AP180" cm="1">
        <f t="array" ref="AP180">IF(OR(AA180={"NS","NA"},$Y84={"NS","NA"}),0,IF(AA180&lt;=$Y84,0,1))</f>
        <v>0</v>
      </c>
      <c r="AQ180" cm="1">
        <f t="array" ref="AQ180">IF(OR(AB180={"NS","NA"},$Y84={"NS","NA"}),0,IF(AB180&lt;=$Y84,0,1))</f>
        <v>0</v>
      </c>
      <c r="AR180" cm="1">
        <f t="array" ref="AR180">IF(OR(AC180={"NS","NA"},$Y84={"NS","NA"}),0,IF(AC180&lt;=$Y84,0,1))</f>
        <v>0</v>
      </c>
      <c r="AS180" cm="1">
        <f t="array" ref="AS180">IF(OR(AD180={"NS","NA"},$Y84={"NS","NA"}),0,IF(AD180&lt;=$Y84,0,1))</f>
        <v>0</v>
      </c>
      <c r="AT180" s="22"/>
      <c r="AU180" s="22"/>
      <c r="AV180" s="22"/>
      <c r="AW180" s="22"/>
      <c r="AX180" s="22"/>
      <c r="AY180" s="22"/>
      <c r="AZ180" s="22"/>
      <c r="BA180" s="22"/>
      <c r="BB180" s="22"/>
      <c r="BC180" s="22"/>
      <c r="BD180" cm="1">
        <f t="array" ref="BD180">IF(AND(U180&gt;0,U180&lt;&gt;{"NS","NA"},SUM(V180:AD180)=0),1,0)</f>
        <v>0</v>
      </c>
      <c r="BE180">
        <f t="shared" si="1"/>
        <v>0</v>
      </c>
    </row>
    <row r="181" spans="1:57" customFormat="1" ht="24" customHeight="1">
      <c r="A181" s="139"/>
      <c r="B181" s="140"/>
      <c r="C181" s="337"/>
      <c r="D181" s="481"/>
      <c r="E181" s="481"/>
      <c r="F181" s="481"/>
      <c r="G181" s="478" t="s">
        <v>5172</v>
      </c>
      <c r="H181" s="478"/>
      <c r="I181" s="479" t="s">
        <v>5173</v>
      </c>
      <c r="J181" s="479"/>
      <c r="K181" s="479"/>
      <c r="L181" s="479"/>
      <c r="M181" s="479"/>
      <c r="N181" s="479"/>
      <c r="O181" s="479"/>
      <c r="P181" s="479"/>
      <c r="Q181" s="479"/>
      <c r="R181" s="479"/>
      <c r="S181" s="479"/>
      <c r="T181" s="479"/>
      <c r="U181" s="1"/>
      <c r="V181" s="1"/>
      <c r="W181" s="1"/>
      <c r="X181" s="1"/>
      <c r="Y181" s="1"/>
      <c r="Z181" s="1"/>
      <c r="AA181" s="1"/>
      <c r="AB181" s="1"/>
      <c r="AC181" s="1"/>
      <c r="AD181" s="1"/>
      <c r="AF181" s="22"/>
      <c r="AI181" s="22"/>
      <c r="AJ181" cm="1">
        <f t="array" ref="AJ181">IF(OR(U181={"NS","NA"},Y85={"NS","NA"}),0,IF(U181&gt;=Y85,0,1))</f>
        <v>0</v>
      </c>
      <c r="AK181" cm="1">
        <f t="array" ref="AK181">IF(OR(V181={"NS","NA"},$Y85={"NS","NA"}),0,IF(V181&lt;=$Y85,0,1))</f>
        <v>0</v>
      </c>
      <c r="AL181" cm="1">
        <f t="array" ref="AL181">IF(OR(W181={"NS","NA"},$Y85={"NS","NA"}),0,IF(W181&lt;=$Y85,0,1))</f>
        <v>0</v>
      </c>
      <c r="AM181" cm="1">
        <f t="array" ref="AM181">IF(OR(X181={"NS","NA"},$Y85={"NS","NA"}),0,IF(X181&lt;=$Y85,0,1))</f>
        <v>0</v>
      </c>
      <c r="AN181" cm="1">
        <f t="array" ref="AN181">IF(OR(Y181={"NS","NA"},$Y85={"NS","NA"}),0,IF(Y181&lt;=$Y85,0,1))</f>
        <v>0</v>
      </c>
      <c r="AO181" cm="1">
        <f t="array" ref="AO181">IF(OR(Z181={"NS","NA"},$Y85={"NS","NA"}),0,IF(Z181&lt;=$Y85,0,1))</f>
        <v>0</v>
      </c>
      <c r="AP181" cm="1">
        <f t="array" ref="AP181">IF(OR(AA181={"NS","NA"},$Y85={"NS","NA"}),0,IF(AA181&lt;=$Y85,0,1))</f>
        <v>0</v>
      </c>
      <c r="AQ181" cm="1">
        <f t="array" ref="AQ181">IF(OR(AB181={"NS","NA"},$Y85={"NS","NA"}),0,IF(AB181&lt;=$Y85,0,1))</f>
        <v>0</v>
      </c>
      <c r="AR181" cm="1">
        <f t="array" ref="AR181">IF(OR(AC181={"NS","NA"},$Y85={"NS","NA"}),0,IF(AC181&lt;=$Y85,0,1))</f>
        <v>0</v>
      </c>
      <c r="AS181" cm="1">
        <f t="array" ref="AS181">IF(OR(AD181={"NS","NA"},$Y85={"NS","NA"}),0,IF(AD181&lt;=$Y85,0,1))</f>
        <v>0</v>
      </c>
      <c r="AT181" s="22"/>
      <c r="AU181" s="22"/>
      <c r="AV181" s="22"/>
      <c r="AW181" s="22"/>
      <c r="AX181" s="22"/>
      <c r="AY181" s="22"/>
      <c r="AZ181" s="22"/>
      <c r="BA181" s="22"/>
      <c r="BB181" s="22"/>
      <c r="BC181" s="22"/>
      <c r="BD181" cm="1">
        <f t="array" ref="BD181">IF(AND(U181&gt;0,U181&lt;&gt;{"NS","NA"},SUM(V181:AD181)=0),1,0)</f>
        <v>0</v>
      </c>
      <c r="BE181">
        <f t="shared" si="1"/>
        <v>0</v>
      </c>
    </row>
    <row r="182" spans="1:57" customFormat="1" ht="14.25">
      <c r="A182" s="139"/>
      <c r="B182" s="140"/>
      <c r="C182" s="337"/>
      <c r="D182" s="481"/>
      <c r="E182" s="481"/>
      <c r="F182" s="481"/>
      <c r="G182" s="478" t="s">
        <v>5174</v>
      </c>
      <c r="H182" s="478"/>
      <c r="I182" s="479" t="s">
        <v>5175</v>
      </c>
      <c r="J182" s="479"/>
      <c r="K182" s="479"/>
      <c r="L182" s="479"/>
      <c r="M182" s="479"/>
      <c r="N182" s="479"/>
      <c r="O182" s="479"/>
      <c r="P182" s="479"/>
      <c r="Q182" s="479"/>
      <c r="R182" s="479"/>
      <c r="S182" s="479"/>
      <c r="T182" s="479"/>
      <c r="U182" s="1"/>
      <c r="V182" s="1"/>
      <c r="W182" s="1"/>
      <c r="X182" s="1"/>
      <c r="Y182" s="1"/>
      <c r="Z182" s="1"/>
      <c r="AA182" s="1"/>
      <c r="AB182" s="1"/>
      <c r="AC182" s="1"/>
      <c r="AD182" s="1"/>
      <c r="AF182" s="22"/>
      <c r="AI182" s="22"/>
      <c r="AJ182" cm="1">
        <f t="array" ref="AJ182">IF(OR(U182={"NS","NA"},Y86={"NS","NA"}),0,IF(U182&gt;=Y86,0,1))</f>
        <v>0</v>
      </c>
      <c r="AK182" cm="1">
        <f t="array" ref="AK182">IF(OR(V182={"NS","NA"},$Y86={"NS","NA"}),0,IF(V182&lt;=$Y86,0,1))</f>
        <v>0</v>
      </c>
      <c r="AL182" cm="1">
        <f t="array" ref="AL182">IF(OR(W182={"NS","NA"},$Y86={"NS","NA"}),0,IF(W182&lt;=$Y86,0,1))</f>
        <v>0</v>
      </c>
      <c r="AM182" cm="1">
        <f t="array" ref="AM182">IF(OR(X182={"NS","NA"},$Y86={"NS","NA"}),0,IF(X182&lt;=$Y86,0,1))</f>
        <v>0</v>
      </c>
      <c r="AN182" cm="1">
        <f t="array" ref="AN182">IF(OR(Y182={"NS","NA"},$Y86={"NS","NA"}),0,IF(Y182&lt;=$Y86,0,1))</f>
        <v>0</v>
      </c>
      <c r="AO182" cm="1">
        <f t="array" ref="AO182">IF(OR(Z182={"NS","NA"},$Y86={"NS","NA"}),0,IF(Z182&lt;=$Y86,0,1))</f>
        <v>0</v>
      </c>
      <c r="AP182" cm="1">
        <f t="array" ref="AP182">IF(OR(AA182={"NS","NA"},$Y86={"NS","NA"}),0,IF(AA182&lt;=$Y86,0,1))</f>
        <v>0</v>
      </c>
      <c r="AQ182" cm="1">
        <f t="array" ref="AQ182">IF(OR(AB182={"NS","NA"},$Y86={"NS","NA"}),0,IF(AB182&lt;=$Y86,0,1))</f>
        <v>0</v>
      </c>
      <c r="AR182" cm="1">
        <f t="array" ref="AR182">IF(OR(AC182={"NS","NA"},$Y86={"NS","NA"}),0,IF(AC182&lt;=$Y86,0,1))</f>
        <v>0</v>
      </c>
      <c r="AS182" cm="1">
        <f t="array" ref="AS182">IF(OR(AD182={"NS","NA"},$Y86={"NS","NA"}),0,IF(AD182&lt;=$Y86,0,1))</f>
        <v>0</v>
      </c>
      <c r="AT182" s="22"/>
      <c r="AU182" s="22"/>
      <c r="AV182" s="22"/>
      <c r="AW182" s="22"/>
      <c r="AX182" s="22"/>
      <c r="AY182" s="22"/>
      <c r="AZ182" s="22"/>
      <c r="BA182" s="22"/>
      <c r="BB182" s="22"/>
      <c r="BC182" s="22"/>
      <c r="BD182" cm="1">
        <f t="array" ref="BD182">IF(AND(U182&gt;0,U182&lt;&gt;{"NS","NA"},SUM(V182:AD182)=0),1,0)</f>
        <v>0</v>
      </c>
      <c r="BE182">
        <f t="shared" si="1"/>
        <v>0</v>
      </c>
    </row>
    <row r="183" spans="1:57" customFormat="1" ht="24" customHeight="1">
      <c r="A183" s="139"/>
      <c r="B183" s="140"/>
      <c r="C183" s="337"/>
      <c r="D183" s="481"/>
      <c r="E183" s="481"/>
      <c r="F183" s="481"/>
      <c r="G183" s="478" t="s">
        <v>5176</v>
      </c>
      <c r="H183" s="478"/>
      <c r="I183" s="479" t="s">
        <v>5177</v>
      </c>
      <c r="J183" s="479"/>
      <c r="K183" s="479"/>
      <c r="L183" s="479"/>
      <c r="M183" s="479"/>
      <c r="N183" s="479"/>
      <c r="O183" s="479"/>
      <c r="P183" s="479"/>
      <c r="Q183" s="479"/>
      <c r="R183" s="479"/>
      <c r="S183" s="479"/>
      <c r="T183" s="479"/>
      <c r="U183" s="1"/>
      <c r="V183" s="1"/>
      <c r="W183" s="1"/>
      <c r="X183" s="1"/>
      <c r="Y183" s="1"/>
      <c r="Z183" s="1"/>
      <c r="AA183" s="1"/>
      <c r="AB183" s="1"/>
      <c r="AC183" s="1"/>
      <c r="AD183" s="1"/>
      <c r="AF183" s="22"/>
      <c r="AI183" s="22"/>
      <c r="AJ183" cm="1">
        <f t="array" ref="AJ183">IF(OR(U183={"NS","NA"},Y87={"NS","NA"}),0,IF(U183&gt;=Y87,0,1))</f>
        <v>0</v>
      </c>
      <c r="AK183" cm="1">
        <f t="array" ref="AK183">IF(OR(V183={"NS","NA"},$Y87={"NS","NA"}),0,IF(V183&lt;=$Y87,0,1))</f>
        <v>0</v>
      </c>
      <c r="AL183" cm="1">
        <f t="array" ref="AL183">IF(OR(W183={"NS","NA"},$Y87={"NS","NA"}),0,IF(W183&lt;=$Y87,0,1))</f>
        <v>0</v>
      </c>
      <c r="AM183" cm="1">
        <f t="array" ref="AM183">IF(OR(X183={"NS","NA"},$Y87={"NS","NA"}),0,IF(X183&lt;=$Y87,0,1))</f>
        <v>0</v>
      </c>
      <c r="AN183" cm="1">
        <f t="array" ref="AN183">IF(OR(Y183={"NS","NA"},$Y87={"NS","NA"}),0,IF(Y183&lt;=$Y87,0,1))</f>
        <v>0</v>
      </c>
      <c r="AO183" cm="1">
        <f t="array" ref="AO183">IF(OR(Z183={"NS","NA"},$Y87={"NS","NA"}),0,IF(Z183&lt;=$Y87,0,1))</f>
        <v>0</v>
      </c>
      <c r="AP183" cm="1">
        <f t="array" ref="AP183">IF(OR(AA183={"NS","NA"},$Y87={"NS","NA"}),0,IF(AA183&lt;=$Y87,0,1))</f>
        <v>0</v>
      </c>
      <c r="AQ183" cm="1">
        <f t="array" ref="AQ183">IF(OR(AB183={"NS","NA"},$Y87={"NS","NA"}),0,IF(AB183&lt;=$Y87,0,1))</f>
        <v>0</v>
      </c>
      <c r="AR183" cm="1">
        <f t="array" ref="AR183">IF(OR(AC183={"NS","NA"},$Y87={"NS","NA"}),0,IF(AC183&lt;=$Y87,0,1))</f>
        <v>0</v>
      </c>
      <c r="AS183" cm="1">
        <f t="array" ref="AS183">IF(OR(AD183={"NS","NA"},$Y87={"NS","NA"}),0,IF(AD183&lt;=$Y87,0,1))</f>
        <v>0</v>
      </c>
      <c r="AT183" s="22"/>
      <c r="AU183" s="22"/>
      <c r="AV183" s="22"/>
      <c r="AW183" s="22"/>
      <c r="AX183" s="22"/>
      <c r="AY183" s="22"/>
      <c r="AZ183" s="22"/>
      <c r="BA183" s="22"/>
      <c r="BB183" s="22"/>
      <c r="BC183" s="22"/>
      <c r="BD183" cm="1">
        <f t="array" ref="BD183">IF(AND(U183&gt;0,U183&lt;&gt;{"NS","NA"},SUM(V183:AD183)=0),1,0)</f>
        <v>0</v>
      </c>
      <c r="BE183">
        <f t="shared" si="1"/>
        <v>0</v>
      </c>
    </row>
    <row r="184" spans="1:57" customFormat="1" ht="24" customHeight="1">
      <c r="A184" s="139"/>
      <c r="B184" s="140"/>
      <c r="C184" s="337"/>
      <c r="D184" s="481"/>
      <c r="E184" s="481"/>
      <c r="F184" s="481"/>
      <c r="G184" s="478" t="s">
        <v>5178</v>
      </c>
      <c r="H184" s="478"/>
      <c r="I184" s="479" t="s">
        <v>5179</v>
      </c>
      <c r="J184" s="479"/>
      <c r="K184" s="479"/>
      <c r="L184" s="479"/>
      <c r="M184" s="479"/>
      <c r="N184" s="479"/>
      <c r="O184" s="479"/>
      <c r="P184" s="479"/>
      <c r="Q184" s="479"/>
      <c r="R184" s="479"/>
      <c r="S184" s="479"/>
      <c r="T184" s="479"/>
      <c r="U184" s="1"/>
      <c r="V184" s="1"/>
      <c r="W184" s="1"/>
      <c r="X184" s="1"/>
      <c r="Y184" s="1"/>
      <c r="Z184" s="1"/>
      <c r="AA184" s="1"/>
      <c r="AB184" s="1"/>
      <c r="AC184" s="1"/>
      <c r="AD184" s="1"/>
      <c r="AF184" s="22"/>
      <c r="AI184" s="22"/>
      <c r="AJ184" cm="1">
        <f t="array" ref="AJ184">IF(OR(U184={"NS","NA"},Y88={"NS","NA"}),0,IF(U184&gt;=Y88,0,1))</f>
        <v>0</v>
      </c>
      <c r="AK184" cm="1">
        <f t="array" ref="AK184">IF(OR(V184={"NS","NA"},$Y88={"NS","NA"}),0,IF(V184&lt;=$Y88,0,1))</f>
        <v>0</v>
      </c>
      <c r="AL184" cm="1">
        <f t="array" ref="AL184">IF(OR(W184={"NS","NA"},$Y88={"NS","NA"}),0,IF(W184&lt;=$Y88,0,1))</f>
        <v>0</v>
      </c>
      <c r="AM184" cm="1">
        <f t="array" ref="AM184">IF(OR(X184={"NS","NA"},$Y88={"NS","NA"}),0,IF(X184&lt;=$Y88,0,1))</f>
        <v>0</v>
      </c>
      <c r="AN184" cm="1">
        <f t="array" ref="AN184">IF(OR(Y184={"NS","NA"},$Y88={"NS","NA"}),0,IF(Y184&lt;=$Y88,0,1))</f>
        <v>0</v>
      </c>
      <c r="AO184" cm="1">
        <f t="array" ref="AO184">IF(OR(Z184={"NS","NA"},$Y88={"NS","NA"}),0,IF(Z184&lt;=$Y88,0,1))</f>
        <v>0</v>
      </c>
      <c r="AP184" cm="1">
        <f t="array" ref="AP184">IF(OR(AA184={"NS","NA"},$Y88={"NS","NA"}),0,IF(AA184&lt;=$Y88,0,1))</f>
        <v>0</v>
      </c>
      <c r="AQ184" cm="1">
        <f t="array" ref="AQ184">IF(OR(AB184={"NS","NA"},$Y88={"NS","NA"}),0,IF(AB184&lt;=$Y88,0,1))</f>
        <v>0</v>
      </c>
      <c r="AR184" cm="1">
        <f t="array" ref="AR184">IF(OR(AC184={"NS","NA"},$Y88={"NS","NA"}),0,IF(AC184&lt;=$Y88,0,1))</f>
        <v>0</v>
      </c>
      <c r="AS184" cm="1">
        <f t="array" ref="AS184">IF(OR(AD184={"NS","NA"},$Y88={"NS","NA"}),0,IF(AD184&lt;=$Y88,0,1))</f>
        <v>0</v>
      </c>
      <c r="AT184" s="22"/>
      <c r="AU184" s="22"/>
      <c r="AV184" s="22"/>
      <c r="AW184" s="22"/>
      <c r="AX184" s="22"/>
      <c r="AY184" s="22"/>
      <c r="AZ184" s="22"/>
      <c r="BA184" s="22"/>
      <c r="BB184" s="22"/>
      <c r="BC184" s="22"/>
      <c r="BD184" cm="1">
        <f t="array" ref="BD184">IF(AND(U184&gt;0,U184&lt;&gt;{"NS","NA"},SUM(V184:AD184)=0),1,0)</f>
        <v>0</v>
      </c>
      <c r="BE184">
        <f t="shared" si="1"/>
        <v>0</v>
      </c>
    </row>
    <row r="185" spans="1:57" customFormat="1" ht="36" customHeight="1">
      <c r="A185" s="139"/>
      <c r="B185" s="140"/>
      <c r="C185" s="337" t="s">
        <v>5180</v>
      </c>
      <c r="D185" s="481" t="s">
        <v>5181</v>
      </c>
      <c r="E185" s="481"/>
      <c r="F185" s="481"/>
      <c r="G185" s="478" t="s">
        <v>5182</v>
      </c>
      <c r="H185" s="478"/>
      <c r="I185" s="479" t="s">
        <v>5183</v>
      </c>
      <c r="J185" s="479"/>
      <c r="K185" s="479"/>
      <c r="L185" s="479"/>
      <c r="M185" s="479"/>
      <c r="N185" s="479"/>
      <c r="O185" s="479"/>
      <c r="P185" s="479"/>
      <c r="Q185" s="479"/>
      <c r="R185" s="479"/>
      <c r="S185" s="479"/>
      <c r="T185" s="479"/>
      <c r="U185" s="1"/>
      <c r="V185" s="1"/>
      <c r="W185" s="1"/>
      <c r="X185" s="1"/>
      <c r="Y185" s="1"/>
      <c r="Z185" s="1"/>
      <c r="AA185" s="1"/>
      <c r="AB185" s="1"/>
      <c r="AC185" s="1"/>
      <c r="AD185" s="1"/>
      <c r="AF185" s="22"/>
      <c r="AI185" s="22"/>
      <c r="AJ185" cm="1">
        <f t="array" ref="AJ185">IF(OR(U185={"NS","NA"},Y89={"NS","NA"}),0,IF(U185&gt;=Y89,0,1))</f>
        <v>0</v>
      </c>
      <c r="AK185" cm="1">
        <f t="array" ref="AK185">IF(OR(V185={"NS","NA"},$Y89={"NS","NA"}),0,IF(V185&lt;=$Y89,0,1))</f>
        <v>0</v>
      </c>
      <c r="AL185" cm="1">
        <f t="array" ref="AL185">IF(OR(W185={"NS","NA"},$Y89={"NS","NA"}),0,IF(W185&lt;=$Y89,0,1))</f>
        <v>0</v>
      </c>
      <c r="AM185" cm="1">
        <f t="array" ref="AM185">IF(OR(X185={"NS","NA"},$Y89={"NS","NA"}),0,IF(X185&lt;=$Y89,0,1))</f>
        <v>0</v>
      </c>
      <c r="AN185" cm="1">
        <f t="array" ref="AN185">IF(OR(Y185={"NS","NA"},$Y89={"NS","NA"}),0,IF(Y185&lt;=$Y89,0,1))</f>
        <v>0</v>
      </c>
      <c r="AO185" cm="1">
        <f t="array" ref="AO185">IF(OR(Z185={"NS","NA"},$Y89={"NS","NA"}),0,IF(Z185&lt;=$Y89,0,1))</f>
        <v>0</v>
      </c>
      <c r="AP185" cm="1">
        <f t="array" ref="AP185">IF(OR(AA185={"NS","NA"},$Y89={"NS","NA"}),0,IF(AA185&lt;=$Y89,0,1))</f>
        <v>0</v>
      </c>
      <c r="AQ185" cm="1">
        <f t="array" ref="AQ185">IF(OR(AB185={"NS","NA"},$Y89={"NS","NA"}),0,IF(AB185&lt;=$Y89,0,1))</f>
        <v>0</v>
      </c>
      <c r="AR185" cm="1">
        <f t="array" ref="AR185">IF(OR(AC185={"NS","NA"},$Y89={"NS","NA"}),0,IF(AC185&lt;=$Y89,0,1))</f>
        <v>0</v>
      </c>
      <c r="AS185" cm="1">
        <f t="array" ref="AS185">IF(OR(AD185={"NS","NA"},$Y89={"NS","NA"}),0,IF(AD185&lt;=$Y89,0,1))</f>
        <v>0</v>
      </c>
      <c r="AT185" s="22"/>
      <c r="AU185" s="22"/>
      <c r="AV185" s="22"/>
      <c r="AW185" s="22"/>
      <c r="AX185" s="22"/>
      <c r="AY185" s="22"/>
      <c r="AZ185" s="22"/>
      <c r="BA185" s="22"/>
      <c r="BB185" s="22"/>
      <c r="BC185" s="22"/>
      <c r="BD185" cm="1">
        <f t="array" ref="BD185">IF(AND(U185&gt;0,U185&lt;&gt;{"NS","NA"},SUM(V185:AD185)=0),1,0)</f>
        <v>0</v>
      </c>
      <c r="BE185">
        <f t="shared" si="1"/>
        <v>0</v>
      </c>
    </row>
    <row r="186" spans="1:57" customFormat="1" ht="24" customHeight="1">
      <c r="A186" s="139"/>
      <c r="B186" s="140"/>
      <c r="C186" s="337"/>
      <c r="D186" s="481"/>
      <c r="E186" s="481"/>
      <c r="F186" s="481"/>
      <c r="G186" s="478" t="s">
        <v>5184</v>
      </c>
      <c r="H186" s="478"/>
      <c r="I186" s="479" t="s">
        <v>5185</v>
      </c>
      <c r="J186" s="479"/>
      <c r="K186" s="479"/>
      <c r="L186" s="479"/>
      <c r="M186" s="479"/>
      <c r="N186" s="479"/>
      <c r="O186" s="479"/>
      <c r="P186" s="479"/>
      <c r="Q186" s="479"/>
      <c r="R186" s="479"/>
      <c r="S186" s="479"/>
      <c r="T186" s="479"/>
      <c r="U186" s="1"/>
      <c r="V186" s="1"/>
      <c r="W186" s="1"/>
      <c r="X186" s="1"/>
      <c r="Y186" s="1"/>
      <c r="Z186" s="1"/>
      <c r="AA186" s="1"/>
      <c r="AB186" s="1"/>
      <c r="AC186" s="1"/>
      <c r="AD186" s="1"/>
      <c r="AF186" s="22"/>
      <c r="AI186" s="22"/>
      <c r="AJ186" cm="1">
        <f t="array" ref="AJ186">IF(OR(U186={"NS","NA"},Y90={"NS","NA"}),0,IF(U186&gt;=Y90,0,1))</f>
        <v>0</v>
      </c>
      <c r="AK186" cm="1">
        <f t="array" ref="AK186">IF(OR(V186={"NS","NA"},$Y90={"NS","NA"}),0,IF(V186&lt;=$Y90,0,1))</f>
        <v>0</v>
      </c>
      <c r="AL186" cm="1">
        <f t="array" ref="AL186">IF(OR(W186={"NS","NA"},$Y90={"NS","NA"}),0,IF(W186&lt;=$Y90,0,1))</f>
        <v>0</v>
      </c>
      <c r="AM186" cm="1">
        <f t="array" ref="AM186">IF(OR(X186={"NS","NA"},$Y90={"NS","NA"}),0,IF(X186&lt;=$Y90,0,1))</f>
        <v>0</v>
      </c>
      <c r="AN186" cm="1">
        <f t="array" ref="AN186">IF(OR(Y186={"NS","NA"},$Y90={"NS","NA"}),0,IF(Y186&lt;=$Y90,0,1))</f>
        <v>0</v>
      </c>
      <c r="AO186" cm="1">
        <f t="array" ref="AO186">IF(OR(Z186={"NS","NA"},$Y90={"NS","NA"}),0,IF(Z186&lt;=$Y90,0,1))</f>
        <v>0</v>
      </c>
      <c r="AP186" cm="1">
        <f t="array" ref="AP186">IF(OR(AA186={"NS","NA"},$Y90={"NS","NA"}),0,IF(AA186&lt;=$Y90,0,1))</f>
        <v>0</v>
      </c>
      <c r="AQ186" cm="1">
        <f t="array" ref="AQ186">IF(OR(AB186={"NS","NA"},$Y90={"NS","NA"}),0,IF(AB186&lt;=$Y90,0,1))</f>
        <v>0</v>
      </c>
      <c r="AR186" cm="1">
        <f t="array" ref="AR186">IF(OR(AC186={"NS","NA"},$Y90={"NS","NA"}),0,IF(AC186&lt;=$Y90,0,1))</f>
        <v>0</v>
      </c>
      <c r="AS186" cm="1">
        <f t="array" ref="AS186">IF(OR(AD186={"NS","NA"},$Y90={"NS","NA"}),0,IF(AD186&lt;=$Y90,0,1))</f>
        <v>0</v>
      </c>
      <c r="AT186" s="22"/>
      <c r="AU186" s="22"/>
      <c r="AV186" s="22"/>
      <c r="AW186" s="22"/>
      <c r="AX186" s="22"/>
      <c r="AY186" s="22"/>
      <c r="AZ186" s="22"/>
      <c r="BA186" s="22"/>
      <c r="BB186" s="22"/>
      <c r="BC186" s="22"/>
      <c r="BD186" cm="1">
        <f t="array" ref="BD186">IF(AND(U186&gt;0,U186&lt;&gt;{"NS","NA"},SUM(V186:AD186)=0),1,0)</f>
        <v>0</v>
      </c>
      <c r="BE186">
        <f t="shared" si="1"/>
        <v>0</v>
      </c>
    </row>
    <row r="187" spans="1:57" customFormat="1" ht="24" customHeight="1">
      <c r="A187" s="139"/>
      <c r="B187" s="140"/>
      <c r="C187" s="337"/>
      <c r="D187" s="481"/>
      <c r="E187" s="481"/>
      <c r="F187" s="481"/>
      <c r="G187" s="478" t="s">
        <v>5186</v>
      </c>
      <c r="H187" s="478"/>
      <c r="I187" s="479" t="s">
        <v>5187</v>
      </c>
      <c r="J187" s="479"/>
      <c r="K187" s="479"/>
      <c r="L187" s="479"/>
      <c r="M187" s="479"/>
      <c r="N187" s="479"/>
      <c r="O187" s="479"/>
      <c r="P187" s="479"/>
      <c r="Q187" s="479"/>
      <c r="R187" s="479"/>
      <c r="S187" s="479"/>
      <c r="T187" s="479"/>
      <c r="U187" s="1"/>
      <c r="V187" s="1"/>
      <c r="W187" s="1"/>
      <c r="X187" s="1"/>
      <c r="Y187" s="1"/>
      <c r="Z187" s="1"/>
      <c r="AA187" s="1"/>
      <c r="AB187" s="1"/>
      <c r="AC187" s="1"/>
      <c r="AD187" s="1"/>
      <c r="AF187" s="22"/>
      <c r="AI187" s="22"/>
      <c r="AJ187" cm="1">
        <f t="array" ref="AJ187">IF(OR(U187={"NS","NA"},Y91={"NS","NA"}),0,IF(U187&gt;=Y91,0,1))</f>
        <v>0</v>
      </c>
      <c r="AK187" cm="1">
        <f t="array" ref="AK187">IF(OR(V187={"NS","NA"},$Y91={"NS","NA"}),0,IF(V187&lt;=$Y91,0,1))</f>
        <v>0</v>
      </c>
      <c r="AL187" cm="1">
        <f t="array" ref="AL187">IF(OR(W187={"NS","NA"},$Y91={"NS","NA"}),0,IF(W187&lt;=$Y91,0,1))</f>
        <v>0</v>
      </c>
      <c r="AM187" cm="1">
        <f t="array" ref="AM187">IF(OR(X187={"NS","NA"},$Y91={"NS","NA"}),0,IF(X187&lt;=$Y91,0,1))</f>
        <v>0</v>
      </c>
      <c r="AN187" cm="1">
        <f t="array" ref="AN187">IF(OR(Y187={"NS","NA"},$Y91={"NS","NA"}),0,IF(Y187&lt;=$Y91,0,1))</f>
        <v>0</v>
      </c>
      <c r="AO187" cm="1">
        <f t="array" ref="AO187">IF(OR(Z187={"NS","NA"},$Y91={"NS","NA"}),0,IF(Z187&lt;=$Y91,0,1))</f>
        <v>0</v>
      </c>
      <c r="AP187" cm="1">
        <f t="array" ref="AP187">IF(OR(AA187={"NS","NA"},$Y91={"NS","NA"}),0,IF(AA187&lt;=$Y91,0,1))</f>
        <v>0</v>
      </c>
      <c r="AQ187" cm="1">
        <f t="array" ref="AQ187">IF(OR(AB187={"NS","NA"},$Y91={"NS","NA"}),0,IF(AB187&lt;=$Y91,0,1))</f>
        <v>0</v>
      </c>
      <c r="AR187" cm="1">
        <f t="array" ref="AR187">IF(OR(AC187={"NS","NA"},$Y91={"NS","NA"}),0,IF(AC187&lt;=$Y91,0,1))</f>
        <v>0</v>
      </c>
      <c r="AS187" cm="1">
        <f t="array" ref="AS187">IF(OR(AD187={"NS","NA"},$Y91={"NS","NA"}),0,IF(AD187&lt;=$Y91,0,1))</f>
        <v>0</v>
      </c>
      <c r="AT187" s="22"/>
      <c r="AU187" s="22"/>
      <c r="AV187" s="22"/>
      <c r="AW187" s="22"/>
      <c r="AX187" s="22"/>
      <c r="AY187" s="22"/>
      <c r="AZ187" s="22"/>
      <c r="BA187" s="22"/>
      <c r="BB187" s="22"/>
      <c r="BC187" s="22"/>
      <c r="BD187" cm="1">
        <f t="array" ref="BD187">IF(AND(U187&gt;0,U187&lt;&gt;{"NS","NA"},SUM(V187:AD187)=0),1,0)</f>
        <v>0</v>
      </c>
      <c r="BE187">
        <f t="shared" si="1"/>
        <v>0</v>
      </c>
    </row>
    <row r="188" spans="1:57" customFormat="1" ht="36" customHeight="1">
      <c r="A188" s="139"/>
      <c r="B188" s="140"/>
      <c r="C188" s="337"/>
      <c r="D188" s="481"/>
      <c r="E188" s="481"/>
      <c r="F188" s="481"/>
      <c r="G188" s="478" t="s">
        <v>5188</v>
      </c>
      <c r="H188" s="478"/>
      <c r="I188" s="479" t="s">
        <v>5189</v>
      </c>
      <c r="J188" s="479"/>
      <c r="K188" s="479"/>
      <c r="L188" s="479"/>
      <c r="M188" s="479"/>
      <c r="N188" s="479"/>
      <c r="O188" s="479"/>
      <c r="P188" s="479"/>
      <c r="Q188" s="479"/>
      <c r="R188" s="479"/>
      <c r="S188" s="479"/>
      <c r="T188" s="479"/>
      <c r="U188" s="1"/>
      <c r="V188" s="1"/>
      <c r="W188" s="1"/>
      <c r="X188" s="1"/>
      <c r="Y188" s="1"/>
      <c r="Z188" s="1"/>
      <c r="AA188" s="1"/>
      <c r="AB188" s="1"/>
      <c r="AC188" s="1"/>
      <c r="AD188" s="1"/>
      <c r="AF188" s="22"/>
      <c r="AI188" s="22"/>
      <c r="AJ188" cm="1">
        <f t="array" ref="AJ188">IF(OR(U188={"NS","NA"},Y92={"NS","NA"}),0,IF(U188&gt;=Y92,0,1))</f>
        <v>0</v>
      </c>
      <c r="AK188" cm="1">
        <f t="array" ref="AK188">IF(OR(V188={"NS","NA"},$Y92={"NS","NA"}),0,IF(V188&lt;=$Y92,0,1))</f>
        <v>0</v>
      </c>
      <c r="AL188" cm="1">
        <f t="array" ref="AL188">IF(OR(W188={"NS","NA"},$Y92={"NS","NA"}),0,IF(W188&lt;=$Y92,0,1))</f>
        <v>0</v>
      </c>
      <c r="AM188" cm="1">
        <f t="array" ref="AM188">IF(OR(X188={"NS","NA"},$Y92={"NS","NA"}),0,IF(X188&lt;=$Y92,0,1))</f>
        <v>0</v>
      </c>
      <c r="AN188" cm="1">
        <f t="array" ref="AN188">IF(OR(Y188={"NS","NA"},$Y92={"NS","NA"}),0,IF(Y188&lt;=$Y92,0,1))</f>
        <v>0</v>
      </c>
      <c r="AO188" cm="1">
        <f t="array" ref="AO188">IF(OR(Z188={"NS","NA"},$Y92={"NS","NA"}),0,IF(Z188&lt;=$Y92,0,1))</f>
        <v>0</v>
      </c>
      <c r="AP188" cm="1">
        <f t="array" ref="AP188">IF(OR(AA188={"NS","NA"},$Y92={"NS","NA"}),0,IF(AA188&lt;=$Y92,0,1))</f>
        <v>0</v>
      </c>
      <c r="AQ188" cm="1">
        <f t="array" ref="AQ188">IF(OR(AB188={"NS","NA"},$Y92={"NS","NA"}),0,IF(AB188&lt;=$Y92,0,1))</f>
        <v>0</v>
      </c>
      <c r="AR188" cm="1">
        <f t="array" ref="AR188">IF(OR(AC188={"NS","NA"},$Y92={"NS","NA"}),0,IF(AC188&lt;=$Y92,0,1))</f>
        <v>0</v>
      </c>
      <c r="AS188" cm="1">
        <f t="array" ref="AS188">IF(OR(AD188={"NS","NA"},$Y92={"NS","NA"}),0,IF(AD188&lt;=$Y92,0,1))</f>
        <v>0</v>
      </c>
      <c r="AT188" s="22"/>
      <c r="AU188" s="22"/>
      <c r="AV188" s="22"/>
      <c r="AW188" s="22"/>
      <c r="AX188" s="22"/>
      <c r="AY188" s="22"/>
      <c r="AZ188" s="22"/>
      <c r="BA188" s="22"/>
      <c r="BB188" s="22"/>
      <c r="BC188" s="22"/>
      <c r="BD188" cm="1">
        <f t="array" ref="BD188">IF(AND(U188&gt;0,U188&lt;&gt;{"NS","NA"},SUM(V188:AD188)=0),1,0)</f>
        <v>0</v>
      </c>
      <c r="BE188">
        <f t="shared" si="1"/>
        <v>0</v>
      </c>
    </row>
    <row r="189" spans="1:57" customFormat="1" ht="36" customHeight="1">
      <c r="A189" s="139"/>
      <c r="B189" s="140"/>
      <c r="C189" s="337"/>
      <c r="D189" s="481"/>
      <c r="E189" s="481"/>
      <c r="F189" s="481"/>
      <c r="G189" s="478" t="s">
        <v>5190</v>
      </c>
      <c r="H189" s="478"/>
      <c r="I189" s="479" t="s">
        <v>5191</v>
      </c>
      <c r="J189" s="479"/>
      <c r="K189" s="479"/>
      <c r="L189" s="479"/>
      <c r="M189" s="479"/>
      <c r="N189" s="479"/>
      <c r="O189" s="479"/>
      <c r="P189" s="479"/>
      <c r="Q189" s="479"/>
      <c r="R189" s="479"/>
      <c r="S189" s="479"/>
      <c r="T189" s="479"/>
      <c r="U189" s="1"/>
      <c r="V189" s="1"/>
      <c r="W189" s="1"/>
      <c r="X189" s="1"/>
      <c r="Y189" s="1"/>
      <c r="Z189" s="1"/>
      <c r="AA189" s="1"/>
      <c r="AB189" s="1"/>
      <c r="AC189" s="1"/>
      <c r="AD189" s="1"/>
      <c r="AF189" s="22"/>
      <c r="AI189" s="22"/>
      <c r="AJ189" cm="1">
        <f t="array" ref="AJ189">IF(OR(U189={"NS","NA"},Y93={"NS","NA"}),0,IF(U189&gt;=Y93,0,1))</f>
        <v>0</v>
      </c>
      <c r="AK189" cm="1">
        <f t="array" ref="AK189">IF(OR(V189={"NS","NA"},$Y93={"NS","NA"}),0,IF(V189&lt;=$Y93,0,1))</f>
        <v>0</v>
      </c>
      <c r="AL189" cm="1">
        <f t="array" ref="AL189">IF(OR(W189={"NS","NA"},$Y93={"NS","NA"}),0,IF(W189&lt;=$Y93,0,1))</f>
        <v>0</v>
      </c>
      <c r="AM189" cm="1">
        <f t="array" ref="AM189">IF(OR(X189={"NS","NA"},$Y93={"NS","NA"}),0,IF(X189&lt;=$Y93,0,1))</f>
        <v>0</v>
      </c>
      <c r="AN189" cm="1">
        <f t="array" ref="AN189">IF(OR(Y189={"NS","NA"},$Y93={"NS","NA"}),0,IF(Y189&lt;=$Y93,0,1))</f>
        <v>0</v>
      </c>
      <c r="AO189" cm="1">
        <f t="array" ref="AO189">IF(OR(Z189={"NS","NA"},$Y93={"NS","NA"}),0,IF(Z189&lt;=$Y93,0,1))</f>
        <v>0</v>
      </c>
      <c r="AP189" cm="1">
        <f t="array" ref="AP189">IF(OR(AA189={"NS","NA"},$Y93={"NS","NA"}),0,IF(AA189&lt;=$Y93,0,1))</f>
        <v>0</v>
      </c>
      <c r="AQ189" cm="1">
        <f t="array" ref="AQ189">IF(OR(AB189={"NS","NA"},$Y93={"NS","NA"}),0,IF(AB189&lt;=$Y93,0,1))</f>
        <v>0</v>
      </c>
      <c r="AR189" cm="1">
        <f t="array" ref="AR189">IF(OR(AC189={"NS","NA"},$Y93={"NS","NA"}),0,IF(AC189&lt;=$Y93,0,1))</f>
        <v>0</v>
      </c>
      <c r="AS189" cm="1">
        <f t="array" ref="AS189">IF(OR(AD189={"NS","NA"},$Y93={"NS","NA"}),0,IF(AD189&lt;=$Y93,0,1))</f>
        <v>0</v>
      </c>
      <c r="AT189" s="22"/>
      <c r="AU189" s="22"/>
      <c r="AV189" s="22"/>
      <c r="AW189" s="22"/>
      <c r="AX189" s="22"/>
      <c r="AY189" s="22"/>
      <c r="AZ189" s="22"/>
      <c r="BA189" s="22"/>
      <c r="BB189" s="22"/>
      <c r="BC189" s="22"/>
      <c r="BD189" cm="1">
        <f t="array" ref="BD189">IF(AND(U189&gt;0,U189&lt;&gt;{"NS","NA"},SUM(V189:AD189)=0),1,0)</f>
        <v>0</v>
      </c>
      <c r="BE189">
        <f t="shared" si="1"/>
        <v>0</v>
      </c>
    </row>
    <row r="190" spans="1:57" customFormat="1" ht="24" customHeight="1">
      <c r="A190" s="139"/>
      <c r="B190" s="140"/>
      <c r="C190" s="337"/>
      <c r="D190" s="481"/>
      <c r="E190" s="481"/>
      <c r="F190" s="481"/>
      <c r="G190" s="478" t="s">
        <v>5192</v>
      </c>
      <c r="H190" s="478"/>
      <c r="I190" s="479" t="s">
        <v>5193</v>
      </c>
      <c r="J190" s="479"/>
      <c r="K190" s="479"/>
      <c r="L190" s="479"/>
      <c r="M190" s="479"/>
      <c r="N190" s="479"/>
      <c r="O190" s="479"/>
      <c r="P190" s="479"/>
      <c r="Q190" s="479"/>
      <c r="R190" s="479"/>
      <c r="S190" s="479"/>
      <c r="T190" s="479"/>
      <c r="U190" s="1"/>
      <c r="V190" s="1"/>
      <c r="W190" s="1"/>
      <c r="X190" s="1"/>
      <c r="Y190" s="1"/>
      <c r="Z190" s="1"/>
      <c r="AA190" s="1"/>
      <c r="AB190" s="1"/>
      <c r="AC190" s="1"/>
      <c r="AD190" s="1"/>
      <c r="AF190" s="22"/>
      <c r="AI190" s="22"/>
      <c r="AJ190" cm="1">
        <f t="array" ref="AJ190">IF(OR(U190={"NS","NA"},Y94={"NS","NA"}),0,IF(U190&gt;=Y94,0,1))</f>
        <v>0</v>
      </c>
      <c r="AK190" cm="1">
        <f t="array" ref="AK190">IF(OR(V190={"NS","NA"},$Y94={"NS","NA"}),0,IF(V190&lt;=$Y94,0,1))</f>
        <v>0</v>
      </c>
      <c r="AL190" cm="1">
        <f t="array" ref="AL190">IF(OR(W190={"NS","NA"},$Y94={"NS","NA"}),0,IF(W190&lt;=$Y94,0,1))</f>
        <v>0</v>
      </c>
      <c r="AM190" cm="1">
        <f t="array" ref="AM190">IF(OR(X190={"NS","NA"},$Y94={"NS","NA"}),0,IF(X190&lt;=$Y94,0,1))</f>
        <v>0</v>
      </c>
      <c r="AN190" cm="1">
        <f t="array" ref="AN190">IF(OR(Y190={"NS","NA"},$Y94={"NS","NA"}),0,IF(Y190&lt;=$Y94,0,1))</f>
        <v>0</v>
      </c>
      <c r="AO190" cm="1">
        <f t="array" ref="AO190">IF(OR(Z190={"NS","NA"},$Y94={"NS","NA"}),0,IF(Z190&lt;=$Y94,0,1))</f>
        <v>0</v>
      </c>
      <c r="AP190" cm="1">
        <f t="array" ref="AP190">IF(OR(AA190={"NS","NA"},$Y94={"NS","NA"}),0,IF(AA190&lt;=$Y94,0,1))</f>
        <v>0</v>
      </c>
      <c r="AQ190" cm="1">
        <f t="array" ref="AQ190">IF(OR(AB190={"NS","NA"},$Y94={"NS","NA"}),0,IF(AB190&lt;=$Y94,0,1))</f>
        <v>0</v>
      </c>
      <c r="AR190" cm="1">
        <f t="array" ref="AR190">IF(OR(AC190={"NS","NA"},$Y94={"NS","NA"}),0,IF(AC190&lt;=$Y94,0,1))</f>
        <v>0</v>
      </c>
      <c r="AS190" cm="1">
        <f t="array" ref="AS190">IF(OR(AD190={"NS","NA"},$Y94={"NS","NA"}),0,IF(AD190&lt;=$Y94,0,1))</f>
        <v>0</v>
      </c>
      <c r="AT190" s="22"/>
      <c r="AU190" s="22"/>
      <c r="AV190" s="22"/>
      <c r="AW190" s="22"/>
      <c r="AX190" s="22"/>
      <c r="AY190" s="22"/>
      <c r="AZ190" s="22"/>
      <c r="BA190" s="22"/>
      <c r="BB190" s="22"/>
      <c r="BC190" s="22"/>
      <c r="BD190" cm="1">
        <f t="array" ref="BD190">IF(AND(U190&gt;0,U190&lt;&gt;{"NS","NA"},SUM(V190:AD190)=0),1,0)</f>
        <v>0</v>
      </c>
      <c r="BE190">
        <f t="shared" si="1"/>
        <v>0</v>
      </c>
    </row>
    <row r="191" spans="1:57" customFormat="1" ht="14.25">
      <c r="A191" s="139"/>
      <c r="B191" s="140"/>
      <c r="C191" s="337"/>
      <c r="D191" s="481"/>
      <c r="E191" s="481"/>
      <c r="F191" s="481"/>
      <c r="G191" s="478" t="s">
        <v>5194</v>
      </c>
      <c r="H191" s="478"/>
      <c r="I191" s="479" t="s">
        <v>5195</v>
      </c>
      <c r="J191" s="479"/>
      <c r="K191" s="479"/>
      <c r="L191" s="479"/>
      <c r="M191" s="479"/>
      <c r="N191" s="479"/>
      <c r="O191" s="479"/>
      <c r="P191" s="479"/>
      <c r="Q191" s="479"/>
      <c r="R191" s="479"/>
      <c r="S191" s="479"/>
      <c r="T191" s="479"/>
      <c r="U191" s="1"/>
      <c r="V191" s="1"/>
      <c r="W191" s="1"/>
      <c r="X191" s="1"/>
      <c r="Y191" s="1"/>
      <c r="Z191" s="1"/>
      <c r="AA191" s="1"/>
      <c r="AB191" s="1"/>
      <c r="AC191" s="1"/>
      <c r="AD191" s="1"/>
      <c r="AF191" s="22"/>
      <c r="AI191" s="22"/>
      <c r="AJ191" cm="1">
        <f t="array" ref="AJ191">IF(OR(U191={"NS","NA"},Y95={"NS","NA"}),0,IF(U191&gt;=Y95,0,1))</f>
        <v>0</v>
      </c>
      <c r="AK191" cm="1">
        <f t="array" ref="AK191">IF(OR(V191={"NS","NA"},$Y95={"NS","NA"}),0,IF(V191&lt;=$Y95,0,1))</f>
        <v>0</v>
      </c>
      <c r="AL191" cm="1">
        <f t="array" ref="AL191">IF(OR(W191={"NS","NA"},$Y95={"NS","NA"}),0,IF(W191&lt;=$Y95,0,1))</f>
        <v>0</v>
      </c>
      <c r="AM191" cm="1">
        <f t="array" ref="AM191">IF(OR(X191={"NS","NA"},$Y95={"NS","NA"}),0,IF(X191&lt;=$Y95,0,1))</f>
        <v>0</v>
      </c>
      <c r="AN191" cm="1">
        <f t="array" ref="AN191">IF(OR(Y191={"NS","NA"},$Y95={"NS","NA"}),0,IF(Y191&lt;=$Y95,0,1))</f>
        <v>0</v>
      </c>
      <c r="AO191" cm="1">
        <f t="array" ref="AO191">IF(OR(Z191={"NS","NA"},$Y95={"NS","NA"}),0,IF(Z191&lt;=$Y95,0,1))</f>
        <v>0</v>
      </c>
      <c r="AP191" cm="1">
        <f t="array" ref="AP191">IF(OR(AA191={"NS","NA"},$Y95={"NS","NA"}),0,IF(AA191&lt;=$Y95,0,1))</f>
        <v>0</v>
      </c>
      <c r="AQ191" cm="1">
        <f t="array" ref="AQ191">IF(OR(AB191={"NS","NA"},$Y95={"NS","NA"}),0,IF(AB191&lt;=$Y95,0,1))</f>
        <v>0</v>
      </c>
      <c r="AR191" cm="1">
        <f t="array" ref="AR191">IF(OR(AC191={"NS","NA"},$Y95={"NS","NA"}),0,IF(AC191&lt;=$Y95,0,1))</f>
        <v>0</v>
      </c>
      <c r="AS191" cm="1">
        <f t="array" ref="AS191">IF(OR(AD191={"NS","NA"},$Y95={"NS","NA"}),0,IF(AD191&lt;=$Y95,0,1))</f>
        <v>0</v>
      </c>
      <c r="AT191" s="22"/>
      <c r="AU191" s="22"/>
      <c r="AV191" s="22"/>
      <c r="AW191" s="22"/>
      <c r="AX191" s="22"/>
      <c r="AY191" s="22"/>
      <c r="AZ191" s="22"/>
      <c r="BA191" s="22"/>
      <c r="BB191" s="22"/>
      <c r="BC191" s="22"/>
      <c r="BD191" cm="1">
        <f t="array" ref="BD191">IF(AND(U191&gt;0,U191&lt;&gt;{"NS","NA"},SUM(V191:AD191)=0),1,0)</f>
        <v>0</v>
      </c>
      <c r="BE191">
        <f t="shared" si="1"/>
        <v>0</v>
      </c>
    </row>
    <row r="192" spans="1:57" customFormat="1" ht="24" customHeight="1">
      <c r="A192" s="139"/>
      <c r="B192" s="140"/>
      <c r="C192" s="176" t="s">
        <v>5196</v>
      </c>
      <c r="D192" s="337" t="s">
        <v>5197</v>
      </c>
      <c r="E192" s="337"/>
      <c r="F192" s="337"/>
      <c r="G192" s="478" t="s">
        <v>5198</v>
      </c>
      <c r="H192" s="478"/>
      <c r="I192" s="479" t="s">
        <v>5199</v>
      </c>
      <c r="J192" s="479"/>
      <c r="K192" s="479"/>
      <c r="L192" s="479"/>
      <c r="M192" s="479"/>
      <c r="N192" s="479"/>
      <c r="O192" s="479"/>
      <c r="P192" s="479"/>
      <c r="Q192" s="479"/>
      <c r="R192" s="479"/>
      <c r="S192" s="479"/>
      <c r="T192" s="479"/>
      <c r="U192" s="1"/>
      <c r="V192" s="1"/>
      <c r="W192" s="1"/>
      <c r="X192" s="1"/>
      <c r="Y192" s="1"/>
      <c r="Z192" s="1"/>
      <c r="AA192" s="1"/>
      <c r="AB192" s="1"/>
      <c r="AC192" s="1"/>
      <c r="AD192" s="1"/>
      <c r="AF192" s="22"/>
      <c r="AG192" s="38"/>
      <c r="AH192" s="38"/>
      <c r="AI192" s="175"/>
      <c r="AJ192" cm="1">
        <f t="array" ref="AJ192">IF(OR(U192={"NS","NA"},Y96={"NS","NA"}),0,IF(U192&gt;=Y96,0,1))</f>
        <v>0</v>
      </c>
      <c r="AK192" cm="1">
        <f t="array" ref="AK192">IF(OR(V192={"NS","NA"},$Y96={"NS","NA"}),0,IF(V192&lt;=$Y96,0,1))</f>
        <v>0</v>
      </c>
      <c r="AL192" cm="1">
        <f t="array" ref="AL192">IF(OR(W192={"NS","NA"},$Y96={"NS","NA"}),0,IF(W192&lt;=$Y96,0,1))</f>
        <v>0</v>
      </c>
      <c r="AM192" cm="1">
        <f t="array" ref="AM192">IF(OR(X192={"NS","NA"},$Y96={"NS","NA"}),0,IF(X192&lt;=$Y96,0,1))</f>
        <v>0</v>
      </c>
      <c r="AN192" cm="1">
        <f t="array" ref="AN192">IF(OR(Y192={"NS","NA"},$Y96={"NS","NA"}),0,IF(Y192&lt;=$Y96,0,1))</f>
        <v>0</v>
      </c>
      <c r="AO192" cm="1">
        <f t="array" ref="AO192">IF(OR(Z192={"NS","NA"},$Y96={"NS","NA"}),0,IF(Z192&lt;=$Y96,0,1))</f>
        <v>0</v>
      </c>
      <c r="AP192" cm="1">
        <f t="array" ref="AP192">IF(OR(AA192={"NS","NA"},$Y96={"NS","NA"}),0,IF(AA192&lt;=$Y96,0,1))</f>
        <v>0</v>
      </c>
      <c r="AQ192" cm="1">
        <f t="array" ref="AQ192">IF(OR(AB192={"NS","NA"},$Y96={"NS","NA"}),0,IF(AB192&lt;=$Y96,0,1))</f>
        <v>0</v>
      </c>
      <c r="AR192" cm="1">
        <f t="array" ref="AR192">IF(OR(AC192={"NS","NA"},$Y96={"NS","NA"}),0,IF(AC192&lt;=$Y96,0,1))</f>
        <v>0</v>
      </c>
      <c r="AS192" cm="1">
        <f t="array" ref="AS192">IF(OR(AD192={"NS","NA"},$Y96={"NS","NA"}),0,IF(AD192&lt;=$Y96,0,1))</f>
        <v>0</v>
      </c>
      <c r="AT192" s="22"/>
      <c r="AU192" s="22"/>
      <c r="AV192" s="22"/>
      <c r="AW192" s="22"/>
      <c r="AX192" s="22"/>
      <c r="AY192" s="22"/>
      <c r="AZ192" s="22"/>
      <c r="BA192" s="22"/>
      <c r="BB192" s="22"/>
      <c r="BC192" s="22"/>
      <c r="BD192" cm="1">
        <f t="array" ref="BD192">IF(AND(U192&gt;0,U192&lt;&gt;{"NS","NA"},SUM(V192:AD192)=0),1,0)</f>
        <v>0</v>
      </c>
      <c r="BE192">
        <f t="shared" si="1"/>
        <v>0</v>
      </c>
    </row>
    <row r="193" spans="1:57" customFormat="1" ht="14.25">
      <c r="A193" s="139"/>
      <c r="B193" s="140"/>
      <c r="C193" s="337" t="s">
        <v>5200</v>
      </c>
      <c r="D193" s="337"/>
      <c r="E193" s="337"/>
      <c r="F193" s="337"/>
      <c r="G193" s="337"/>
      <c r="H193" s="337"/>
      <c r="I193" s="479" t="s">
        <v>400</v>
      </c>
      <c r="J193" s="479"/>
      <c r="K193" s="479"/>
      <c r="L193" s="479"/>
      <c r="M193" s="479"/>
      <c r="N193" s="479"/>
      <c r="O193" s="479"/>
      <c r="P193" s="479"/>
      <c r="Q193" s="479"/>
      <c r="R193" s="479"/>
      <c r="S193" s="479"/>
      <c r="T193" s="479"/>
      <c r="U193" s="1"/>
      <c r="V193" s="1"/>
      <c r="W193" s="1"/>
      <c r="X193" s="1"/>
      <c r="Y193" s="1"/>
      <c r="Z193" s="1"/>
      <c r="AA193" s="1"/>
      <c r="AB193" s="1"/>
      <c r="AC193" s="1"/>
      <c r="AD193" s="1"/>
      <c r="AF193" s="22"/>
      <c r="AG193" s="22"/>
      <c r="AH193" s="22"/>
      <c r="AI193" s="22"/>
      <c r="AJ193" cm="1">
        <f t="array" ref="AJ193">IF(OR(U193={"NS","NA"},Y97={"NS","NA"}),0,IF(U193&gt;=Y97,0,1))</f>
        <v>0</v>
      </c>
      <c r="AK193" cm="1">
        <f t="array" ref="AK193">IF(OR(V193={"NS","NA"},$Y97={"NS","NA"}),0,IF(V193&lt;=$Y97,0,1))</f>
        <v>0</v>
      </c>
      <c r="AL193" cm="1">
        <f t="array" ref="AL193">IF(OR(W193={"NS","NA"},$Y97={"NS","NA"}),0,IF(W193&lt;=$Y97,0,1))</f>
        <v>0</v>
      </c>
      <c r="AM193" cm="1">
        <f t="array" ref="AM193">IF(OR(X193={"NS","NA"},$Y97={"NS","NA"}),0,IF(X193&lt;=$Y97,0,1))</f>
        <v>0</v>
      </c>
      <c r="AN193" cm="1">
        <f t="array" ref="AN193">IF(OR(Y193={"NS","NA"},$Y97={"NS","NA"}),0,IF(Y193&lt;=$Y97,0,1))</f>
        <v>0</v>
      </c>
      <c r="AO193" cm="1">
        <f t="array" ref="AO193">IF(OR(Z193={"NS","NA"},$Y97={"NS","NA"}),0,IF(Z193&lt;=$Y97,0,1))</f>
        <v>0</v>
      </c>
      <c r="AP193" cm="1">
        <f t="array" ref="AP193">IF(OR(AA193={"NS","NA"},$Y97={"NS","NA"}),0,IF(AA193&lt;=$Y97,0,1))</f>
        <v>0</v>
      </c>
      <c r="AQ193" cm="1">
        <f t="array" ref="AQ193">IF(OR(AB193={"NS","NA"},$Y97={"NS","NA"}),0,IF(AB193&lt;=$Y97,0,1))</f>
        <v>0</v>
      </c>
      <c r="AR193" cm="1">
        <f t="array" ref="AR193">IF(OR(AC193={"NS","NA"},$Y97={"NS","NA"}),0,IF(AC193&lt;=$Y97,0,1))</f>
        <v>0</v>
      </c>
      <c r="AS193" cm="1">
        <f t="array" ref="AS193">IF(OR(AD193={"NS","NA"},$Y97={"NS","NA"}),0,IF(AD193&lt;=$Y97,0,1))</f>
        <v>0</v>
      </c>
      <c r="AT193" s="22"/>
      <c r="AU193" s="22"/>
      <c r="AV193" s="22"/>
      <c r="AW193" s="22"/>
      <c r="AX193" s="22"/>
      <c r="AY193" s="22"/>
      <c r="AZ193" s="22"/>
      <c r="BA193" s="22"/>
      <c r="BB193" s="22"/>
      <c r="BC193" s="22"/>
      <c r="BD193" cm="1">
        <f t="array" ref="BD193">IF(AND(U193&gt;0,U193&lt;&gt;{"NS","NA"},SUM(V193:AD193)=0),1,0)</f>
        <v>0</v>
      </c>
      <c r="BE193">
        <f>IF(AND(SUM(V193:AD193)=0,COUNTIF(U193:AD193,"NS")&gt;0,U193=0),1,0)</f>
        <v>0</v>
      </c>
    </row>
    <row r="194" spans="1:57" customFormat="1">
      <c r="A194" s="139"/>
      <c r="B194" s="140"/>
      <c r="C194" s="140"/>
      <c r="D194" s="140"/>
      <c r="E194" s="140"/>
      <c r="F194" s="140"/>
      <c r="G194" s="140"/>
      <c r="H194" s="140"/>
      <c r="I194" s="140"/>
      <c r="J194" s="140"/>
      <c r="K194" s="140"/>
      <c r="L194" s="140"/>
      <c r="M194" s="140"/>
      <c r="N194" s="140"/>
      <c r="O194" s="140"/>
      <c r="P194" s="140"/>
      <c r="Q194" s="140"/>
      <c r="R194" s="140"/>
      <c r="S194" s="140"/>
      <c r="T194" s="177" t="s">
        <v>5201</v>
      </c>
      <c r="U194" s="190">
        <f>IF(AND(SUM(U142:U193)=0,COUNTIF(U142:U193,"NS")&gt;0),"NS",IF(AND(SUM(U142:U193)=0,COUNTIF(U142:U193,0)&gt;0),0,IF(AND(SUM(U142:U193)=0,COUNTIF(U142:U193,"NA")&gt;0),"NA",SUM(U142:U193))))</f>
        <v>0</v>
      </c>
      <c r="V194" s="190">
        <f t="shared" ref="V194:AC194" si="2">IF(AND(SUM(V142:V193)=0,COUNTIF(V142:V193,"NS")&gt;0),"NS",IF(AND(SUM(V142:V193)=0,COUNTIF(V142:V193,0)&gt;0),0,IF(AND(SUM(V142:V193)=0,COUNTIF(V142:V193,"NA")&gt;0),"NA",SUM(V142:V193))))</f>
        <v>0</v>
      </c>
      <c r="W194" s="190">
        <f t="shared" si="2"/>
        <v>0</v>
      </c>
      <c r="X194" s="190">
        <f t="shared" si="2"/>
        <v>0</v>
      </c>
      <c r="Y194" s="190">
        <f t="shared" si="2"/>
        <v>0</v>
      </c>
      <c r="Z194" s="190">
        <f t="shared" si="2"/>
        <v>0</v>
      </c>
      <c r="AA194" s="190">
        <f t="shared" si="2"/>
        <v>0</v>
      </c>
      <c r="AB194" s="190">
        <f t="shared" si="2"/>
        <v>0</v>
      </c>
      <c r="AC194" s="190">
        <f t="shared" si="2"/>
        <v>0</v>
      </c>
      <c r="AD194" s="190">
        <f>IF(AND(SUM(AD142:AD193)=0,COUNTIF(AD142:AD193,"NS")&gt;0),"NS",IF(AND(SUM(AD142:AD193)=0,COUNTIF(AD142:AD193,0)&gt;0),0,IF(AND(SUM(AD142:AD193)=0,COUNTIF(AD142:AD193,"NA")&gt;0),"NA",SUM(AD142:AD193))))</f>
        <v>0</v>
      </c>
      <c r="AF194" s="22"/>
      <c r="AG194" s="175"/>
      <c r="AH194" s="175"/>
      <c r="AI194" s="22"/>
      <c r="AJ194" cm="1">
        <f t="array" ref="AJ194">IF(OR(U194={"NS","NA"},Y98={"NS","NA"}),0,IF(U194&gt;=Y98,0,1))</f>
        <v>0</v>
      </c>
      <c r="AK194" cm="1">
        <f t="array" ref="AK194">IF(OR(V194={"NS","NA"},$Y98={"NS","NA"}),0,IF(V194&lt;=$Y98,0,1))</f>
        <v>0</v>
      </c>
      <c r="AL194" cm="1">
        <f t="array" ref="AL194">IF(OR(W194={"NS","NA"},$Y98={"NS","NA"}),0,IF(W194&lt;=$Y98,0,1))</f>
        <v>0</v>
      </c>
      <c r="AM194" cm="1">
        <f t="array" ref="AM194">IF(OR(X194={"NS","NA"},$Y98={"NS","NA"}),0,IF(X194&lt;=$Y98,0,1))</f>
        <v>0</v>
      </c>
      <c r="AN194" cm="1">
        <f t="array" ref="AN194">IF(OR(Y194={"NS","NA"},$Y98={"NS","NA"}),0,IF(Y194&lt;=$Y98,0,1))</f>
        <v>0</v>
      </c>
      <c r="AO194" cm="1">
        <f t="array" ref="AO194">IF(OR(Z194={"NS","NA"},$Y98={"NS","NA"}),0,IF(Z194&lt;=$Y98,0,1))</f>
        <v>0</v>
      </c>
      <c r="AP194" cm="1">
        <f t="array" ref="AP194">IF(OR(AA194={"NS","NA"},$Y98={"NS","NA"}),0,IF(AA194&lt;=$Y98,0,1))</f>
        <v>0</v>
      </c>
      <c r="AQ194" cm="1">
        <f t="array" ref="AQ194">IF(OR(AB194={"NS","NA"},$Y98={"NS","NA"}),0,IF(AB194&lt;=$Y98,0,1))</f>
        <v>0</v>
      </c>
      <c r="AR194" cm="1">
        <f t="array" ref="AR194">IF(OR(AC194={"NS","NA"},$Y98={"NS","NA"}),0,IF(AC194&lt;=$Y98,0,1))</f>
        <v>0</v>
      </c>
      <c r="AS194" cm="1">
        <f t="array" ref="AS194">IF(OR(AD194={"NS","NA"},$Y98={"NS","NA"}),0,IF(AD194&lt;=$Y98,0,1))</f>
        <v>0</v>
      </c>
      <c r="AT194" s="22"/>
      <c r="AU194" s="22"/>
      <c r="AV194" s="22"/>
      <c r="AW194" s="22"/>
      <c r="AX194" s="22"/>
      <c r="AY194" s="22"/>
      <c r="AZ194" s="22"/>
      <c r="BA194" s="22"/>
      <c r="BB194" s="22"/>
      <c r="BC194" s="22"/>
      <c r="BD194" s="22"/>
      <c r="BE194" s="178">
        <f>SUM(BD142:BE193)</f>
        <v>0</v>
      </c>
    </row>
    <row r="195" spans="1:57" customFormat="1" ht="14.25">
      <c r="A195" s="139"/>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F195" s="22"/>
      <c r="AG195" s="22"/>
      <c r="AH195" s="22"/>
      <c r="AI195" s="22"/>
      <c r="AJ195" s="178">
        <f>SUM(AJ142:AJ194)</f>
        <v>0</v>
      </c>
      <c r="AK195" s="38"/>
      <c r="AL195" s="38"/>
      <c r="AM195" s="38"/>
      <c r="AN195" s="38"/>
      <c r="AO195" s="38"/>
      <c r="AP195" s="38"/>
      <c r="AQ195" s="38"/>
      <c r="AR195" s="22"/>
      <c r="AS195" s="178">
        <f>SUM(AK142:AS194)</f>
        <v>0</v>
      </c>
      <c r="AT195" s="22"/>
      <c r="AU195" s="22"/>
      <c r="AV195" s="22"/>
      <c r="AW195" s="22"/>
      <c r="AX195" s="22"/>
      <c r="AY195" s="22"/>
      <c r="AZ195" s="22"/>
      <c r="BA195" s="22"/>
      <c r="BB195" s="22"/>
      <c r="BC195" s="22"/>
      <c r="BD195" s="22"/>
      <c r="BE195" s="22"/>
    </row>
    <row r="196" spans="1:57" customFormat="1" ht="24" customHeight="1">
      <c r="A196" s="139"/>
      <c r="B196" s="140"/>
      <c r="C196" s="480" t="s">
        <v>5058</v>
      </c>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F196" s="22"/>
      <c r="AG196" s="22"/>
      <c r="AH196" s="22"/>
      <c r="AI196" s="22"/>
      <c r="AJ196" s="38"/>
      <c r="AK196" s="38"/>
      <c r="AL196" s="38"/>
      <c r="AM196" s="38"/>
      <c r="AN196" s="38"/>
      <c r="AO196" s="38"/>
      <c r="AP196" s="38"/>
      <c r="AQ196" s="38"/>
      <c r="AR196" s="22"/>
      <c r="AS196" s="22"/>
      <c r="AT196" s="22"/>
      <c r="AU196" s="22"/>
      <c r="AV196" s="22"/>
      <c r="AW196" s="22"/>
      <c r="AX196" s="22"/>
      <c r="AY196" s="22"/>
      <c r="AZ196" s="22"/>
      <c r="BA196" s="22"/>
      <c r="BB196" s="22"/>
      <c r="BC196" s="22"/>
      <c r="BD196" s="22"/>
      <c r="BE196" s="22"/>
    </row>
    <row r="197" spans="1:57" customFormat="1" ht="60" customHeight="1">
      <c r="C197" s="477"/>
      <c r="D197" s="477"/>
      <c r="E197" s="477"/>
      <c r="F197" s="477"/>
      <c r="G197" s="477"/>
      <c r="H197" s="477"/>
      <c r="I197" s="477"/>
      <c r="J197" s="477"/>
      <c r="K197" s="477"/>
      <c r="L197" s="477"/>
      <c r="M197" s="477"/>
      <c r="N197" s="477"/>
      <c r="O197" s="477"/>
      <c r="P197" s="477"/>
      <c r="Q197" s="477"/>
      <c r="R197" s="477"/>
      <c r="S197" s="477"/>
      <c r="T197" s="477"/>
      <c r="U197" s="477"/>
      <c r="V197" s="477"/>
      <c r="W197" s="477"/>
      <c r="X197" s="477"/>
      <c r="Y197" s="477"/>
      <c r="Z197" s="477"/>
      <c r="AA197" s="477"/>
      <c r="AB197" s="477"/>
      <c r="AC197" s="477"/>
      <c r="AD197" s="477"/>
      <c r="AF197" s="22"/>
      <c r="AG197" s="22"/>
      <c r="AH197" s="22"/>
      <c r="AI197" s="22"/>
      <c r="AJ197" s="191" t="s">
        <v>5230</v>
      </c>
      <c r="AK197" s="192" t="s">
        <v>5231</v>
      </c>
      <c r="AL197" s="193" t="s">
        <v>5232</v>
      </c>
      <c r="AM197" s="194"/>
      <c r="AN197" s="194"/>
      <c r="AO197" s="194"/>
      <c r="AP197" s="194"/>
      <c r="AQ197" s="194"/>
      <c r="AR197" s="22"/>
      <c r="AS197" s="22"/>
      <c r="AT197" s="22"/>
      <c r="AU197" s="22"/>
      <c r="AV197" s="22"/>
      <c r="AW197" s="22"/>
      <c r="AX197" s="22"/>
      <c r="AY197" s="22"/>
      <c r="AZ197" s="22"/>
      <c r="BA197" s="22"/>
      <c r="BB197" s="22"/>
      <c r="BC197" s="22"/>
      <c r="BD197" s="22"/>
      <c r="BE197" s="22"/>
    </row>
    <row r="198" spans="1:57" ht="14.25">
      <c r="B198" s="438" t="str">
        <f>IF(AG142=0,"","Favor de ingresar toda la información requerida en la pregunta")</f>
        <v/>
      </c>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438"/>
      <c r="AE198" s="438"/>
      <c r="AF198" s="22"/>
      <c r="AG198" s="22"/>
      <c r="AH198" s="22"/>
      <c r="AI198" s="22"/>
      <c r="AJ198" s="194">
        <v>2</v>
      </c>
      <c r="AK198" s="194">
        <f>IF(AS195&gt;0,1,0)</f>
        <v>0</v>
      </c>
      <c r="AL198" s="195" t="str">
        <f>IF(AK198&gt;0,AJ198,"")</f>
        <v/>
      </c>
      <c r="AM198" s="194"/>
      <c r="AN198" s="194"/>
      <c r="AO198" s="194"/>
      <c r="AP198" s="194"/>
      <c r="AQ198" s="194"/>
      <c r="AR198" s="22"/>
      <c r="AS198" s="22"/>
      <c r="AT198" s="22"/>
      <c r="AU198" s="22"/>
      <c r="AV198" s="22"/>
      <c r="AW198" s="22"/>
      <c r="AX198" s="22"/>
      <c r="AY198" s="22"/>
      <c r="AZ198" s="22"/>
      <c r="BA198" s="22"/>
      <c r="BB198" s="22"/>
      <c r="BC198" s="22"/>
      <c r="BD198" s="22"/>
      <c r="BE198" s="22"/>
    </row>
    <row r="199" spans="1:57" ht="14.25">
      <c r="B199" s="439" t="str">
        <f>IF(COUNTIF(U142:AD193,"NS")&lt;&gt;0,"Alerta: debido a que cuenta con registros NS, debe proporcionar una justificación en el area de comentarios al final de la pregunta","")</f>
        <v/>
      </c>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c r="AA199" s="439"/>
      <c r="AB199" s="439"/>
      <c r="AC199" s="439"/>
      <c r="AD199" s="439"/>
      <c r="AE199" s="439"/>
      <c r="AF199" s="22"/>
      <c r="AG199" s="22"/>
      <c r="AH199" s="22"/>
      <c r="AI199" s="22"/>
      <c r="AJ199" s="194">
        <v>3</v>
      </c>
      <c r="AK199" s="194">
        <f>IF(BC143&gt;0,1,0)</f>
        <v>0</v>
      </c>
      <c r="AL199" s="195" t="str">
        <f>IF(AK199&gt;0,AJ199,"")</f>
        <v/>
      </c>
      <c r="AM199" s="194"/>
      <c r="AN199" s="194"/>
      <c r="AO199" s="194"/>
      <c r="AP199" s="194"/>
      <c r="AQ199" s="194"/>
      <c r="AR199" s="22"/>
      <c r="AS199" s="22"/>
      <c r="AT199" s="22"/>
      <c r="AU199" s="22"/>
      <c r="AV199" s="22"/>
      <c r="AW199" s="22"/>
      <c r="AX199" s="22"/>
      <c r="AY199" s="22"/>
      <c r="AZ199" s="22"/>
      <c r="BA199" s="22"/>
      <c r="BB199" s="22"/>
      <c r="BC199" s="22"/>
      <c r="BD199" s="22"/>
      <c r="BE199" s="22"/>
    </row>
    <row r="200" spans="1:57" ht="15" customHeight="1">
      <c r="B200" s="440" t="str">
        <f>IF(AH142&gt;0,"Revise la información capturada, ya que tiene datos ingresados en celdas que están sombreadas","")</f>
        <v/>
      </c>
      <c r="C200" s="440"/>
      <c r="D200" s="440"/>
      <c r="E200" s="440"/>
      <c r="F200" s="440"/>
      <c r="G200" s="440"/>
      <c r="H200" s="440"/>
      <c r="I200" s="440"/>
      <c r="J200" s="440"/>
      <c r="K200" s="440"/>
      <c r="L200" s="440"/>
      <c r="M200" s="440"/>
      <c r="N200" s="440"/>
      <c r="O200" s="440"/>
      <c r="P200" s="440"/>
      <c r="Q200" s="440"/>
      <c r="R200" s="440"/>
      <c r="S200" s="440"/>
      <c r="T200" s="440"/>
      <c r="U200" s="440"/>
      <c r="V200" s="440"/>
      <c r="W200" s="440"/>
      <c r="X200" s="440"/>
      <c r="Y200" s="440"/>
      <c r="Z200" s="440"/>
      <c r="AA200" s="440"/>
      <c r="AB200" s="440"/>
      <c r="AC200" s="440"/>
      <c r="AD200" s="440"/>
      <c r="AE200" s="440"/>
      <c r="AJ200" s="194"/>
      <c r="AK200" s="194"/>
      <c r="AL200" s="195"/>
      <c r="AM200" s="194"/>
      <c r="AN200" s="194"/>
      <c r="AO200" s="194"/>
      <c r="AP200" s="194"/>
      <c r="AQ200" s="194"/>
    </row>
    <row r="201" spans="1:57" ht="14.25">
      <c r="B201" s="440" t="str">
        <f>IF(BE194=0,"","Favor de revisar por filas la consistencia entre la columna Total y las desagregaciones")</f>
        <v/>
      </c>
      <c r="C201" s="322"/>
      <c r="D201" s="322"/>
      <c r="E201" s="322"/>
      <c r="F201" s="322"/>
      <c r="G201" s="322"/>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J201" s="504" t="str">
        <f>IF(OR(AK198&gt;0,AK199&gt;0),_xlfn.CONCAT("Alerta: debe de proporcionar una justificación de acuerdo a lo establecido en la(s) instrucción(es): ",_xlfn.TEXTJOIN(",",TRUE,AL198:AL199)),"")</f>
        <v/>
      </c>
      <c r="AK201" s="504"/>
      <c r="AL201" s="504"/>
      <c r="AM201" s="504"/>
      <c r="AN201" s="504"/>
      <c r="AO201" s="504"/>
      <c r="AP201" s="504"/>
      <c r="AQ201" s="504"/>
    </row>
    <row r="202" spans="1:57" ht="15" customHeight="1">
      <c r="B202" s="456" t="str">
        <f>IF(AJ195&gt;0,"Favor de revisar la instrucción 1, debido a que no se cumplen con los criterios mencionados","")</f>
        <v/>
      </c>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row>
    <row r="203" spans="1:57" ht="15" customHeight="1">
      <c r="B203" s="457" t="str">
        <f>AJ201</f>
        <v/>
      </c>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row>
  </sheetData>
  <sheetProtection algorithmName="SHA-512" hashValue="9fo65KaQjhi/dWwU6Ar5u2anZFLhtYs7pWkcUaM7fub6rKrIejR0+0UBvjB+K3KhaJa4o7nP16MujQNvEw4+yA==" saltValue="7ENn7HQCEJ5lXQgJwA4WYA==" spinCount="100000" sheet="1" objects="1" scenarios="1"/>
  <mergeCells count="382">
    <mergeCell ref="AJ201:AQ201"/>
    <mergeCell ref="B29:AE29"/>
    <mergeCell ref="B30:AE30"/>
    <mergeCell ref="B31:AE31"/>
    <mergeCell ref="B32:AE32"/>
    <mergeCell ref="B102:AE102"/>
    <mergeCell ref="B103:AE103"/>
    <mergeCell ref="B104:AE104"/>
    <mergeCell ref="B105:AE105"/>
    <mergeCell ref="B106:AE106"/>
    <mergeCell ref="Y50:AD50"/>
    <mergeCell ref="Y51:AD51"/>
    <mergeCell ref="Y48:AD48"/>
    <mergeCell ref="Y49:AD49"/>
    <mergeCell ref="Y46:AD46"/>
    <mergeCell ref="Y47:AD47"/>
    <mergeCell ref="C39:AD39"/>
    <mergeCell ref="C41:AD41"/>
    <mergeCell ref="Y45:AD45"/>
    <mergeCell ref="C40:AD40"/>
    <mergeCell ref="C46:C58"/>
    <mergeCell ref="AA43:AD43"/>
    <mergeCell ref="C45:I45"/>
    <mergeCell ref="J45:K45"/>
    <mergeCell ref="C27:AD27"/>
    <mergeCell ref="C28:AD28"/>
    <mergeCell ref="B35:AD35"/>
    <mergeCell ref="C36:AD36"/>
    <mergeCell ref="C37:AD37"/>
    <mergeCell ref="C38:AD38"/>
    <mergeCell ref="B1:AD1"/>
    <mergeCell ref="B3:AD3"/>
    <mergeCell ref="B5:AD5"/>
    <mergeCell ref="AA7:AD7"/>
    <mergeCell ref="C17:AD17"/>
    <mergeCell ref="C18:AD18"/>
    <mergeCell ref="B19:AD19"/>
    <mergeCell ref="C20:AD20"/>
    <mergeCell ref="B22:AD22"/>
    <mergeCell ref="B10:AD10"/>
    <mergeCell ref="B11:AD11"/>
    <mergeCell ref="C12:AD12"/>
    <mergeCell ref="C13:AD13"/>
    <mergeCell ref="C14:AD14"/>
    <mergeCell ref="C15:AD15"/>
    <mergeCell ref="B8:L8"/>
    <mergeCell ref="N8:O8"/>
    <mergeCell ref="C25:F25"/>
    <mergeCell ref="L45:X45"/>
    <mergeCell ref="D46:I58"/>
    <mergeCell ref="J46:K46"/>
    <mergeCell ref="L46:X46"/>
    <mergeCell ref="J47:K47"/>
    <mergeCell ref="L47:X47"/>
    <mergeCell ref="J48:K48"/>
    <mergeCell ref="L48:X48"/>
    <mergeCell ref="J49:K49"/>
    <mergeCell ref="L49:X49"/>
    <mergeCell ref="J50:K50"/>
    <mergeCell ref="L50:X50"/>
    <mergeCell ref="J51:K51"/>
    <mergeCell ref="L51:X51"/>
    <mergeCell ref="Y57:AD57"/>
    <mergeCell ref="Y54:AD54"/>
    <mergeCell ref="Y55:AD55"/>
    <mergeCell ref="Y52:AD52"/>
    <mergeCell ref="Y53:AD53"/>
    <mergeCell ref="J55:K55"/>
    <mergeCell ref="L55:X55"/>
    <mergeCell ref="J56:K56"/>
    <mergeCell ref="L56:X56"/>
    <mergeCell ref="J57:K57"/>
    <mergeCell ref="L57:X57"/>
    <mergeCell ref="Y56:AD56"/>
    <mergeCell ref="J52:K52"/>
    <mergeCell ref="L52:X52"/>
    <mergeCell ref="J53:K53"/>
    <mergeCell ref="L53:X53"/>
    <mergeCell ref="J54:K54"/>
    <mergeCell ref="L54:X54"/>
    <mergeCell ref="L61:X61"/>
    <mergeCell ref="Y62:AD62"/>
    <mergeCell ref="Y63:AD63"/>
    <mergeCell ref="Y60:AD60"/>
    <mergeCell ref="Y61:AD61"/>
    <mergeCell ref="Y58:AD58"/>
    <mergeCell ref="Y59:AD59"/>
    <mergeCell ref="J58:K58"/>
    <mergeCell ref="L58:X58"/>
    <mergeCell ref="J62:K62"/>
    <mergeCell ref="L62:X62"/>
    <mergeCell ref="J63:K63"/>
    <mergeCell ref="L63:X63"/>
    <mergeCell ref="Y72:AD72"/>
    <mergeCell ref="Y73:AD73"/>
    <mergeCell ref="Y70:AD70"/>
    <mergeCell ref="C71:C82"/>
    <mergeCell ref="Y71:AD71"/>
    <mergeCell ref="C59:C70"/>
    <mergeCell ref="Y78:AD78"/>
    <mergeCell ref="Y79:AD79"/>
    <mergeCell ref="Y76:AD76"/>
    <mergeCell ref="Y77:AD77"/>
    <mergeCell ref="Y74:AD74"/>
    <mergeCell ref="Y75:AD75"/>
    <mergeCell ref="Y68:AD68"/>
    <mergeCell ref="Y69:AD69"/>
    <mergeCell ref="Y66:AD66"/>
    <mergeCell ref="Y67:AD67"/>
    <mergeCell ref="Y64:AD64"/>
    <mergeCell ref="Y65:AD65"/>
    <mergeCell ref="D59:I70"/>
    <mergeCell ref="J59:K59"/>
    <mergeCell ref="L59:X59"/>
    <mergeCell ref="J60:K60"/>
    <mergeCell ref="L60:X60"/>
    <mergeCell ref="J61:K61"/>
    <mergeCell ref="Y90:AD90"/>
    <mergeCell ref="Y91:AD91"/>
    <mergeCell ref="Y88:AD88"/>
    <mergeCell ref="C89:C95"/>
    <mergeCell ref="Y89:AD89"/>
    <mergeCell ref="Y82:AD82"/>
    <mergeCell ref="C83:C88"/>
    <mergeCell ref="Y83:AD83"/>
    <mergeCell ref="Y80:AD80"/>
    <mergeCell ref="Y81:AD81"/>
    <mergeCell ref="Y86:AD86"/>
    <mergeCell ref="Y87:AD87"/>
    <mergeCell ref="Y84:AD84"/>
    <mergeCell ref="Y85:AD85"/>
    <mergeCell ref="L82:X82"/>
    <mergeCell ref="D83:I88"/>
    <mergeCell ref="J83:K83"/>
    <mergeCell ref="L83:X83"/>
    <mergeCell ref="J84:K84"/>
    <mergeCell ref="L84:X84"/>
    <mergeCell ref="J85:K85"/>
    <mergeCell ref="L85:X85"/>
    <mergeCell ref="J86:K86"/>
    <mergeCell ref="L86:X86"/>
    <mergeCell ref="Y96:AD96"/>
    <mergeCell ref="Y97:AD97"/>
    <mergeCell ref="Y94:AD94"/>
    <mergeCell ref="Y95:AD95"/>
    <mergeCell ref="Y92:AD92"/>
    <mergeCell ref="Y93:AD93"/>
    <mergeCell ref="D96:I96"/>
    <mergeCell ref="J96:K96"/>
    <mergeCell ref="L96:X96"/>
    <mergeCell ref="C97:K97"/>
    <mergeCell ref="L97:X97"/>
    <mergeCell ref="L95:X95"/>
    <mergeCell ref="L94:X94"/>
    <mergeCell ref="J95:K95"/>
    <mergeCell ref="Y115:AD115"/>
    <mergeCell ref="Y116:AD116"/>
    <mergeCell ref="D115:X115"/>
    <mergeCell ref="D116:X116"/>
    <mergeCell ref="C110:AD110"/>
    <mergeCell ref="C111:AD111"/>
    <mergeCell ref="Y113:AD113"/>
    <mergeCell ref="Y114:AD114"/>
    <mergeCell ref="Y98:AD98"/>
    <mergeCell ref="C100:AD100"/>
    <mergeCell ref="C101:AD101"/>
    <mergeCell ref="B108:AD108"/>
    <mergeCell ref="C109:AD109"/>
    <mergeCell ref="C113:X113"/>
    <mergeCell ref="D114:X114"/>
    <mergeCell ref="Y121:AD121"/>
    <mergeCell ref="Y122:AD122"/>
    <mergeCell ref="D121:X121"/>
    <mergeCell ref="D122:X122"/>
    <mergeCell ref="Y119:AD119"/>
    <mergeCell ref="Y120:AD120"/>
    <mergeCell ref="D119:X119"/>
    <mergeCell ref="D120:X120"/>
    <mergeCell ref="Y117:AD117"/>
    <mergeCell ref="Y118:AD118"/>
    <mergeCell ref="D117:X117"/>
    <mergeCell ref="D118:X118"/>
    <mergeCell ref="B135:AD135"/>
    <mergeCell ref="C136:AD136"/>
    <mergeCell ref="C137:AD137"/>
    <mergeCell ref="C138:AD138"/>
    <mergeCell ref="C140:F141"/>
    <mergeCell ref="G140:H141"/>
    <mergeCell ref="I140:T141"/>
    <mergeCell ref="U140:AD140"/>
    <mergeCell ref="Y123:AD123"/>
    <mergeCell ref="C125:E125"/>
    <mergeCell ref="F125:AD125"/>
    <mergeCell ref="C127:AD127"/>
    <mergeCell ref="C128:AD128"/>
    <mergeCell ref="B126:AE126"/>
    <mergeCell ref="B129:AE129"/>
    <mergeCell ref="B130:AE130"/>
    <mergeCell ref="B131:AE131"/>
    <mergeCell ref="B132:AE132"/>
    <mergeCell ref="B133:AE133"/>
    <mergeCell ref="G146:H146"/>
    <mergeCell ref="I146:T146"/>
    <mergeCell ref="G147:H147"/>
    <mergeCell ref="I147:T147"/>
    <mergeCell ref="G148:H148"/>
    <mergeCell ref="I148:T148"/>
    <mergeCell ref="C142:C154"/>
    <mergeCell ref="D142:F154"/>
    <mergeCell ref="G142:H142"/>
    <mergeCell ref="I142:T142"/>
    <mergeCell ref="G143:H143"/>
    <mergeCell ref="I143:T143"/>
    <mergeCell ref="G144:H144"/>
    <mergeCell ref="I144:T144"/>
    <mergeCell ref="G145:H145"/>
    <mergeCell ref="I145:T145"/>
    <mergeCell ref="G152:H152"/>
    <mergeCell ref="I152:T152"/>
    <mergeCell ref="G153:H153"/>
    <mergeCell ref="I153:T153"/>
    <mergeCell ref="G154:H154"/>
    <mergeCell ref="I154:T154"/>
    <mergeCell ref="G149:H149"/>
    <mergeCell ref="I149:T149"/>
    <mergeCell ref="G150:H150"/>
    <mergeCell ref="I150:T150"/>
    <mergeCell ref="G151:H151"/>
    <mergeCell ref="I151:T151"/>
    <mergeCell ref="C155:C166"/>
    <mergeCell ref="D155:F166"/>
    <mergeCell ref="G155:H155"/>
    <mergeCell ref="I155:T155"/>
    <mergeCell ref="G156:H156"/>
    <mergeCell ref="I156:T156"/>
    <mergeCell ref="G157:H157"/>
    <mergeCell ref="I157:T157"/>
    <mergeCell ref="G158:H158"/>
    <mergeCell ref="I158:T158"/>
    <mergeCell ref="G162:H162"/>
    <mergeCell ref="I162:T162"/>
    <mergeCell ref="G163:H163"/>
    <mergeCell ref="I163:T163"/>
    <mergeCell ref="G164:H164"/>
    <mergeCell ref="I164:T164"/>
    <mergeCell ref="G159:H159"/>
    <mergeCell ref="I159:T159"/>
    <mergeCell ref="G160:H160"/>
    <mergeCell ref="I160:T160"/>
    <mergeCell ref="G161:H161"/>
    <mergeCell ref="I161:T161"/>
    <mergeCell ref="G169:H169"/>
    <mergeCell ref="I169:T169"/>
    <mergeCell ref="G170:H170"/>
    <mergeCell ref="I170:T170"/>
    <mergeCell ref="G171:H171"/>
    <mergeCell ref="I171:T171"/>
    <mergeCell ref="G165:H165"/>
    <mergeCell ref="I165:T165"/>
    <mergeCell ref="G166:H166"/>
    <mergeCell ref="I166:T166"/>
    <mergeCell ref="G167:H167"/>
    <mergeCell ref="I167:T167"/>
    <mergeCell ref="G168:H168"/>
    <mergeCell ref="I168:T168"/>
    <mergeCell ref="G178:H178"/>
    <mergeCell ref="I178:T178"/>
    <mergeCell ref="C179:C184"/>
    <mergeCell ref="D179:F184"/>
    <mergeCell ref="G179:H179"/>
    <mergeCell ref="I179:T179"/>
    <mergeCell ref="G180:H180"/>
    <mergeCell ref="I180:T180"/>
    <mergeCell ref="G181:H181"/>
    <mergeCell ref="I181:T181"/>
    <mergeCell ref="C167:C178"/>
    <mergeCell ref="D167:F178"/>
    <mergeCell ref="G175:H175"/>
    <mergeCell ref="I175:T175"/>
    <mergeCell ref="G176:H176"/>
    <mergeCell ref="I176:T176"/>
    <mergeCell ref="G177:H177"/>
    <mergeCell ref="I177:T177"/>
    <mergeCell ref="G172:H172"/>
    <mergeCell ref="I172:T172"/>
    <mergeCell ref="G173:H173"/>
    <mergeCell ref="I173:T173"/>
    <mergeCell ref="G174:H174"/>
    <mergeCell ref="I174:T174"/>
    <mergeCell ref="I186:T186"/>
    <mergeCell ref="G187:H187"/>
    <mergeCell ref="I187:T187"/>
    <mergeCell ref="G188:H188"/>
    <mergeCell ref="I188:T188"/>
    <mergeCell ref="G182:H182"/>
    <mergeCell ref="I182:T182"/>
    <mergeCell ref="G183:H183"/>
    <mergeCell ref="I183:T183"/>
    <mergeCell ref="G184:H184"/>
    <mergeCell ref="I184:T184"/>
    <mergeCell ref="J69:K69"/>
    <mergeCell ref="L69:X69"/>
    <mergeCell ref="J70:K70"/>
    <mergeCell ref="L70:X70"/>
    <mergeCell ref="C23:AD23"/>
    <mergeCell ref="C16:AD16"/>
    <mergeCell ref="C197:AD197"/>
    <mergeCell ref="D192:F192"/>
    <mergeCell ref="G192:H192"/>
    <mergeCell ref="I192:T192"/>
    <mergeCell ref="C193:H193"/>
    <mergeCell ref="I193:T193"/>
    <mergeCell ref="C196:AD196"/>
    <mergeCell ref="G189:H189"/>
    <mergeCell ref="I189:T189"/>
    <mergeCell ref="G190:H190"/>
    <mergeCell ref="I190:T190"/>
    <mergeCell ref="G191:H191"/>
    <mergeCell ref="I191:T191"/>
    <mergeCell ref="C185:C191"/>
    <mergeCell ref="D185:F191"/>
    <mergeCell ref="G185:H185"/>
    <mergeCell ref="I185:T185"/>
    <mergeCell ref="G186:H186"/>
    <mergeCell ref="J64:K64"/>
    <mergeCell ref="L64:X64"/>
    <mergeCell ref="J65:K65"/>
    <mergeCell ref="L65:X65"/>
    <mergeCell ref="J66:K66"/>
    <mergeCell ref="L66:X66"/>
    <mergeCell ref="J67:K67"/>
    <mergeCell ref="L67:X67"/>
    <mergeCell ref="J68:K68"/>
    <mergeCell ref="L68:X68"/>
    <mergeCell ref="D71:I82"/>
    <mergeCell ref="J71:K71"/>
    <mergeCell ref="L71:X71"/>
    <mergeCell ref="J72:K72"/>
    <mergeCell ref="L72:X72"/>
    <mergeCell ref="J73:K73"/>
    <mergeCell ref="L73:X73"/>
    <mergeCell ref="J74:K74"/>
    <mergeCell ref="L74:X74"/>
    <mergeCell ref="J75:K75"/>
    <mergeCell ref="L75:X75"/>
    <mergeCell ref="J76:K76"/>
    <mergeCell ref="L76:X76"/>
    <mergeCell ref="J77:K77"/>
    <mergeCell ref="L77:X77"/>
    <mergeCell ref="J78:K78"/>
    <mergeCell ref="L78:X78"/>
    <mergeCell ref="J79:K79"/>
    <mergeCell ref="L79:X79"/>
    <mergeCell ref="J80:K80"/>
    <mergeCell ref="L80:X80"/>
    <mergeCell ref="J81:K81"/>
    <mergeCell ref="L81:X81"/>
    <mergeCell ref="J82:K82"/>
    <mergeCell ref="AI125:AL125"/>
    <mergeCell ref="B124:AD124"/>
    <mergeCell ref="B198:AE198"/>
    <mergeCell ref="B199:AE199"/>
    <mergeCell ref="B200:AE200"/>
    <mergeCell ref="B201:AE201"/>
    <mergeCell ref="B202:AE202"/>
    <mergeCell ref="B203:AE203"/>
    <mergeCell ref="J87:K87"/>
    <mergeCell ref="L87:X87"/>
    <mergeCell ref="J88:K88"/>
    <mergeCell ref="L88:X88"/>
    <mergeCell ref="D89:I95"/>
    <mergeCell ref="J89:K89"/>
    <mergeCell ref="L89:X89"/>
    <mergeCell ref="J90:K90"/>
    <mergeCell ref="L90:X90"/>
    <mergeCell ref="J91:K91"/>
    <mergeCell ref="L91:X91"/>
    <mergeCell ref="J92:K92"/>
    <mergeCell ref="L92:X92"/>
    <mergeCell ref="J93:K93"/>
    <mergeCell ref="L93:X93"/>
    <mergeCell ref="J94:K94"/>
  </mergeCells>
  <conditionalFormatting sqref="A1:XFD1048576">
    <cfRule type="expression" dxfId="153" priority="58" stopIfTrue="1">
      <formula>AND($A$1&lt;&gt;"",SUM(A1)&gt;0)</formula>
    </cfRule>
    <cfRule type="expression" dxfId="152" priority="57" stopIfTrue="1">
      <formula>AND($A$1&lt;&gt;"",SEARCH("no puede registrar",A1)&gt;0)</formula>
    </cfRule>
    <cfRule type="expression" dxfId="151" priority="56" stopIfTrue="1">
      <formula>AND($A$1&lt;&gt;"",SEARCH("en blanco",A1)&gt;0)</formula>
    </cfRule>
    <cfRule type="expression" dxfId="150" priority="55" stopIfTrue="1">
      <formula>AND($A$1&lt;&gt;"",SEARCH("pase a la pregunta",A1)&gt;0)</formula>
    </cfRule>
    <cfRule type="expression" dxfId="149" priority="54" stopIfTrue="1">
      <formula>AND($A$1&lt;&gt;"",SEARCH("igual o menor",A1)&gt;0)</formula>
    </cfRule>
    <cfRule type="expression" dxfId="148" priority="53" stopIfTrue="1">
      <formula>AND($A$1&lt;&gt;"",SEARCH("igual o mayor",A1)&gt;0)</formula>
    </cfRule>
    <cfRule type="expression" dxfId="147" priority="59" stopIfTrue="1">
      <formula>AND($A$1&lt;&gt;"",SEARCH("la pregunta",A1)&gt;0)</formula>
    </cfRule>
  </conditionalFormatting>
  <conditionalFormatting sqref="B124:AD124">
    <cfRule type="expression" dxfId="146" priority="16" stopIfTrue="1">
      <formula>AND($A$1&lt;&gt;"",SEARCH("igual o mayor",B124)&gt;0)</formula>
    </cfRule>
    <cfRule type="expression" dxfId="145" priority="17" stopIfTrue="1">
      <formula>AND($A$1&lt;&gt;"",SEARCH("igual o menor",B124)&gt;0)</formula>
    </cfRule>
    <cfRule type="expression" dxfId="144" priority="18" stopIfTrue="1">
      <formula>AND($A$1&lt;&gt;"",SEARCH("pase a la pregunta",B124)&gt;0)</formula>
    </cfRule>
    <cfRule type="expression" dxfId="143" priority="19" stopIfTrue="1">
      <formula>AND($A$1&lt;&gt;"",SEARCH("en blanco",B124)&gt;0)</formula>
    </cfRule>
    <cfRule type="expression" dxfId="142" priority="20" stopIfTrue="1">
      <formula>AND($A$1&lt;&gt;"",SEARCH("no puede registrar",B124)&gt;0)</formula>
    </cfRule>
    <cfRule type="expression" dxfId="141" priority="21" stopIfTrue="1">
      <formula>AND($A$1&lt;&gt;"",SUM(B124)&gt;0)</formula>
    </cfRule>
    <cfRule type="expression" dxfId="140" priority="22" stopIfTrue="1">
      <formula>AND($A$1&lt;&gt;"",SEARCH("la pregunta",B124)&gt;0)</formula>
    </cfRule>
    <cfRule type="expression" dxfId="139" priority="23" stopIfTrue="1">
      <formula>AND($A$1&lt;&gt;"",SEARCH("igual o mayor",B124)&gt;0)</formula>
    </cfRule>
    <cfRule type="expression" dxfId="138" priority="24" stopIfTrue="1">
      <formula>AND($A$1&lt;&gt;"",SEARCH("igual o menor",B124)&gt;0)</formula>
    </cfRule>
    <cfRule type="expression" dxfId="137" priority="25" stopIfTrue="1">
      <formula>AND($A$1&lt;&gt;"",SEARCH("pase a la pregunta",B124)&gt;0)</formula>
    </cfRule>
    <cfRule type="expression" dxfId="136" priority="26" stopIfTrue="1">
      <formula>AND($A$1&lt;&gt;"",SEARCH("en blanco",B124)&gt;0)</formula>
    </cfRule>
    <cfRule type="expression" dxfId="135" priority="27" stopIfTrue="1">
      <formula>AND($A$1&lt;&gt;"",SEARCH("no puede registrar",B124)&gt;0)</formula>
    </cfRule>
    <cfRule type="expression" dxfId="134" priority="28" stopIfTrue="1">
      <formula>AND($A$1&lt;&gt;"",SUM(B124)&gt;0)</formula>
    </cfRule>
    <cfRule type="expression" dxfId="133" priority="29" stopIfTrue="1">
      <formula>AND($A$1&lt;&gt;"",SEARCH("la pregunta",B124)&gt;0)</formula>
    </cfRule>
  </conditionalFormatting>
  <conditionalFormatting sqref="C25:F25">
    <cfRule type="expression" dxfId="132" priority="51">
      <formula>OR($AF$21&lt;&gt;1,$AG$21=0,$AG$21="NS",$AG$21="NA")</formula>
    </cfRule>
  </conditionalFormatting>
  <conditionalFormatting sqref="D114:X120">
    <cfRule type="expression" dxfId="131" priority="52" stopIfTrue="1">
      <formula>ISNUMBER(SEARCH(" " &amp; D114 &amp; " ", " " &amp; SUBSTITUTE($AK$127, " / ", " ") &amp; " "))</formula>
    </cfRule>
  </conditionalFormatting>
  <conditionalFormatting sqref="F125:AD125">
    <cfRule type="expression" dxfId="130" priority="48">
      <formula>AND(Y121&gt;0,Y121&lt;&gt;"NA",Y121&lt;&gt;"NS",F125="")</formula>
    </cfRule>
    <cfRule type="expression" dxfId="129" priority="47">
      <formula>OR(Y121=0,Y121="NA",Y121="NS")</formula>
    </cfRule>
  </conditionalFormatting>
  <conditionalFormatting sqref="U142:AD193">
    <cfRule type="expression" dxfId="128" priority="46">
      <formula>OR($AF$21&lt;&gt;1,$AG$21=0,$AG$21="NS",$AG$21="NA",$C$25=0,$C$25="NS",$C$25="NA")</formula>
    </cfRule>
  </conditionalFormatting>
  <conditionalFormatting sqref="Y46:AD97">
    <cfRule type="expression" dxfId="127" priority="50">
      <formula>OR($AF$21&lt;&gt;1,$AG$21=0,$AG$21="NS",$AG$21="NA",$C$25=0,$C$25="NS",$C$25="NA")</formula>
    </cfRule>
  </conditionalFormatting>
  <conditionalFormatting sqref="Y114:AD122">
    <cfRule type="expression" dxfId="126" priority="49">
      <formula>OR($AF$21&lt;&gt;1,$AG$21=0,$AG$21="NS",$AG$21="NA",$C$25=0,$C$25="NS",$C$25="NA")</formula>
    </cfRule>
  </conditionalFormatting>
  <conditionalFormatting sqref="AF125">
    <cfRule type="expression" dxfId="125" priority="30" stopIfTrue="1">
      <formula>AND($A$1&lt;&gt;"",SEARCH("igual o mayor",AF125)&gt;0)</formula>
    </cfRule>
    <cfRule type="expression" dxfId="124" priority="31" stopIfTrue="1">
      <formula>AND($A$1&lt;&gt;"",SEARCH("igual o menor",AF125)&gt;0)</formula>
    </cfRule>
    <cfRule type="expression" dxfId="123" priority="32" stopIfTrue="1">
      <formula>AND($A$1&lt;&gt;"",SEARCH("pase a la pregunta",AF125)&gt;0)</formula>
    </cfRule>
    <cfRule type="expression" dxfId="122" priority="33" stopIfTrue="1">
      <formula>AND($A$1&lt;&gt;"",SEARCH("en blanco",AF125)&gt;0)</formula>
    </cfRule>
    <cfRule type="expression" dxfId="121" priority="34" stopIfTrue="1">
      <formula>AND($A$1&lt;&gt;"",SEARCH("no puede registrar",AF125)&gt;0)</formula>
    </cfRule>
    <cfRule type="expression" dxfId="120" priority="35" stopIfTrue="1">
      <formula>AND($A$1&lt;&gt;"",SUM(AF125)&gt;0)</formula>
    </cfRule>
    <cfRule type="expression" dxfId="119" priority="36" stopIfTrue="1">
      <formula>AND($A$1&lt;&gt;"",SEARCH("la pregunta",AF125)&gt;0)</formula>
    </cfRule>
    <cfRule type="expression" dxfId="118" priority="37" stopIfTrue="1">
      <formula>AND($A$1&lt;&gt;"",SEARCH("igual o mayor",AF125)&gt;0)</formula>
    </cfRule>
    <cfRule type="expression" dxfId="117" priority="38" stopIfTrue="1">
      <formula>AND($A$1&lt;&gt;"",SEARCH("igual o menor",AF125)&gt;0)</formula>
    </cfRule>
    <cfRule type="expression" dxfId="116" priority="39" stopIfTrue="1">
      <formula>AND($A$1&lt;&gt;"",SEARCH("pase a la pregunta",AF125)&gt;0)</formula>
    </cfRule>
    <cfRule type="expression" dxfId="115" priority="40" stopIfTrue="1">
      <formula>AND($A$1&lt;&gt;"",SEARCH("en blanco",AF125)&gt;0)</formula>
    </cfRule>
    <cfRule type="expression" dxfId="114" priority="41" stopIfTrue="1">
      <formula>AND($A$1&lt;&gt;"",SEARCH("no puede registrar",AF125)&gt;0)</formula>
    </cfRule>
    <cfRule type="expression" dxfId="113" priority="42" stopIfTrue="1">
      <formula>AND($A$1&lt;&gt;"",SUM(AF125)&gt;0)</formula>
    </cfRule>
    <cfRule type="expression" dxfId="112" priority="43" stopIfTrue="1">
      <formula>AND($A$1&lt;&gt;"",SEARCH("la pregunta",AF125)&gt;0)</formula>
    </cfRule>
  </conditionalFormatting>
  <conditionalFormatting sqref="AI127:AI133">
    <cfRule type="expression" dxfId="111" priority="15" stopIfTrue="1">
      <formula>AND($A$1&lt;&gt;"",SEARCH("la pregunta",AI127)&gt;0)</formula>
    </cfRule>
    <cfRule type="expression" dxfId="110" priority="14" stopIfTrue="1">
      <formula>AND($A$1&lt;&gt;"",SUM(AI127)&gt;0)</formula>
    </cfRule>
    <cfRule type="expression" dxfId="109" priority="13" stopIfTrue="1">
      <formula>AND($A$1&lt;&gt;"",SEARCH("no puede registrar",AI127)&gt;0)</formula>
    </cfRule>
    <cfRule type="expression" dxfId="108" priority="12" stopIfTrue="1">
      <formula>AND($A$1&lt;&gt;"",SEARCH("en blanco",AI127)&gt;0)</formula>
    </cfRule>
    <cfRule type="expression" dxfId="107" priority="11" stopIfTrue="1">
      <formula>AND($A$1&lt;&gt;"",SEARCH("pase a la pregunta",AI127)&gt;0)</formula>
    </cfRule>
    <cfRule type="expression" dxfId="106" priority="10" stopIfTrue="1">
      <formula>AND($A$1&lt;&gt;"",SEARCH("igual o menor",AI127)&gt;0)</formula>
    </cfRule>
    <cfRule type="expression" dxfId="105" priority="2" stopIfTrue="1">
      <formula>AND($A$1&lt;&gt;"",SEARCH("igual o mayor",AI127)&gt;0)</formula>
    </cfRule>
    <cfRule type="expression" dxfId="104" priority="8" stopIfTrue="1">
      <formula>AND($A$1&lt;&gt;"",SEARCH("la pregunta",AI127)&gt;0)</formula>
    </cfRule>
    <cfRule type="expression" dxfId="103" priority="7" stopIfTrue="1">
      <formula>AND($A$1&lt;&gt;"",SUM(AI127)&gt;0)</formula>
    </cfRule>
    <cfRule type="expression" dxfId="102" priority="6" stopIfTrue="1">
      <formula>AND($A$1&lt;&gt;"",SEARCH("no puede registrar",AI127)&gt;0)</formula>
    </cfRule>
    <cfRule type="expression" dxfId="101" priority="5" stopIfTrue="1">
      <formula>AND($A$1&lt;&gt;"",SEARCH("en blanco",AI127)&gt;0)</formula>
    </cfRule>
    <cfRule type="expression" dxfId="100" priority="4" stopIfTrue="1">
      <formula>AND($A$1&lt;&gt;"",SEARCH("pase a la pregunta",AI127)&gt;0)</formula>
    </cfRule>
    <cfRule type="expression" dxfId="99" priority="3" stopIfTrue="1">
      <formula>AND($A$1&lt;&gt;"",SEARCH("igual o menor",AI127)&gt;0)</formula>
    </cfRule>
    <cfRule type="expression" dxfId="98" priority="9" stopIfTrue="1">
      <formula>AND($A$1&lt;&gt;"",SEARCH("igual o mayor",AI127)&gt;0)</formula>
    </cfRule>
  </conditionalFormatting>
  <hyperlinks>
    <hyperlink ref="AA7:AD7" location="Índice!C21" display="Índice"/>
    <hyperlink ref="AA43:AD43" location="Complemento!BH12" display="Complemento"/>
    <hyperlink ref="C41:AD41" location="Anexo!AA12" display="Link para consultar el anexo &quot;Infracciones de tránsito&quot;"/>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Cuestionario</oddHeader>
    <oddFooter>&amp;LCenso Nacional de Gobiernos Estatales 2026&amp;R&amp;P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22"/>
  <sheetViews>
    <sheetView showGridLines="0" view="pageBreakPreview" zoomScale="120" zoomScaleNormal="100" zoomScaleSheetLayoutView="120" workbookViewId="0"/>
  </sheetViews>
  <sheetFormatPr baseColWidth="10" defaultColWidth="0" defaultRowHeight="15" customHeight="1" zeroHeight="1"/>
  <cols>
    <col min="1" max="1" width="5.625" style="38" customWidth="1"/>
    <col min="2" max="30" width="3.625" style="38" customWidth="1"/>
    <col min="31" max="31" width="5.625" style="38" customWidth="1"/>
    <col min="32" max="103" width="0" style="38" hidden="1" customWidth="1"/>
    <col min="104" max="16384" width="13.625" style="38" hidden="1"/>
  </cols>
  <sheetData>
    <row r="1" spans="1:30" customFormat="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customFormat="1" ht="15" customHeight="1">
      <c r="A2" s="13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row>
    <row r="3" spans="1:30" customFormat="1" ht="45" customHeight="1">
      <c r="A3" s="139"/>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row>
    <row r="4" spans="1:30" customFormat="1" ht="15" customHeight="1">
      <c r="A4" s="13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customFormat="1" ht="45" customHeight="1">
      <c r="A5" s="139"/>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row>
    <row r="6" spans="1:30" customFormat="1" ht="15" customHeight="1">
      <c r="A6" s="139"/>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0" customFormat="1" ht="15" customHeight="1" thickBot="1">
      <c r="A7" s="141"/>
      <c r="B7" s="24" t="s">
        <v>3</v>
      </c>
      <c r="C7" s="25"/>
      <c r="D7" s="25"/>
      <c r="E7" s="25"/>
      <c r="F7" s="25"/>
      <c r="G7" s="25"/>
      <c r="H7" s="25"/>
      <c r="I7" s="25"/>
      <c r="J7" s="25"/>
      <c r="K7" s="25"/>
      <c r="L7" s="25"/>
      <c r="M7" s="26"/>
      <c r="N7" s="24" t="s">
        <v>4</v>
      </c>
      <c r="O7" s="26"/>
      <c r="AA7" s="441" t="s">
        <v>2</v>
      </c>
      <c r="AB7" s="441"/>
      <c r="AC7" s="441"/>
      <c r="AD7" s="441"/>
    </row>
    <row r="8" spans="1:30" customFormat="1" ht="15" customHeight="1" thickBot="1">
      <c r="A8" s="141"/>
      <c r="B8" s="311" t="str">
        <f>IF(Presentación!B10="","",Presentación!B10)</f>
        <v>Veracruz de Ignacio de la Llave</v>
      </c>
      <c r="C8" s="312"/>
      <c r="D8" s="312"/>
      <c r="E8" s="312"/>
      <c r="F8" s="312"/>
      <c r="G8" s="312"/>
      <c r="H8" s="312"/>
      <c r="I8" s="312"/>
      <c r="J8" s="312"/>
      <c r="K8" s="312"/>
      <c r="L8" s="313"/>
      <c r="M8" s="29"/>
      <c r="N8" s="311" t="str">
        <f>IF(Presentación!N10="","",Presentación!N10)</f>
        <v>230</v>
      </c>
      <c r="O8" s="313"/>
      <c r="P8" s="20"/>
      <c r="Q8" s="27"/>
      <c r="R8" s="27"/>
      <c r="S8" s="27"/>
      <c r="T8" s="27"/>
      <c r="U8" s="27"/>
      <c r="V8" s="27"/>
      <c r="W8" s="27"/>
      <c r="X8" s="27"/>
      <c r="Y8" s="27"/>
      <c r="Z8" s="27"/>
      <c r="AA8" s="27"/>
      <c r="AB8" s="20"/>
      <c r="AC8" s="27"/>
      <c r="AD8" s="28"/>
    </row>
    <row r="9" spans="1:30" customFormat="1" ht="15" customHeight="1" thickBot="1">
      <c r="A9" s="139"/>
      <c r="B9" s="140"/>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140"/>
    </row>
    <row r="10" spans="1:30" customFormat="1" ht="15" customHeight="1" thickBot="1">
      <c r="A10" s="142"/>
      <c r="B10" s="442" t="s">
        <v>5233</v>
      </c>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4"/>
    </row>
    <row r="11" spans="1:30" customFormat="1" ht="15" customHeight="1">
      <c r="A11" s="139"/>
      <c r="B11" s="445" t="s">
        <v>5060</v>
      </c>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7"/>
    </row>
    <row r="12" spans="1:30" customFormat="1" ht="24" customHeight="1">
      <c r="A12" s="144"/>
      <c r="B12" s="145"/>
      <c r="C12" s="448" t="s">
        <v>6017</v>
      </c>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50"/>
    </row>
    <row r="13" spans="1:30" customFormat="1" ht="24" customHeight="1">
      <c r="A13" s="139"/>
      <c r="B13" s="146"/>
      <c r="C13" s="448" t="s">
        <v>5040</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50"/>
    </row>
    <row r="14" spans="1:30" customFormat="1" ht="24" customHeight="1">
      <c r="A14" s="139"/>
      <c r="B14" s="147"/>
      <c r="C14" s="448" t="s">
        <v>5061</v>
      </c>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50"/>
    </row>
    <row r="15" spans="1:30" customFormat="1" ht="24" customHeight="1">
      <c r="A15" s="139"/>
      <c r="B15" s="147"/>
      <c r="C15" s="424" t="s">
        <v>5234</v>
      </c>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34"/>
    </row>
    <row r="16" spans="1:30" customFormat="1" ht="36" customHeight="1">
      <c r="A16" s="139"/>
      <c r="B16" s="149"/>
      <c r="C16" s="423" t="s">
        <v>5043</v>
      </c>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7"/>
    </row>
    <row r="17" spans="1:76" customFormat="1" ht="48" customHeight="1">
      <c r="A17" s="139"/>
      <c r="B17" s="150"/>
      <c r="C17" s="423" t="s">
        <v>5044</v>
      </c>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7"/>
    </row>
    <row r="18" spans="1:76" customFormat="1" ht="15" customHeight="1">
      <c r="A18" s="139"/>
      <c r="B18" s="168"/>
      <c r="C18" s="494" t="s">
        <v>5045</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6"/>
    </row>
    <row r="19" spans="1:76" customFormat="1" ht="15" customHeight="1">
      <c r="A19" s="139"/>
      <c r="B19" s="140"/>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row>
    <row r="20" spans="1:76" customFormat="1" ht="24" customHeight="1">
      <c r="A20" s="171" t="s">
        <v>5235</v>
      </c>
      <c r="B20" s="531" t="s">
        <v>6019</v>
      </c>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F20" s="197" t="s">
        <v>5064</v>
      </c>
      <c r="AG20" t="s">
        <v>5065</v>
      </c>
    </row>
    <row r="21" spans="1:76" customFormat="1" ht="36" customHeight="1">
      <c r="A21" s="164"/>
      <c r="B21" s="167"/>
      <c r="C21" s="424" t="s">
        <v>5236</v>
      </c>
      <c r="D21" s="424"/>
      <c r="E21" s="424"/>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F21" s="170">
        <f>CNGE_2026_M1_Secc10_Sub1!C27</f>
        <v>0</v>
      </c>
      <c r="AG21" s="170">
        <f>CNGE_2026_M1_Secc10_Sub1!AI27</f>
        <v>0</v>
      </c>
    </row>
    <row r="22" spans="1:76" customFormat="1" ht="60" customHeight="1">
      <c r="A22" s="164"/>
      <c r="B22" s="167"/>
      <c r="C22" s="424" t="s">
        <v>5237</v>
      </c>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row>
    <row r="23" spans="1:76" customFormat="1" ht="15" customHeight="1">
      <c r="A23" s="164"/>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row>
    <row r="24" spans="1:76" s="22" customFormat="1" ht="15" customHeight="1">
      <c r="A24" s="164"/>
      <c r="B24" s="167"/>
      <c r="C24" s="463" t="s">
        <v>5238</v>
      </c>
      <c r="D24" s="464"/>
      <c r="E24" s="464"/>
      <c r="F24" s="464"/>
      <c r="G24" s="464"/>
      <c r="H24" s="464"/>
      <c r="I24" s="464"/>
      <c r="J24" s="464"/>
      <c r="K24" s="464"/>
      <c r="L24" s="464"/>
      <c r="M24" s="464"/>
      <c r="N24" s="465"/>
      <c r="O24" s="337" t="s">
        <v>5239</v>
      </c>
      <c r="P24" s="337"/>
      <c r="Q24" s="337"/>
      <c r="R24" s="337"/>
      <c r="S24" s="337"/>
      <c r="T24" s="337"/>
      <c r="U24" s="337"/>
      <c r="V24" s="337"/>
      <c r="W24" s="337"/>
      <c r="X24" s="337"/>
      <c r="Y24" s="337"/>
      <c r="Z24" s="337"/>
      <c r="AA24" s="337"/>
      <c r="AB24" s="337"/>
      <c r="AC24" s="337"/>
      <c r="AD24" s="337"/>
      <c r="AE24"/>
      <c r="AJ24" s="511" t="s">
        <v>5240</v>
      </c>
      <c r="AK24" s="511"/>
      <c r="AL24" s="511"/>
      <c r="AM24" s="511"/>
      <c r="AN24" s="511"/>
      <c r="AO24" s="511"/>
      <c r="AP24" s="511"/>
      <c r="AQ24" s="511"/>
      <c r="AR24" s="511"/>
      <c r="AS24" s="511"/>
      <c r="AT24" s="511"/>
      <c r="AU24" s="511"/>
      <c r="AV24" s="511"/>
      <c r="AW24" s="511"/>
      <c r="AX24" s="511"/>
      <c r="AY24" s="511"/>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row>
    <row r="25" spans="1:76" s="22" customFormat="1" ht="24" customHeight="1">
      <c r="A25" s="164"/>
      <c r="B25" s="167"/>
      <c r="C25" s="466"/>
      <c r="D25" s="467"/>
      <c r="E25" s="467"/>
      <c r="F25" s="467"/>
      <c r="G25" s="467"/>
      <c r="H25" s="467"/>
      <c r="I25" s="467"/>
      <c r="J25" s="467"/>
      <c r="K25" s="467"/>
      <c r="L25" s="467"/>
      <c r="M25" s="467"/>
      <c r="N25" s="468"/>
      <c r="O25" s="481" t="s">
        <v>5225</v>
      </c>
      <c r="P25" s="518" t="s">
        <v>5241</v>
      </c>
      <c r="Q25" s="518" t="s">
        <v>5242</v>
      </c>
      <c r="R25" s="518" t="s">
        <v>400</v>
      </c>
      <c r="S25" s="519" t="s">
        <v>5243</v>
      </c>
      <c r="T25" s="520"/>
      <c r="U25" s="520"/>
      <c r="V25" s="521"/>
      <c r="W25" s="519" t="s">
        <v>5244</v>
      </c>
      <c r="X25" s="520"/>
      <c r="Y25" s="520"/>
      <c r="Z25" s="521"/>
      <c r="AA25" s="519" t="s">
        <v>400</v>
      </c>
      <c r="AB25" s="520"/>
      <c r="AC25" s="520"/>
      <c r="AD25" s="521"/>
      <c r="AE25"/>
      <c r="AJ25" s="512" t="s">
        <v>5225</v>
      </c>
      <c r="AK25" s="512"/>
      <c r="AL25" s="512"/>
      <c r="AM25" s="512"/>
      <c r="AN25" s="513" t="s">
        <v>5245</v>
      </c>
      <c r="AO25" s="513"/>
      <c r="AP25" s="513"/>
      <c r="AQ25" s="513"/>
      <c r="AR25" s="514" t="s">
        <v>5242</v>
      </c>
      <c r="AS25" s="514"/>
      <c r="AT25" s="514"/>
      <c r="AU25" s="514"/>
      <c r="AV25" s="514" t="s">
        <v>400</v>
      </c>
      <c r="AW25" s="514"/>
      <c r="AX25" s="514"/>
      <c r="AY25" s="51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row>
    <row r="26" spans="1:76" s="22" customFormat="1" ht="84" customHeight="1">
      <c r="A26" s="164"/>
      <c r="B26" s="167"/>
      <c r="C26" s="469"/>
      <c r="D26" s="470"/>
      <c r="E26" s="470"/>
      <c r="F26" s="470"/>
      <c r="G26" s="470"/>
      <c r="H26" s="470"/>
      <c r="I26" s="470"/>
      <c r="J26" s="470"/>
      <c r="K26" s="470"/>
      <c r="L26" s="470"/>
      <c r="M26" s="470"/>
      <c r="N26" s="471"/>
      <c r="O26" s="481"/>
      <c r="P26" s="518"/>
      <c r="Q26" s="518"/>
      <c r="R26" s="518"/>
      <c r="S26" s="187" t="s">
        <v>5246</v>
      </c>
      <c r="T26" s="188" t="s">
        <v>5241</v>
      </c>
      <c r="U26" s="188" t="s">
        <v>5242</v>
      </c>
      <c r="V26" s="188" t="s">
        <v>400</v>
      </c>
      <c r="W26" s="187" t="s">
        <v>5246</v>
      </c>
      <c r="X26" s="188" t="s">
        <v>5241</v>
      </c>
      <c r="Y26" s="188" t="s">
        <v>5242</v>
      </c>
      <c r="Z26" s="188" t="s">
        <v>400</v>
      </c>
      <c r="AA26" s="187" t="s">
        <v>5246</v>
      </c>
      <c r="AB26" s="188" t="s">
        <v>5241</v>
      </c>
      <c r="AC26" s="188" t="s">
        <v>5242</v>
      </c>
      <c r="AD26" s="188" t="s">
        <v>400</v>
      </c>
      <c r="AE26"/>
      <c r="AG26" t="s">
        <v>5055</v>
      </c>
      <c r="AH26" t="s">
        <v>5056</v>
      </c>
      <c r="AI26" t="s">
        <v>5247</v>
      </c>
      <c r="AJ26" s="5" t="s">
        <v>5248</v>
      </c>
      <c r="AK26" s="6" t="s">
        <v>5249</v>
      </c>
      <c r="AL26" s="7" t="s">
        <v>5250</v>
      </c>
      <c r="AM26" s="8" t="s">
        <v>5251</v>
      </c>
      <c r="AN26" s="5" t="s">
        <v>5248</v>
      </c>
      <c r="AO26" s="6" t="s">
        <v>5249</v>
      </c>
      <c r="AP26" s="7" t="s">
        <v>5250</v>
      </c>
      <c r="AQ26" s="8" t="s">
        <v>5251</v>
      </c>
      <c r="AR26" s="5" t="s">
        <v>5248</v>
      </c>
      <c r="AS26" s="6" t="s">
        <v>5249</v>
      </c>
      <c r="AT26" s="7" t="s">
        <v>5250</v>
      </c>
      <c r="AU26" s="8" t="s">
        <v>5251</v>
      </c>
      <c r="AV26" s="5" t="s">
        <v>5248</v>
      </c>
      <c r="AW26" s="6" t="s">
        <v>5249</v>
      </c>
      <c r="AX26" s="7" t="s">
        <v>5250</v>
      </c>
      <c r="AY26" s="8" t="s">
        <v>5251</v>
      </c>
      <c r="AZ26" s="183" t="s">
        <v>5252</v>
      </c>
      <c r="BA26" s="9" t="s">
        <v>5253</v>
      </c>
      <c r="BB26" s="9" t="s">
        <v>5254</v>
      </c>
      <c r="BC26" s="9" t="s">
        <v>5255</v>
      </c>
      <c r="BD26" s="9" t="s">
        <v>5256</v>
      </c>
      <c r="BE26" s="9" t="s">
        <v>5257</v>
      </c>
      <c r="BF26" s="9" t="s">
        <v>5258</v>
      </c>
      <c r="BG26" s="9" t="s">
        <v>5259</v>
      </c>
      <c r="BH26" s="9" t="s">
        <v>5260</v>
      </c>
      <c r="BI26" s="9" t="s">
        <v>5261</v>
      </c>
      <c r="BJ26" s="9" t="s">
        <v>5262</v>
      </c>
      <c r="BK26" s="9" t="s">
        <v>5263</v>
      </c>
      <c r="BL26" s="9" t="s">
        <v>5264</v>
      </c>
      <c r="BM26" s="9" t="s">
        <v>5265</v>
      </c>
      <c r="BN26" s="9" t="s">
        <v>5266</v>
      </c>
      <c r="BO26" s="9" t="s">
        <v>5267</v>
      </c>
      <c r="BP26" s="9" t="s">
        <v>5268</v>
      </c>
      <c r="BQ26" s="2"/>
      <c r="BR26" s="2"/>
      <c r="BS26" s="2"/>
      <c r="BT26" s="2"/>
      <c r="BU26" s="2"/>
      <c r="BV26" s="2"/>
      <c r="BW26" s="2"/>
      <c r="BX26" s="2"/>
    </row>
    <row r="27" spans="1:76" s="22" customFormat="1" ht="15" customHeight="1">
      <c r="A27" s="164"/>
      <c r="B27" s="167"/>
      <c r="C27" s="428"/>
      <c r="D27" s="343"/>
      <c r="E27" s="343"/>
      <c r="F27" s="343"/>
      <c r="G27" s="343"/>
      <c r="H27" s="343"/>
      <c r="I27" s="343"/>
      <c r="J27" s="343"/>
      <c r="K27" s="343"/>
      <c r="L27" s="343"/>
      <c r="M27" s="343"/>
      <c r="N27" s="429"/>
      <c r="O27" s="1"/>
      <c r="P27" s="1"/>
      <c r="Q27" s="1"/>
      <c r="R27" s="1"/>
      <c r="S27" s="1"/>
      <c r="T27" s="1"/>
      <c r="U27" s="1"/>
      <c r="V27" s="1"/>
      <c r="W27" s="1"/>
      <c r="X27" s="1"/>
      <c r="Y27" s="1"/>
      <c r="Z27" s="1"/>
      <c r="AA27" s="1"/>
      <c r="AB27" s="1"/>
      <c r="AC27" s="1"/>
      <c r="AD27" s="1"/>
      <c r="AE27"/>
      <c r="AG27" s="160">
        <f>IF(AND($AF$21=1,$AG$21&gt;0,$AG$21&lt;&gt;"NS",$AG$21&lt;&gt;"NA"),IF(AND(C27=1,COUNTA(O27:AD27)=16),0,IF(C27&gt;1,0,1)),0)</f>
        <v>0</v>
      </c>
      <c r="AH27" s="160">
        <f>IF(OR($AF$21&lt;&gt;1,$AG$21=0,$AG$21="NS",$AG$21="NA"),IF(COUNTA(C27:AD27)=0,0,1),IF(C27&gt;1,IF(COUNTA(O27:AD27)=0,0,1),0))</f>
        <v>0</v>
      </c>
      <c r="AI27" s="160" cm="1">
        <f t="array" ref="AI27">IF(OR(O27={"NS","NA"},$AG$21={"NS","NA"}),0,IF(O27&gt;=$AG$21,0,1))</f>
        <v>0</v>
      </c>
      <c r="AJ27" s="10">
        <f>O27</f>
        <v>0</v>
      </c>
      <c r="AK27" s="11">
        <f>COUNTIF(S27,"NS") + COUNTIF(W27,"NS") + COUNTIF(AA27,"NS")</f>
        <v>0</v>
      </c>
      <c r="AL27" s="12">
        <f>SUM(S27,W27,AA27)</f>
        <v>0</v>
      </c>
      <c r="AM27" s="13">
        <f>IF(OR(AND(AJ27=0, AK27&gt;0),AND(AJ27="NS", AL27&gt;0), AND(AJ27="NS", AK27=0, AL27=0)), 1, IF(OR(AND(AJ27&gt;0, AK27&gt;1,AJ27&gt;AL27), AND(AJ27="NS", AK27=2), AND(AJ27="NS", AL27=0, AK27&gt;0), AJ27=AL27), 0, 1))</f>
        <v>0</v>
      </c>
      <c r="AN27" s="10">
        <f>P27</f>
        <v>0</v>
      </c>
      <c r="AO27" s="11">
        <f>COUNTIF(T27,"NS") + COUNTIF(X27,"NS") + COUNTIF(AB27,"NS")</f>
        <v>0</v>
      </c>
      <c r="AP27" s="12">
        <f>SUM(T27,X27,AB27)</f>
        <v>0</v>
      </c>
      <c r="AQ27" s="13">
        <f>IF(OR(AND(AN27=0, AO27&gt;0),AND(AN27="NS", AP27&gt;0), AND(AN27="NS", AO27=0, AP27=0)), 1, IF(OR(AND(AN27&gt;0, AO27&gt;1,AN27&gt;AP27), AND(AN27="NS", AO27=2), AND(AN27="NS", AP27=0, AO27&gt;0), AN27=AP27), 0, 1))</f>
        <v>0</v>
      </c>
      <c r="AR27" s="10">
        <f>Q27</f>
        <v>0</v>
      </c>
      <c r="AS27" s="11">
        <f>COUNTIF(U27,"NS") + COUNTIF(Y27,"NS") + COUNTIF(AC27,"NS")</f>
        <v>0</v>
      </c>
      <c r="AT27" s="12">
        <f>SUM(U27,Y27,AC27)</f>
        <v>0</v>
      </c>
      <c r="AU27" s="13">
        <f>IF(OR(AND(AR27=0, AS27&gt;0),AND(AR27="NS", AT27&gt;0), AND(AR27="NS", AS27=0, AT27=0)), 1, IF(OR(AND(AR27&gt;0, AS27&gt;1,AR27&gt;AT27), AND(AR27="NS", AS27=2), AND(AR27="NS", AT27=0, AS27&gt;0), AR27=AT27), 0, 1))</f>
        <v>0</v>
      </c>
      <c r="AV27" s="10">
        <f>R27</f>
        <v>0</v>
      </c>
      <c r="AW27" s="11">
        <f>COUNTIF(V27,"NS") + COUNTIF(Z27,"NS") + COUNTIF(AD27,"NS")</f>
        <v>0</v>
      </c>
      <c r="AX27" s="12">
        <f>SUM(V27,Z27,AD27)</f>
        <v>0</v>
      </c>
      <c r="AY27" s="13">
        <f>IF(OR(AND(AV27=0, AW27&gt;0),AND(AV27="NS", AX27&gt;0), AND(AV27="NS", AW27=0, AX27=0)), 1, IF(OR(AND(AV27&gt;0, AW27&gt;1,AV27&gt;AX27), AND(AV27="NS", AW27=2), AND(AV27="NS", AX27=0, AW27&gt;0), AV27=AX27), 0, 1))</f>
        <v>0</v>
      </c>
      <c r="AZ27" s="14">
        <f>SUM(AM27,AQ27,AU27,AY27)</f>
        <v>0</v>
      </c>
      <c r="BA27" s="2">
        <f>O27</f>
        <v>0</v>
      </c>
      <c r="BB27" s="2">
        <f>COUNTIF(P27:R27,"NS")</f>
        <v>0</v>
      </c>
      <c r="BC27" s="2">
        <f>SUM(P27:R27)</f>
        <v>0</v>
      </c>
      <c r="BD27" s="15">
        <f>IF(OR(AND(BA27=0, BB27&gt;0),AND(BA27="NS", BC27&gt;0), AND(BA27="NS", BB27=0, BC27=0)), 1, IF(OR(AND(BA27&gt;0, BB27&gt;1,BA27&gt;BC27), AND(BA27="NS", BB27=2), AND(BA27="NS", BC27=0, BB27&gt;0), BA27=BC27), 0, 1))</f>
        <v>0</v>
      </c>
      <c r="BE27" s="2">
        <f t="shared" ref="BE27" si="0">S27</f>
        <v>0</v>
      </c>
      <c r="BF27" s="2">
        <f t="shared" ref="BF27" si="1">COUNTIF(T27:V27,"NS")</f>
        <v>0</v>
      </c>
      <c r="BG27" s="2">
        <f t="shared" ref="BG27" si="2">SUM(T27:V27)</f>
        <v>0</v>
      </c>
      <c r="BH27" s="15">
        <f t="shared" ref="BH27" si="3">IF(OR(AND(BE27=0, BF27&gt;0),AND(BE27="NS", BG27&gt;0), AND(BE27="NS", BF27=0, BG27=0)), 1, IF(OR(AND(BE27&gt;0, BF27&gt;1,BE27&gt;BG27), AND(BE27="NS", BF27=2), AND(BE27="NS", BG27=0, BF27&gt;0), BE27=BG27), 0, 1))</f>
        <v>0</v>
      </c>
      <c r="BI27" s="2">
        <f>W27</f>
        <v>0</v>
      </c>
      <c r="BJ27" s="2">
        <f>COUNTIF(X27:Z27,"NS")</f>
        <v>0</v>
      </c>
      <c r="BK27" s="2">
        <f>SUM(X27:Z27)</f>
        <v>0</v>
      </c>
      <c r="BL27" s="15">
        <f>IF(OR(AND(BI27=0, BJ27&gt;0),AND(BI27="NS", BK27&gt;0), AND(BI27="NS", BJ27=0, BK27=0)), 1, IF(OR(AND(BI27&gt;0, BJ27&gt;1,BI27&gt;BK27), AND(BI27="NS", BJ27=2), AND(BI27="NS", BK27=0, BJ27&gt;0), BI27=BK27), 0, 1))</f>
        <v>0</v>
      </c>
      <c r="BM27" s="2">
        <f>AA27</f>
        <v>0</v>
      </c>
      <c r="BN27" s="2">
        <f>COUNTIF(AB27:AD27,"NS")</f>
        <v>0</v>
      </c>
      <c r="BO27" s="2">
        <f>SUM(AB27:AD27)</f>
        <v>0</v>
      </c>
      <c r="BP27" s="15">
        <f>IF(OR(AND(BM27=0, BN27&gt;0),AND(BM27="NS", BO27&gt;0), AND(BM27="NS", BN27=0, BO27=0)), 1, IF(OR(AND(BM27&gt;0, BN27&gt;1,BM27&gt;BO27), AND(BM27="NS", BN27=2), AND(BM27="NS", BO27=0, BN27&gt;0), BM27=BO27), 0, 1))</f>
        <v>0</v>
      </c>
      <c r="BQ27" s="2"/>
      <c r="BR27" s="2"/>
      <c r="BS27" s="2"/>
      <c r="BT27" s="2"/>
      <c r="BU27" s="2"/>
      <c r="BV27" s="2"/>
      <c r="BW27" s="2"/>
      <c r="BX27" s="2"/>
    </row>
    <row r="28" spans="1:76" s="22" customFormat="1" ht="15" customHeight="1">
      <c r="A28" s="164"/>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c r="AJ28" s="2"/>
      <c r="AN28" s="2"/>
      <c r="AR28" s="2"/>
      <c r="AV28" s="2"/>
      <c r="AW28" s="2"/>
      <c r="AX28" s="2"/>
      <c r="AY28" s="2"/>
      <c r="AZ28" s="3"/>
      <c r="BA28" t="s">
        <v>5269</v>
      </c>
      <c r="BB28" s="160">
        <f>SUM(BD27,BH27,BL27,BP27)</f>
        <v>0</v>
      </c>
      <c r="BC28" s="194"/>
      <c r="BD28" s="2"/>
      <c r="BE28" s="2"/>
      <c r="BF28" s="2"/>
      <c r="BG28" s="2"/>
      <c r="BH28" s="2"/>
      <c r="BI28" s="2"/>
      <c r="BJ28" s="2"/>
      <c r="BK28" s="2"/>
      <c r="BL28" s="194"/>
      <c r="BM28" s="194"/>
      <c r="BN28" s="194"/>
      <c r="BO28" s="194"/>
      <c r="BP28" s="194"/>
      <c r="BQ28" s="194"/>
      <c r="BR28" s="194"/>
      <c r="BS28" s="194"/>
      <c r="BT28" s="194"/>
      <c r="BU28" s="194"/>
      <c r="BV28" s="194"/>
      <c r="BW28" s="194"/>
      <c r="BX28" s="194"/>
    </row>
    <row r="29" spans="1:76" s="22" customFormat="1" ht="24" customHeight="1">
      <c r="A29" s="164"/>
      <c r="B29" s="167"/>
      <c r="C29" s="423" t="s">
        <v>5058</v>
      </c>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row>
    <row r="30" spans="1:76" s="22" customFormat="1" ht="60" customHeight="1">
      <c r="A30" s="164"/>
      <c r="B30" s="16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row>
    <row r="31" spans="1:76" s="22" customFormat="1" ht="15" customHeight="1">
      <c r="A31" s="164"/>
      <c r="B31" s="438" t="str">
        <f>IF(AG27=0,"","Favor de ingresar toda la información requerida en la pregunta")</f>
        <v/>
      </c>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76" s="22" customFormat="1" ht="15" customHeight="1">
      <c r="A32" s="164"/>
      <c r="B32" s="439" t="str">
        <f>IF(COUNTIF(O27:AD27,"NS")&lt;&gt;0,"Alerta: debido a que cuenta con registros NS, debe proporcionar una justificación en el area de comentarios al final de la pregunta","")</f>
        <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row>
    <row r="33" spans="1:42" s="22" customFormat="1" ht="15" customHeight="1">
      <c r="A33" s="164"/>
      <c r="B33" s="440" t="str">
        <f>IF(AH27&gt;0,"Revise la información capturada, ya que tiene datos ingresados en celdas que están sombreadas","")</f>
        <v/>
      </c>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row>
    <row r="34" spans="1:42" s="22" customFormat="1" ht="15" customHeight="1">
      <c r="A34" s="164"/>
      <c r="B34" s="440" t="str">
        <f>IF(OR(AZ27&gt;0,BB28&gt;0),"Favor de revisar la suma y consistencia de totales y/o subtotales por filas (numéricos y NS)","")</f>
        <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row>
    <row r="35" spans="1:42" s="22" customFormat="1" ht="15" customHeight="1">
      <c r="A35" s="164"/>
      <c r="B35" s="457" t="str">
        <f>IF(AI27&gt;0,"Alerta: debe de proporcionar una justificación de acuerdo a lo establecido en la instrucción 2","")</f>
        <v/>
      </c>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row>
    <row r="36" spans="1:42" s="22" customFormat="1" ht="15" customHeight="1">
      <c r="A36" s="164"/>
      <c r="B36" s="167"/>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row>
    <row r="37" spans="1:42" s="22" customFormat="1" ht="24" customHeight="1">
      <c r="A37" s="155" t="s">
        <v>5270</v>
      </c>
      <c r="B37" s="437" t="s">
        <v>5271</v>
      </c>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row>
    <row r="38" spans="1:42" s="198" customFormat="1" ht="24" customHeight="1">
      <c r="A38" s="155"/>
      <c r="B38" s="156"/>
      <c r="C38" s="423" t="s">
        <v>5272</v>
      </c>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row>
    <row r="39" spans="1:42" s="198" customFormat="1" ht="24" customHeight="1">
      <c r="A39" s="155"/>
      <c r="B39" s="156"/>
      <c r="C39" s="423" t="s">
        <v>6026</v>
      </c>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row>
    <row r="40" spans="1:42" s="22" customFormat="1" ht="15" customHeight="1">
      <c r="A40" s="140"/>
      <c r="B40" s="164"/>
      <c r="C40" s="424" t="s">
        <v>5273</v>
      </c>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row>
    <row r="41" spans="1:42" s="22" customFormat="1" ht="24" customHeight="1">
      <c r="A41" s="199"/>
      <c r="B41" s="200"/>
      <c r="C41" s="424" t="s">
        <v>5274</v>
      </c>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row>
    <row r="42" spans="1:42" s="22" customFormat="1" ht="24" customHeight="1">
      <c r="A42" s="199"/>
      <c r="B42" s="200"/>
      <c r="C42" s="424" t="s">
        <v>5275</v>
      </c>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row>
    <row r="43" spans="1:42" s="22" customFormat="1" ht="15" customHeight="1">
      <c r="A43" s="163"/>
      <c r="B43" s="164"/>
      <c r="C43" s="164"/>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row>
    <row r="44" spans="1:42" s="22" customFormat="1" ht="15" customHeight="1">
      <c r="A44" s="163"/>
      <c r="B44" s="164"/>
      <c r="C44" s="172" t="s">
        <v>5276</v>
      </c>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row>
    <row r="45" spans="1:42" s="22" customFormat="1" ht="15" customHeight="1">
      <c r="A45" s="163"/>
      <c r="B45" s="164"/>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201"/>
      <c r="AB45" s="201"/>
      <c r="AC45" s="201"/>
      <c r="AD45" s="201"/>
      <c r="AE45"/>
    </row>
    <row r="46" spans="1:42" s="22" customFormat="1" ht="15" customHeight="1">
      <c r="A46" s="163"/>
      <c r="B46" s="164"/>
      <c r="C46" s="337" t="s">
        <v>5277</v>
      </c>
      <c r="D46" s="337"/>
      <c r="E46" s="337"/>
      <c r="F46" s="337"/>
      <c r="G46" s="337"/>
      <c r="H46" s="337"/>
      <c r="I46" s="337"/>
      <c r="J46" s="337"/>
      <c r="K46" s="337"/>
      <c r="L46" s="337"/>
      <c r="M46" s="337"/>
      <c r="N46" s="337"/>
      <c r="O46" s="334" t="s">
        <v>5278</v>
      </c>
      <c r="P46" s="335"/>
      <c r="Q46" s="335"/>
      <c r="R46" s="335"/>
      <c r="S46" s="335"/>
      <c r="T46" s="335"/>
      <c r="U46" s="335"/>
      <c r="V46" s="335"/>
      <c r="W46" s="335"/>
      <c r="X46" s="335"/>
      <c r="Y46" s="335"/>
      <c r="Z46" s="335"/>
      <c r="AA46" s="335"/>
      <c r="AB46" s="335"/>
      <c r="AC46" s="335"/>
      <c r="AD46" s="336"/>
      <c r="AE46"/>
    </row>
    <row r="47" spans="1:42" s="22" customFormat="1" ht="15" customHeight="1">
      <c r="A47" s="163"/>
      <c r="B47" s="164"/>
      <c r="C47" s="337"/>
      <c r="D47" s="337"/>
      <c r="E47" s="337"/>
      <c r="F47" s="337"/>
      <c r="G47" s="337"/>
      <c r="H47" s="337"/>
      <c r="I47" s="337"/>
      <c r="J47" s="337"/>
      <c r="K47" s="337"/>
      <c r="L47" s="337"/>
      <c r="M47" s="337"/>
      <c r="N47" s="337"/>
      <c r="O47" s="334" t="s">
        <v>5225</v>
      </c>
      <c r="P47" s="335"/>
      <c r="Q47" s="335"/>
      <c r="R47" s="336"/>
      <c r="S47" s="519" t="s">
        <v>5241</v>
      </c>
      <c r="T47" s="520"/>
      <c r="U47" s="520"/>
      <c r="V47" s="521"/>
      <c r="W47" s="519" t="s">
        <v>5242</v>
      </c>
      <c r="X47" s="520"/>
      <c r="Y47" s="520"/>
      <c r="Z47" s="521"/>
      <c r="AA47" s="519" t="s">
        <v>400</v>
      </c>
      <c r="AB47" s="520"/>
      <c r="AC47" s="520"/>
      <c r="AD47" s="521"/>
      <c r="AE47"/>
      <c r="AG47" t="s">
        <v>5055</v>
      </c>
      <c r="AH47" t="s">
        <v>5056</v>
      </c>
      <c r="AI47" t="s">
        <v>5279</v>
      </c>
      <c r="AM47" s="9" t="s">
        <v>5253</v>
      </c>
      <c r="AN47" s="9" t="s">
        <v>5254</v>
      </c>
      <c r="AO47" s="9" t="s">
        <v>5255</v>
      </c>
      <c r="AP47" s="9" t="s">
        <v>5256</v>
      </c>
    </row>
    <row r="48" spans="1:42" s="22" customFormat="1" ht="15" customHeight="1">
      <c r="A48" s="163"/>
      <c r="B48" s="164"/>
      <c r="C48" s="202" t="s">
        <v>4994</v>
      </c>
      <c r="D48" s="515" t="s">
        <v>5280</v>
      </c>
      <c r="E48" s="516"/>
      <c r="F48" s="516"/>
      <c r="G48" s="516"/>
      <c r="H48" s="516"/>
      <c r="I48" s="516"/>
      <c r="J48" s="516"/>
      <c r="K48" s="516"/>
      <c r="L48" s="516"/>
      <c r="M48" s="516"/>
      <c r="N48" s="517"/>
      <c r="O48" s="487"/>
      <c r="P48" s="488"/>
      <c r="Q48" s="488"/>
      <c r="R48" s="489"/>
      <c r="S48" s="487"/>
      <c r="T48" s="488"/>
      <c r="U48" s="488"/>
      <c r="V48" s="489"/>
      <c r="W48" s="487"/>
      <c r="X48" s="488"/>
      <c r="Y48" s="488"/>
      <c r="Z48" s="489"/>
      <c r="AA48" s="487"/>
      <c r="AB48" s="488"/>
      <c r="AC48" s="488"/>
      <c r="AD48" s="489"/>
      <c r="AE48"/>
      <c r="AG48" s="160">
        <f>IF(AND($AF$21=1,$AG$21&gt;0,$AG$21&lt;&gt;"NS",$AG$21&lt;&gt;"NA",$O$27&gt;0,$O$27&lt;&gt;"NS",$O$27&lt;&gt;"NA",$S$27&gt;0,$S$27&lt;&gt;"NS",$S$27&lt;&gt;"NA"),IF(COUNTA(O48:AD52)=20,0,1),0)</f>
        <v>0</v>
      </c>
      <c r="AH48" s="160">
        <f>IF(OR($AF$21&lt;&gt;1,$AG$21=0,$AG$21="NS",$AG$21="NA",$O$27=0,$O$27="NS",$O$27="NA",$S$27=0,$S$27="NS",$S$27="NA"),IF(COUNTA(O48:AD52)=0,0,1),0)</f>
        <v>0</v>
      </c>
      <c r="AI48">
        <f>IF(O53=S27,0,1)</f>
        <v>0</v>
      </c>
      <c r="AJ48">
        <f>IF(S53=T27,0,1)</f>
        <v>0</v>
      </c>
      <c r="AK48">
        <f>IF(W53=U27,0,1)</f>
        <v>0</v>
      </c>
      <c r="AL48">
        <f>IF(AA53=V27,0,1)</f>
        <v>0</v>
      </c>
      <c r="AM48" s="2">
        <f>O48</f>
        <v>0</v>
      </c>
      <c r="AN48" s="2">
        <f>COUNTIF(S48:AD48,"NS")</f>
        <v>0</v>
      </c>
      <c r="AO48" s="2">
        <f>SUM(S48:AD48)</f>
        <v>0</v>
      </c>
      <c r="AP48" s="2">
        <f>IF(OR(AND(AM48=0, AN48&gt;0),AND(AM48="NS", AO48&gt;0), AND(AM48="NS", AN48=0, AO48=0)), 1, IF(OR(AND(AM48&gt;0, AN48&gt;1,AM48&gt;AO48), AND(AM48="NS", AN48=2), AND(AM48="NS", AO48=0, AN48&gt;0), AM48=AO48), 0, 1))</f>
        <v>0</v>
      </c>
    </row>
    <row r="49" spans="1:42" s="22" customFormat="1" ht="15" customHeight="1">
      <c r="A49" s="163"/>
      <c r="B49" s="164"/>
      <c r="C49" s="202" t="s">
        <v>4996</v>
      </c>
      <c r="D49" s="515" t="s">
        <v>5281</v>
      </c>
      <c r="E49" s="516"/>
      <c r="F49" s="516"/>
      <c r="G49" s="516"/>
      <c r="H49" s="516"/>
      <c r="I49" s="516"/>
      <c r="J49" s="516"/>
      <c r="K49" s="516"/>
      <c r="L49" s="516"/>
      <c r="M49" s="516"/>
      <c r="N49" s="517"/>
      <c r="O49" s="487"/>
      <c r="P49" s="488"/>
      <c r="Q49" s="488"/>
      <c r="R49" s="489"/>
      <c r="S49" s="487"/>
      <c r="T49" s="488"/>
      <c r="U49" s="488"/>
      <c r="V49" s="489"/>
      <c r="W49" s="487"/>
      <c r="X49" s="488"/>
      <c r="Y49" s="488"/>
      <c r="Z49" s="489"/>
      <c r="AA49" s="487"/>
      <c r="AB49" s="488"/>
      <c r="AC49" s="488"/>
      <c r="AD49" s="489"/>
      <c r="AE49"/>
      <c r="AL49" s="178">
        <f>IF(OR($AF$21&lt;&gt;1,$AG$21=0,$AG$21="NS",$AG$21="NA",$O$27=0,$O$27="NS",$O$27="NA",$S$27=0,$S$27="NS",$S$27="NA"),0,SUM(AI48:AL48))</f>
        <v>0</v>
      </c>
      <c r="AM49" s="2">
        <f t="shared" ref="AM49:AM51" si="4">O49</f>
        <v>0</v>
      </c>
      <c r="AN49" s="2">
        <f t="shared" ref="AN49:AN51" si="5">COUNTIF(S49:AD49,"NS")</f>
        <v>0</v>
      </c>
      <c r="AO49" s="2">
        <f t="shared" ref="AO49:AO51" si="6">SUM(S49:AD49)</f>
        <v>0</v>
      </c>
      <c r="AP49" s="2">
        <f t="shared" ref="AP49:AP51" si="7">IF(OR(AND(AM49=0, AN49&gt;0),AND(AM49="NS", AO49&gt;0), AND(AM49="NS", AN49=0, AO49=0)), 1, IF(OR(AND(AM49&gt;0, AN49&gt;1,AM49&gt;AO49), AND(AM49="NS", AN49=2), AND(AM49="NS", AO49=0, AN49&gt;0), AM49=AO49), 0, 1))</f>
        <v>0</v>
      </c>
    </row>
    <row r="50" spans="1:42" s="22" customFormat="1" ht="15" customHeight="1">
      <c r="A50" s="163"/>
      <c r="B50" s="164"/>
      <c r="C50" s="202" t="s">
        <v>4998</v>
      </c>
      <c r="D50" s="515" t="s">
        <v>5282</v>
      </c>
      <c r="E50" s="516"/>
      <c r="F50" s="516"/>
      <c r="G50" s="516"/>
      <c r="H50" s="516"/>
      <c r="I50" s="516"/>
      <c r="J50" s="516"/>
      <c r="K50" s="516"/>
      <c r="L50" s="516"/>
      <c r="M50" s="516"/>
      <c r="N50" s="517"/>
      <c r="O50" s="487"/>
      <c r="P50" s="488"/>
      <c r="Q50" s="488"/>
      <c r="R50" s="489"/>
      <c r="S50" s="487"/>
      <c r="T50" s="488"/>
      <c r="U50" s="488"/>
      <c r="V50" s="489"/>
      <c r="W50" s="487"/>
      <c r="X50" s="488"/>
      <c r="Y50" s="488"/>
      <c r="Z50" s="489"/>
      <c r="AA50" s="487"/>
      <c r="AB50" s="488"/>
      <c r="AC50" s="488"/>
      <c r="AD50" s="489"/>
      <c r="AE50"/>
      <c r="AM50" s="2">
        <f t="shared" si="4"/>
        <v>0</v>
      </c>
      <c r="AN50" s="2">
        <f t="shared" si="5"/>
        <v>0</v>
      </c>
      <c r="AO50" s="2">
        <f t="shared" si="6"/>
        <v>0</v>
      </c>
      <c r="AP50" s="2">
        <f t="shared" si="7"/>
        <v>0</v>
      </c>
    </row>
    <row r="51" spans="1:42" s="22" customFormat="1" ht="15" customHeight="1">
      <c r="A51" s="163"/>
      <c r="B51" s="164"/>
      <c r="C51" s="202" t="s">
        <v>5000</v>
      </c>
      <c r="D51" s="515" t="s">
        <v>5283</v>
      </c>
      <c r="E51" s="516"/>
      <c r="F51" s="516"/>
      <c r="G51" s="516"/>
      <c r="H51" s="516"/>
      <c r="I51" s="516"/>
      <c r="J51" s="516"/>
      <c r="K51" s="516"/>
      <c r="L51" s="516"/>
      <c r="M51" s="516"/>
      <c r="N51" s="517"/>
      <c r="O51" s="487"/>
      <c r="P51" s="488"/>
      <c r="Q51" s="488"/>
      <c r="R51" s="489"/>
      <c r="S51" s="487"/>
      <c r="T51" s="488"/>
      <c r="U51" s="488"/>
      <c r="V51" s="489"/>
      <c r="W51" s="487"/>
      <c r="X51" s="488"/>
      <c r="Y51" s="488"/>
      <c r="Z51" s="489"/>
      <c r="AA51" s="487"/>
      <c r="AB51" s="488"/>
      <c r="AC51" s="488"/>
      <c r="AD51" s="489"/>
      <c r="AE51"/>
      <c r="AM51" s="2">
        <f t="shared" si="4"/>
        <v>0</v>
      </c>
      <c r="AN51" s="2">
        <f t="shared" si="5"/>
        <v>0</v>
      </c>
      <c r="AO51" s="2">
        <f t="shared" si="6"/>
        <v>0</v>
      </c>
      <c r="AP51" s="2">
        <f t="shared" si="7"/>
        <v>0</v>
      </c>
    </row>
    <row r="52" spans="1:42" s="22" customFormat="1" ht="15" customHeight="1">
      <c r="A52" s="163"/>
      <c r="B52" s="164"/>
      <c r="C52" s="202" t="s">
        <v>5002</v>
      </c>
      <c r="D52" s="515" t="s">
        <v>400</v>
      </c>
      <c r="E52" s="516"/>
      <c r="F52" s="516"/>
      <c r="G52" s="516"/>
      <c r="H52" s="516"/>
      <c r="I52" s="516"/>
      <c r="J52" s="516"/>
      <c r="K52" s="516"/>
      <c r="L52" s="516"/>
      <c r="M52" s="516"/>
      <c r="N52" s="517"/>
      <c r="O52" s="487"/>
      <c r="P52" s="488"/>
      <c r="Q52" s="488"/>
      <c r="R52" s="489"/>
      <c r="S52" s="487"/>
      <c r="T52" s="488"/>
      <c r="U52" s="488"/>
      <c r="V52" s="489"/>
      <c r="W52" s="487"/>
      <c r="X52" s="488"/>
      <c r="Y52" s="488"/>
      <c r="Z52" s="489"/>
      <c r="AA52" s="487"/>
      <c r="AB52" s="488"/>
      <c r="AC52" s="488"/>
      <c r="AD52" s="489"/>
      <c r="AE52"/>
      <c r="AM52" s="2">
        <f>O52</f>
        <v>0</v>
      </c>
      <c r="AN52" s="2">
        <f>COUNTIF(S52:AD52,"NS")</f>
        <v>0</v>
      </c>
      <c r="AO52" s="2">
        <f>SUM(S52:AD52)</f>
        <v>0</v>
      </c>
      <c r="AP52" s="2">
        <f>IF(OR(AND(AM52=0, AN52&gt;0),AND(AM52="NS", AO52&gt;0), AND(AM52="NS", AN52=0, AO52=0)), 1, IF(OR(AND(AM52&gt;0, AN52&gt;1,AM52&gt;AO52), AND(AM52="NS", AN52=2), AND(AM52="NS", AO52=0, AN52&gt;0), AM52=AO52), 0, 1))</f>
        <v>0</v>
      </c>
    </row>
    <row r="53" spans="1:42" s="22" customFormat="1" ht="15" customHeight="1">
      <c r="A53" s="163"/>
      <c r="B53" s="164"/>
      <c r="C53" s="164"/>
      <c r="D53" s="164"/>
      <c r="E53" s="164"/>
      <c r="F53" s="164"/>
      <c r="G53" s="164"/>
      <c r="H53" s="164"/>
      <c r="I53" s="164"/>
      <c r="J53" s="140"/>
      <c r="K53" s="164"/>
      <c r="L53" s="164"/>
      <c r="M53" s="164"/>
      <c r="N53" s="177" t="s">
        <v>5201</v>
      </c>
      <c r="O53" s="483">
        <f>IF(AND(SUM(O48:O52)=0,COUNTIF(O48:O52,"NS")&gt;0),"NS",IF(AND(SUM(O48:O52)=0,COUNTIF(O48:O52,0)&gt;0),0,IF(AND(SUM(O48:O52)=0,COUNTIF(O48:O52,"NA")&gt;0),"NA",SUM(O48:O52))))</f>
        <v>0</v>
      </c>
      <c r="P53" s="484"/>
      <c r="Q53" s="484"/>
      <c r="R53" s="485"/>
      <c r="S53" s="483">
        <f t="shared" ref="S53" si="8">IF(AND(SUM(S48:S52)=0,COUNTIF(S48:S52,"NS")&gt;0),"NS",IF(AND(SUM(S48:S52)=0,COUNTIF(S48:S52,0)&gt;0),0,IF(AND(SUM(S48:S52)=0,COUNTIF(S48:S52,"NA")&gt;0),"NA",SUM(S48:S52))))</f>
        <v>0</v>
      </c>
      <c r="T53" s="484"/>
      <c r="U53" s="484"/>
      <c r="V53" s="485"/>
      <c r="W53" s="483">
        <f t="shared" ref="W53" si="9">IF(AND(SUM(W48:W52)=0,COUNTIF(W48:W52,"NS")&gt;0),"NS",IF(AND(SUM(W48:W52)=0,COUNTIF(W48:W52,0)&gt;0),0,IF(AND(SUM(W48:W52)=0,COUNTIF(W48:W52,"NA")&gt;0),"NA",SUM(W48:W52))))</f>
        <v>0</v>
      </c>
      <c r="X53" s="484"/>
      <c r="Y53" s="484"/>
      <c r="Z53" s="485"/>
      <c r="AA53" s="483">
        <f>IF(AND(SUM(AA48:AA52)=0,COUNTIF(AA48:AA52,"NS")&gt;0),"NS",IF(AND(SUM(AA48:AA52)=0,COUNTIF(AA48:AA52,0)&gt;0),0,IF(AND(SUM(AA48:AA52)=0,COUNTIF(AA48:AA52,"NA")&gt;0),"NA",SUM(AA48:AA52))))</f>
        <v>0</v>
      </c>
      <c r="AB53" s="484"/>
      <c r="AC53" s="484"/>
      <c r="AD53" s="485"/>
      <c r="AE53"/>
      <c r="AP53" s="203">
        <f>SUM(AP48:AP52)</f>
        <v>0</v>
      </c>
    </row>
    <row r="54" spans="1:42" s="22" customFormat="1" ht="15" customHeight="1">
      <c r="A54" s="163"/>
      <c r="B54" s="164"/>
      <c r="C54" s="164"/>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row>
    <row r="55" spans="1:42" s="22" customFormat="1" ht="24" customHeight="1">
      <c r="A55" s="163"/>
      <c r="B55" s="164"/>
      <c r="C55" s="423" t="s">
        <v>5058</v>
      </c>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row>
    <row r="56" spans="1:42" s="22" customFormat="1" ht="60" customHeight="1">
      <c r="A56" s="163"/>
      <c r="B56" s="164"/>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row>
    <row r="57" spans="1:42" s="22" customFormat="1" ht="15" customHeight="1">
      <c r="A57" s="163"/>
      <c r="B57" s="438" t="str">
        <f>IF(AG48=0,"","Favor de ingresar toda la información requerida en la pregunta")</f>
        <v/>
      </c>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row>
    <row r="58" spans="1:42" s="22" customFormat="1" ht="15" customHeight="1">
      <c r="A58" s="163"/>
      <c r="B58" s="439" t="str">
        <f>IF(COUNTIF(O48:AD52,"NS")&lt;&gt;0,"Alerta: debido a que cuenta con registros NS, debe proporcionar una justificación en el area de comentarios al final de la pregunta","")</f>
        <v/>
      </c>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row>
    <row r="59" spans="1:42" s="22" customFormat="1" ht="15" customHeight="1">
      <c r="A59" s="163"/>
      <c r="B59" s="440" t="str">
        <f>IF(AH48&gt;0,"Revise la información capturada, ya que tiene datos ingresados en celdas que están sombreadas","")</f>
        <v/>
      </c>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row>
    <row r="60" spans="1:42" s="22" customFormat="1" ht="15" customHeight="1">
      <c r="A60" s="163"/>
      <c r="B60" s="440" t="str">
        <f>IF(AP53&gt;0,"Favor de revisar la suma y consistencia de totales y/o subtotales por filas (numéricos y NS)","")</f>
        <v/>
      </c>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row>
    <row r="61" spans="1:42" s="22" customFormat="1" ht="15" customHeight="1">
      <c r="A61" s="163"/>
      <c r="B61" s="456" t="str">
        <f>IF(AL49&gt;0,"Favor de revisar la instrucción 4, debido a que no se cumplen con los criterios mencionados","")</f>
        <v/>
      </c>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row>
    <row r="62" spans="1:42" s="22" customFormat="1" ht="15" customHeight="1">
      <c r="A62" s="163"/>
      <c r="B62" s="164"/>
      <c r="C62" s="164"/>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row>
    <row r="63" spans="1:42" s="22" customFormat="1" ht="15" customHeight="1">
      <c r="A63" s="163"/>
      <c r="B63" s="164"/>
      <c r="C63" s="172" t="s">
        <v>5284</v>
      </c>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row>
    <row r="64" spans="1:42" s="22" customFormat="1" ht="15" customHeight="1">
      <c r="A64" s="163"/>
      <c r="B64" s="164"/>
      <c r="C64" s="164"/>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row>
    <row r="65" spans="1:42" s="22" customFormat="1" ht="15" customHeight="1">
      <c r="A65" s="163"/>
      <c r="B65" s="164"/>
      <c r="C65" s="337" t="s">
        <v>5285</v>
      </c>
      <c r="D65" s="337"/>
      <c r="E65" s="337"/>
      <c r="F65" s="337"/>
      <c r="G65" s="337"/>
      <c r="H65" s="337"/>
      <c r="I65" s="337"/>
      <c r="J65" s="337"/>
      <c r="K65" s="337"/>
      <c r="L65" s="337"/>
      <c r="M65" s="337"/>
      <c r="N65" s="337"/>
      <c r="O65" s="334" t="s">
        <v>5286</v>
      </c>
      <c r="P65" s="335"/>
      <c r="Q65" s="335"/>
      <c r="R65" s="335"/>
      <c r="S65" s="335"/>
      <c r="T65" s="335"/>
      <c r="U65" s="335"/>
      <c r="V65" s="335"/>
      <c r="W65" s="335"/>
      <c r="X65" s="335"/>
      <c r="Y65" s="335"/>
      <c r="Z65" s="335"/>
      <c r="AA65" s="335"/>
      <c r="AB65" s="335"/>
      <c r="AC65" s="335"/>
      <c r="AD65" s="336"/>
      <c r="AE65"/>
    </row>
    <row r="66" spans="1:42" s="22" customFormat="1" ht="15" customHeight="1">
      <c r="A66" s="163"/>
      <c r="B66" s="164"/>
      <c r="C66" s="337"/>
      <c r="D66" s="337"/>
      <c r="E66" s="337"/>
      <c r="F66" s="337"/>
      <c r="G66" s="337"/>
      <c r="H66" s="337"/>
      <c r="I66" s="337"/>
      <c r="J66" s="337"/>
      <c r="K66" s="337"/>
      <c r="L66" s="337"/>
      <c r="M66" s="337"/>
      <c r="N66" s="337"/>
      <c r="O66" s="334" t="s">
        <v>5225</v>
      </c>
      <c r="P66" s="335"/>
      <c r="Q66" s="335"/>
      <c r="R66" s="336"/>
      <c r="S66" s="519" t="s">
        <v>5241</v>
      </c>
      <c r="T66" s="520"/>
      <c r="U66" s="520"/>
      <c r="V66" s="521"/>
      <c r="W66" s="519" t="s">
        <v>5242</v>
      </c>
      <c r="X66" s="520"/>
      <c r="Y66" s="520"/>
      <c r="Z66" s="521"/>
      <c r="AA66" s="519" t="s">
        <v>400</v>
      </c>
      <c r="AB66" s="520"/>
      <c r="AC66" s="520"/>
      <c r="AD66" s="521"/>
      <c r="AE66"/>
      <c r="AG66" t="s">
        <v>5055</v>
      </c>
      <c r="AH66" t="s">
        <v>5056</v>
      </c>
      <c r="AI66" t="s">
        <v>5287</v>
      </c>
      <c r="AM66" s="9" t="s">
        <v>5253</v>
      </c>
      <c r="AN66" s="9" t="s">
        <v>5254</v>
      </c>
      <c r="AO66" s="9" t="s">
        <v>5255</v>
      </c>
      <c r="AP66" s="9" t="s">
        <v>5256</v>
      </c>
    </row>
    <row r="67" spans="1:42" s="22" customFormat="1" ht="15" customHeight="1">
      <c r="A67" s="163"/>
      <c r="B67" s="164"/>
      <c r="C67" s="202" t="s">
        <v>4994</v>
      </c>
      <c r="D67" s="515" t="s">
        <v>5288</v>
      </c>
      <c r="E67" s="516"/>
      <c r="F67" s="516"/>
      <c r="G67" s="516"/>
      <c r="H67" s="516"/>
      <c r="I67" s="516"/>
      <c r="J67" s="516"/>
      <c r="K67" s="516"/>
      <c r="L67" s="516"/>
      <c r="M67" s="516"/>
      <c r="N67" s="517"/>
      <c r="O67" s="487"/>
      <c r="P67" s="488"/>
      <c r="Q67" s="488"/>
      <c r="R67" s="489"/>
      <c r="S67" s="487"/>
      <c r="T67" s="488"/>
      <c r="U67" s="488"/>
      <c r="V67" s="489"/>
      <c r="W67" s="487"/>
      <c r="X67" s="488"/>
      <c r="Y67" s="488"/>
      <c r="Z67" s="489"/>
      <c r="AA67" s="487"/>
      <c r="AB67" s="488"/>
      <c r="AC67" s="488"/>
      <c r="AD67" s="489"/>
      <c r="AE67"/>
      <c r="AG67" s="160">
        <f>IF(AND($AF$21=1,$AG$21&gt;0,$AG$21&lt;&gt;"NS",$AG$21&lt;&gt;"NA",$O$27&gt;0,$O$27&lt;&gt;"NS",$O$27&lt;&gt;"NA",$W$27&gt;0,$W$27&lt;&gt;"NS",$W$27&lt;&gt;"NA"),IF(COUNTA(O67:AD76)=40,0,1),0)</f>
        <v>0</v>
      </c>
      <c r="AH67" s="160">
        <f>IF(OR($AF$21&lt;&gt;1,$AG$21=0,$AG$21="NS",$AG$21="NA",$O$27=0,$O$27="NS",$O$27="NA",$W$27=0,$W$27="NS",$W$27="NA"),IF(COUNTA(O67:AD76)=0,0,1),0)</f>
        <v>0</v>
      </c>
      <c r="AI67">
        <f>IF(O77=W27,0,1)</f>
        <v>0</v>
      </c>
      <c r="AJ67">
        <f>IF(S77=X27,0,1)</f>
        <v>0</v>
      </c>
      <c r="AK67">
        <f>IF(W77=Y27,0,1)</f>
        <v>0</v>
      </c>
      <c r="AL67">
        <f>IF(AA77=Z27,0,1)</f>
        <v>0</v>
      </c>
      <c r="AM67" s="2">
        <f>O67</f>
        <v>0</v>
      </c>
      <c r="AN67" s="2">
        <f>COUNTIF(S67:AD67,"NS")</f>
        <v>0</v>
      </c>
      <c r="AO67" s="2">
        <f>SUM(S67:AD67)</f>
        <v>0</v>
      </c>
      <c r="AP67" s="2">
        <f>IF(OR(AND(AM67=0, AN67&gt;0),AND(AM67="NS", AO67&gt;0), AND(AM67="NS", AN67=0, AO67=0)), 1, IF(OR(AND(AM67&gt;0, AN67&gt;1,AM67&gt;AO67), AND(AM67="NS", AN67=2), AND(AM67="NS", AO67=0, AN67&gt;0), AM67=AO67), 0, 1))</f>
        <v>0</v>
      </c>
    </row>
    <row r="68" spans="1:42" s="22" customFormat="1" ht="15" customHeight="1">
      <c r="A68" s="163"/>
      <c r="B68" s="164"/>
      <c r="C68" s="202" t="s">
        <v>4996</v>
      </c>
      <c r="D68" s="515" t="s">
        <v>5289</v>
      </c>
      <c r="E68" s="516"/>
      <c r="F68" s="516"/>
      <c r="G68" s="516"/>
      <c r="H68" s="516"/>
      <c r="I68" s="516"/>
      <c r="J68" s="516"/>
      <c r="K68" s="516"/>
      <c r="L68" s="516"/>
      <c r="M68" s="516"/>
      <c r="N68" s="517"/>
      <c r="O68" s="487"/>
      <c r="P68" s="488"/>
      <c r="Q68" s="488"/>
      <c r="R68" s="489"/>
      <c r="S68" s="487"/>
      <c r="T68" s="488"/>
      <c r="U68" s="488"/>
      <c r="V68" s="489"/>
      <c r="W68" s="487"/>
      <c r="X68" s="488"/>
      <c r="Y68" s="488"/>
      <c r="Z68" s="489"/>
      <c r="AA68" s="487"/>
      <c r="AB68" s="488"/>
      <c r="AC68" s="488"/>
      <c r="AD68" s="489"/>
      <c r="AE68"/>
      <c r="AL68" s="178">
        <f>IF(OR($AF$21&lt;&gt;1,$AG$21=0,$AG$21="NS",$AG$21="NA",$O$27=0,$O$27="NS",$O$27="NA",$W$27=0,$W$27="NS",$W$27="NA"),0,SUM(AI67:AL67))</f>
        <v>0</v>
      </c>
      <c r="AM68" s="2">
        <f t="shared" ref="AM68:AM75" si="10">O68</f>
        <v>0</v>
      </c>
      <c r="AN68" s="2">
        <f t="shared" ref="AN68:AN75" si="11">COUNTIF(S68:AD68,"NS")</f>
        <v>0</v>
      </c>
      <c r="AO68" s="2">
        <f t="shared" ref="AO68:AO75" si="12">SUM(S68:AD68)</f>
        <v>0</v>
      </c>
      <c r="AP68" s="2">
        <f t="shared" ref="AP68:AP75" si="13">IF(OR(AND(AM68=0, AN68&gt;0),AND(AM68="NS", AO68&gt;0), AND(AM68="NS", AN68=0, AO68=0)), 1, IF(OR(AND(AM68&gt;0, AN68&gt;1,AM68&gt;AO68), AND(AM68="NS", AN68=2), AND(AM68="NS", AO68=0, AN68&gt;0), AM68=AO68), 0, 1))</f>
        <v>0</v>
      </c>
    </row>
    <row r="69" spans="1:42" s="22" customFormat="1" ht="15" customHeight="1">
      <c r="A69" s="163"/>
      <c r="B69" s="164"/>
      <c r="C69" s="202" t="s">
        <v>4998</v>
      </c>
      <c r="D69" s="515" t="s">
        <v>5290</v>
      </c>
      <c r="E69" s="516"/>
      <c r="F69" s="516"/>
      <c r="G69" s="516"/>
      <c r="H69" s="516"/>
      <c r="I69" s="516"/>
      <c r="J69" s="516"/>
      <c r="K69" s="516"/>
      <c r="L69" s="516"/>
      <c r="M69" s="516"/>
      <c r="N69" s="517"/>
      <c r="O69" s="487"/>
      <c r="P69" s="488"/>
      <c r="Q69" s="488"/>
      <c r="R69" s="489"/>
      <c r="S69" s="487"/>
      <c r="T69" s="488"/>
      <c r="U69" s="488"/>
      <c r="V69" s="489"/>
      <c r="W69" s="487"/>
      <c r="X69" s="488"/>
      <c r="Y69" s="488"/>
      <c r="Z69" s="489"/>
      <c r="AA69" s="487"/>
      <c r="AB69" s="488"/>
      <c r="AC69" s="488"/>
      <c r="AD69" s="489"/>
      <c r="AE69"/>
      <c r="AM69" s="2">
        <f t="shared" si="10"/>
        <v>0</v>
      </c>
      <c r="AN69" s="2">
        <f t="shared" si="11"/>
        <v>0</v>
      </c>
      <c r="AO69" s="2">
        <f t="shared" si="12"/>
        <v>0</v>
      </c>
      <c r="AP69" s="2">
        <f t="shared" si="13"/>
        <v>0</v>
      </c>
    </row>
    <row r="70" spans="1:42" s="22" customFormat="1" ht="15" customHeight="1">
      <c r="A70" s="163"/>
      <c r="B70" s="164"/>
      <c r="C70" s="202" t="s">
        <v>5000</v>
      </c>
      <c r="D70" s="515" t="s">
        <v>5291</v>
      </c>
      <c r="E70" s="516"/>
      <c r="F70" s="516"/>
      <c r="G70" s="516"/>
      <c r="H70" s="516"/>
      <c r="I70" s="516"/>
      <c r="J70" s="516"/>
      <c r="K70" s="516"/>
      <c r="L70" s="516"/>
      <c r="M70" s="516"/>
      <c r="N70" s="517"/>
      <c r="O70" s="487"/>
      <c r="P70" s="488"/>
      <c r="Q70" s="488"/>
      <c r="R70" s="489"/>
      <c r="S70" s="487"/>
      <c r="T70" s="488"/>
      <c r="U70" s="488"/>
      <c r="V70" s="489"/>
      <c r="W70" s="487"/>
      <c r="X70" s="488"/>
      <c r="Y70" s="488"/>
      <c r="Z70" s="489"/>
      <c r="AA70" s="487"/>
      <c r="AB70" s="488"/>
      <c r="AC70" s="488"/>
      <c r="AD70" s="489"/>
      <c r="AE70"/>
      <c r="AM70" s="2">
        <f t="shared" si="10"/>
        <v>0</v>
      </c>
      <c r="AN70" s="2">
        <f t="shared" si="11"/>
        <v>0</v>
      </c>
      <c r="AO70" s="2">
        <f t="shared" si="12"/>
        <v>0</v>
      </c>
      <c r="AP70" s="2">
        <f t="shared" si="13"/>
        <v>0</v>
      </c>
    </row>
    <row r="71" spans="1:42" s="22" customFormat="1" ht="15" customHeight="1">
      <c r="A71" s="163"/>
      <c r="B71" s="164"/>
      <c r="C71" s="202" t="s">
        <v>5002</v>
      </c>
      <c r="D71" s="515" t="s">
        <v>5292</v>
      </c>
      <c r="E71" s="516"/>
      <c r="F71" s="516"/>
      <c r="G71" s="516"/>
      <c r="H71" s="516"/>
      <c r="I71" s="516"/>
      <c r="J71" s="516"/>
      <c r="K71" s="516"/>
      <c r="L71" s="516"/>
      <c r="M71" s="516"/>
      <c r="N71" s="517"/>
      <c r="O71" s="487"/>
      <c r="P71" s="488"/>
      <c r="Q71" s="488"/>
      <c r="R71" s="489"/>
      <c r="S71" s="487"/>
      <c r="T71" s="488"/>
      <c r="U71" s="488"/>
      <c r="V71" s="489"/>
      <c r="W71" s="487"/>
      <c r="X71" s="488"/>
      <c r="Y71" s="488"/>
      <c r="Z71" s="489"/>
      <c r="AA71" s="487"/>
      <c r="AB71" s="488"/>
      <c r="AC71" s="488"/>
      <c r="AD71" s="489"/>
      <c r="AE71"/>
      <c r="AM71" s="2">
        <f t="shared" si="10"/>
        <v>0</v>
      </c>
      <c r="AN71" s="2">
        <f t="shared" si="11"/>
        <v>0</v>
      </c>
      <c r="AO71" s="2">
        <f t="shared" si="12"/>
        <v>0</v>
      </c>
      <c r="AP71" s="2">
        <f t="shared" si="13"/>
        <v>0</v>
      </c>
    </row>
    <row r="72" spans="1:42" s="22" customFormat="1" ht="15" customHeight="1">
      <c r="A72" s="163"/>
      <c r="B72" s="164"/>
      <c r="C72" s="202" t="s">
        <v>5004</v>
      </c>
      <c r="D72" s="515" t="s">
        <v>5293</v>
      </c>
      <c r="E72" s="516"/>
      <c r="F72" s="516"/>
      <c r="G72" s="516"/>
      <c r="H72" s="516"/>
      <c r="I72" s="516"/>
      <c r="J72" s="516"/>
      <c r="K72" s="516"/>
      <c r="L72" s="516"/>
      <c r="M72" s="516"/>
      <c r="N72" s="517"/>
      <c r="O72" s="487"/>
      <c r="P72" s="488"/>
      <c r="Q72" s="488"/>
      <c r="R72" s="489"/>
      <c r="S72" s="487"/>
      <c r="T72" s="488"/>
      <c r="U72" s="488"/>
      <c r="V72" s="489"/>
      <c r="W72" s="487"/>
      <c r="X72" s="488"/>
      <c r="Y72" s="488"/>
      <c r="Z72" s="489"/>
      <c r="AA72" s="487"/>
      <c r="AB72" s="488"/>
      <c r="AC72" s="488"/>
      <c r="AD72" s="489"/>
      <c r="AE72"/>
      <c r="AM72" s="2">
        <f t="shared" si="10"/>
        <v>0</v>
      </c>
      <c r="AN72" s="2">
        <f t="shared" si="11"/>
        <v>0</v>
      </c>
      <c r="AO72" s="2">
        <f t="shared" si="12"/>
        <v>0</v>
      </c>
      <c r="AP72" s="2">
        <f t="shared" si="13"/>
        <v>0</v>
      </c>
    </row>
    <row r="73" spans="1:42" s="22" customFormat="1" ht="15" customHeight="1">
      <c r="A73" s="163"/>
      <c r="B73" s="164"/>
      <c r="C73" s="202" t="s">
        <v>5006</v>
      </c>
      <c r="D73" s="515" t="s">
        <v>5294</v>
      </c>
      <c r="E73" s="516"/>
      <c r="F73" s="516"/>
      <c r="G73" s="516"/>
      <c r="H73" s="516"/>
      <c r="I73" s="516"/>
      <c r="J73" s="516"/>
      <c r="K73" s="516"/>
      <c r="L73" s="516"/>
      <c r="M73" s="516"/>
      <c r="N73" s="517"/>
      <c r="O73" s="487"/>
      <c r="P73" s="488"/>
      <c r="Q73" s="488"/>
      <c r="R73" s="489"/>
      <c r="S73" s="487"/>
      <c r="T73" s="488"/>
      <c r="U73" s="488"/>
      <c r="V73" s="489"/>
      <c r="W73" s="487"/>
      <c r="X73" s="488"/>
      <c r="Y73" s="488"/>
      <c r="Z73" s="489"/>
      <c r="AA73" s="487"/>
      <c r="AB73" s="488"/>
      <c r="AC73" s="488"/>
      <c r="AD73" s="489"/>
      <c r="AE73"/>
      <c r="AM73" s="2">
        <f t="shared" si="10"/>
        <v>0</v>
      </c>
      <c r="AN73" s="2">
        <f t="shared" si="11"/>
        <v>0</v>
      </c>
      <c r="AO73" s="2">
        <f t="shared" si="12"/>
        <v>0</v>
      </c>
      <c r="AP73" s="2">
        <f t="shared" si="13"/>
        <v>0</v>
      </c>
    </row>
    <row r="74" spans="1:42" s="22" customFormat="1" ht="15" customHeight="1">
      <c r="A74" s="163"/>
      <c r="B74" s="164"/>
      <c r="C74" s="202" t="s">
        <v>5008</v>
      </c>
      <c r="D74" s="515" t="s">
        <v>5295</v>
      </c>
      <c r="E74" s="516"/>
      <c r="F74" s="516"/>
      <c r="G74" s="516"/>
      <c r="H74" s="516"/>
      <c r="I74" s="516"/>
      <c r="J74" s="516"/>
      <c r="K74" s="516"/>
      <c r="L74" s="516"/>
      <c r="M74" s="516"/>
      <c r="N74" s="517"/>
      <c r="O74" s="487"/>
      <c r="P74" s="488"/>
      <c r="Q74" s="488"/>
      <c r="R74" s="489"/>
      <c r="S74" s="487"/>
      <c r="T74" s="488"/>
      <c r="U74" s="488"/>
      <c r="V74" s="489"/>
      <c r="W74" s="487"/>
      <c r="X74" s="488"/>
      <c r="Y74" s="488"/>
      <c r="Z74" s="489"/>
      <c r="AA74" s="487"/>
      <c r="AB74" s="488"/>
      <c r="AC74" s="488"/>
      <c r="AD74" s="489"/>
      <c r="AE74"/>
      <c r="AM74" s="2">
        <f t="shared" si="10"/>
        <v>0</v>
      </c>
      <c r="AN74" s="2">
        <f t="shared" si="11"/>
        <v>0</v>
      </c>
      <c r="AO74" s="2">
        <f t="shared" si="12"/>
        <v>0</v>
      </c>
      <c r="AP74" s="2">
        <f t="shared" si="13"/>
        <v>0</v>
      </c>
    </row>
    <row r="75" spans="1:42" s="22" customFormat="1" ht="15" customHeight="1">
      <c r="A75" s="163"/>
      <c r="B75" s="164"/>
      <c r="C75" s="202" t="s">
        <v>5010</v>
      </c>
      <c r="D75" s="515" t="s">
        <v>5296</v>
      </c>
      <c r="E75" s="516"/>
      <c r="F75" s="516"/>
      <c r="G75" s="516"/>
      <c r="H75" s="516"/>
      <c r="I75" s="516"/>
      <c r="J75" s="516"/>
      <c r="K75" s="516"/>
      <c r="L75" s="516"/>
      <c r="M75" s="516"/>
      <c r="N75" s="517"/>
      <c r="O75" s="487"/>
      <c r="P75" s="488"/>
      <c r="Q75" s="488"/>
      <c r="R75" s="489"/>
      <c r="S75" s="487"/>
      <c r="T75" s="488"/>
      <c r="U75" s="488"/>
      <c r="V75" s="489"/>
      <c r="W75" s="487"/>
      <c r="X75" s="488"/>
      <c r="Y75" s="488"/>
      <c r="Z75" s="489"/>
      <c r="AA75" s="487"/>
      <c r="AB75" s="488"/>
      <c r="AC75" s="488"/>
      <c r="AD75" s="489"/>
      <c r="AE75"/>
      <c r="AM75" s="2">
        <f t="shared" si="10"/>
        <v>0</v>
      </c>
      <c r="AN75" s="2">
        <f t="shared" si="11"/>
        <v>0</v>
      </c>
      <c r="AO75" s="2">
        <f t="shared" si="12"/>
        <v>0</v>
      </c>
      <c r="AP75" s="2">
        <f t="shared" si="13"/>
        <v>0</v>
      </c>
    </row>
    <row r="76" spans="1:42" s="22" customFormat="1" ht="15" customHeight="1">
      <c r="A76" s="163"/>
      <c r="B76" s="164"/>
      <c r="C76" s="202" t="s">
        <v>5011</v>
      </c>
      <c r="D76" s="515" t="s">
        <v>400</v>
      </c>
      <c r="E76" s="516"/>
      <c r="F76" s="516"/>
      <c r="G76" s="516"/>
      <c r="H76" s="516"/>
      <c r="I76" s="516"/>
      <c r="J76" s="516"/>
      <c r="K76" s="516"/>
      <c r="L76" s="516"/>
      <c r="M76" s="516"/>
      <c r="N76" s="517"/>
      <c r="O76" s="487"/>
      <c r="P76" s="488"/>
      <c r="Q76" s="488"/>
      <c r="R76" s="489"/>
      <c r="S76" s="487"/>
      <c r="T76" s="488"/>
      <c r="U76" s="488"/>
      <c r="V76" s="489"/>
      <c r="W76" s="487"/>
      <c r="X76" s="488"/>
      <c r="Y76" s="488"/>
      <c r="Z76" s="489"/>
      <c r="AA76" s="487"/>
      <c r="AB76" s="488"/>
      <c r="AC76" s="488"/>
      <c r="AD76" s="489"/>
      <c r="AE76"/>
      <c r="AM76" s="2">
        <f>O76</f>
        <v>0</v>
      </c>
      <c r="AN76" s="2">
        <f>COUNTIF(S76:AD76,"NS")</f>
        <v>0</v>
      </c>
      <c r="AO76" s="2">
        <f>SUM(S76:AD76)</f>
        <v>0</v>
      </c>
      <c r="AP76" s="2">
        <f>IF(OR(AND(AM76=0, AN76&gt;0),AND(AM76="NS", AO76&gt;0), AND(AM76="NS", AN76=0, AO76=0)), 1, IF(OR(AND(AM76&gt;0, AN76&gt;1,AM76&gt;AO76), AND(AM76="NS", AN76=2), AND(AM76="NS", AO76=0, AN76&gt;0), AM76=AO76), 0, 1))</f>
        <v>0</v>
      </c>
    </row>
    <row r="77" spans="1:42" s="22" customFormat="1" ht="15" customHeight="1">
      <c r="A77" s="163"/>
      <c r="B77" s="164"/>
      <c r="C77" s="164"/>
      <c r="D77" s="164"/>
      <c r="E77" s="164"/>
      <c r="F77" s="164"/>
      <c r="G77" s="164"/>
      <c r="H77" s="164"/>
      <c r="I77" s="164"/>
      <c r="J77" s="140"/>
      <c r="K77" s="164"/>
      <c r="L77" s="164"/>
      <c r="M77" s="164"/>
      <c r="N77" s="177" t="s">
        <v>5201</v>
      </c>
      <c r="O77" s="483">
        <f>IF(AND(SUM(O67:O76)=0,COUNTIF(O67:O76,"NS")&gt;0),"NS",IF(AND(SUM(O67:O76)=0,COUNTIF(O67:O76,0)&gt;0),0,IF(AND(SUM(O67:O76)=0,COUNTIF(O67:O76,"NA")&gt;0),"NA",SUM(O67:O76))))</f>
        <v>0</v>
      </c>
      <c r="P77" s="484"/>
      <c r="Q77" s="484"/>
      <c r="R77" s="485"/>
      <c r="S77" s="483">
        <f t="shared" ref="S77" si="14">IF(AND(SUM(S67:S76)=0,COUNTIF(S67:S76,"NS")&gt;0),"NS",IF(AND(SUM(S67:S76)=0,COUNTIF(S67:S76,0)&gt;0),0,IF(AND(SUM(S67:S76)=0,COUNTIF(S67:S76,"NA")&gt;0),"NA",SUM(S67:S76))))</f>
        <v>0</v>
      </c>
      <c r="T77" s="484"/>
      <c r="U77" s="484"/>
      <c r="V77" s="485"/>
      <c r="W77" s="483">
        <f t="shared" ref="W77" si="15">IF(AND(SUM(W67:W76)=0,COUNTIF(W67:W76,"NS")&gt;0),"NS",IF(AND(SUM(W67:W76)=0,COUNTIF(W67:W76,0)&gt;0),0,IF(AND(SUM(W67:W76)=0,COUNTIF(W67:W76,"NA")&gt;0),"NA",SUM(W67:W76))))</f>
        <v>0</v>
      </c>
      <c r="X77" s="484"/>
      <c r="Y77" s="484"/>
      <c r="Z77" s="485"/>
      <c r="AA77" s="483">
        <f>IF(AND(SUM(AA67:AA76)=0,COUNTIF(AA67:AA76,"NS")&gt;0),"NS",IF(AND(SUM(AA67:AA76)=0,COUNTIF(AA67:AA76,0)&gt;0),0,IF(AND(SUM(AA67:AA76)=0,COUNTIF(AA67:AA76,"NA")&gt;0),"NA",SUM(AA67:AA76))))</f>
        <v>0</v>
      </c>
      <c r="AB77" s="484"/>
      <c r="AC77" s="484"/>
      <c r="AD77" s="485"/>
      <c r="AE77"/>
      <c r="AP77" s="203">
        <f>SUM(AP67:AP76)</f>
        <v>0</v>
      </c>
    </row>
    <row r="78" spans="1:42" s="22" customFormat="1" ht="15" customHeight="1">
      <c r="A78" s="163"/>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row>
    <row r="79" spans="1:42" s="22" customFormat="1" ht="24" customHeight="1">
      <c r="A79" s="163"/>
      <c r="B79" s="164"/>
      <c r="C79" s="423" t="s">
        <v>5058</v>
      </c>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row>
    <row r="80" spans="1:42" s="22" customFormat="1" ht="60" customHeight="1">
      <c r="A80" s="163"/>
      <c r="B80" s="164"/>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row>
    <row r="81" spans="1:103" s="22" customFormat="1" ht="15" customHeight="1">
      <c r="A81" s="164"/>
      <c r="B81" s="438" t="str">
        <f>IF(AG67=0,"","Favor de ingresar toda la información requerida en la pregunta")</f>
        <v/>
      </c>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row>
    <row r="82" spans="1:103" s="22" customFormat="1" ht="15" customHeight="1">
      <c r="A82" s="164"/>
      <c r="B82" s="439" t="str">
        <f>IF(COUNTIF(O67:AD76,"NS")&lt;&gt;0,"Alerta: debido a que cuenta con registros NS, debe proporcionar una justificación en el area de comentarios al final de la pregunta","")</f>
        <v/>
      </c>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row>
    <row r="83" spans="1:103" s="22" customFormat="1" ht="15" customHeight="1">
      <c r="A83" s="164"/>
      <c r="B83" s="440" t="str">
        <f>IF(AH67&gt;0,"Revise la información capturada, ya que tiene datos ingresados en celdas que están sombreadas","")</f>
        <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row>
    <row r="84" spans="1:103" s="22" customFormat="1" ht="15" customHeight="1">
      <c r="A84"/>
      <c r="B84" s="440" t="str">
        <f>IF(AP77&gt;0,"Favor de revisar la suma y consistencia de totales y/o subtotales por filas (numéricos y NS)","")</f>
        <v/>
      </c>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row>
    <row r="85" spans="1:103" s="22" customFormat="1" ht="15" customHeight="1">
      <c r="A85" s="164"/>
      <c r="B85" s="456" t="str">
        <f>IF(AL68&gt;0,"Favor de revisar la instrucción 5, debido a que no se cumplen con los criterios mencionados","")</f>
        <v/>
      </c>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row>
    <row r="86" spans="1:103" s="22" customFormat="1" ht="15" customHeight="1">
      <c r="A86" s="164"/>
      <c r="B86" s="167"/>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row>
    <row r="87" spans="1:103" s="22" customFormat="1" ht="24" customHeight="1">
      <c r="A87" s="155" t="s">
        <v>5297</v>
      </c>
      <c r="B87" s="531" t="s">
        <v>5298</v>
      </c>
      <c r="C87" s="531"/>
      <c r="D87" s="531"/>
      <c r="E87" s="531"/>
      <c r="F87" s="531"/>
      <c r="G87" s="531"/>
      <c r="H87" s="531"/>
      <c r="I87" s="531"/>
      <c r="J87" s="531"/>
      <c r="K87" s="531"/>
      <c r="L87" s="531"/>
      <c r="M87" s="531"/>
      <c r="N87" s="531"/>
      <c r="O87" s="531"/>
      <c r="P87" s="531"/>
      <c r="Q87" s="531"/>
      <c r="R87" s="531"/>
      <c r="S87" s="531"/>
      <c r="T87" s="531"/>
      <c r="U87" s="531"/>
      <c r="V87" s="531"/>
      <c r="W87" s="531"/>
      <c r="X87" s="531"/>
      <c r="Y87" s="531"/>
      <c r="Z87" s="531"/>
      <c r="AA87" s="531"/>
      <c r="AB87" s="531"/>
      <c r="AC87" s="531"/>
      <c r="AD87" s="531"/>
      <c r="AE87"/>
    </row>
    <row r="88" spans="1:103" s="22" customFormat="1" ht="36" customHeight="1">
      <c r="A88" s="155"/>
      <c r="B88" s="164"/>
      <c r="C88" s="423" t="s">
        <v>5299</v>
      </c>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row>
    <row r="89" spans="1:103" s="22" customFormat="1" ht="36" customHeight="1">
      <c r="A89" s="155"/>
      <c r="B89" s="164"/>
      <c r="C89" s="423" t="s">
        <v>5300</v>
      </c>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row>
    <row r="90" spans="1:103" s="22" customFormat="1" ht="36" customHeight="1">
      <c r="A90" s="155"/>
      <c r="B90" s="164"/>
      <c r="C90" s="423" t="s">
        <v>5301</v>
      </c>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row>
    <row r="91" spans="1:103" s="22" customFormat="1" ht="15" customHeight="1">
      <c r="A91" s="163"/>
      <c r="B91" s="164"/>
      <c r="C91" s="164"/>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row>
    <row r="92" spans="1:103" s="22" customFormat="1" ht="15" customHeight="1">
      <c r="A92" s="164"/>
      <c r="B92" s="167"/>
      <c r="C92" s="463" t="s">
        <v>5207</v>
      </c>
      <c r="D92" s="464"/>
      <c r="E92" s="464"/>
      <c r="F92" s="464"/>
      <c r="G92" s="464"/>
      <c r="H92" s="464"/>
      <c r="I92" s="464"/>
      <c r="J92" s="464"/>
      <c r="K92" s="464"/>
      <c r="L92" s="464"/>
      <c r="M92" s="464"/>
      <c r="N92" s="465"/>
      <c r="O92" s="337" t="s">
        <v>5239</v>
      </c>
      <c r="P92" s="337"/>
      <c r="Q92" s="337"/>
      <c r="R92" s="337"/>
      <c r="S92" s="337"/>
      <c r="T92" s="337"/>
      <c r="U92" s="337"/>
      <c r="V92" s="337"/>
      <c r="W92" s="337"/>
      <c r="X92" s="337"/>
      <c r="Y92" s="337"/>
      <c r="Z92" s="337"/>
      <c r="AA92" s="337"/>
      <c r="AB92" s="337"/>
      <c r="AC92" s="337"/>
      <c r="AD92" s="337"/>
      <c r="AE92"/>
      <c r="AJ92" s="511" t="s">
        <v>5240</v>
      </c>
      <c r="AK92" s="511"/>
      <c r="AL92" s="511"/>
      <c r="AM92" s="511"/>
      <c r="AN92" s="511"/>
      <c r="AO92" s="511"/>
      <c r="AP92" s="511"/>
      <c r="AQ92" s="511"/>
      <c r="AR92" s="511"/>
      <c r="AS92" s="511"/>
      <c r="AT92" s="511"/>
      <c r="AU92" s="511"/>
      <c r="AV92" s="511"/>
      <c r="AW92" s="511"/>
      <c r="AX92" s="511"/>
      <c r="AY92" s="511"/>
      <c r="AZ92" s="194"/>
      <c r="BA92" s="194"/>
      <c r="BB92" s="194"/>
      <c r="BC92" s="194"/>
      <c r="BD92" s="194"/>
      <c r="BE92" s="194"/>
      <c r="BF92" s="194"/>
      <c r="BG92" s="194"/>
      <c r="BH92" s="194"/>
      <c r="BI92" s="194"/>
      <c r="BJ92" s="194"/>
      <c r="BK92" s="194"/>
      <c r="BL92" s="194"/>
      <c r="BM92" s="194"/>
      <c r="BN92" s="194"/>
      <c r="BO92" s="194"/>
      <c r="BP92" s="194"/>
    </row>
    <row r="93" spans="1:103" s="22" customFormat="1" ht="24" customHeight="1">
      <c r="A93" s="164"/>
      <c r="B93" s="167"/>
      <c r="C93" s="466"/>
      <c r="D93" s="467"/>
      <c r="E93" s="467"/>
      <c r="F93" s="467"/>
      <c r="G93" s="467"/>
      <c r="H93" s="467"/>
      <c r="I93" s="467"/>
      <c r="J93" s="467"/>
      <c r="K93" s="467"/>
      <c r="L93" s="467"/>
      <c r="M93" s="467"/>
      <c r="N93" s="468"/>
      <c r="O93" s="481" t="s">
        <v>5225</v>
      </c>
      <c r="P93" s="518" t="s">
        <v>5241</v>
      </c>
      <c r="Q93" s="518" t="s">
        <v>5242</v>
      </c>
      <c r="R93" s="518" t="s">
        <v>400</v>
      </c>
      <c r="S93" s="519" t="s">
        <v>5243</v>
      </c>
      <c r="T93" s="520"/>
      <c r="U93" s="520"/>
      <c r="V93" s="521"/>
      <c r="W93" s="519" t="s">
        <v>5244</v>
      </c>
      <c r="X93" s="520"/>
      <c r="Y93" s="520"/>
      <c r="Z93" s="521"/>
      <c r="AA93" s="519" t="s">
        <v>400</v>
      </c>
      <c r="AB93" s="520"/>
      <c r="AC93" s="520"/>
      <c r="AD93" s="521"/>
      <c r="AE93"/>
      <c r="AJ93" s="512" t="s">
        <v>5225</v>
      </c>
      <c r="AK93" s="512"/>
      <c r="AL93" s="512"/>
      <c r="AM93" s="512"/>
      <c r="AN93" s="513" t="s">
        <v>5245</v>
      </c>
      <c r="AO93" s="513"/>
      <c r="AP93" s="513"/>
      <c r="AQ93" s="513"/>
      <c r="AR93" s="514" t="s">
        <v>5242</v>
      </c>
      <c r="AS93" s="514"/>
      <c r="AT93" s="514"/>
      <c r="AU93" s="514"/>
      <c r="AV93" s="514" t="s">
        <v>400</v>
      </c>
      <c r="AW93" s="514"/>
      <c r="AX93" s="514"/>
      <c r="AY93" s="514"/>
      <c r="AZ93" s="194"/>
      <c r="BA93" s="194"/>
      <c r="BB93" s="194"/>
      <c r="BC93" s="194"/>
      <c r="BD93" s="194"/>
      <c r="BE93" s="194"/>
      <c r="BF93" s="194"/>
      <c r="BG93" s="194"/>
      <c r="BH93" s="194"/>
      <c r="BI93" s="194"/>
      <c r="BJ93" s="194"/>
      <c r="BK93" s="194"/>
      <c r="BL93" s="194"/>
      <c r="BM93" s="194"/>
      <c r="BN93" s="194"/>
      <c r="BO93" s="194"/>
      <c r="BP93" s="194"/>
    </row>
    <row r="94" spans="1:103" s="22" customFormat="1" ht="84" customHeight="1">
      <c r="A94" s="164"/>
      <c r="B94" s="167"/>
      <c r="C94" s="469"/>
      <c r="D94" s="470"/>
      <c r="E94" s="470"/>
      <c r="F94" s="470"/>
      <c r="G94" s="470"/>
      <c r="H94" s="470"/>
      <c r="I94" s="470"/>
      <c r="J94" s="470"/>
      <c r="K94" s="470"/>
      <c r="L94" s="470"/>
      <c r="M94" s="470"/>
      <c r="N94" s="471"/>
      <c r="O94" s="481"/>
      <c r="P94" s="518"/>
      <c r="Q94" s="518"/>
      <c r="R94" s="518"/>
      <c r="S94" s="187" t="s">
        <v>5246</v>
      </c>
      <c r="T94" s="188" t="s">
        <v>5241</v>
      </c>
      <c r="U94" s="188" t="s">
        <v>5242</v>
      </c>
      <c r="V94" s="188" t="s">
        <v>400</v>
      </c>
      <c r="W94" s="187" t="s">
        <v>5246</v>
      </c>
      <c r="X94" s="188" t="s">
        <v>5241</v>
      </c>
      <c r="Y94" s="188" t="s">
        <v>5242</v>
      </c>
      <c r="Z94" s="188" t="s">
        <v>400</v>
      </c>
      <c r="AA94" s="187" t="s">
        <v>5246</v>
      </c>
      <c r="AB94" s="188" t="s">
        <v>5241</v>
      </c>
      <c r="AC94" s="188" t="s">
        <v>5242</v>
      </c>
      <c r="AD94" s="188" t="s">
        <v>400</v>
      </c>
      <c r="AE94"/>
      <c r="AG94" t="s">
        <v>5055</v>
      </c>
      <c r="AH94" t="s">
        <v>5056</v>
      </c>
      <c r="AJ94" s="5" t="s">
        <v>5248</v>
      </c>
      <c r="AK94" s="6" t="s">
        <v>5249</v>
      </c>
      <c r="AL94" s="7" t="s">
        <v>5250</v>
      </c>
      <c r="AM94" s="8" t="s">
        <v>5251</v>
      </c>
      <c r="AN94" s="5" t="s">
        <v>5248</v>
      </c>
      <c r="AO94" s="6" t="s">
        <v>5249</v>
      </c>
      <c r="AP94" s="7" t="s">
        <v>5250</v>
      </c>
      <c r="AQ94" s="8" t="s">
        <v>5251</v>
      </c>
      <c r="AR94" s="5" t="s">
        <v>5248</v>
      </c>
      <c r="AS94" s="6" t="s">
        <v>5249</v>
      </c>
      <c r="AT94" s="7" t="s">
        <v>5250</v>
      </c>
      <c r="AU94" s="8" t="s">
        <v>5251</v>
      </c>
      <c r="AV94" s="5" t="s">
        <v>5248</v>
      </c>
      <c r="AW94" s="6" t="s">
        <v>5249</v>
      </c>
      <c r="AX94" s="7" t="s">
        <v>5250</v>
      </c>
      <c r="AY94" s="8" t="s">
        <v>5251</v>
      </c>
      <c r="AZ94" s="204" t="s">
        <v>5252</v>
      </c>
      <c r="BA94" s="16" t="s">
        <v>5302</v>
      </c>
      <c r="BB94" s="183" t="s">
        <v>5303</v>
      </c>
      <c r="BC94" s="9" t="s">
        <v>5253</v>
      </c>
      <c r="BD94" s="9" t="s">
        <v>5254</v>
      </c>
      <c r="BE94" s="9" t="s">
        <v>5255</v>
      </c>
      <c r="BF94" s="9" t="s">
        <v>5256</v>
      </c>
      <c r="BG94" s="9" t="s">
        <v>5257</v>
      </c>
      <c r="BH94" s="9" t="s">
        <v>5258</v>
      </c>
      <c r="BI94" s="9" t="s">
        <v>5259</v>
      </c>
      <c r="BJ94" s="9" t="s">
        <v>5260</v>
      </c>
      <c r="BK94" s="9" t="s">
        <v>5261</v>
      </c>
      <c r="BL94" s="9" t="s">
        <v>5262</v>
      </c>
      <c r="BM94" s="9" t="s">
        <v>5263</v>
      </c>
      <c r="BN94" s="9" t="s">
        <v>5264</v>
      </c>
      <c r="BO94" s="9" t="s">
        <v>5265</v>
      </c>
      <c r="BP94" s="9" t="s">
        <v>5266</v>
      </c>
      <c r="BQ94" s="9" t="s">
        <v>5267</v>
      </c>
      <c r="BR94" s="9" t="s">
        <v>5268</v>
      </c>
      <c r="BS94" t="s">
        <v>5069</v>
      </c>
      <c r="CI94" t="s">
        <v>5208</v>
      </c>
      <c r="CY94" t="s">
        <v>5304</v>
      </c>
    </row>
    <row r="95" spans="1:103" s="22" customFormat="1" ht="15" customHeight="1">
      <c r="A95" s="164"/>
      <c r="B95" s="167"/>
      <c r="C95" s="205" t="s">
        <v>4994</v>
      </c>
      <c r="D95" s="515" t="s">
        <v>5209</v>
      </c>
      <c r="E95" s="516"/>
      <c r="F95" s="516"/>
      <c r="G95" s="516"/>
      <c r="H95" s="516"/>
      <c r="I95" s="516"/>
      <c r="J95" s="516"/>
      <c r="K95" s="516"/>
      <c r="L95" s="516"/>
      <c r="M95" s="516"/>
      <c r="N95" s="517"/>
      <c r="O95" s="1"/>
      <c r="P95" s="1"/>
      <c r="Q95" s="1"/>
      <c r="R95" s="1"/>
      <c r="S95" s="1"/>
      <c r="T95" s="1"/>
      <c r="U95" s="1"/>
      <c r="V95" s="1"/>
      <c r="W95" s="1"/>
      <c r="X95" s="1"/>
      <c r="Y95" s="1"/>
      <c r="Z95" s="1"/>
      <c r="AA95" s="1"/>
      <c r="AB95" s="1"/>
      <c r="AC95" s="1"/>
      <c r="AD95" s="1"/>
      <c r="AE95"/>
      <c r="AG95" s="160">
        <f>IF(AND($AF$21=1,$AG$21&gt;0,$AG$21&lt;&gt;"NS",$AG$21&lt;&gt;"NA",$O$27&gt;0,$O$27&lt;&gt;"NS",$O$27&lt;&gt;"NA"),IF(COUNTA(O95:AD103)=144,0,1),0)</f>
        <v>0</v>
      </c>
      <c r="AH95" s="160">
        <f>IF(OR($AF$21&lt;&gt;1,$AG$21=0,$AG$21="NS",$AG$21="NA",$O$27=0,$O$27="NS",$O$27="NA"),IF(COUNTA(O95:AD103)=0,0,1),0)</f>
        <v>0</v>
      </c>
      <c r="AJ95" s="10">
        <f>O95</f>
        <v>0</v>
      </c>
      <c r="AK95" s="11">
        <f>COUNTIF(S95,"NS") + COUNTIF(W95,"NS") + COUNTIF(AA95,"NS")</f>
        <v>0</v>
      </c>
      <c r="AL95" s="12">
        <f>SUM(S95,W95,AA95)</f>
        <v>0</v>
      </c>
      <c r="AM95" s="13">
        <f>IF(OR(AND(AJ95=0, AK95&gt;0),AND(AJ95="NS", AL95&gt;0), AND(AJ95="NS", AK95=0, AL95=0)), 1, IF(OR(AND(AJ95&gt;0, AK95&gt;1,AJ95&gt;AL95), AND(AJ95="NS", AK95=2), AND(AJ95="NS", AL95=0, AK95&gt;0), AJ95=AL95), 0, 1))</f>
        <v>0</v>
      </c>
      <c r="AN95" s="10">
        <f>P95</f>
        <v>0</v>
      </c>
      <c r="AO95" s="11">
        <f>COUNTIF(T95,"NS") + COUNTIF(X95,"NS") + COUNTIF(AB95,"NS")</f>
        <v>0</v>
      </c>
      <c r="AP95" s="12">
        <f>SUM(T95,X95,AB95)</f>
        <v>0</v>
      </c>
      <c r="AQ95" s="13">
        <f t="shared" ref="AQ95" si="16">IF(OR(AND(AN95=0, AO95&gt;0),AND(AN95="NS", AP95&gt;0), AND(AN95="NS", AO95=0, AP95=0)), 1, IF(OR(AND(AN95&gt;0, AO95&gt;1,AN95&gt;AP95), AND(AN95="NS", AO95=2), AND(AN95="NS", AP95=0, AO95&gt;0), AN95=AP95), 0, 1))</f>
        <v>0</v>
      </c>
      <c r="AR95" s="10">
        <f>Q95</f>
        <v>0</v>
      </c>
      <c r="AS95" s="11">
        <f>COUNTIF(U95,"NS") + COUNTIF(Y95,"NS") + COUNTIF(AC95,"NS")</f>
        <v>0</v>
      </c>
      <c r="AT95" s="12">
        <f>SUM(U95,Y95,AC95)</f>
        <v>0</v>
      </c>
      <c r="AU95" s="13">
        <f>IF(OR(AND(AR95=0, AS95&gt;0),AND(AR95="NS", AT95&gt;0), AND(AR95="NS", AS95=0, AT95=0)), 1, IF(OR(AND(AR95&gt;0, AS95&gt;1,AR95&gt;AT95), AND(AR95="NS", AS95=2), AND(AR95="NS", AT95=0, AS95&gt;0), AR95=AT95), 0, 1))</f>
        <v>0</v>
      </c>
      <c r="AV95" s="10">
        <f>R95</f>
        <v>0</v>
      </c>
      <c r="AW95" s="11">
        <f>COUNTIF(V95,"NS") + COUNTIF(Z95,"NS") + COUNTIF(AD95,"NS")</f>
        <v>0</v>
      </c>
      <c r="AX95" s="12">
        <f>SUM(V95,Z95,AD95)</f>
        <v>0</v>
      </c>
      <c r="AY95" s="13">
        <f t="shared" ref="AY95" si="17">IF(OR(AND(AV95=0, AW95&gt;0),AND(AV95="NS", AX95&gt;0), AND(AV95="NS", AW95=0, AX95=0)), 1, IF(OR(AND(AV95&gt;0, AW95&gt;1,AV95&gt;AX95), AND(AV95="NS", AW95=2), AND(AV95="NS", AX95=0, AW95&gt;0), AV95=AX95), 0, 1))</f>
        <v>0</v>
      </c>
      <c r="AZ95" s="17">
        <f>IF(SUM(AM95,AQ95,AU95,AY95)=0,0,1)</f>
        <v>0</v>
      </c>
      <c r="BA95" s="16" t="str">
        <f>IF(AZ95=0,"",
IF(SUM($AZ$95:AZ95)=1,BB95,
IF($AZ$104&gt;SUM($AZ$95:AZ95),_xlfn.CONCAT(", ",BB95),
IF($AZ$104=SUM($AZ$95:AZ95),_xlfn.CONCAT(" y ",BB95)))))</f>
        <v/>
      </c>
      <c r="BB95" s="206">
        <v>1</v>
      </c>
      <c r="BC95" s="2">
        <f>O95</f>
        <v>0</v>
      </c>
      <c r="BD95" s="2">
        <f>COUNTIF(P95:R95,"NS")</f>
        <v>0</v>
      </c>
      <c r="BE95" s="2">
        <f>SUM(P95:R95)</f>
        <v>0</v>
      </c>
      <c r="BF95" s="2">
        <f>IF(OR(AND(BC95=0, BD95&gt;0),AND(BC95="NS", BE95&gt;0), AND(BC95="NS", BD95=0, BE95=0)), 1, IF(OR(AND(BC95&gt;0, BD95&gt;1,BC95&gt;BE95), AND(BC95="NS", BD95=2), AND(BC95="NS", BE95=0, BD95&gt;0), BC95=BE95), 0, 1))</f>
        <v>0</v>
      </c>
      <c r="BG95" s="2">
        <f>S95</f>
        <v>0</v>
      </c>
      <c r="BH95" s="2">
        <f>COUNTIF(T95:V95,"NS")</f>
        <v>0</v>
      </c>
      <c r="BI95" s="2">
        <f>SUM(T95:V95)</f>
        <v>0</v>
      </c>
      <c r="BJ95" s="2">
        <f t="shared" ref="BJ95" si="18">IF(OR(AND(BG95=0, BH95&gt;0),AND(BG95="NS", BI95&gt;0), AND(BG95="NS", BH95=0, BI95=0)), 1, IF(OR(AND(BG95&gt;0, BH95&gt;1,BG95&gt;BI95), AND(BG95="NS", BH95=2), AND(BG95="NS", BI95=0, BH95&gt;0), BG95=BI95), 0, 1))</f>
        <v>0</v>
      </c>
      <c r="BK95" s="2">
        <f>W95</f>
        <v>0</v>
      </c>
      <c r="BL95" s="2">
        <f>COUNTIF(X95:Z95,"NS")</f>
        <v>0</v>
      </c>
      <c r="BM95" s="2">
        <f>SUM(X95:Z95)</f>
        <v>0</v>
      </c>
      <c r="BN95" s="2">
        <f>IF(OR(AND(BK95=0, BL95&gt;0),AND(BK95="NS", BM95&gt;0), AND(BK95="NS", BL95=0, BM95=0)), 1, IF(OR(AND(BK95&gt;0, BL95&gt;1,BK95&gt;BM95), AND(BK95="NS", BL95=2), AND(BK95="NS", BM95=0, BL95&gt;0), BK95=BM95), 0, 1))</f>
        <v>0</v>
      </c>
      <c r="BO95" s="2">
        <f>AA95</f>
        <v>0</v>
      </c>
      <c r="BP95" s="2">
        <f>COUNTIF(AB95:AD95,"NS")</f>
        <v>0</v>
      </c>
      <c r="BQ95" s="2">
        <f>SUM(AB95:AD95)</f>
        <v>0</v>
      </c>
      <c r="BR95" s="2">
        <f t="shared" ref="BR95" si="19">IF(OR(AND(BO95=0, BP95&gt;0),AND(BO95="NS", BQ95&gt;0), AND(BO95="NS", BP95=0, BQ95=0)), 1, IF(OR(AND(BO95&gt;0, BP95&gt;1,BO95&gt;BQ95), AND(BO95="NS", BP95=2), AND(BO95="NS", BQ95=0, BP95&gt;0), BO95=BQ95), 0, 1))</f>
        <v>0</v>
      </c>
      <c r="BS95" cm="1">
        <f t="array" ref="BS95">IF(OR(O104={"NS","NA"},O27={"NS","NA"}),0,IF(O104&gt;=O27,0,1))</f>
        <v>0</v>
      </c>
      <c r="BT95" cm="1">
        <f t="array" ref="BT95">IF(OR(P104={"NS","NA"},P27={"NS","NA"}),0,IF(P104&gt;=P27,0,1))</f>
        <v>0</v>
      </c>
      <c r="BU95" cm="1">
        <f t="array" ref="BU95">IF(OR(Q104={"NS","NA"},Q27={"NS","NA"}),0,IF(Q104&gt;=Q27,0,1))</f>
        <v>0</v>
      </c>
      <c r="BV95" cm="1">
        <f t="array" ref="BV95">IF(OR(R104={"NS","NA"},R27={"NS","NA"}),0,IF(R104&gt;=R27,0,1))</f>
        <v>0</v>
      </c>
      <c r="BW95" cm="1">
        <f t="array" ref="BW95">IF(OR(S104={"NS","NA"},S27={"NS","NA"}),0,IF(S104&gt;=S27,0,1))</f>
        <v>0</v>
      </c>
      <c r="BX95" cm="1">
        <f t="array" ref="BX95">IF(OR(T104={"NS","NA"},T27={"NS","NA"}),0,IF(T104&gt;=T27,0,1))</f>
        <v>0</v>
      </c>
      <c r="BY95" cm="1">
        <f t="array" ref="BY95">IF(OR(U104={"NS","NA"},U27={"NS","NA"}),0,IF(U104&gt;=U27,0,1))</f>
        <v>0</v>
      </c>
      <c r="BZ95" cm="1">
        <f t="array" ref="BZ95">IF(OR(V104={"NS","NA"},V27={"NS","NA"}),0,IF(V104&gt;=V27,0,1))</f>
        <v>0</v>
      </c>
      <c r="CA95" cm="1">
        <f t="array" ref="CA95">IF(OR(W104={"NS","NA"},W27={"NS","NA"}),0,IF(W104&gt;=W27,0,1))</f>
        <v>0</v>
      </c>
      <c r="CB95" cm="1">
        <f t="array" ref="CB95">IF(OR(X104={"NS","NA"},X27={"NS","NA"}),0,IF(X104&gt;=X27,0,1))</f>
        <v>0</v>
      </c>
      <c r="CC95" cm="1">
        <f t="array" ref="CC95">IF(OR(Y104={"NS","NA"},Y27={"NS","NA"}),0,IF(Y104&gt;=Y27,0,1))</f>
        <v>0</v>
      </c>
      <c r="CD95" cm="1">
        <f t="array" ref="CD95">IF(OR(Z104={"NS","NA"},Z27={"NS","NA"}),0,IF(Z104&gt;=Z27,0,1))</f>
        <v>0</v>
      </c>
      <c r="CE95" cm="1">
        <f t="array" ref="CE95">IF(OR(AA104={"NS","NA"},AA27={"NS","NA"}),0,IF(AA104&gt;=AA27,0,1))</f>
        <v>0</v>
      </c>
      <c r="CF95" cm="1">
        <f t="array" ref="CF95">IF(OR(AB104={"NS","NA"},AB27={"NS","NA"}),0,IF(AB104&gt;=AB27,0,1))</f>
        <v>0</v>
      </c>
      <c r="CG95" cm="1">
        <f t="array" ref="CG95">IF(OR(AC104={"NS","NA"},AC27={"NS","NA"}),0,IF(AC104&gt;=AC27,0,1))</f>
        <v>0</v>
      </c>
      <c r="CH95" cm="1">
        <f t="array" ref="CH95">IF(OR(AD104={"NS","NA"},AD27={"NS","NA"}),0,IF(AD104&gt;=AD27,0,1))</f>
        <v>0</v>
      </c>
      <c r="CI95" s="175" cm="1">
        <f t="array" ref="CI95">IF(OR(O95={"NS","NA"},O$27={"NS","NA"}),0,IF(O95&lt;=O$27,0,1))</f>
        <v>0</v>
      </c>
      <c r="CJ95" s="175" cm="1">
        <f t="array" ref="CJ95">IF(OR(P95={"NS","NA"},P$27={"NS","NA"}),0,IF(P95&lt;=P$27,0,1))</f>
        <v>0</v>
      </c>
      <c r="CK95" s="175" cm="1">
        <f t="array" ref="CK95">IF(OR(Q95={"NS","NA"},Q$27={"NS","NA"}),0,IF(Q95&lt;=Q$27,0,1))</f>
        <v>0</v>
      </c>
      <c r="CL95" s="175" cm="1">
        <f t="array" ref="CL95">IF(OR(R95={"NS","NA"},R$27={"NS","NA"}),0,IF(R95&lt;=R$27,0,1))</f>
        <v>0</v>
      </c>
      <c r="CM95" s="175" cm="1">
        <f t="array" ref="CM95">IF(OR(S95={"NS","NA"},S$27={"NS","NA"}),0,IF(S95&lt;=S$27,0,1))</f>
        <v>0</v>
      </c>
      <c r="CN95" s="175" cm="1">
        <f t="array" ref="CN95">IF(OR(T95={"NS","NA"},T$27={"NS","NA"}),0,IF(T95&lt;=T$27,0,1))</f>
        <v>0</v>
      </c>
      <c r="CO95" s="175" cm="1">
        <f t="array" ref="CO95">IF(OR(U95={"NS","NA"},U$27={"NS","NA"}),0,IF(U95&lt;=U$27,0,1))</f>
        <v>0</v>
      </c>
      <c r="CP95" s="175" cm="1">
        <f t="array" ref="CP95">IF(OR(V95={"NS","NA"},V$27={"NS","NA"}),0,IF(V95&lt;=V$27,0,1))</f>
        <v>0</v>
      </c>
      <c r="CQ95" s="175" cm="1">
        <f t="array" ref="CQ95">IF(OR(W95={"NS","NA"},W$27={"NS","NA"}),0,IF(W95&lt;=W$27,0,1))</f>
        <v>0</v>
      </c>
      <c r="CR95" s="175" cm="1">
        <f t="array" ref="CR95">IF(OR(X95={"NS","NA"},X$27={"NS","NA"}),0,IF(X95&lt;=X$27,0,1))</f>
        <v>0</v>
      </c>
      <c r="CS95" s="175" cm="1">
        <f t="array" ref="CS95">IF(OR(Y95={"NS","NA"},Y$27={"NS","NA"}),0,IF(Y95&lt;=Y$27,0,1))</f>
        <v>0</v>
      </c>
      <c r="CT95" s="175" cm="1">
        <f t="array" ref="CT95">IF(OR(Z95={"NS","NA"},Z$27={"NS","NA"}),0,IF(Z95&lt;=Z$27,0,1))</f>
        <v>0</v>
      </c>
      <c r="CU95" s="175" cm="1">
        <f t="array" ref="CU95">IF(OR(AA95={"NS","NA"},AA$27={"NS","NA"}),0,IF(AA95&lt;=AA$27,0,1))</f>
        <v>0</v>
      </c>
      <c r="CV95" s="175" cm="1">
        <f t="array" ref="CV95">IF(OR(AB95={"NS","NA"},AB$27={"NS","NA"}),0,IF(AB95&lt;=AB$27,0,1))</f>
        <v>0</v>
      </c>
      <c r="CW95" s="175" cm="1">
        <f t="array" ref="CW95">IF(OR(AC95={"NS","NA"},AC$27={"NS","NA"}),0,IF(AC95&lt;=AC$27,0,1))</f>
        <v>0</v>
      </c>
      <c r="CX95" s="175" cm="1">
        <f t="array" ref="CX95">IF(OR(AD95={"NS","NA"},AD$27={"NS","NA"}),0,IF(AD95&lt;=AD$27,0,1))</f>
        <v>0</v>
      </c>
      <c r="CY95" cm="1">
        <f t="array" ref="CY95">IF(OR(O95={"NS","NA"},CNGE_2026_M1_Secc10_Sub2!Y114={"NS","NA"}),0,IF(O95&gt;=CNGE_2026_M1_Secc10_Sub2!Y114,0,1))</f>
        <v>0</v>
      </c>
    </row>
    <row r="96" spans="1:103" s="22" customFormat="1" ht="15" customHeight="1">
      <c r="A96" s="164"/>
      <c r="B96" s="167"/>
      <c r="C96" s="207" t="s">
        <v>4996</v>
      </c>
      <c r="D96" s="515" t="s">
        <v>5210</v>
      </c>
      <c r="E96" s="516"/>
      <c r="F96" s="516"/>
      <c r="G96" s="516"/>
      <c r="H96" s="516"/>
      <c r="I96" s="516"/>
      <c r="J96" s="516"/>
      <c r="K96" s="516"/>
      <c r="L96" s="516"/>
      <c r="M96" s="516"/>
      <c r="N96" s="517"/>
      <c r="O96" s="1"/>
      <c r="P96" s="1"/>
      <c r="Q96" s="1"/>
      <c r="R96" s="1"/>
      <c r="S96" s="1"/>
      <c r="T96" s="1"/>
      <c r="U96" s="1"/>
      <c r="V96" s="1"/>
      <c r="W96" s="1"/>
      <c r="X96" s="1"/>
      <c r="Y96" s="1"/>
      <c r="Z96" s="1"/>
      <c r="AA96" s="1"/>
      <c r="AB96" s="1"/>
      <c r="AC96" s="1"/>
      <c r="AD96" s="1"/>
      <c r="AE96"/>
      <c r="AJ96" s="10">
        <f t="shared" ref="AJ96:AJ103" si="20">O96</f>
        <v>0</v>
      </c>
      <c r="AK96" s="11">
        <f t="shared" ref="AK96:AK103" si="21">COUNTIF(S96,"NS") + COUNTIF(W96,"NS") + COUNTIF(AA96,"NS")</f>
        <v>0</v>
      </c>
      <c r="AL96" s="12">
        <f t="shared" ref="AL96:AL103" si="22">SUM(S96,W96,AA96)</f>
        <v>0</v>
      </c>
      <c r="AM96" s="13">
        <f t="shared" ref="AM96:AM103" si="23">IF(OR(AND(AJ96=0, AK96&gt;0),AND(AJ96="NS", AL96&gt;0), AND(AJ96="NS", AK96=0, AL96=0)), 1, IF(OR(AND(AJ96&gt;0, AK96&gt;1,AJ96&gt;AL96), AND(AJ96="NS", AK96=2), AND(AJ96="NS", AL96=0, AK96&gt;0), AJ96=AL96), 0, 1))</f>
        <v>0</v>
      </c>
      <c r="AN96" s="10">
        <f t="shared" ref="AN96:AN103" si="24">P96</f>
        <v>0</v>
      </c>
      <c r="AO96" s="11">
        <f t="shared" ref="AO96:AO103" si="25">COUNTIF(T96,"NS") + COUNTIF(X96,"NS") + COUNTIF(AB96,"NS")</f>
        <v>0</v>
      </c>
      <c r="AP96" s="12">
        <f t="shared" ref="AP96:AP103" si="26">SUM(T96,X96,AB96)</f>
        <v>0</v>
      </c>
      <c r="AQ96" s="13">
        <f t="shared" ref="AQ96:AQ103" si="27">IF(OR(AND(AN96=0, AO96&gt;0),AND(AN96="NS", AP96&gt;0), AND(AN96="NS", AO96=0, AP96=0)), 1, IF(OR(AND(AN96&gt;0, AO96&gt;1,AN96&gt;AP96), AND(AN96="NS", AO96=2), AND(AN96="NS", AP96=0, AO96&gt;0), AN96=AP96), 0, 1))</f>
        <v>0</v>
      </c>
      <c r="AR96" s="10">
        <f t="shared" ref="AR96:AR103" si="28">Q96</f>
        <v>0</v>
      </c>
      <c r="AS96" s="11">
        <f t="shared" ref="AS96:AS103" si="29">COUNTIF(U96,"NS") + COUNTIF(Y96,"NS") + COUNTIF(AC96,"NS")</f>
        <v>0</v>
      </c>
      <c r="AT96" s="12">
        <f t="shared" ref="AT96:AT103" si="30">SUM(U96,Y96,AC96)</f>
        <v>0</v>
      </c>
      <c r="AU96" s="13">
        <f t="shared" ref="AU96:AU103" si="31">IF(OR(AND(AR96=0, AS96&gt;0),AND(AR96="NS", AT96&gt;0), AND(AR96="NS", AS96=0, AT96=0)), 1, IF(OR(AND(AR96&gt;0, AS96&gt;1,AR96&gt;AT96), AND(AR96="NS", AS96=2), AND(AR96="NS", AT96=0, AS96&gt;0), AR96=AT96), 0, 1))</f>
        <v>0</v>
      </c>
      <c r="AV96" s="10">
        <f t="shared" ref="AV96:AV102" si="32">R96</f>
        <v>0</v>
      </c>
      <c r="AW96" s="11">
        <f t="shared" ref="AW96:AW102" si="33">COUNTIF(V96,"NS") + COUNTIF(Z96,"NS") + COUNTIF(AD96,"NS")</f>
        <v>0</v>
      </c>
      <c r="AX96" s="12">
        <f t="shared" ref="AX96:AX102" si="34">SUM(V96,Z96,AD96)</f>
        <v>0</v>
      </c>
      <c r="AY96" s="13">
        <f t="shared" ref="AY96:AY102" si="35">IF(OR(AND(AV96=0, AW96&gt;0),AND(AV96="NS", AX96&gt;0), AND(AV96="NS", AW96=0, AX96=0)), 1, IF(OR(AND(AV96&gt;0, AW96&gt;1,AV96&gt;AX96), AND(AV96="NS", AW96=2), AND(AV96="NS", AX96=0, AW96&gt;0), AV96=AX96), 0, 1))</f>
        <v>0</v>
      </c>
      <c r="AZ96" s="17">
        <f t="shared" ref="AZ96:AZ102" si="36">IF(SUM(AM96,AQ96,AU96,AY96)=0,0,1)</f>
        <v>0</v>
      </c>
      <c r="BA96" s="16" t="str">
        <f>IF(AZ96=0,"",
IF(SUM($AZ$95:AZ96)=1,BB96,
IF($AZ$104&gt;SUM($AZ$95:AZ96),_xlfn.CONCAT(", ",BB96),
IF($AZ$104=SUM($AZ$95:AZ96),_xlfn.CONCAT(" y ",BB96)))))</f>
        <v/>
      </c>
      <c r="BB96" s="206">
        <v>2</v>
      </c>
      <c r="BC96" s="2">
        <f t="shared" ref="BC96:BC103" si="37">O96</f>
        <v>0</v>
      </c>
      <c r="BD96" s="2">
        <f t="shared" ref="BD96:BD103" si="38">COUNTIF(P96:R96,"NS")</f>
        <v>0</v>
      </c>
      <c r="BE96" s="2">
        <f t="shared" ref="BE96:BE103" si="39">SUM(P96:R96)</f>
        <v>0</v>
      </c>
      <c r="BF96" s="2">
        <f t="shared" ref="BF96:BF103" si="40">IF(OR(AND(BC96=0, BD96&gt;0),AND(BC96="NS", BE96&gt;0), AND(BC96="NS", BD96=0, BE96=0)), 1, IF(OR(AND(BC96&gt;0, BD96&gt;1,BC96&gt;BE96), AND(BC96="NS", BD96=2), AND(BC96="NS", BE96=0, BD96&gt;0), BC96=BE96), 0, 1))</f>
        <v>0</v>
      </c>
      <c r="BG96" s="2">
        <f t="shared" ref="BG96:BG103" si="41">S96</f>
        <v>0</v>
      </c>
      <c r="BH96" s="2">
        <f t="shared" ref="BH96:BH103" si="42">COUNTIF(T96:V96,"NS")</f>
        <v>0</v>
      </c>
      <c r="BI96" s="2">
        <f t="shared" ref="BI96:BI103" si="43">SUM(T96:V96)</f>
        <v>0</v>
      </c>
      <c r="BJ96" s="2">
        <f t="shared" ref="BJ96:BJ103" si="44">IF(OR(AND(BG96=0, BH96&gt;0),AND(BG96="NS", BI96&gt;0), AND(BG96="NS", BH96=0, BI96=0)), 1, IF(OR(AND(BG96&gt;0, BH96&gt;1,BG96&gt;BI96), AND(BG96="NS", BH96=2), AND(BG96="NS", BI96=0, BH96&gt;0), BG96=BI96), 0, 1))</f>
        <v>0</v>
      </c>
      <c r="BK96" s="2">
        <f t="shared" ref="BK96:BK103" si="45">W96</f>
        <v>0</v>
      </c>
      <c r="BL96" s="2">
        <f t="shared" ref="BL96:BL103" si="46">COUNTIF(X96:Z96,"NS")</f>
        <v>0</v>
      </c>
      <c r="BM96" s="2">
        <f t="shared" ref="BM96:BM103" si="47">SUM(X96:Z96)</f>
        <v>0</v>
      </c>
      <c r="BN96" s="2">
        <f t="shared" ref="BN96:BN103" si="48">IF(OR(AND(BK96=0, BL96&gt;0),AND(BK96="NS", BM96&gt;0), AND(BK96="NS", BL96=0, BM96=0)), 1, IF(OR(AND(BK96&gt;0, BL96&gt;1,BK96&gt;BM96), AND(BK96="NS", BL96=2), AND(BK96="NS", BM96=0, BL96&gt;0), BK96=BM96), 0, 1))</f>
        <v>0</v>
      </c>
      <c r="BO96" s="2">
        <f t="shared" ref="BO96:BO102" si="49">AA96</f>
        <v>0</v>
      </c>
      <c r="BP96" s="2">
        <f t="shared" ref="BP96:BP102" si="50">COUNTIF(AB96:AD96,"NS")</f>
        <v>0</v>
      </c>
      <c r="BQ96" s="2">
        <f t="shared" ref="BQ96:BQ102" si="51">SUM(AB96:AD96)</f>
        <v>0</v>
      </c>
      <c r="BR96" s="2">
        <f t="shared" ref="BR96:BR102" si="52">IF(OR(AND(BO96=0, BP96&gt;0),AND(BO96="NS", BQ96&gt;0), AND(BO96="NS", BP96=0, BQ96=0)), 1, IF(OR(AND(BO96&gt;0, BP96&gt;1,BO96&gt;BQ96), AND(BO96="NS", BP96=2), AND(BO96="NS", BQ96=0, BP96&gt;0), BO96=BQ96), 0, 1))</f>
        <v>0</v>
      </c>
      <c r="CH96" s="178">
        <f>SUM(BS95:CH95)</f>
        <v>0</v>
      </c>
      <c r="CI96" s="175" cm="1">
        <f t="array" ref="CI96">IF(OR(O96={"NS","NA"},O$27={"NS","NA"}),0,IF(O96&lt;=O$27,0,1))</f>
        <v>0</v>
      </c>
      <c r="CJ96" s="175" cm="1">
        <f t="array" ref="CJ96">IF(OR(P96={"NS","NA"},P$27={"NS","NA"}),0,IF(P96&lt;=P$27,0,1))</f>
        <v>0</v>
      </c>
      <c r="CK96" s="175" cm="1">
        <f t="array" ref="CK96">IF(OR(Q96={"NS","NA"},Q$27={"NS","NA"}),0,IF(Q96&lt;=Q$27,0,1))</f>
        <v>0</v>
      </c>
      <c r="CL96" s="175" cm="1">
        <f t="array" ref="CL96">IF(OR(R96={"NS","NA"},R$27={"NS","NA"}),0,IF(R96&lt;=R$27,0,1))</f>
        <v>0</v>
      </c>
      <c r="CM96" s="175" cm="1">
        <f t="array" ref="CM96">IF(OR(S96={"NS","NA"},S$27={"NS","NA"}),0,IF(S96&lt;=S$27,0,1))</f>
        <v>0</v>
      </c>
      <c r="CN96" s="175" cm="1">
        <f t="array" ref="CN96">IF(OR(T96={"NS","NA"},T$27={"NS","NA"}),0,IF(T96&lt;=T$27,0,1))</f>
        <v>0</v>
      </c>
      <c r="CO96" s="175" cm="1">
        <f t="array" ref="CO96">IF(OR(U96={"NS","NA"},U$27={"NS","NA"}),0,IF(U96&lt;=U$27,0,1))</f>
        <v>0</v>
      </c>
      <c r="CP96" s="175" cm="1">
        <f t="array" ref="CP96">IF(OR(V96={"NS","NA"},V$27={"NS","NA"}),0,IF(V96&lt;=V$27,0,1))</f>
        <v>0</v>
      </c>
      <c r="CQ96" s="175" cm="1">
        <f t="array" ref="CQ96">IF(OR(W96={"NS","NA"},W$27={"NS","NA"}),0,IF(W96&lt;=W$27,0,1))</f>
        <v>0</v>
      </c>
      <c r="CR96" s="175" cm="1">
        <f t="array" ref="CR96">IF(OR(X96={"NS","NA"},X$27={"NS","NA"}),0,IF(X96&lt;=X$27,0,1))</f>
        <v>0</v>
      </c>
      <c r="CS96" s="175" cm="1">
        <f t="array" ref="CS96">IF(OR(Y96={"NS","NA"},Y$27={"NS","NA"}),0,IF(Y96&lt;=Y$27,0,1))</f>
        <v>0</v>
      </c>
      <c r="CT96" s="175" cm="1">
        <f t="array" ref="CT96">IF(OR(Z96={"NS","NA"},Z$27={"NS","NA"}),0,IF(Z96&lt;=Z$27,0,1))</f>
        <v>0</v>
      </c>
      <c r="CU96" s="175" cm="1">
        <f t="array" ref="CU96">IF(OR(AA96={"NS","NA"},AA$27={"NS","NA"}),0,IF(AA96&lt;=AA$27,0,1))</f>
        <v>0</v>
      </c>
      <c r="CV96" s="175" cm="1">
        <f t="array" ref="CV96">IF(OR(AB96={"NS","NA"},AB$27={"NS","NA"}),0,IF(AB96&lt;=AB$27,0,1))</f>
        <v>0</v>
      </c>
      <c r="CW96" s="175" cm="1">
        <f t="array" ref="CW96">IF(OR(AC96={"NS","NA"},AC$27={"NS","NA"}),0,IF(AC96&lt;=AC$27,0,1))</f>
        <v>0</v>
      </c>
      <c r="CX96" s="175" cm="1">
        <f t="array" ref="CX96">IF(OR(AD96={"NS","NA"},AD$27={"NS","NA"}),0,IF(AD96&lt;=AD$27,0,1))</f>
        <v>0</v>
      </c>
      <c r="CY96" cm="1">
        <f t="array" ref="CY96">IF(OR(O96={"NS","NA"},CNGE_2026_M1_Secc10_Sub2!Y115={"NS","NA"}),0,IF(O96&gt;=CNGE_2026_M1_Secc10_Sub2!Y115,0,1))</f>
        <v>0</v>
      </c>
    </row>
    <row r="97" spans="1:103" s="22" customFormat="1" ht="15" customHeight="1">
      <c r="A97" s="164"/>
      <c r="B97" s="167"/>
      <c r="C97" s="207" t="s">
        <v>4998</v>
      </c>
      <c r="D97" s="515" t="s">
        <v>5211</v>
      </c>
      <c r="E97" s="516"/>
      <c r="F97" s="516"/>
      <c r="G97" s="516"/>
      <c r="H97" s="516"/>
      <c r="I97" s="516"/>
      <c r="J97" s="516"/>
      <c r="K97" s="516"/>
      <c r="L97" s="516"/>
      <c r="M97" s="516"/>
      <c r="N97" s="517"/>
      <c r="O97" s="1"/>
      <c r="P97" s="1"/>
      <c r="Q97" s="1"/>
      <c r="R97" s="1"/>
      <c r="S97" s="1"/>
      <c r="T97" s="1"/>
      <c r="U97" s="1"/>
      <c r="V97" s="1"/>
      <c r="W97" s="1"/>
      <c r="X97" s="1"/>
      <c r="Y97" s="1"/>
      <c r="Z97" s="1"/>
      <c r="AA97" s="1"/>
      <c r="AB97" s="1"/>
      <c r="AC97" s="1"/>
      <c r="AD97" s="1"/>
      <c r="AE97"/>
      <c r="AJ97" s="10">
        <f t="shared" si="20"/>
        <v>0</v>
      </c>
      <c r="AK97" s="11">
        <f t="shared" si="21"/>
        <v>0</v>
      </c>
      <c r="AL97" s="12">
        <f t="shared" si="22"/>
        <v>0</v>
      </c>
      <c r="AM97" s="13">
        <f t="shared" si="23"/>
        <v>0</v>
      </c>
      <c r="AN97" s="10">
        <f t="shared" si="24"/>
        <v>0</v>
      </c>
      <c r="AO97" s="11">
        <f t="shared" si="25"/>
        <v>0</v>
      </c>
      <c r="AP97" s="12">
        <f t="shared" si="26"/>
        <v>0</v>
      </c>
      <c r="AQ97" s="13">
        <f t="shared" si="27"/>
        <v>0</v>
      </c>
      <c r="AR97" s="10">
        <f t="shared" si="28"/>
        <v>0</v>
      </c>
      <c r="AS97" s="11">
        <f t="shared" si="29"/>
        <v>0</v>
      </c>
      <c r="AT97" s="12">
        <f t="shared" si="30"/>
        <v>0</v>
      </c>
      <c r="AU97" s="13">
        <f t="shared" si="31"/>
        <v>0</v>
      </c>
      <c r="AV97" s="10">
        <f t="shared" si="32"/>
        <v>0</v>
      </c>
      <c r="AW97" s="11">
        <f t="shared" si="33"/>
        <v>0</v>
      </c>
      <c r="AX97" s="12">
        <f t="shared" si="34"/>
        <v>0</v>
      </c>
      <c r="AY97" s="13">
        <f t="shared" si="35"/>
        <v>0</v>
      </c>
      <c r="AZ97" s="17">
        <f t="shared" si="36"/>
        <v>0</v>
      </c>
      <c r="BA97" s="16" t="str">
        <f>IF(AZ97=0,"",
IF(SUM($AZ$95:AZ97)=1,BB97,
IF($AZ$104&gt;SUM($AZ$95:AZ97),_xlfn.CONCAT(", ",BB97),
IF($AZ$104=SUM($AZ$95:AZ97),_xlfn.CONCAT(" y ",BB97)))))</f>
        <v/>
      </c>
      <c r="BB97" s="206">
        <v>3</v>
      </c>
      <c r="BC97" s="2">
        <f t="shared" si="37"/>
        <v>0</v>
      </c>
      <c r="BD97" s="2">
        <f t="shared" si="38"/>
        <v>0</v>
      </c>
      <c r="BE97" s="2">
        <f t="shared" si="39"/>
        <v>0</v>
      </c>
      <c r="BF97" s="2">
        <f t="shared" si="40"/>
        <v>0</v>
      </c>
      <c r="BG97" s="2">
        <f t="shared" si="41"/>
        <v>0</v>
      </c>
      <c r="BH97" s="2">
        <f t="shared" si="42"/>
        <v>0</v>
      </c>
      <c r="BI97" s="2">
        <f t="shared" si="43"/>
        <v>0</v>
      </c>
      <c r="BJ97" s="2">
        <f t="shared" si="44"/>
        <v>0</v>
      </c>
      <c r="BK97" s="2">
        <f t="shared" si="45"/>
        <v>0</v>
      </c>
      <c r="BL97" s="2">
        <f t="shared" si="46"/>
        <v>0</v>
      </c>
      <c r="BM97" s="2">
        <f t="shared" si="47"/>
        <v>0</v>
      </c>
      <c r="BN97" s="2">
        <f t="shared" si="48"/>
        <v>0</v>
      </c>
      <c r="BO97" s="2">
        <f t="shared" si="49"/>
        <v>0</v>
      </c>
      <c r="BP97" s="2">
        <f t="shared" si="50"/>
        <v>0</v>
      </c>
      <c r="BQ97" s="2">
        <f t="shared" si="51"/>
        <v>0</v>
      </c>
      <c r="BR97" s="2">
        <f t="shared" si="52"/>
        <v>0</v>
      </c>
      <c r="CI97" s="175" cm="1">
        <f t="array" ref="CI97">IF(OR(O97={"NS","NA"},O$27={"NS","NA"}),0,IF(O97&lt;=O$27,0,1))</f>
        <v>0</v>
      </c>
      <c r="CJ97" s="175" cm="1">
        <f t="array" ref="CJ97">IF(OR(P97={"NS","NA"},P$27={"NS","NA"}),0,IF(P97&lt;=P$27,0,1))</f>
        <v>0</v>
      </c>
      <c r="CK97" s="175" cm="1">
        <f t="array" ref="CK97">IF(OR(Q97={"NS","NA"},Q$27={"NS","NA"}),0,IF(Q97&lt;=Q$27,0,1))</f>
        <v>0</v>
      </c>
      <c r="CL97" s="175" cm="1">
        <f t="array" ref="CL97">IF(OR(R97={"NS","NA"},R$27={"NS","NA"}),0,IF(R97&lt;=R$27,0,1))</f>
        <v>0</v>
      </c>
      <c r="CM97" s="175" cm="1">
        <f t="array" ref="CM97">IF(OR(S97={"NS","NA"},S$27={"NS","NA"}),0,IF(S97&lt;=S$27,0,1))</f>
        <v>0</v>
      </c>
      <c r="CN97" s="175" cm="1">
        <f t="array" ref="CN97">IF(OR(T97={"NS","NA"},T$27={"NS","NA"}),0,IF(T97&lt;=T$27,0,1))</f>
        <v>0</v>
      </c>
      <c r="CO97" s="175" cm="1">
        <f t="array" ref="CO97">IF(OR(U97={"NS","NA"},U$27={"NS","NA"}),0,IF(U97&lt;=U$27,0,1))</f>
        <v>0</v>
      </c>
      <c r="CP97" s="175" cm="1">
        <f t="array" ref="CP97">IF(OR(V97={"NS","NA"},V$27={"NS","NA"}),0,IF(V97&lt;=V$27,0,1))</f>
        <v>0</v>
      </c>
      <c r="CQ97" s="175" cm="1">
        <f t="array" ref="CQ97">IF(OR(W97={"NS","NA"},W$27={"NS","NA"}),0,IF(W97&lt;=W$27,0,1))</f>
        <v>0</v>
      </c>
      <c r="CR97" s="175" cm="1">
        <f t="array" ref="CR97">IF(OR(X97={"NS","NA"},X$27={"NS","NA"}),0,IF(X97&lt;=X$27,0,1))</f>
        <v>0</v>
      </c>
      <c r="CS97" s="175" cm="1">
        <f t="array" ref="CS97">IF(OR(Y97={"NS","NA"},Y$27={"NS","NA"}),0,IF(Y97&lt;=Y$27,0,1))</f>
        <v>0</v>
      </c>
      <c r="CT97" s="175" cm="1">
        <f t="array" ref="CT97">IF(OR(Z97={"NS","NA"},Z$27={"NS","NA"}),0,IF(Z97&lt;=Z$27,0,1))</f>
        <v>0</v>
      </c>
      <c r="CU97" s="175" cm="1">
        <f t="array" ref="CU97">IF(OR(AA97={"NS","NA"},AA$27={"NS","NA"}),0,IF(AA97&lt;=AA$27,0,1))</f>
        <v>0</v>
      </c>
      <c r="CV97" s="175" cm="1">
        <f t="array" ref="CV97">IF(OR(AB97={"NS","NA"},AB$27={"NS","NA"}),0,IF(AB97&lt;=AB$27,0,1))</f>
        <v>0</v>
      </c>
      <c r="CW97" s="175" cm="1">
        <f t="array" ref="CW97">IF(OR(AC97={"NS","NA"},AC$27={"NS","NA"}),0,IF(AC97&lt;=AC$27,0,1))</f>
        <v>0</v>
      </c>
      <c r="CX97" s="175" cm="1">
        <f t="array" ref="CX97">IF(OR(AD97={"NS","NA"},AD$27={"NS","NA"}),0,IF(AD97&lt;=AD$27,0,1))</f>
        <v>0</v>
      </c>
      <c r="CY97" cm="1">
        <f t="array" ref="CY97">IF(OR(O97={"NS","NA"},CNGE_2026_M1_Secc10_Sub2!Y116={"NS","NA"}),0,IF(O97&gt;=CNGE_2026_M1_Secc10_Sub2!Y116,0,1))</f>
        <v>0</v>
      </c>
    </row>
    <row r="98" spans="1:103" s="22" customFormat="1" ht="15" customHeight="1">
      <c r="A98" s="164"/>
      <c r="B98" s="167"/>
      <c r="C98" s="207" t="s">
        <v>5000</v>
      </c>
      <c r="D98" s="515" t="s">
        <v>5212</v>
      </c>
      <c r="E98" s="516"/>
      <c r="F98" s="516"/>
      <c r="G98" s="516"/>
      <c r="H98" s="516"/>
      <c r="I98" s="516"/>
      <c r="J98" s="516"/>
      <c r="K98" s="516"/>
      <c r="L98" s="516"/>
      <c r="M98" s="516"/>
      <c r="N98" s="517"/>
      <c r="O98" s="1"/>
      <c r="P98" s="1"/>
      <c r="Q98" s="1"/>
      <c r="R98" s="1"/>
      <c r="S98" s="1"/>
      <c r="T98" s="1"/>
      <c r="U98" s="1"/>
      <c r="V98" s="1"/>
      <c r="W98" s="1"/>
      <c r="X98" s="1"/>
      <c r="Y98" s="1"/>
      <c r="Z98" s="1"/>
      <c r="AA98" s="1"/>
      <c r="AB98" s="1"/>
      <c r="AC98" s="1"/>
      <c r="AD98" s="1"/>
      <c r="AE98"/>
      <c r="AJ98" s="10">
        <f t="shared" si="20"/>
        <v>0</v>
      </c>
      <c r="AK98" s="11">
        <f t="shared" si="21"/>
        <v>0</v>
      </c>
      <c r="AL98" s="12">
        <f t="shared" si="22"/>
        <v>0</v>
      </c>
      <c r="AM98" s="13">
        <f t="shared" si="23"/>
        <v>0</v>
      </c>
      <c r="AN98" s="10">
        <f t="shared" si="24"/>
        <v>0</v>
      </c>
      <c r="AO98" s="11">
        <f t="shared" si="25"/>
        <v>0</v>
      </c>
      <c r="AP98" s="12">
        <f t="shared" si="26"/>
        <v>0</v>
      </c>
      <c r="AQ98" s="13">
        <f t="shared" si="27"/>
        <v>0</v>
      </c>
      <c r="AR98" s="10">
        <f t="shared" si="28"/>
        <v>0</v>
      </c>
      <c r="AS98" s="11">
        <f t="shared" si="29"/>
        <v>0</v>
      </c>
      <c r="AT98" s="12">
        <f t="shared" si="30"/>
        <v>0</v>
      </c>
      <c r="AU98" s="13">
        <f t="shared" si="31"/>
        <v>0</v>
      </c>
      <c r="AV98" s="10">
        <f t="shared" si="32"/>
        <v>0</v>
      </c>
      <c r="AW98" s="11">
        <f t="shared" si="33"/>
        <v>0</v>
      </c>
      <c r="AX98" s="12">
        <f t="shared" si="34"/>
        <v>0</v>
      </c>
      <c r="AY98" s="13">
        <f t="shared" si="35"/>
        <v>0</v>
      </c>
      <c r="AZ98" s="17">
        <f t="shared" si="36"/>
        <v>0</v>
      </c>
      <c r="BA98" s="16" t="str">
        <f>IF(AZ98=0,"",
IF(SUM($AZ$95:AZ98)=1,BB98,
IF($AZ$104&gt;SUM($AZ$95:AZ98),_xlfn.CONCAT(", ",BB98),
IF($AZ$104=SUM($AZ$95:AZ98),_xlfn.CONCAT(" y ",BB98)))))</f>
        <v/>
      </c>
      <c r="BB98" s="206">
        <v>4</v>
      </c>
      <c r="BC98" s="2">
        <f t="shared" si="37"/>
        <v>0</v>
      </c>
      <c r="BD98" s="2">
        <f t="shared" si="38"/>
        <v>0</v>
      </c>
      <c r="BE98" s="2">
        <f t="shared" si="39"/>
        <v>0</v>
      </c>
      <c r="BF98" s="2">
        <f t="shared" si="40"/>
        <v>0</v>
      </c>
      <c r="BG98" s="2">
        <f t="shared" si="41"/>
        <v>0</v>
      </c>
      <c r="BH98" s="2">
        <f t="shared" si="42"/>
        <v>0</v>
      </c>
      <c r="BI98" s="2">
        <f t="shared" si="43"/>
        <v>0</v>
      </c>
      <c r="BJ98" s="2">
        <f t="shared" si="44"/>
        <v>0</v>
      </c>
      <c r="BK98" s="2">
        <f t="shared" si="45"/>
        <v>0</v>
      </c>
      <c r="BL98" s="2">
        <f t="shared" si="46"/>
        <v>0</v>
      </c>
      <c r="BM98" s="2">
        <f t="shared" si="47"/>
        <v>0</v>
      </c>
      <c r="BN98" s="2">
        <f t="shared" si="48"/>
        <v>0</v>
      </c>
      <c r="BO98" s="2">
        <f t="shared" si="49"/>
        <v>0</v>
      </c>
      <c r="BP98" s="2">
        <f t="shared" si="50"/>
        <v>0</v>
      </c>
      <c r="BQ98" s="2">
        <f t="shared" si="51"/>
        <v>0</v>
      </c>
      <c r="BR98" s="2">
        <f t="shared" si="52"/>
        <v>0</v>
      </c>
      <c r="CI98" s="175" cm="1">
        <f t="array" ref="CI98">IF(OR(O98={"NS","NA"},O$27={"NS","NA"}),0,IF(O98&lt;=O$27,0,1))</f>
        <v>0</v>
      </c>
      <c r="CJ98" s="175" cm="1">
        <f t="array" ref="CJ98">IF(OR(P98={"NS","NA"},P$27={"NS","NA"}),0,IF(P98&lt;=P$27,0,1))</f>
        <v>0</v>
      </c>
      <c r="CK98" s="175" cm="1">
        <f t="array" ref="CK98">IF(OR(Q98={"NS","NA"},Q$27={"NS","NA"}),0,IF(Q98&lt;=Q$27,0,1))</f>
        <v>0</v>
      </c>
      <c r="CL98" s="175" cm="1">
        <f t="array" ref="CL98">IF(OR(R98={"NS","NA"},R$27={"NS","NA"}),0,IF(R98&lt;=R$27,0,1))</f>
        <v>0</v>
      </c>
      <c r="CM98" s="175" cm="1">
        <f t="array" ref="CM98">IF(OR(S98={"NS","NA"},S$27={"NS","NA"}),0,IF(S98&lt;=S$27,0,1))</f>
        <v>0</v>
      </c>
      <c r="CN98" s="175" cm="1">
        <f t="array" ref="CN98">IF(OR(T98={"NS","NA"},T$27={"NS","NA"}),0,IF(T98&lt;=T$27,0,1))</f>
        <v>0</v>
      </c>
      <c r="CO98" s="175" cm="1">
        <f t="array" ref="CO98">IF(OR(U98={"NS","NA"},U$27={"NS","NA"}),0,IF(U98&lt;=U$27,0,1))</f>
        <v>0</v>
      </c>
      <c r="CP98" s="175" cm="1">
        <f t="array" ref="CP98">IF(OR(V98={"NS","NA"},V$27={"NS","NA"}),0,IF(V98&lt;=V$27,0,1))</f>
        <v>0</v>
      </c>
      <c r="CQ98" s="175" cm="1">
        <f t="array" ref="CQ98">IF(OR(W98={"NS","NA"},W$27={"NS","NA"}),0,IF(W98&lt;=W$27,0,1))</f>
        <v>0</v>
      </c>
      <c r="CR98" s="175" cm="1">
        <f t="array" ref="CR98">IF(OR(X98={"NS","NA"},X$27={"NS","NA"}),0,IF(X98&lt;=X$27,0,1))</f>
        <v>0</v>
      </c>
      <c r="CS98" s="175" cm="1">
        <f t="array" ref="CS98">IF(OR(Y98={"NS","NA"},Y$27={"NS","NA"}),0,IF(Y98&lt;=Y$27,0,1))</f>
        <v>0</v>
      </c>
      <c r="CT98" s="175" cm="1">
        <f t="array" ref="CT98">IF(OR(Z98={"NS","NA"},Z$27={"NS","NA"}),0,IF(Z98&lt;=Z$27,0,1))</f>
        <v>0</v>
      </c>
      <c r="CU98" s="175" cm="1">
        <f t="array" ref="CU98">IF(OR(AA98={"NS","NA"},AA$27={"NS","NA"}),0,IF(AA98&lt;=AA$27,0,1))</f>
        <v>0</v>
      </c>
      <c r="CV98" s="175" cm="1">
        <f t="array" ref="CV98">IF(OR(AB98={"NS","NA"},AB$27={"NS","NA"}),0,IF(AB98&lt;=AB$27,0,1))</f>
        <v>0</v>
      </c>
      <c r="CW98" s="175" cm="1">
        <f t="array" ref="CW98">IF(OR(AC98={"NS","NA"},AC$27={"NS","NA"}),0,IF(AC98&lt;=AC$27,0,1))</f>
        <v>0</v>
      </c>
      <c r="CX98" s="175" cm="1">
        <f t="array" ref="CX98">IF(OR(AD98={"NS","NA"},AD$27={"NS","NA"}),0,IF(AD98&lt;=AD$27,0,1))</f>
        <v>0</v>
      </c>
      <c r="CY98" cm="1">
        <f t="array" ref="CY98">IF(OR(O98={"NS","NA"},CNGE_2026_M1_Secc10_Sub2!Y117={"NS","NA"}),0,IF(O98&gt;=CNGE_2026_M1_Secc10_Sub2!Y117,0,1))</f>
        <v>0</v>
      </c>
    </row>
    <row r="99" spans="1:103" s="22" customFormat="1" ht="15" customHeight="1">
      <c r="A99" s="164"/>
      <c r="B99" s="167"/>
      <c r="C99" s="207" t="s">
        <v>5002</v>
      </c>
      <c r="D99" s="515" t="s">
        <v>5213</v>
      </c>
      <c r="E99" s="516"/>
      <c r="F99" s="516"/>
      <c r="G99" s="516"/>
      <c r="H99" s="516"/>
      <c r="I99" s="516"/>
      <c r="J99" s="516"/>
      <c r="K99" s="516"/>
      <c r="L99" s="516"/>
      <c r="M99" s="516"/>
      <c r="N99" s="517"/>
      <c r="O99" s="1"/>
      <c r="P99" s="1"/>
      <c r="Q99" s="1"/>
      <c r="R99" s="1"/>
      <c r="S99" s="1"/>
      <c r="T99" s="1"/>
      <c r="U99" s="1"/>
      <c r="V99" s="1"/>
      <c r="W99" s="1"/>
      <c r="X99" s="1"/>
      <c r="Y99" s="1"/>
      <c r="Z99" s="1"/>
      <c r="AA99" s="1"/>
      <c r="AB99" s="1"/>
      <c r="AC99" s="1"/>
      <c r="AD99" s="1"/>
      <c r="AE99"/>
      <c r="AJ99" s="10">
        <f t="shared" si="20"/>
        <v>0</v>
      </c>
      <c r="AK99" s="11">
        <f t="shared" si="21"/>
        <v>0</v>
      </c>
      <c r="AL99" s="12">
        <f t="shared" si="22"/>
        <v>0</v>
      </c>
      <c r="AM99" s="13">
        <f t="shared" si="23"/>
        <v>0</v>
      </c>
      <c r="AN99" s="10">
        <f t="shared" si="24"/>
        <v>0</v>
      </c>
      <c r="AO99" s="11">
        <f t="shared" si="25"/>
        <v>0</v>
      </c>
      <c r="AP99" s="12">
        <f t="shared" si="26"/>
        <v>0</v>
      </c>
      <c r="AQ99" s="13">
        <f t="shared" si="27"/>
        <v>0</v>
      </c>
      <c r="AR99" s="10">
        <f t="shared" si="28"/>
        <v>0</v>
      </c>
      <c r="AS99" s="11">
        <f t="shared" si="29"/>
        <v>0</v>
      </c>
      <c r="AT99" s="12">
        <f t="shared" si="30"/>
        <v>0</v>
      </c>
      <c r="AU99" s="13">
        <f t="shared" si="31"/>
        <v>0</v>
      </c>
      <c r="AV99" s="10">
        <f t="shared" si="32"/>
        <v>0</v>
      </c>
      <c r="AW99" s="11">
        <f t="shared" si="33"/>
        <v>0</v>
      </c>
      <c r="AX99" s="12">
        <f t="shared" si="34"/>
        <v>0</v>
      </c>
      <c r="AY99" s="13">
        <f t="shared" si="35"/>
        <v>0</v>
      </c>
      <c r="AZ99" s="17">
        <f t="shared" si="36"/>
        <v>0</v>
      </c>
      <c r="BA99" s="16" t="str">
        <f>IF(AZ99=0,"",
IF(SUM($AZ$95:AZ99)=1,BB99,
IF($AZ$104&gt;SUM($AZ$95:AZ99),_xlfn.CONCAT(", ",BB99),
IF($AZ$104=SUM($AZ$95:AZ99),_xlfn.CONCAT(" y ",BB99)))))</f>
        <v/>
      </c>
      <c r="BB99" s="206">
        <v>5</v>
      </c>
      <c r="BC99" s="2">
        <f t="shared" si="37"/>
        <v>0</v>
      </c>
      <c r="BD99" s="2">
        <f t="shared" si="38"/>
        <v>0</v>
      </c>
      <c r="BE99" s="2">
        <f t="shared" si="39"/>
        <v>0</v>
      </c>
      <c r="BF99" s="2">
        <f t="shared" si="40"/>
        <v>0</v>
      </c>
      <c r="BG99" s="2">
        <f t="shared" si="41"/>
        <v>0</v>
      </c>
      <c r="BH99" s="2">
        <f t="shared" si="42"/>
        <v>0</v>
      </c>
      <c r="BI99" s="2">
        <f t="shared" si="43"/>
        <v>0</v>
      </c>
      <c r="BJ99" s="2">
        <f t="shared" si="44"/>
        <v>0</v>
      </c>
      <c r="BK99" s="2">
        <f t="shared" si="45"/>
        <v>0</v>
      </c>
      <c r="BL99" s="2">
        <f t="shared" si="46"/>
        <v>0</v>
      </c>
      <c r="BM99" s="2">
        <f t="shared" si="47"/>
        <v>0</v>
      </c>
      <c r="BN99" s="2">
        <f t="shared" si="48"/>
        <v>0</v>
      </c>
      <c r="BO99" s="2">
        <f t="shared" si="49"/>
        <v>0</v>
      </c>
      <c r="BP99" s="2">
        <f t="shared" si="50"/>
        <v>0</v>
      </c>
      <c r="BQ99" s="2">
        <f t="shared" si="51"/>
        <v>0</v>
      </c>
      <c r="BR99" s="2">
        <f t="shared" si="52"/>
        <v>0</v>
      </c>
      <c r="CI99" s="175" cm="1">
        <f t="array" ref="CI99">IF(OR(O99={"NS","NA"},O$27={"NS","NA"}),0,IF(O99&lt;=O$27,0,1))</f>
        <v>0</v>
      </c>
      <c r="CJ99" s="175" cm="1">
        <f t="array" ref="CJ99">IF(OR(P99={"NS","NA"},P$27={"NS","NA"}),0,IF(P99&lt;=P$27,0,1))</f>
        <v>0</v>
      </c>
      <c r="CK99" s="175" cm="1">
        <f t="array" ref="CK99">IF(OR(Q99={"NS","NA"},Q$27={"NS","NA"}),0,IF(Q99&lt;=Q$27,0,1))</f>
        <v>0</v>
      </c>
      <c r="CL99" s="175" cm="1">
        <f t="array" ref="CL99">IF(OR(R99={"NS","NA"},R$27={"NS","NA"}),0,IF(R99&lt;=R$27,0,1))</f>
        <v>0</v>
      </c>
      <c r="CM99" s="175" cm="1">
        <f t="array" ref="CM99">IF(OR(S99={"NS","NA"},S$27={"NS","NA"}),0,IF(S99&lt;=S$27,0,1))</f>
        <v>0</v>
      </c>
      <c r="CN99" s="175" cm="1">
        <f t="array" ref="CN99">IF(OR(T99={"NS","NA"},T$27={"NS","NA"}),0,IF(T99&lt;=T$27,0,1))</f>
        <v>0</v>
      </c>
      <c r="CO99" s="175" cm="1">
        <f t="array" ref="CO99">IF(OR(U99={"NS","NA"},U$27={"NS","NA"}),0,IF(U99&lt;=U$27,0,1))</f>
        <v>0</v>
      </c>
      <c r="CP99" s="175" cm="1">
        <f t="array" ref="CP99">IF(OR(V99={"NS","NA"},V$27={"NS","NA"}),0,IF(V99&lt;=V$27,0,1))</f>
        <v>0</v>
      </c>
      <c r="CQ99" s="175" cm="1">
        <f t="array" ref="CQ99">IF(OR(W99={"NS","NA"},W$27={"NS","NA"}),0,IF(W99&lt;=W$27,0,1))</f>
        <v>0</v>
      </c>
      <c r="CR99" s="175" cm="1">
        <f t="array" ref="CR99">IF(OR(X99={"NS","NA"},X$27={"NS","NA"}),0,IF(X99&lt;=X$27,0,1))</f>
        <v>0</v>
      </c>
      <c r="CS99" s="175" cm="1">
        <f t="array" ref="CS99">IF(OR(Y99={"NS","NA"},Y$27={"NS","NA"}),0,IF(Y99&lt;=Y$27,0,1))</f>
        <v>0</v>
      </c>
      <c r="CT99" s="175" cm="1">
        <f t="array" ref="CT99">IF(OR(Z99={"NS","NA"},Z$27={"NS","NA"}),0,IF(Z99&lt;=Z$27,0,1))</f>
        <v>0</v>
      </c>
      <c r="CU99" s="175" cm="1">
        <f t="array" ref="CU99">IF(OR(AA99={"NS","NA"},AA$27={"NS","NA"}),0,IF(AA99&lt;=AA$27,0,1))</f>
        <v>0</v>
      </c>
      <c r="CV99" s="175" cm="1">
        <f t="array" ref="CV99">IF(OR(AB99={"NS","NA"},AB$27={"NS","NA"}),0,IF(AB99&lt;=AB$27,0,1))</f>
        <v>0</v>
      </c>
      <c r="CW99" s="175" cm="1">
        <f t="array" ref="CW99">IF(OR(AC99={"NS","NA"},AC$27={"NS","NA"}),0,IF(AC99&lt;=AC$27,0,1))</f>
        <v>0</v>
      </c>
      <c r="CX99" s="175" cm="1">
        <f t="array" ref="CX99">IF(OR(AD99={"NS","NA"},AD$27={"NS","NA"}),0,IF(AD99&lt;=AD$27,0,1))</f>
        <v>0</v>
      </c>
      <c r="CY99" cm="1">
        <f t="array" ref="CY99">IF(OR(O99={"NS","NA"},CNGE_2026_M1_Secc10_Sub2!Y118={"NS","NA"}),0,IF(O99&gt;=CNGE_2026_M1_Secc10_Sub2!Y118,0,1))</f>
        <v>0</v>
      </c>
    </row>
    <row r="100" spans="1:103" s="22" customFormat="1" ht="15" customHeight="1">
      <c r="A100" s="164"/>
      <c r="B100" s="167"/>
      <c r="C100" s="207" t="s">
        <v>5004</v>
      </c>
      <c r="D100" s="515" t="s">
        <v>5214</v>
      </c>
      <c r="E100" s="516"/>
      <c r="F100" s="516"/>
      <c r="G100" s="516"/>
      <c r="H100" s="516"/>
      <c r="I100" s="516"/>
      <c r="J100" s="516"/>
      <c r="K100" s="516"/>
      <c r="L100" s="516"/>
      <c r="M100" s="516"/>
      <c r="N100" s="517"/>
      <c r="O100" s="1"/>
      <c r="P100" s="1"/>
      <c r="Q100" s="1"/>
      <c r="R100" s="1"/>
      <c r="S100" s="1"/>
      <c r="T100" s="1"/>
      <c r="U100" s="1"/>
      <c r="V100" s="1"/>
      <c r="W100" s="1"/>
      <c r="X100" s="1"/>
      <c r="Y100" s="1"/>
      <c r="Z100" s="1"/>
      <c r="AA100" s="1"/>
      <c r="AB100" s="1"/>
      <c r="AC100" s="1"/>
      <c r="AD100" s="1"/>
      <c r="AE100"/>
      <c r="AJ100" s="10">
        <f t="shared" si="20"/>
        <v>0</v>
      </c>
      <c r="AK100" s="11">
        <f t="shared" si="21"/>
        <v>0</v>
      </c>
      <c r="AL100" s="12">
        <f t="shared" si="22"/>
        <v>0</v>
      </c>
      <c r="AM100" s="13">
        <f t="shared" si="23"/>
        <v>0</v>
      </c>
      <c r="AN100" s="10">
        <f t="shared" si="24"/>
        <v>0</v>
      </c>
      <c r="AO100" s="11">
        <f t="shared" si="25"/>
        <v>0</v>
      </c>
      <c r="AP100" s="12">
        <f t="shared" si="26"/>
        <v>0</v>
      </c>
      <c r="AQ100" s="13">
        <f t="shared" si="27"/>
        <v>0</v>
      </c>
      <c r="AR100" s="10">
        <f t="shared" si="28"/>
        <v>0</v>
      </c>
      <c r="AS100" s="11">
        <f t="shared" si="29"/>
        <v>0</v>
      </c>
      <c r="AT100" s="12">
        <f t="shared" si="30"/>
        <v>0</v>
      </c>
      <c r="AU100" s="13">
        <f t="shared" si="31"/>
        <v>0</v>
      </c>
      <c r="AV100" s="10">
        <f t="shared" si="32"/>
        <v>0</v>
      </c>
      <c r="AW100" s="11">
        <f t="shared" si="33"/>
        <v>0</v>
      </c>
      <c r="AX100" s="12">
        <f t="shared" si="34"/>
        <v>0</v>
      </c>
      <c r="AY100" s="13">
        <f t="shared" si="35"/>
        <v>0</v>
      </c>
      <c r="AZ100" s="17">
        <f t="shared" si="36"/>
        <v>0</v>
      </c>
      <c r="BA100" s="16" t="str">
        <f>IF(AZ100=0,"",
IF(SUM($AZ$95:AZ100)=1,BB100,
IF($AZ$104&gt;SUM($AZ$95:AZ100),_xlfn.CONCAT(", ",BB100),
IF($AZ$104=SUM($AZ$95:AZ100),_xlfn.CONCAT(" y ",BB100)))))</f>
        <v/>
      </c>
      <c r="BB100" s="206">
        <v>6</v>
      </c>
      <c r="BC100" s="2">
        <f t="shared" si="37"/>
        <v>0</v>
      </c>
      <c r="BD100" s="2">
        <f t="shared" si="38"/>
        <v>0</v>
      </c>
      <c r="BE100" s="2">
        <f t="shared" si="39"/>
        <v>0</v>
      </c>
      <c r="BF100" s="2">
        <f t="shared" si="40"/>
        <v>0</v>
      </c>
      <c r="BG100" s="2">
        <f t="shared" si="41"/>
        <v>0</v>
      </c>
      <c r="BH100" s="2">
        <f t="shared" si="42"/>
        <v>0</v>
      </c>
      <c r="BI100" s="2">
        <f t="shared" si="43"/>
        <v>0</v>
      </c>
      <c r="BJ100" s="2">
        <f t="shared" si="44"/>
        <v>0</v>
      </c>
      <c r="BK100" s="2">
        <f t="shared" si="45"/>
        <v>0</v>
      </c>
      <c r="BL100" s="2">
        <f t="shared" si="46"/>
        <v>0</v>
      </c>
      <c r="BM100" s="2">
        <f t="shared" si="47"/>
        <v>0</v>
      </c>
      <c r="BN100" s="2">
        <f t="shared" si="48"/>
        <v>0</v>
      </c>
      <c r="BO100" s="2">
        <f t="shared" si="49"/>
        <v>0</v>
      </c>
      <c r="BP100" s="2">
        <f t="shared" si="50"/>
        <v>0</v>
      </c>
      <c r="BQ100" s="2">
        <f t="shared" si="51"/>
        <v>0</v>
      </c>
      <c r="BR100" s="2">
        <f t="shared" si="52"/>
        <v>0</v>
      </c>
      <c r="CI100" s="175" cm="1">
        <f t="array" ref="CI100">IF(OR(O100={"NS","NA"},O$27={"NS","NA"}),0,IF(O100&lt;=O$27,0,1))</f>
        <v>0</v>
      </c>
      <c r="CJ100" s="175" cm="1">
        <f t="array" ref="CJ100">IF(OR(P100={"NS","NA"},P$27={"NS","NA"}),0,IF(P100&lt;=P$27,0,1))</f>
        <v>0</v>
      </c>
      <c r="CK100" s="175" cm="1">
        <f t="array" ref="CK100">IF(OR(Q100={"NS","NA"},Q$27={"NS","NA"}),0,IF(Q100&lt;=Q$27,0,1))</f>
        <v>0</v>
      </c>
      <c r="CL100" s="175" cm="1">
        <f t="array" ref="CL100">IF(OR(R100={"NS","NA"},R$27={"NS","NA"}),0,IF(R100&lt;=R$27,0,1))</f>
        <v>0</v>
      </c>
      <c r="CM100" s="175" cm="1">
        <f t="array" ref="CM100">IF(OR(S100={"NS","NA"},S$27={"NS","NA"}),0,IF(S100&lt;=S$27,0,1))</f>
        <v>0</v>
      </c>
      <c r="CN100" s="175" cm="1">
        <f t="array" ref="CN100">IF(OR(T100={"NS","NA"},T$27={"NS","NA"}),0,IF(T100&lt;=T$27,0,1))</f>
        <v>0</v>
      </c>
      <c r="CO100" s="175" cm="1">
        <f t="array" ref="CO100">IF(OR(U100={"NS","NA"},U$27={"NS","NA"}),0,IF(U100&lt;=U$27,0,1))</f>
        <v>0</v>
      </c>
      <c r="CP100" s="175" cm="1">
        <f t="array" ref="CP100">IF(OR(V100={"NS","NA"},V$27={"NS","NA"}),0,IF(V100&lt;=V$27,0,1))</f>
        <v>0</v>
      </c>
      <c r="CQ100" s="175" cm="1">
        <f t="array" ref="CQ100">IF(OR(W100={"NS","NA"},W$27={"NS","NA"}),0,IF(W100&lt;=W$27,0,1))</f>
        <v>0</v>
      </c>
      <c r="CR100" s="175" cm="1">
        <f t="array" ref="CR100">IF(OR(X100={"NS","NA"},X$27={"NS","NA"}),0,IF(X100&lt;=X$27,0,1))</f>
        <v>0</v>
      </c>
      <c r="CS100" s="175" cm="1">
        <f t="array" ref="CS100">IF(OR(Y100={"NS","NA"},Y$27={"NS","NA"}),0,IF(Y100&lt;=Y$27,0,1))</f>
        <v>0</v>
      </c>
      <c r="CT100" s="175" cm="1">
        <f t="array" ref="CT100">IF(OR(Z100={"NS","NA"},Z$27={"NS","NA"}),0,IF(Z100&lt;=Z$27,0,1))</f>
        <v>0</v>
      </c>
      <c r="CU100" s="175" cm="1">
        <f t="array" ref="CU100">IF(OR(AA100={"NS","NA"},AA$27={"NS","NA"}),0,IF(AA100&lt;=AA$27,0,1))</f>
        <v>0</v>
      </c>
      <c r="CV100" s="175" cm="1">
        <f t="array" ref="CV100">IF(OR(AB100={"NS","NA"},AB$27={"NS","NA"}),0,IF(AB100&lt;=AB$27,0,1))</f>
        <v>0</v>
      </c>
      <c r="CW100" s="175" cm="1">
        <f t="array" ref="CW100">IF(OR(AC100={"NS","NA"},AC$27={"NS","NA"}),0,IF(AC100&lt;=AC$27,0,1))</f>
        <v>0</v>
      </c>
      <c r="CX100" s="175" cm="1">
        <f t="array" ref="CX100">IF(OR(AD100={"NS","NA"},AD$27={"NS","NA"}),0,IF(AD100&lt;=AD$27,0,1))</f>
        <v>0</v>
      </c>
      <c r="CY100" cm="1">
        <f t="array" ref="CY100">IF(OR(O100={"NS","NA"},CNGE_2026_M1_Secc10_Sub2!Y119={"NS","NA"}),0,IF(O100&gt;=CNGE_2026_M1_Secc10_Sub2!Y119,0,1))</f>
        <v>0</v>
      </c>
    </row>
    <row r="101" spans="1:103" s="22" customFormat="1" ht="15" customHeight="1">
      <c r="A101" s="164"/>
      <c r="B101" s="167"/>
      <c r="C101" s="207" t="s">
        <v>5006</v>
      </c>
      <c r="D101" s="515" t="s">
        <v>5215</v>
      </c>
      <c r="E101" s="516"/>
      <c r="F101" s="516"/>
      <c r="G101" s="516"/>
      <c r="H101" s="516"/>
      <c r="I101" s="516"/>
      <c r="J101" s="516"/>
      <c r="K101" s="516"/>
      <c r="L101" s="516"/>
      <c r="M101" s="516"/>
      <c r="N101" s="517"/>
      <c r="O101" s="1"/>
      <c r="P101" s="1"/>
      <c r="Q101" s="1"/>
      <c r="R101" s="1"/>
      <c r="S101" s="1"/>
      <c r="T101" s="1"/>
      <c r="U101" s="1"/>
      <c r="V101" s="1"/>
      <c r="W101" s="1"/>
      <c r="X101" s="1"/>
      <c r="Y101" s="1"/>
      <c r="Z101" s="1"/>
      <c r="AA101" s="1"/>
      <c r="AB101" s="1"/>
      <c r="AC101" s="1"/>
      <c r="AD101" s="1"/>
      <c r="AE101"/>
      <c r="AJ101" s="10">
        <f t="shared" si="20"/>
        <v>0</v>
      </c>
      <c r="AK101" s="11">
        <f t="shared" si="21"/>
        <v>0</v>
      </c>
      <c r="AL101" s="12">
        <f t="shared" si="22"/>
        <v>0</v>
      </c>
      <c r="AM101" s="13">
        <f t="shared" si="23"/>
        <v>0</v>
      </c>
      <c r="AN101" s="10">
        <f t="shared" si="24"/>
        <v>0</v>
      </c>
      <c r="AO101" s="11">
        <f t="shared" si="25"/>
        <v>0</v>
      </c>
      <c r="AP101" s="12">
        <f t="shared" si="26"/>
        <v>0</v>
      </c>
      <c r="AQ101" s="13">
        <f t="shared" si="27"/>
        <v>0</v>
      </c>
      <c r="AR101" s="10">
        <f t="shared" si="28"/>
        <v>0</v>
      </c>
      <c r="AS101" s="11">
        <f t="shared" si="29"/>
        <v>0</v>
      </c>
      <c r="AT101" s="12">
        <f t="shared" si="30"/>
        <v>0</v>
      </c>
      <c r="AU101" s="13">
        <f t="shared" si="31"/>
        <v>0</v>
      </c>
      <c r="AV101" s="10">
        <f t="shared" si="32"/>
        <v>0</v>
      </c>
      <c r="AW101" s="11">
        <f t="shared" si="33"/>
        <v>0</v>
      </c>
      <c r="AX101" s="12">
        <f t="shared" si="34"/>
        <v>0</v>
      </c>
      <c r="AY101" s="13">
        <f t="shared" si="35"/>
        <v>0</v>
      </c>
      <c r="AZ101" s="17">
        <f t="shared" si="36"/>
        <v>0</v>
      </c>
      <c r="BA101" s="16" t="str">
        <f>IF(AZ101=0,"",
IF(SUM($AZ$95:AZ101)=1,BB101,
IF($AZ$104&gt;SUM($AZ$95:AZ101),_xlfn.CONCAT(", ",BB101),
IF($AZ$104=SUM($AZ$95:AZ101),_xlfn.CONCAT(" y ",BB101)))))</f>
        <v/>
      </c>
      <c r="BB101" s="206">
        <v>7</v>
      </c>
      <c r="BC101" s="2">
        <f t="shared" si="37"/>
        <v>0</v>
      </c>
      <c r="BD101" s="2">
        <f t="shared" si="38"/>
        <v>0</v>
      </c>
      <c r="BE101" s="2">
        <f t="shared" si="39"/>
        <v>0</v>
      </c>
      <c r="BF101" s="2">
        <f t="shared" si="40"/>
        <v>0</v>
      </c>
      <c r="BG101" s="2">
        <f t="shared" si="41"/>
        <v>0</v>
      </c>
      <c r="BH101" s="2">
        <f t="shared" si="42"/>
        <v>0</v>
      </c>
      <c r="BI101" s="2">
        <f t="shared" si="43"/>
        <v>0</v>
      </c>
      <c r="BJ101" s="2">
        <f t="shared" si="44"/>
        <v>0</v>
      </c>
      <c r="BK101" s="2">
        <f t="shared" si="45"/>
        <v>0</v>
      </c>
      <c r="BL101" s="2">
        <f t="shared" si="46"/>
        <v>0</v>
      </c>
      <c r="BM101" s="2">
        <f t="shared" si="47"/>
        <v>0</v>
      </c>
      <c r="BN101" s="2">
        <f t="shared" si="48"/>
        <v>0</v>
      </c>
      <c r="BO101" s="2">
        <f t="shared" si="49"/>
        <v>0</v>
      </c>
      <c r="BP101" s="2">
        <f t="shared" si="50"/>
        <v>0</v>
      </c>
      <c r="BQ101" s="2">
        <f t="shared" si="51"/>
        <v>0</v>
      </c>
      <c r="BR101" s="2">
        <f t="shared" si="52"/>
        <v>0</v>
      </c>
      <c r="CI101" s="175" cm="1">
        <f t="array" ref="CI101">IF(OR(O101={"NS","NA"},O$27={"NS","NA"}),0,IF(O101&lt;=O$27,0,1))</f>
        <v>0</v>
      </c>
      <c r="CJ101" s="175" cm="1">
        <f t="array" ref="CJ101">IF(OR(P101={"NS","NA"},P$27={"NS","NA"}),0,IF(P101&lt;=P$27,0,1))</f>
        <v>0</v>
      </c>
      <c r="CK101" s="175" cm="1">
        <f t="array" ref="CK101">IF(OR(Q101={"NS","NA"},Q$27={"NS","NA"}),0,IF(Q101&lt;=Q$27,0,1))</f>
        <v>0</v>
      </c>
      <c r="CL101" s="175" cm="1">
        <f t="array" ref="CL101">IF(OR(R101={"NS","NA"},R$27={"NS","NA"}),0,IF(R101&lt;=R$27,0,1))</f>
        <v>0</v>
      </c>
      <c r="CM101" s="175" cm="1">
        <f t="array" ref="CM101">IF(OR(S101={"NS","NA"},S$27={"NS","NA"}),0,IF(S101&lt;=S$27,0,1))</f>
        <v>0</v>
      </c>
      <c r="CN101" s="175" cm="1">
        <f t="array" ref="CN101">IF(OR(T101={"NS","NA"},T$27={"NS","NA"}),0,IF(T101&lt;=T$27,0,1))</f>
        <v>0</v>
      </c>
      <c r="CO101" s="175" cm="1">
        <f t="array" ref="CO101">IF(OR(U101={"NS","NA"},U$27={"NS","NA"}),0,IF(U101&lt;=U$27,0,1))</f>
        <v>0</v>
      </c>
      <c r="CP101" s="175" cm="1">
        <f t="array" ref="CP101">IF(OR(V101={"NS","NA"},V$27={"NS","NA"}),0,IF(V101&lt;=V$27,0,1))</f>
        <v>0</v>
      </c>
      <c r="CQ101" s="175" cm="1">
        <f t="array" ref="CQ101">IF(OR(W101={"NS","NA"},W$27={"NS","NA"}),0,IF(W101&lt;=W$27,0,1))</f>
        <v>0</v>
      </c>
      <c r="CR101" s="175" cm="1">
        <f t="array" ref="CR101">IF(OR(X101={"NS","NA"},X$27={"NS","NA"}),0,IF(X101&lt;=X$27,0,1))</f>
        <v>0</v>
      </c>
      <c r="CS101" s="175" cm="1">
        <f t="array" ref="CS101">IF(OR(Y101={"NS","NA"},Y$27={"NS","NA"}),0,IF(Y101&lt;=Y$27,0,1))</f>
        <v>0</v>
      </c>
      <c r="CT101" s="175" cm="1">
        <f t="array" ref="CT101">IF(OR(Z101={"NS","NA"},Z$27={"NS","NA"}),0,IF(Z101&lt;=Z$27,0,1))</f>
        <v>0</v>
      </c>
      <c r="CU101" s="175" cm="1">
        <f t="array" ref="CU101">IF(OR(AA101={"NS","NA"},AA$27={"NS","NA"}),0,IF(AA101&lt;=AA$27,0,1))</f>
        <v>0</v>
      </c>
      <c r="CV101" s="175" cm="1">
        <f t="array" ref="CV101">IF(OR(AB101={"NS","NA"},AB$27={"NS","NA"}),0,IF(AB101&lt;=AB$27,0,1))</f>
        <v>0</v>
      </c>
      <c r="CW101" s="175" cm="1">
        <f t="array" ref="CW101">IF(OR(AC101={"NS","NA"},AC$27={"NS","NA"}),0,IF(AC101&lt;=AC$27,0,1))</f>
        <v>0</v>
      </c>
      <c r="CX101" s="175" cm="1">
        <f t="array" ref="CX101">IF(OR(AD101={"NS","NA"},AD$27={"NS","NA"}),0,IF(AD101&lt;=AD$27,0,1))</f>
        <v>0</v>
      </c>
      <c r="CY101" cm="1">
        <f t="array" ref="CY101">IF(OR(O101={"NS","NA"},CNGE_2026_M1_Secc10_Sub2!Y120={"NS","NA"}),0,IF(O101&gt;=CNGE_2026_M1_Secc10_Sub2!Y120,0,1))</f>
        <v>0</v>
      </c>
    </row>
    <row r="102" spans="1:103" s="22" customFormat="1" ht="15" customHeight="1">
      <c r="A102" s="164"/>
      <c r="B102" s="167"/>
      <c r="C102" s="207" t="s">
        <v>5008</v>
      </c>
      <c r="D102" s="515" t="s">
        <v>5226</v>
      </c>
      <c r="E102" s="516"/>
      <c r="F102" s="516"/>
      <c r="G102" s="516"/>
      <c r="H102" s="516"/>
      <c r="I102" s="516"/>
      <c r="J102" s="516"/>
      <c r="K102" s="516"/>
      <c r="L102" s="516"/>
      <c r="M102" s="516"/>
      <c r="N102" s="517"/>
      <c r="O102" s="1"/>
      <c r="P102" s="1"/>
      <c r="Q102" s="1"/>
      <c r="R102" s="1"/>
      <c r="S102" s="1"/>
      <c r="T102" s="1"/>
      <c r="U102" s="1"/>
      <c r="V102" s="1"/>
      <c r="W102" s="1"/>
      <c r="X102" s="1"/>
      <c r="Y102" s="1"/>
      <c r="Z102" s="1"/>
      <c r="AA102" s="1"/>
      <c r="AB102" s="1"/>
      <c r="AC102" s="1"/>
      <c r="AD102" s="1"/>
      <c r="AE102"/>
      <c r="AJ102" s="10">
        <f t="shared" si="20"/>
        <v>0</v>
      </c>
      <c r="AK102" s="11">
        <f t="shared" si="21"/>
        <v>0</v>
      </c>
      <c r="AL102" s="12">
        <f t="shared" si="22"/>
        <v>0</v>
      </c>
      <c r="AM102" s="13">
        <f t="shared" si="23"/>
        <v>0</v>
      </c>
      <c r="AN102" s="10">
        <f t="shared" si="24"/>
        <v>0</v>
      </c>
      <c r="AO102" s="11">
        <f t="shared" si="25"/>
        <v>0</v>
      </c>
      <c r="AP102" s="12">
        <f t="shared" si="26"/>
        <v>0</v>
      </c>
      <c r="AQ102" s="13">
        <f t="shared" si="27"/>
        <v>0</v>
      </c>
      <c r="AR102" s="10">
        <f t="shared" si="28"/>
        <v>0</v>
      </c>
      <c r="AS102" s="11">
        <f t="shared" si="29"/>
        <v>0</v>
      </c>
      <c r="AT102" s="12">
        <f t="shared" si="30"/>
        <v>0</v>
      </c>
      <c r="AU102" s="13">
        <f t="shared" si="31"/>
        <v>0</v>
      </c>
      <c r="AV102" s="10">
        <f t="shared" si="32"/>
        <v>0</v>
      </c>
      <c r="AW102" s="11">
        <f t="shared" si="33"/>
        <v>0</v>
      </c>
      <c r="AX102" s="12">
        <f t="shared" si="34"/>
        <v>0</v>
      </c>
      <c r="AY102" s="13">
        <f t="shared" si="35"/>
        <v>0</v>
      </c>
      <c r="AZ102" s="17">
        <f t="shared" si="36"/>
        <v>0</v>
      </c>
      <c r="BA102" s="16" t="str">
        <f>IF(AZ102=0,"",
IF(SUM($AZ$95:AZ102)=1,BB102,
IF($AZ$104&gt;SUM($AZ$95:AZ102),_xlfn.CONCAT(", ",BB102),
IF($AZ$104=SUM($AZ$95:AZ102),_xlfn.CONCAT(" y ",BB102)))))</f>
        <v/>
      </c>
      <c r="BB102" s="206">
        <v>8</v>
      </c>
      <c r="BC102" s="2">
        <f t="shared" si="37"/>
        <v>0</v>
      </c>
      <c r="BD102" s="2">
        <f t="shared" si="38"/>
        <v>0</v>
      </c>
      <c r="BE102" s="2">
        <f t="shared" si="39"/>
        <v>0</v>
      </c>
      <c r="BF102" s="2">
        <f t="shared" si="40"/>
        <v>0</v>
      </c>
      <c r="BG102" s="2">
        <f t="shared" si="41"/>
        <v>0</v>
      </c>
      <c r="BH102" s="2">
        <f t="shared" si="42"/>
        <v>0</v>
      </c>
      <c r="BI102" s="2">
        <f t="shared" si="43"/>
        <v>0</v>
      </c>
      <c r="BJ102" s="2">
        <f t="shared" si="44"/>
        <v>0</v>
      </c>
      <c r="BK102" s="2">
        <f t="shared" si="45"/>
        <v>0</v>
      </c>
      <c r="BL102" s="2">
        <f t="shared" si="46"/>
        <v>0</v>
      </c>
      <c r="BM102" s="2">
        <f t="shared" si="47"/>
        <v>0</v>
      </c>
      <c r="BN102" s="2">
        <f t="shared" si="48"/>
        <v>0</v>
      </c>
      <c r="BO102" s="2">
        <f t="shared" si="49"/>
        <v>0</v>
      </c>
      <c r="BP102" s="2">
        <f t="shared" si="50"/>
        <v>0</v>
      </c>
      <c r="BQ102" s="2">
        <f t="shared" si="51"/>
        <v>0</v>
      </c>
      <c r="BR102" s="2">
        <f t="shared" si="52"/>
        <v>0</v>
      </c>
      <c r="CI102" s="175" cm="1">
        <f t="array" ref="CI102">IF(OR(O102={"NS","NA"},O$27={"NS","NA"}),0,IF(O102&lt;=O$27,0,1))</f>
        <v>0</v>
      </c>
      <c r="CJ102" s="175" cm="1">
        <f t="array" ref="CJ102">IF(OR(P102={"NS","NA"},P$27={"NS","NA"}),0,IF(P102&lt;=P$27,0,1))</f>
        <v>0</v>
      </c>
      <c r="CK102" s="175" cm="1">
        <f t="array" ref="CK102">IF(OR(Q102={"NS","NA"},Q$27={"NS","NA"}),0,IF(Q102&lt;=Q$27,0,1))</f>
        <v>0</v>
      </c>
      <c r="CL102" s="175" cm="1">
        <f t="array" ref="CL102">IF(OR(R102={"NS","NA"},R$27={"NS","NA"}),0,IF(R102&lt;=R$27,0,1))</f>
        <v>0</v>
      </c>
      <c r="CM102" s="175" cm="1">
        <f t="array" ref="CM102">IF(OR(S102={"NS","NA"},S$27={"NS","NA"}),0,IF(S102&lt;=S$27,0,1))</f>
        <v>0</v>
      </c>
      <c r="CN102" s="175" cm="1">
        <f t="array" ref="CN102">IF(OR(T102={"NS","NA"},T$27={"NS","NA"}),0,IF(T102&lt;=T$27,0,1))</f>
        <v>0</v>
      </c>
      <c r="CO102" s="175" cm="1">
        <f t="array" ref="CO102">IF(OR(U102={"NS","NA"},U$27={"NS","NA"}),0,IF(U102&lt;=U$27,0,1))</f>
        <v>0</v>
      </c>
      <c r="CP102" s="175" cm="1">
        <f t="array" ref="CP102">IF(OR(V102={"NS","NA"},V$27={"NS","NA"}),0,IF(V102&lt;=V$27,0,1))</f>
        <v>0</v>
      </c>
      <c r="CQ102" s="175" cm="1">
        <f t="array" ref="CQ102">IF(OR(W102={"NS","NA"},W$27={"NS","NA"}),0,IF(W102&lt;=W$27,0,1))</f>
        <v>0</v>
      </c>
      <c r="CR102" s="175" cm="1">
        <f t="array" ref="CR102">IF(OR(X102={"NS","NA"},X$27={"NS","NA"}),0,IF(X102&lt;=X$27,0,1))</f>
        <v>0</v>
      </c>
      <c r="CS102" s="175" cm="1">
        <f t="array" ref="CS102">IF(OR(Y102={"NS","NA"},Y$27={"NS","NA"}),0,IF(Y102&lt;=Y$27,0,1))</f>
        <v>0</v>
      </c>
      <c r="CT102" s="175" cm="1">
        <f t="array" ref="CT102">IF(OR(Z102={"NS","NA"},Z$27={"NS","NA"}),0,IF(Z102&lt;=Z$27,0,1))</f>
        <v>0</v>
      </c>
      <c r="CU102" s="175" cm="1">
        <f t="array" ref="CU102">IF(OR(AA102={"NS","NA"},AA$27={"NS","NA"}),0,IF(AA102&lt;=AA$27,0,1))</f>
        <v>0</v>
      </c>
      <c r="CV102" s="175" cm="1">
        <f t="array" ref="CV102">IF(OR(AB102={"NS","NA"},AB$27={"NS","NA"}),0,IF(AB102&lt;=AB$27,0,1))</f>
        <v>0</v>
      </c>
      <c r="CW102" s="175" cm="1">
        <f t="array" ref="CW102">IF(OR(AC102={"NS","NA"},AC$27={"NS","NA"}),0,IF(AC102&lt;=AC$27,0,1))</f>
        <v>0</v>
      </c>
      <c r="CX102" s="175" cm="1">
        <f t="array" ref="CX102">IF(OR(AD102={"NS","NA"},AD$27={"NS","NA"}),0,IF(AD102&lt;=AD$27,0,1))</f>
        <v>0</v>
      </c>
      <c r="CY102" cm="1">
        <f t="array" ref="CY102">IF(OR(O102={"NS","NA"},CNGE_2026_M1_Secc10_Sub2!Y121={"NS","NA"}),0,IF(O102&gt;=CNGE_2026_M1_Secc10_Sub2!Y121,0,1))</f>
        <v>0</v>
      </c>
    </row>
    <row r="103" spans="1:103" s="22" customFormat="1" ht="15" customHeight="1">
      <c r="A103" s="164"/>
      <c r="B103" s="167"/>
      <c r="C103" s="208" t="s">
        <v>5010</v>
      </c>
      <c r="D103" s="515" t="s">
        <v>400</v>
      </c>
      <c r="E103" s="516"/>
      <c r="F103" s="516"/>
      <c r="G103" s="516"/>
      <c r="H103" s="516"/>
      <c r="I103" s="516"/>
      <c r="J103" s="516"/>
      <c r="K103" s="516"/>
      <c r="L103" s="516"/>
      <c r="M103" s="516"/>
      <c r="N103" s="517"/>
      <c r="O103" s="1"/>
      <c r="P103" s="1"/>
      <c r="Q103" s="1"/>
      <c r="R103" s="1"/>
      <c r="S103" s="1"/>
      <c r="T103" s="1"/>
      <c r="U103" s="1"/>
      <c r="V103" s="1"/>
      <c r="W103" s="1"/>
      <c r="X103" s="1"/>
      <c r="Y103" s="1"/>
      <c r="Z103" s="1"/>
      <c r="AA103" s="1"/>
      <c r="AB103" s="1"/>
      <c r="AC103" s="1"/>
      <c r="AD103" s="1"/>
      <c r="AE103"/>
      <c r="AJ103" s="10">
        <f t="shared" si="20"/>
        <v>0</v>
      </c>
      <c r="AK103" s="11">
        <f t="shared" si="21"/>
        <v>0</v>
      </c>
      <c r="AL103" s="12">
        <f t="shared" si="22"/>
        <v>0</v>
      </c>
      <c r="AM103" s="13">
        <f t="shared" si="23"/>
        <v>0</v>
      </c>
      <c r="AN103" s="10">
        <f t="shared" si="24"/>
        <v>0</v>
      </c>
      <c r="AO103" s="11">
        <f t="shared" si="25"/>
        <v>0</v>
      </c>
      <c r="AP103" s="12">
        <f t="shared" si="26"/>
        <v>0</v>
      </c>
      <c r="AQ103" s="13">
        <f t="shared" si="27"/>
        <v>0</v>
      </c>
      <c r="AR103" s="10">
        <f t="shared" si="28"/>
        <v>0</v>
      </c>
      <c r="AS103" s="11">
        <f t="shared" si="29"/>
        <v>0</v>
      </c>
      <c r="AT103" s="12">
        <f t="shared" si="30"/>
        <v>0</v>
      </c>
      <c r="AU103" s="13">
        <f t="shared" si="31"/>
        <v>0</v>
      </c>
      <c r="AV103" s="10">
        <f>R103</f>
        <v>0</v>
      </c>
      <c r="AW103" s="11">
        <f>COUNTIF(V103,"NS") + COUNTIF(Z103,"NS") + COUNTIF(AD103,"NS")</f>
        <v>0</v>
      </c>
      <c r="AX103" s="12">
        <f>SUM(V103,Z103,AD103)</f>
        <v>0</v>
      </c>
      <c r="AY103" s="13">
        <f>IF(OR(AND(AV103=0, AW103&gt;0),AND(AV103="NS", AX103&gt;0), AND(AV103="NS", AW103=0, AX103=0)), 1, IF(OR(AND(AV103&gt;0, AW103&gt;1,AV103&gt;AX103), AND(AV103="NS", AW103=2), AND(AV103="NS", AX103=0, AW103&gt;0), AV103=AX103), 0, 1))</f>
        <v>0</v>
      </c>
      <c r="AZ103" s="17">
        <f>IF(SUM(AM103,AQ103,AU103,AY103)=0,0,1)</f>
        <v>0</v>
      </c>
      <c r="BA103" s="16" t="str">
        <f>IF(AZ103=0,"",
IF(SUM($AZ$95:AZ103)=1,BB103,
IF($AZ$104&gt;SUM($AZ$95:AZ103),_xlfn.CONCAT(", ",BB103),
IF($AZ$104=SUM($AZ$95:AZ103),_xlfn.CONCAT(" y ",BB103)))))</f>
        <v/>
      </c>
      <c r="BB103" s="206">
        <v>9</v>
      </c>
      <c r="BC103" s="2">
        <f t="shared" si="37"/>
        <v>0</v>
      </c>
      <c r="BD103" s="2">
        <f t="shared" si="38"/>
        <v>0</v>
      </c>
      <c r="BE103" s="2">
        <f t="shared" si="39"/>
        <v>0</v>
      </c>
      <c r="BF103" s="2">
        <f t="shared" si="40"/>
        <v>0</v>
      </c>
      <c r="BG103" s="2">
        <f t="shared" si="41"/>
        <v>0</v>
      </c>
      <c r="BH103" s="2">
        <f t="shared" si="42"/>
        <v>0</v>
      </c>
      <c r="BI103" s="2">
        <f t="shared" si="43"/>
        <v>0</v>
      </c>
      <c r="BJ103" s="2">
        <f t="shared" si="44"/>
        <v>0</v>
      </c>
      <c r="BK103" s="2">
        <f t="shared" si="45"/>
        <v>0</v>
      </c>
      <c r="BL103" s="2">
        <f t="shared" si="46"/>
        <v>0</v>
      </c>
      <c r="BM103" s="2">
        <f t="shared" si="47"/>
        <v>0</v>
      </c>
      <c r="BN103" s="2">
        <f t="shared" si="48"/>
        <v>0</v>
      </c>
      <c r="BO103" s="2">
        <f>AA103</f>
        <v>0</v>
      </c>
      <c r="BP103" s="2">
        <f>COUNTIF(AB103:AD103,"NS")</f>
        <v>0</v>
      </c>
      <c r="BQ103" s="2">
        <f>SUM(AB103:AD103)</f>
        <v>0</v>
      </c>
      <c r="BR103" s="2">
        <f>IF(OR(AND(BO103=0, BP103&gt;0),AND(BO103="NS", BQ103&gt;0), AND(BO103="NS", BP103=0, BQ103=0)), 1, IF(OR(AND(BO103&gt;0, BP103&gt;1,BO103&gt;BQ103), AND(BO103="NS", BP103=2), AND(BO103="NS", BQ103=0, BP103&gt;0), BO103=BQ103), 0, 1))</f>
        <v>0</v>
      </c>
      <c r="CI103" s="175" cm="1">
        <f t="array" ref="CI103">IF(OR(O103={"NS","NA"},O$27={"NS","NA"}),0,IF(O103&lt;=O$27,0,1))</f>
        <v>0</v>
      </c>
      <c r="CJ103" s="175" cm="1">
        <f t="array" ref="CJ103">IF(OR(P103={"NS","NA"},P$27={"NS","NA"}),0,IF(P103&lt;=P$27,0,1))</f>
        <v>0</v>
      </c>
      <c r="CK103" s="175" cm="1">
        <f t="array" ref="CK103">IF(OR(Q103={"NS","NA"},Q$27={"NS","NA"}),0,IF(Q103&lt;=Q$27,0,1))</f>
        <v>0</v>
      </c>
      <c r="CL103" s="175" cm="1">
        <f t="array" ref="CL103">IF(OR(R103={"NS","NA"},R$27={"NS","NA"}),0,IF(R103&lt;=R$27,0,1))</f>
        <v>0</v>
      </c>
      <c r="CM103" s="175" cm="1">
        <f t="array" ref="CM103">IF(OR(S103={"NS","NA"},S$27={"NS","NA"}),0,IF(S103&lt;=S$27,0,1))</f>
        <v>0</v>
      </c>
      <c r="CN103" s="175" cm="1">
        <f t="array" ref="CN103">IF(OR(T103={"NS","NA"},T$27={"NS","NA"}),0,IF(T103&lt;=T$27,0,1))</f>
        <v>0</v>
      </c>
      <c r="CO103" s="175" cm="1">
        <f t="array" ref="CO103">IF(OR(U103={"NS","NA"},U$27={"NS","NA"}),0,IF(U103&lt;=U$27,0,1))</f>
        <v>0</v>
      </c>
      <c r="CP103" s="175" cm="1">
        <f t="array" ref="CP103">IF(OR(V103={"NS","NA"},V$27={"NS","NA"}),0,IF(V103&lt;=V$27,0,1))</f>
        <v>0</v>
      </c>
      <c r="CQ103" s="175" cm="1">
        <f t="array" ref="CQ103">IF(OR(W103={"NS","NA"},W$27={"NS","NA"}),0,IF(W103&lt;=W$27,0,1))</f>
        <v>0</v>
      </c>
      <c r="CR103" s="175" cm="1">
        <f t="array" ref="CR103">IF(OR(X103={"NS","NA"},X$27={"NS","NA"}),0,IF(X103&lt;=X$27,0,1))</f>
        <v>0</v>
      </c>
      <c r="CS103" s="175" cm="1">
        <f t="array" ref="CS103">IF(OR(Y103={"NS","NA"},Y$27={"NS","NA"}),0,IF(Y103&lt;=Y$27,0,1))</f>
        <v>0</v>
      </c>
      <c r="CT103" s="175" cm="1">
        <f t="array" ref="CT103">IF(OR(Z103={"NS","NA"},Z$27={"NS","NA"}),0,IF(Z103&lt;=Z$27,0,1))</f>
        <v>0</v>
      </c>
      <c r="CU103" s="175" cm="1">
        <f t="array" ref="CU103">IF(OR(AA103={"NS","NA"},AA$27={"NS","NA"}),0,IF(AA103&lt;=AA$27,0,1))</f>
        <v>0</v>
      </c>
      <c r="CV103" s="175" cm="1">
        <f t="array" ref="CV103">IF(OR(AB103={"NS","NA"},AB$27={"NS","NA"}),0,IF(AB103&lt;=AB$27,0,1))</f>
        <v>0</v>
      </c>
      <c r="CW103" s="175" cm="1">
        <f t="array" ref="CW103">IF(OR(AC103={"NS","NA"},AC$27={"NS","NA"}),0,IF(AC103&lt;=AC$27,0,1))</f>
        <v>0</v>
      </c>
      <c r="CX103" s="175" cm="1">
        <f t="array" ref="CX103">IF(OR(AD103={"NS","NA"},AD$27={"NS","NA"}),0,IF(AD103&lt;=AD$27,0,1))</f>
        <v>0</v>
      </c>
      <c r="CY103" cm="1">
        <f t="array" ref="CY103">IF(OR(O103={"NS","NA"},CNGE_2026_M1_Secc10_Sub2!Y122={"NS","NA"}),0,IF(O103&gt;=CNGE_2026_M1_Secc10_Sub2!Y122,0,1))</f>
        <v>0</v>
      </c>
    </row>
    <row r="104" spans="1:103" s="22" customFormat="1" ht="15" customHeight="1">
      <c r="A104" s="164"/>
      <c r="B104" s="167"/>
      <c r="C104" s="164"/>
      <c r="D104" s="164"/>
      <c r="E104" s="164"/>
      <c r="F104" s="164"/>
      <c r="G104" s="164"/>
      <c r="H104" s="164"/>
      <c r="I104" s="164"/>
      <c r="J104" s="164"/>
      <c r="K104" s="164"/>
      <c r="L104" s="177"/>
      <c r="M104" s="164"/>
      <c r="N104" s="177" t="s">
        <v>5201</v>
      </c>
      <c r="O104" s="190">
        <f>IF(AND(SUM(O95:O103)=0,COUNTIF(O95:O103,"NS")&gt;0),"NS",IF(AND(SUM(O95:O103)=0,COUNTIF(O95:O103,0)&gt;0),0,IF(AND(SUM(O95:O103)=0,COUNTIF(O95:O103,"NA")&gt;0),"NA",SUM(O95:O103))))</f>
        <v>0</v>
      </c>
      <c r="P104" s="190">
        <f t="shared" ref="P104:AC104" si="53">IF(AND(SUM(P95:P103)=0,COUNTIF(P95:P103,"NS")&gt;0),"NS",IF(AND(SUM(P95:P103)=0,COUNTIF(P95:P103,0)&gt;0),0,IF(AND(SUM(P95:P103)=0,COUNTIF(P95:P103,"NA")&gt;0),"NA",SUM(P95:P103))))</f>
        <v>0</v>
      </c>
      <c r="Q104" s="190">
        <f t="shared" si="53"/>
        <v>0</v>
      </c>
      <c r="R104" s="190">
        <f t="shared" si="53"/>
        <v>0</v>
      </c>
      <c r="S104" s="190">
        <f t="shared" si="53"/>
        <v>0</v>
      </c>
      <c r="T104" s="190">
        <f t="shared" si="53"/>
        <v>0</v>
      </c>
      <c r="U104" s="190">
        <f t="shared" si="53"/>
        <v>0</v>
      </c>
      <c r="V104" s="190">
        <f t="shared" si="53"/>
        <v>0</v>
      </c>
      <c r="W104" s="190">
        <f t="shared" si="53"/>
        <v>0</v>
      </c>
      <c r="X104" s="190">
        <f t="shared" si="53"/>
        <v>0</v>
      </c>
      <c r="Y104" s="190">
        <f t="shared" si="53"/>
        <v>0</v>
      </c>
      <c r="Z104" s="190">
        <f t="shared" si="53"/>
        <v>0</v>
      </c>
      <c r="AA104" s="190">
        <f t="shared" si="53"/>
        <v>0</v>
      </c>
      <c r="AB104" s="190">
        <f t="shared" si="53"/>
        <v>0</v>
      </c>
      <c r="AC104" s="190">
        <f t="shared" si="53"/>
        <v>0</v>
      </c>
      <c r="AD104" s="190">
        <f>IF(AND(SUM(AD95:AD103)=0,COUNTIF(AD95:AD103,"NS")&gt;0),"NS",IF(AND(SUM(AD95:AD103)=0,COUNTIF(AD95:AD103,0)&gt;0),0,IF(AND(SUM(AD95:AD103)=0,COUNTIF(AD95:AD103,"NA")&gt;0),"NA",SUM(AD95:AD103))))</f>
        <v>0</v>
      </c>
      <c r="AE104"/>
      <c r="AZ104" s="209">
        <f>SUM(AZ95:AZ103)</f>
        <v>0</v>
      </c>
      <c r="BA104" s="209" t="str">
        <f>IF(AZ104=0,"",_xlfn.CONCAT(BA95:BA103))</f>
        <v/>
      </c>
      <c r="BB104" s="18" t="str">
        <f>IF(AZ104=0,"",
IF(AZ104&gt;20,"Favor de revisar la suma y consistencia de totales y/o subtotales por filas (numéricos y NS)",
IF(AZ104=1,_xlfn.CONCAT("La suma de los subtotales es diferente al Total en el numeral ",BA104),_xlfn.CONCAT("La suma de los subtotales es diferente al Total en los numerales ",BA104))))</f>
        <v/>
      </c>
      <c r="BC104"/>
      <c r="BD104"/>
      <c r="BF104" s="15">
        <f>SUM(BF95:BF103)</f>
        <v>0</v>
      </c>
      <c r="BG104" s="2"/>
      <c r="BH104" s="2"/>
      <c r="BI104" s="2"/>
      <c r="BJ104" s="15">
        <f>SUM(BJ95:BJ103)</f>
        <v>0</v>
      </c>
      <c r="BK104" s="2"/>
      <c r="BL104" s="2"/>
      <c r="BM104" s="2"/>
      <c r="BN104" s="15">
        <f>SUM(BN95:BN103)</f>
        <v>0</v>
      </c>
      <c r="BO104" s="2"/>
      <c r="BP104" s="2"/>
      <c r="BQ104" s="2"/>
      <c r="BR104" s="15">
        <f>SUM(BR95:BR103)</f>
        <v>0</v>
      </c>
      <c r="CX104" s="178">
        <f>SUM(CI95:CX103)</f>
        <v>0</v>
      </c>
      <c r="CY104" cm="1">
        <f t="array" ref="CY104">IF(OR(O104={"NS","NA"},CNGE_2026_M1_Secc10_Sub2!Y123={"NS","NA"}),0,IF(O104&gt;=CNGE_2026_M1_Secc10_Sub2!Y123,0,1))</f>
        <v>0</v>
      </c>
    </row>
    <row r="105" spans="1:103" s="22" customFormat="1" ht="15" customHeight="1">
      <c r="A105" s="164"/>
      <c r="B105" s="167"/>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c r="AZ105" s="3"/>
      <c r="BA105" s="4"/>
      <c r="BB105" s="210"/>
      <c r="BC105" t="s">
        <v>5269</v>
      </c>
      <c r="BD105" s="160">
        <f>SUM(BF104,BJ104,BN104,BR104)</f>
        <v>0</v>
      </c>
      <c r="CY105" s="178">
        <f>SUM(CY95:CY104)</f>
        <v>0</v>
      </c>
    </row>
    <row r="106" spans="1:103" s="22" customFormat="1" ht="24" customHeight="1">
      <c r="A106" s="164"/>
      <c r="B106" s="167"/>
      <c r="C106" s="423" t="s">
        <v>5058</v>
      </c>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c r="AZ106" s="3"/>
      <c r="BA106" s="4"/>
      <c r="BB106" s="210"/>
    </row>
    <row r="107" spans="1:103" s="22" customFormat="1" ht="60" customHeight="1">
      <c r="A107" s="164"/>
      <c r="B107" s="16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c r="AA107" s="477"/>
      <c r="AB107" s="477"/>
      <c r="AC107" s="477"/>
      <c r="AD107" s="477"/>
      <c r="AE107"/>
      <c r="AJ107" s="191" t="s">
        <v>5230</v>
      </c>
      <c r="AK107" s="192" t="s">
        <v>5231</v>
      </c>
      <c r="AL107" s="211" t="s">
        <v>5232</v>
      </c>
      <c r="AM107" s="194"/>
      <c r="AN107" s="194"/>
      <c r="AO107" s="194"/>
      <c r="AP107" s="194"/>
      <c r="AQ107" s="194"/>
      <c r="AZ107" s="3"/>
      <c r="BA107" s="4"/>
      <c r="BB107" s="210"/>
    </row>
    <row r="108" spans="1:103" s="22" customFormat="1" ht="15" customHeight="1">
      <c r="A108" s="164"/>
      <c r="B108" s="438" t="str">
        <f>IF(AG95=0,"","Favor de ingresar toda la información requerida en la pregunta")</f>
        <v/>
      </c>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J108" s="194">
        <v>2</v>
      </c>
      <c r="AK108" s="194">
        <f>IF(CX104&gt;0,1,0)</f>
        <v>0</v>
      </c>
      <c r="AL108" s="195" t="str">
        <f>IF(AK108&gt;0,AJ108,"")</f>
        <v/>
      </c>
      <c r="AM108" s="194"/>
      <c r="AN108" s="194"/>
      <c r="AO108" s="194"/>
      <c r="AP108" s="194"/>
      <c r="AQ108" s="194"/>
      <c r="AZ108" s="3"/>
      <c r="BA108" s="4"/>
      <c r="BB108" s="210"/>
    </row>
    <row r="109" spans="1:103" s="22" customFormat="1" ht="15" customHeight="1">
      <c r="A109" s="164"/>
      <c r="B109" s="439" t="str">
        <f>IF(COUNTIF(O95:AD103,"NS")&lt;&gt;0,"Alerta: debido a que cuenta con registros NS, debe proporcionar una justificación en el area de comentarios al final de la pregunta","")</f>
        <v/>
      </c>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J109" s="194">
        <v>3</v>
      </c>
      <c r="AK109" s="194">
        <f>IF(CY105&gt;0,1,0)</f>
        <v>0</v>
      </c>
      <c r="AL109" s="195" t="str">
        <f>IF(AK109&gt;0,AJ109,"")</f>
        <v/>
      </c>
      <c r="AM109" s="194"/>
      <c r="AN109" s="194"/>
      <c r="AO109" s="194"/>
      <c r="AP109" s="194"/>
      <c r="AQ109" s="194"/>
      <c r="AZ109" s="3"/>
      <c r="BA109" s="4"/>
      <c r="BB109" s="210"/>
    </row>
    <row r="110" spans="1:103" s="22" customFormat="1" ht="15" customHeight="1">
      <c r="A110" s="164"/>
      <c r="B110" s="440" t="str">
        <f>IF(AH95&gt;0,"Revise la información capturada, ya que tiene datos ingresados en celdas que están sombreadas","")</f>
        <v/>
      </c>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440"/>
      <c r="AE110" s="440"/>
      <c r="AJ110" s="194"/>
      <c r="AK110" s="194"/>
      <c r="AL110" s="195"/>
      <c r="AM110" s="194"/>
      <c r="AN110" s="194"/>
      <c r="AO110" s="194"/>
      <c r="AP110" s="194"/>
      <c r="AQ110" s="194"/>
      <c r="AZ110" s="3"/>
      <c r="BA110" s="4"/>
      <c r="BB110" s="210"/>
    </row>
    <row r="111" spans="1:103" s="22" customFormat="1" ht="15" customHeight="1">
      <c r="A111" s="164"/>
      <c r="B111" s="440" t="str">
        <f>IF(BB104&lt;&gt;"",BB104,IF(BD105&gt;0,"Favor de revisar la suma y consistencia de totales y/o subtotales por filas (numéricos y NS)",""))</f>
        <v/>
      </c>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440"/>
      <c r="AE111" s="440"/>
      <c r="AJ111" s="504" t="str">
        <f>IF(OR(AK108&gt;0,AK109&gt;0),_xlfn.CONCAT("Alerta: debe de proporcionar una justificación de acuerdo a lo establecido en la(s) instrucción(es): ",_xlfn.TEXTJOIN(",",TRUE,AL108:AL109)),"")</f>
        <v/>
      </c>
      <c r="AK111" s="504"/>
      <c r="AL111" s="504"/>
      <c r="AM111" s="504"/>
      <c r="AN111" s="504"/>
      <c r="AO111" s="504"/>
      <c r="AP111" s="504"/>
      <c r="AQ111" s="504"/>
      <c r="AZ111" s="3"/>
      <c r="BA111" s="4"/>
      <c r="BB111" s="210"/>
    </row>
    <row r="112" spans="1:103" s="22" customFormat="1" ht="15" customHeight="1">
      <c r="A112" s="164"/>
      <c r="B112" s="456" t="str">
        <f>IF(CH96&gt;0,"Favor de revisar la instrucción 1, debido a que no se cumplen con los criterios mencionados","")</f>
        <v/>
      </c>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Z112" s="3"/>
      <c r="BA112" s="4"/>
      <c r="BB112" s="210"/>
    </row>
    <row r="113" spans="1:86" s="22" customFormat="1" ht="15" customHeight="1">
      <c r="A113" s="164"/>
      <c r="B113" s="457" t="str">
        <f>AJ111</f>
        <v/>
      </c>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Z113" s="3"/>
      <c r="BA113" s="4"/>
      <c r="BB113" s="210"/>
    </row>
    <row r="114" spans="1:86" s="22" customFormat="1" ht="24" customHeight="1">
      <c r="A114" s="155" t="s">
        <v>5305</v>
      </c>
      <c r="B114" s="531" t="s">
        <v>5306</v>
      </c>
      <c r="C114" s="531"/>
      <c r="D114" s="531"/>
      <c r="E114" s="531"/>
      <c r="F114" s="531"/>
      <c r="G114" s="531"/>
      <c r="H114" s="531"/>
      <c r="I114" s="531"/>
      <c r="J114" s="531"/>
      <c r="K114" s="531"/>
      <c r="L114" s="531"/>
      <c r="M114" s="531"/>
      <c r="N114" s="531"/>
      <c r="O114" s="531"/>
      <c r="P114" s="531"/>
      <c r="Q114" s="531"/>
      <c r="R114" s="531"/>
      <c r="S114" s="531"/>
      <c r="T114" s="531"/>
      <c r="U114" s="531"/>
      <c r="V114" s="531"/>
      <c r="W114" s="531"/>
      <c r="X114" s="531"/>
      <c r="Y114" s="531"/>
      <c r="Z114" s="531"/>
      <c r="AA114" s="531"/>
      <c r="AB114" s="531"/>
      <c r="AC114" s="531"/>
      <c r="AD114" s="531"/>
      <c r="AE114"/>
      <c r="AZ114" s="212"/>
      <c r="BA114" s="212"/>
      <c r="BB114" s="2"/>
    </row>
    <row r="115" spans="1:86" s="22" customFormat="1" ht="36" customHeight="1">
      <c r="A115" s="155"/>
      <c r="B115" s="164"/>
      <c r="C115" s="424" t="s">
        <v>5307</v>
      </c>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row>
    <row r="116" spans="1:86" s="22" customFormat="1" ht="24" customHeight="1">
      <c r="A116" s="155"/>
      <c r="B116" s="164"/>
      <c r="C116" s="423" t="s">
        <v>5308</v>
      </c>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row>
    <row r="117" spans="1:86" s="22" customFormat="1" ht="15" customHeight="1">
      <c r="A117" s="163"/>
      <c r="B117" s="164"/>
      <c r="C117" s="164"/>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row>
    <row r="118" spans="1:86" s="22" customFormat="1" ht="15" customHeight="1">
      <c r="A118" s="163"/>
      <c r="B118" s="164"/>
      <c r="C118" s="463" t="s">
        <v>5309</v>
      </c>
      <c r="D118" s="464"/>
      <c r="E118" s="464"/>
      <c r="F118" s="464"/>
      <c r="G118" s="464"/>
      <c r="H118" s="464"/>
      <c r="I118" s="464"/>
      <c r="J118" s="464"/>
      <c r="K118" s="464"/>
      <c r="L118" s="464"/>
      <c r="M118" s="464"/>
      <c r="N118" s="465"/>
      <c r="O118" s="337" t="s">
        <v>5239</v>
      </c>
      <c r="P118" s="337"/>
      <c r="Q118" s="337"/>
      <c r="R118" s="337"/>
      <c r="S118" s="337"/>
      <c r="T118" s="337"/>
      <c r="U118" s="337"/>
      <c r="V118" s="337"/>
      <c r="W118" s="337"/>
      <c r="X118" s="337"/>
      <c r="Y118" s="337"/>
      <c r="Z118" s="337"/>
      <c r="AA118" s="337"/>
      <c r="AB118" s="337"/>
      <c r="AC118" s="337"/>
      <c r="AD118" s="337"/>
      <c r="AE118"/>
      <c r="AJ118" s="511" t="s">
        <v>5240</v>
      </c>
      <c r="AK118" s="511"/>
      <c r="AL118" s="511"/>
      <c r="AM118" s="511"/>
      <c r="AN118" s="511"/>
      <c r="AO118" s="511"/>
      <c r="AP118" s="511"/>
      <c r="AQ118" s="511"/>
      <c r="AR118" s="511"/>
      <c r="AS118" s="511"/>
      <c r="AT118" s="511"/>
      <c r="AU118" s="511"/>
      <c r="AV118" s="511"/>
      <c r="AW118" s="511"/>
      <c r="AX118" s="511"/>
      <c r="AY118" s="511"/>
      <c r="AZ118" s="194"/>
      <c r="BA118" s="194"/>
      <c r="BB118" s="194"/>
      <c r="BC118" s="194"/>
      <c r="BD118" s="194"/>
      <c r="BE118" s="194"/>
      <c r="BF118" s="194"/>
      <c r="BG118" s="194"/>
      <c r="BH118" s="194"/>
      <c r="BI118" s="194"/>
      <c r="BJ118" s="194"/>
      <c r="BK118" s="194"/>
      <c r="BL118" s="194"/>
      <c r="BM118" s="194"/>
      <c r="BN118" s="194"/>
      <c r="BO118" s="194"/>
      <c r="BP118" s="194"/>
    </row>
    <row r="119" spans="1:86" s="22" customFormat="1" ht="24" customHeight="1">
      <c r="A119" s="163"/>
      <c r="B119" s="164"/>
      <c r="C119" s="466"/>
      <c r="D119" s="467"/>
      <c r="E119" s="467"/>
      <c r="F119" s="467"/>
      <c r="G119" s="467"/>
      <c r="H119" s="467"/>
      <c r="I119" s="467"/>
      <c r="J119" s="467"/>
      <c r="K119" s="467"/>
      <c r="L119" s="467"/>
      <c r="M119" s="467"/>
      <c r="N119" s="468"/>
      <c r="O119" s="481" t="s">
        <v>5225</v>
      </c>
      <c r="P119" s="518" t="s">
        <v>5241</v>
      </c>
      <c r="Q119" s="518" t="s">
        <v>5242</v>
      </c>
      <c r="R119" s="518" t="s">
        <v>400</v>
      </c>
      <c r="S119" s="519" t="s">
        <v>5243</v>
      </c>
      <c r="T119" s="520"/>
      <c r="U119" s="520"/>
      <c r="V119" s="521"/>
      <c r="W119" s="519" t="s">
        <v>5244</v>
      </c>
      <c r="X119" s="520"/>
      <c r="Y119" s="520"/>
      <c r="Z119" s="521"/>
      <c r="AA119" s="519" t="s">
        <v>400</v>
      </c>
      <c r="AB119" s="520"/>
      <c r="AC119" s="520"/>
      <c r="AD119" s="521"/>
      <c r="AE119"/>
      <c r="AJ119" s="512" t="s">
        <v>5225</v>
      </c>
      <c r="AK119" s="512"/>
      <c r="AL119" s="512"/>
      <c r="AM119" s="512"/>
      <c r="AN119" s="513" t="s">
        <v>5245</v>
      </c>
      <c r="AO119" s="513"/>
      <c r="AP119" s="513"/>
      <c r="AQ119" s="513"/>
      <c r="AR119" s="514" t="s">
        <v>5242</v>
      </c>
      <c r="AS119" s="514"/>
      <c r="AT119" s="514"/>
      <c r="AU119" s="514"/>
      <c r="AV119" s="514" t="s">
        <v>400</v>
      </c>
      <c r="AW119" s="514"/>
      <c r="AX119" s="514"/>
      <c r="AY119" s="514"/>
      <c r="AZ119" s="194"/>
      <c r="BA119" s="194"/>
      <c r="BB119" s="194"/>
      <c r="BC119" s="194"/>
      <c r="BD119" s="194"/>
      <c r="BE119" s="194"/>
      <c r="BF119" s="194"/>
      <c r="BG119" s="194"/>
      <c r="BH119" s="194"/>
      <c r="BI119" s="194"/>
      <c r="BJ119" s="194"/>
      <c r="BK119" s="194"/>
      <c r="BL119" s="194"/>
      <c r="BM119" s="194"/>
      <c r="BN119" s="194"/>
      <c r="BO119" s="194"/>
      <c r="BP119" s="194"/>
    </row>
    <row r="120" spans="1:86" s="22" customFormat="1" ht="84" customHeight="1">
      <c r="A120" s="163"/>
      <c r="B120" s="164"/>
      <c r="C120" s="469"/>
      <c r="D120" s="470"/>
      <c r="E120" s="470"/>
      <c r="F120" s="470"/>
      <c r="G120" s="470"/>
      <c r="H120" s="470"/>
      <c r="I120" s="470"/>
      <c r="J120" s="470"/>
      <c r="K120" s="470"/>
      <c r="L120" s="470"/>
      <c r="M120" s="470"/>
      <c r="N120" s="471"/>
      <c r="O120" s="481"/>
      <c r="P120" s="518"/>
      <c r="Q120" s="518"/>
      <c r="R120" s="518"/>
      <c r="S120" s="187" t="s">
        <v>5246</v>
      </c>
      <c r="T120" s="188" t="s">
        <v>5241</v>
      </c>
      <c r="U120" s="188" t="s">
        <v>5242</v>
      </c>
      <c r="V120" s="188" t="s">
        <v>400</v>
      </c>
      <c r="W120" s="187" t="s">
        <v>5246</v>
      </c>
      <c r="X120" s="188" t="s">
        <v>5241</v>
      </c>
      <c r="Y120" s="188" t="s">
        <v>5242</v>
      </c>
      <c r="Z120" s="188" t="s">
        <v>400</v>
      </c>
      <c r="AA120" s="187" t="s">
        <v>5246</v>
      </c>
      <c r="AB120" s="188" t="s">
        <v>5241</v>
      </c>
      <c r="AC120" s="188" t="s">
        <v>5242</v>
      </c>
      <c r="AD120" s="188" t="s">
        <v>400</v>
      </c>
      <c r="AE120"/>
      <c r="AG120" t="s">
        <v>5055</v>
      </c>
      <c r="AH120" t="s">
        <v>5056</v>
      </c>
      <c r="AJ120" s="5" t="s">
        <v>5248</v>
      </c>
      <c r="AK120" s="6" t="s">
        <v>5249</v>
      </c>
      <c r="AL120" s="7" t="s">
        <v>5250</v>
      </c>
      <c r="AM120" s="8" t="s">
        <v>5251</v>
      </c>
      <c r="AN120" s="5" t="s">
        <v>5248</v>
      </c>
      <c r="AO120" s="6" t="s">
        <v>5249</v>
      </c>
      <c r="AP120" s="7" t="s">
        <v>5250</v>
      </c>
      <c r="AQ120" s="8" t="s">
        <v>5251</v>
      </c>
      <c r="AR120" s="5" t="s">
        <v>5248</v>
      </c>
      <c r="AS120" s="6" t="s">
        <v>5249</v>
      </c>
      <c r="AT120" s="7" t="s">
        <v>5250</v>
      </c>
      <c r="AU120" s="8" t="s">
        <v>5251</v>
      </c>
      <c r="AV120" s="5" t="s">
        <v>5248</v>
      </c>
      <c r="AW120" s="6" t="s">
        <v>5249</v>
      </c>
      <c r="AX120" s="7" t="s">
        <v>5250</v>
      </c>
      <c r="AY120" s="8" t="s">
        <v>5251</v>
      </c>
      <c r="AZ120" s="204" t="s">
        <v>5252</v>
      </c>
      <c r="BA120" s="16" t="s">
        <v>5302</v>
      </c>
      <c r="BB120" s="183" t="s">
        <v>5303</v>
      </c>
      <c r="BC120" s="9" t="s">
        <v>5253</v>
      </c>
      <c r="BD120" s="9" t="s">
        <v>5254</v>
      </c>
      <c r="BE120" s="9" t="s">
        <v>5255</v>
      </c>
      <c r="BF120" s="9" t="s">
        <v>5256</v>
      </c>
      <c r="BG120" s="9" t="s">
        <v>5257</v>
      </c>
      <c r="BH120" s="9" t="s">
        <v>5258</v>
      </c>
      <c r="BI120" s="9" t="s">
        <v>5259</v>
      </c>
      <c r="BJ120" s="9" t="s">
        <v>5260</v>
      </c>
      <c r="BK120" s="9" t="s">
        <v>5261</v>
      </c>
      <c r="BL120" s="9" t="s">
        <v>5262</v>
      </c>
      <c r="BM120" s="9" t="s">
        <v>5263</v>
      </c>
      <c r="BN120" s="9" t="s">
        <v>5264</v>
      </c>
      <c r="BO120" s="9" t="s">
        <v>5265</v>
      </c>
      <c r="BP120" s="9" t="s">
        <v>5266</v>
      </c>
      <c r="BQ120" s="9" t="s">
        <v>5267</v>
      </c>
      <c r="BR120" s="9" t="s">
        <v>5268</v>
      </c>
      <c r="BS120" t="s">
        <v>5310</v>
      </c>
    </row>
    <row r="121" spans="1:86" s="22" customFormat="1" ht="15" customHeight="1">
      <c r="A121" s="163"/>
      <c r="B121" s="164"/>
      <c r="C121" s="205" t="s">
        <v>4994</v>
      </c>
      <c r="D121" s="515" t="s">
        <v>5311</v>
      </c>
      <c r="E121" s="516"/>
      <c r="F121" s="516"/>
      <c r="G121" s="516"/>
      <c r="H121" s="516"/>
      <c r="I121" s="516"/>
      <c r="J121" s="516"/>
      <c r="K121" s="516"/>
      <c r="L121" s="516"/>
      <c r="M121" s="516"/>
      <c r="N121" s="517"/>
      <c r="O121" s="1"/>
      <c r="P121" s="1"/>
      <c r="Q121" s="1"/>
      <c r="R121" s="1"/>
      <c r="S121" s="1"/>
      <c r="T121" s="1"/>
      <c r="U121" s="1"/>
      <c r="V121" s="1"/>
      <c r="W121" s="1"/>
      <c r="X121" s="1"/>
      <c r="Y121" s="1"/>
      <c r="Z121" s="1"/>
      <c r="AA121" s="1"/>
      <c r="AB121" s="1"/>
      <c r="AC121" s="1"/>
      <c r="AD121" s="1"/>
      <c r="AE121"/>
      <c r="AG121" s="160">
        <f>IF(AND($AF$21=1,$AG$21&gt;0,$AG$21&lt;&gt;"NS",$AG$21&lt;&gt;"NA",$O$27&gt;0,$O$27&lt;&gt;"NS",$O$27&lt;&gt;"NA"),IF(COUNTA(O121:AD124)=64,0,1),0)</f>
        <v>0</v>
      </c>
      <c r="AH121" s="160">
        <f>IF(OR($AF$21&lt;&gt;1,$AG$21=0,$AG$21="NS",$AG$21="NA",$O$27=0,$O$27="NS",$O$27="NA"),IF(COUNTA(O121:AD124)=0,0,1),0)</f>
        <v>0</v>
      </c>
      <c r="AJ121" s="10">
        <f>O121</f>
        <v>0</v>
      </c>
      <c r="AK121" s="11">
        <f>COUNTIF(S121,"NS") + COUNTIF(W121,"NS") + COUNTIF(AA121,"NS")</f>
        <v>0</v>
      </c>
      <c r="AL121" s="12">
        <f>SUM(S121,W121,AA121)</f>
        <v>0</v>
      </c>
      <c r="AM121" s="13">
        <f>IF(OR(AND(AJ121=0, AK121&gt;0),AND(AJ121="NS", AL121&gt;0), AND(AJ121="NS", AK121=0, AL121=0)), 1, IF(OR(AND(AJ121&gt;0, AK121&gt;1,AJ121&gt;AL121), AND(AJ121="NS", AK121=2), AND(AJ121="NS", AL121=0, AK121&gt;0), AJ121=AL121), 0, 1))</f>
        <v>0</v>
      </c>
      <c r="AN121" s="10">
        <f>P121</f>
        <v>0</v>
      </c>
      <c r="AO121" s="11">
        <f>COUNTIF(T121,"NS") + COUNTIF(X121,"NS") + COUNTIF(AB121,"NS")</f>
        <v>0</v>
      </c>
      <c r="AP121" s="12">
        <f>SUM(T121,X121,AB121)</f>
        <v>0</v>
      </c>
      <c r="AQ121" s="13">
        <f>IF(OR(AND(AN121=0, AO121&gt;0),AND(AN121="NS", AP121&gt;0), AND(AN121="NS", AO121=0, AP121=0)), 1, IF(OR(AND(AN121&gt;0, AO121&gt;1,AN121&gt;AP121), AND(AN121="NS", AO121=2), AND(AN121="NS", AP121=0, AO121&gt;0), AN121=AP121), 0, 1))</f>
        <v>0</v>
      </c>
      <c r="AR121" s="10">
        <f>Q121</f>
        <v>0</v>
      </c>
      <c r="AS121" s="11">
        <f>COUNTIF(U121,"NS") + COUNTIF(Y121,"NS") + COUNTIF(AC121,"NS")</f>
        <v>0</v>
      </c>
      <c r="AT121" s="12">
        <f>SUM(U121,Y121,AC121)</f>
        <v>0</v>
      </c>
      <c r="AU121" s="13">
        <f t="shared" ref="AU121" si="54">IF(OR(AND(AR121=0, AS121&gt;0),AND(AR121="NS", AT121&gt;0), AND(AR121="NS", AS121=0, AT121=0)), 1, IF(OR(AND(AR121&gt;0, AS121&gt;1,AR121&gt;AT121), AND(AR121="NS", AS121=2), AND(AR121="NS", AT121=0, AS121&gt;0), AR121=AT121), 0, 1))</f>
        <v>0</v>
      </c>
      <c r="AV121" s="10">
        <f>R121</f>
        <v>0</v>
      </c>
      <c r="AW121" s="11">
        <f>COUNTIF(V121,"NS") + COUNTIF(Z121,"NS") + COUNTIF(AD121,"NS")</f>
        <v>0</v>
      </c>
      <c r="AX121" s="12">
        <f>SUM(V121,Z121,AD121)</f>
        <v>0</v>
      </c>
      <c r="AY121" s="13">
        <f t="shared" ref="AY121" si="55">IF(OR(AND(AV121=0, AW121&gt;0),AND(AV121="NS", AX121&gt;0), AND(AV121="NS", AW121=0, AX121=0)), 1, IF(OR(AND(AV121&gt;0, AW121&gt;1,AV121&gt;AX121), AND(AV121="NS", AW121=2), AND(AV121="NS", AX121=0, AW121&gt;0), AV121=AX121), 0, 1))</f>
        <v>0</v>
      </c>
      <c r="AZ121" s="17">
        <f>IF(SUM(AM121,AQ121,AU121,AY121)=0,0,1)</f>
        <v>0</v>
      </c>
      <c r="BA121" s="16" t="str">
        <f>IF(AZ121=0,"",
IF(SUM($AZ$121:AZ121)=1,BB121,
IF($AZ$125&gt;SUM($AZ$121:AZ121),_xlfn.CONCAT(", ",BB121),
IF($AZ$125=SUM($AZ$121:AZ121),_xlfn.CONCAT(" y ",BB121)))))</f>
        <v/>
      </c>
      <c r="BB121" s="206">
        <v>1</v>
      </c>
      <c r="BC121" s="2">
        <f>O121</f>
        <v>0</v>
      </c>
      <c r="BD121" s="2">
        <f>COUNTIF(P121:R121,"NS")</f>
        <v>0</v>
      </c>
      <c r="BE121" s="2">
        <f>SUM(P121:R121)</f>
        <v>0</v>
      </c>
      <c r="BF121" s="2">
        <f>IF(OR(AND(BC121=0, BD121&gt;0),AND(BC121="NS", BE121&gt;0), AND(BC121="NS", BD121=0, BE121=0)), 1, IF(OR(AND(BC121&gt;0, BD121&gt;1,BC121&gt;BE121), AND(BC121="NS", BD121=2), AND(BC121="NS", BE121=0, BD121&gt;0), BC121=BE121), 0, 1))</f>
        <v>0</v>
      </c>
      <c r="BG121" s="2">
        <f>S121</f>
        <v>0</v>
      </c>
      <c r="BH121" s="2">
        <f>COUNTIF(T121:V121,"NS")</f>
        <v>0</v>
      </c>
      <c r="BI121" s="2">
        <f>SUM(T121:V121)</f>
        <v>0</v>
      </c>
      <c r="BJ121" s="2">
        <f t="shared" ref="BJ121" si="56">IF(OR(AND(BG121=0, BH121&gt;0),AND(BG121="NS", BI121&gt;0), AND(BG121="NS", BH121=0, BI121=0)), 1, IF(OR(AND(BG121&gt;0, BH121&gt;1,BG121&gt;BI121), AND(BG121="NS", BH121=2), AND(BG121="NS", BI121=0, BH121&gt;0), BG121=BI121), 0, 1))</f>
        <v>0</v>
      </c>
      <c r="BK121" s="2">
        <f>W121</f>
        <v>0</v>
      </c>
      <c r="BL121" s="2">
        <f>COUNTIF(X121:Z121,"NS")</f>
        <v>0</v>
      </c>
      <c r="BM121" s="2">
        <f>SUM(X121:Z121)</f>
        <v>0</v>
      </c>
      <c r="BN121" s="2">
        <f>IF(OR(AND(BK121=0, BL121&gt;0),AND(BK121="NS", BM121&gt;0), AND(BK121="NS", BL121=0, BM121=0)), 1, IF(OR(AND(BK121&gt;0, BL121&gt;1,BK121&gt;BM121), AND(BK121="NS", BL121=2), AND(BK121="NS", BM121=0, BL121&gt;0), BK121=BM121), 0, 1))</f>
        <v>0</v>
      </c>
      <c r="BO121" s="2">
        <f>AA121</f>
        <v>0</v>
      </c>
      <c r="BP121" s="2">
        <f>COUNTIF(AB121:AD121,"NS")</f>
        <v>0</v>
      </c>
      <c r="BQ121" s="2">
        <f>SUM(AB121:AD121)</f>
        <v>0</v>
      </c>
      <c r="BR121" s="2">
        <f t="shared" ref="BR121" si="57">IF(OR(AND(BO121=0, BP121&gt;0),AND(BO121="NS", BQ121&gt;0), AND(BO121="NS", BP121=0, BQ121=0)), 1, IF(OR(AND(BO121&gt;0, BP121&gt;1,BO121&gt;BQ121), AND(BO121="NS", BP121=2), AND(BO121="NS", BQ121=0, BP121&gt;0), BO121=BQ121), 0, 1))</f>
        <v>0</v>
      </c>
      <c r="BS121" cm="1">
        <f t="array" ref="BS121">IF(OR(O125={"NS","NA"},O27={"NS","NA"}),0,IF(O125&lt;=O27,0,1))</f>
        <v>0</v>
      </c>
      <c r="BT121" cm="1">
        <f t="array" ref="BT121">IF(OR(P125={"NS","NA"},P27={"NS","NA"}),0,IF(P125&lt;=P27,0,1))</f>
        <v>0</v>
      </c>
      <c r="BU121" cm="1">
        <f t="array" ref="BU121">IF(OR(Q125={"NS","NA"},Q27={"NS","NA"}),0,IF(Q125&lt;=Q27,0,1))</f>
        <v>0</v>
      </c>
      <c r="BV121" cm="1">
        <f t="array" ref="BV121">IF(OR(R125={"NS","NA"},R27={"NS","NA"}),0,IF(R125&lt;=R27,0,1))</f>
        <v>0</v>
      </c>
      <c r="BW121" cm="1">
        <f t="array" ref="BW121">IF(OR(S125={"NS","NA"},S27={"NS","NA"}),0,IF(S125&lt;=S27,0,1))</f>
        <v>0</v>
      </c>
      <c r="BX121" cm="1">
        <f t="array" ref="BX121">IF(OR(T125={"NS","NA"},T27={"NS","NA"}),0,IF(T125&lt;=T27,0,1))</f>
        <v>0</v>
      </c>
      <c r="BY121" cm="1">
        <f t="array" ref="BY121">IF(OR(U125={"NS","NA"},U27={"NS","NA"}),0,IF(U125&lt;=U27,0,1))</f>
        <v>0</v>
      </c>
      <c r="BZ121" cm="1">
        <f t="array" ref="BZ121">IF(OR(V125={"NS","NA"},V27={"NS","NA"}),0,IF(V125&lt;=V27,0,1))</f>
        <v>0</v>
      </c>
      <c r="CA121" cm="1">
        <f t="array" ref="CA121">IF(OR(W125={"NS","NA"},W27={"NS","NA"}),0,IF(W125&lt;=W27,0,1))</f>
        <v>0</v>
      </c>
      <c r="CB121" cm="1">
        <f t="array" ref="CB121">IF(OR(X125={"NS","NA"},X27={"NS","NA"}),0,IF(X125&lt;=X27,0,1))</f>
        <v>0</v>
      </c>
      <c r="CC121" cm="1">
        <f t="array" ref="CC121">IF(OR(Y125={"NS","NA"},Y27={"NS","NA"}),0,IF(Y125&lt;=Y27,0,1))</f>
        <v>0</v>
      </c>
      <c r="CD121" cm="1">
        <f t="array" ref="CD121">IF(OR(Z125={"NS","NA"},Z27={"NS","NA"}),0,IF(Z125&lt;=Z27,0,1))</f>
        <v>0</v>
      </c>
      <c r="CE121" cm="1">
        <f t="array" ref="CE121">IF(OR(AA125={"NS","NA"},AA27={"NS","NA"}),0,IF(AA125&lt;=AA27,0,1))</f>
        <v>0</v>
      </c>
      <c r="CF121" cm="1">
        <f t="array" ref="CF121">IF(OR(AB125={"NS","NA"},AB27={"NS","NA"}),0,IF(AB125&lt;=AB27,0,1))</f>
        <v>0</v>
      </c>
      <c r="CG121" cm="1">
        <f t="array" ref="CG121">IF(OR(AC125={"NS","NA"},AC27={"NS","NA"}),0,IF(AC125&lt;=AC27,0,1))</f>
        <v>0</v>
      </c>
      <c r="CH121" cm="1">
        <f t="array" ref="CH121">IF(OR(AD125={"NS","NA"},AD27={"NS","NA"}),0,IF(AD125&lt;=AD27,0,1))</f>
        <v>0</v>
      </c>
    </row>
    <row r="122" spans="1:86" s="22" customFormat="1" ht="15" customHeight="1">
      <c r="A122" s="163"/>
      <c r="B122" s="164"/>
      <c r="C122" s="207" t="s">
        <v>4996</v>
      </c>
      <c r="D122" s="515" t="s">
        <v>5312</v>
      </c>
      <c r="E122" s="516"/>
      <c r="F122" s="516"/>
      <c r="G122" s="516"/>
      <c r="H122" s="516"/>
      <c r="I122" s="516"/>
      <c r="J122" s="516"/>
      <c r="K122" s="516"/>
      <c r="L122" s="516"/>
      <c r="M122" s="516"/>
      <c r="N122" s="517"/>
      <c r="O122" s="1"/>
      <c r="P122" s="1"/>
      <c r="Q122" s="1"/>
      <c r="R122" s="1"/>
      <c r="S122" s="1"/>
      <c r="T122" s="1"/>
      <c r="U122" s="1"/>
      <c r="V122" s="1"/>
      <c r="W122" s="1"/>
      <c r="X122" s="1"/>
      <c r="Y122" s="1"/>
      <c r="Z122" s="1"/>
      <c r="AA122" s="1"/>
      <c r="AB122" s="1"/>
      <c r="AC122" s="1"/>
      <c r="AD122" s="1"/>
      <c r="AE122"/>
      <c r="AJ122" s="10">
        <f t="shared" ref="AJ122:AJ124" si="58">O122</f>
        <v>0</v>
      </c>
      <c r="AK122" s="11">
        <f t="shared" ref="AK122:AK124" si="59">COUNTIF(S122,"NS") + COUNTIF(W122,"NS") + COUNTIF(AA122,"NS")</f>
        <v>0</v>
      </c>
      <c r="AL122" s="12">
        <f t="shared" ref="AL122:AL124" si="60">SUM(S122,W122,AA122)</f>
        <v>0</v>
      </c>
      <c r="AM122" s="13">
        <f t="shared" ref="AM122:AM124" si="61">IF(OR(AND(AJ122=0, AK122&gt;0),AND(AJ122="NS", AL122&gt;0), AND(AJ122="NS", AK122=0, AL122=0)), 1, IF(OR(AND(AJ122&gt;0, AK122&gt;1,AJ122&gt;AL122), AND(AJ122="NS", AK122=2), AND(AJ122="NS", AL122=0, AK122&gt;0), AJ122=AL122), 0, 1))</f>
        <v>0</v>
      </c>
      <c r="AN122" s="10">
        <f t="shared" ref="AN122:AN124" si="62">P122</f>
        <v>0</v>
      </c>
      <c r="AO122" s="11">
        <f t="shared" ref="AO122:AO124" si="63">COUNTIF(T122,"NS") + COUNTIF(X122,"NS") + COUNTIF(AB122,"NS")</f>
        <v>0</v>
      </c>
      <c r="AP122" s="12">
        <f t="shared" ref="AP122:AP124" si="64">SUM(T122,X122,AB122)</f>
        <v>0</v>
      </c>
      <c r="AQ122" s="13">
        <f t="shared" ref="AQ122:AQ124" si="65">IF(OR(AND(AN122=0, AO122&gt;0),AND(AN122="NS", AP122&gt;0), AND(AN122="NS", AO122=0, AP122=0)), 1, IF(OR(AND(AN122&gt;0, AO122&gt;1,AN122&gt;AP122), AND(AN122="NS", AO122=2), AND(AN122="NS", AP122=0, AO122&gt;0), AN122=AP122), 0, 1))</f>
        <v>0</v>
      </c>
      <c r="AR122" s="10">
        <f t="shared" ref="AR122:AR124" si="66">Q122</f>
        <v>0</v>
      </c>
      <c r="AS122" s="11">
        <f t="shared" ref="AS122:AS124" si="67">COUNTIF(U122,"NS") + COUNTIF(Y122,"NS") + COUNTIF(AC122,"NS")</f>
        <v>0</v>
      </c>
      <c r="AT122" s="12">
        <f t="shared" ref="AT122:AT124" si="68">SUM(U122,Y122,AC122)</f>
        <v>0</v>
      </c>
      <c r="AU122" s="13">
        <f t="shared" ref="AU122:AU124" si="69">IF(OR(AND(AR122=0, AS122&gt;0),AND(AR122="NS", AT122&gt;0), AND(AR122="NS", AS122=0, AT122=0)), 1, IF(OR(AND(AR122&gt;0, AS122&gt;1,AR122&gt;AT122), AND(AR122="NS", AS122=2), AND(AR122="NS", AT122=0, AS122&gt;0), AR122=AT122), 0, 1))</f>
        <v>0</v>
      </c>
      <c r="AV122" s="10">
        <f t="shared" ref="AV122:AV123" si="70">R122</f>
        <v>0</v>
      </c>
      <c r="AW122" s="11">
        <f t="shared" ref="AW122:AW123" si="71">COUNTIF(V122,"NS") + COUNTIF(Z122,"NS") + COUNTIF(AD122,"NS")</f>
        <v>0</v>
      </c>
      <c r="AX122" s="12">
        <f t="shared" ref="AX122:AX123" si="72">SUM(V122,Z122,AD122)</f>
        <v>0</v>
      </c>
      <c r="AY122" s="13">
        <f t="shared" ref="AY122:AY123" si="73">IF(OR(AND(AV122=0, AW122&gt;0),AND(AV122="NS", AX122&gt;0), AND(AV122="NS", AW122=0, AX122=0)), 1, IF(OR(AND(AV122&gt;0, AW122&gt;1,AV122&gt;AX122), AND(AV122="NS", AW122=2), AND(AV122="NS", AX122=0, AW122&gt;0), AV122=AX122), 0, 1))</f>
        <v>0</v>
      </c>
      <c r="AZ122" s="17">
        <f t="shared" ref="AZ122:AZ123" si="74">IF(SUM(AM122,AQ122,AU122,AY122)=0,0,1)</f>
        <v>0</v>
      </c>
      <c r="BA122" s="16" t="str">
        <f>IF(AZ122=0,"",
IF(SUM($AZ$121:AZ122)=1,BB122,
IF($AZ$125&gt;SUM($AZ$121:AZ122),_xlfn.CONCAT(", ",BB122),
IF($AZ$125=SUM($AZ$121:AZ122),_xlfn.CONCAT(" y ",BB122)))))</f>
        <v/>
      </c>
      <c r="BB122" s="206">
        <v>2</v>
      </c>
      <c r="BC122" s="2">
        <f t="shared" ref="BC122:BC124" si="75">O122</f>
        <v>0</v>
      </c>
      <c r="BD122" s="2">
        <f t="shared" ref="BD122:BD124" si="76">COUNTIF(P122:R122,"NS")</f>
        <v>0</v>
      </c>
      <c r="BE122" s="2">
        <f t="shared" ref="BE122:BE124" si="77">SUM(P122:R122)</f>
        <v>0</v>
      </c>
      <c r="BF122" s="2">
        <f t="shared" ref="BF122:BF124" si="78">IF(OR(AND(BC122=0, BD122&gt;0),AND(BC122="NS", BE122&gt;0), AND(BC122="NS", BD122=0, BE122=0)), 1, IF(OR(AND(BC122&gt;0, BD122&gt;1,BC122&gt;BE122), AND(BC122="NS", BD122=2), AND(BC122="NS", BE122=0, BD122&gt;0), BC122=BE122), 0, 1))</f>
        <v>0</v>
      </c>
      <c r="BG122" s="2">
        <f t="shared" ref="BG122:BG124" si="79">S122</f>
        <v>0</v>
      </c>
      <c r="BH122" s="2">
        <f t="shared" ref="BH122:BH124" si="80">COUNTIF(T122:V122,"NS")</f>
        <v>0</v>
      </c>
      <c r="BI122" s="2">
        <f t="shared" ref="BI122:BI124" si="81">SUM(T122:V122)</f>
        <v>0</v>
      </c>
      <c r="BJ122" s="2">
        <f t="shared" ref="BJ122:BJ124" si="82">IF(OR(AND(BG122=0, BH122&gt;0),AND(BG122="NS", BI122&gt;0), AND(BG122="NS", BH122=0, BI122=0)), 1, IF(OR(AND(BG122&gt;0, BH122&gt;1,BG122&gt;BI122), AND(BG122="NS", BH122=2), AND(BG122="NS", BI122=0, BH122&gt;0), BG122=BI122), 0, 1))</f>
        <v>0</v>
      </c>
      <c r="BK122" s="2">
        <f t="shared" ref="BK122:BK124" si="83">W122</f>
        <v>0</v>
      </c>
      <c r="BL122" s="2">
        <f t="shared" ref="BL122:BL124" si="84">COUNTIF(X122:Z122,"NS")</f>
        <v>0</v>
      </c>
      <c r="BM122" s="2">
        <f t="shared" ref="BM122:BM124" si="85">SUM(X122:Z122)</f>
        <v>0</v>
      </c>
      <c r="BN122" s="2">
        <f t="shared" ref="BN122:BN124" si="86">IF(OR(AND(BK122=0, BL122&gt;0),AND(BK122="NS", BM122&gt;0), AND(BK122="NS", BL122=0, BM122=0)), 1, IF(OR(AND(BK122&gt;0, BL122&gt;1,BK122&gt;BM122), AND(BK122="NS", BL122=2), AND(BK122="NS", BM122=0, BL122&gt;0), BK122=BM122), 0, 1))</f>
        <v>0</v>
      </c>
      <c r="BO122" s="2">
        <f t="shared" ref="BO122:BO123" si="87">AA122</f>
        <v>0</v>
      </c>
      <c r="BP122" s="2">
        <f t="shared" ref="BP122:BP123" si="88">COUNTIF(AB122:AD122,"NS")</f>
        <v>0</v>
      </c>
      <c r="BQ122" s="2">
        <f t="shared" ref="BQ122:BQ123" si="89">SUM(AB122:AD122)</f>
        <v>0</v>
      </c>
      <c r="BR122" s="2">
        <f t="shared" ref="BR122:BR123" si="90">IF(OR(AND(BO122=0, BP122&gt;0),AND(BO122="NS", BQ122&gt;0), AND(BO122="NS", BP122=0, BQ122=0)), 1, IF(OR(AND(BO122&gt;0, BP122&gt;1,BO122&gt;BQ122), AND(BO122="NS", BP122=2), AND(BO122="NS", BQ122=0, BP122&gt;0), BO122=BQ122), 0, 1))</f>
        <v>0</v>
      </c>
      <c r="CH122" s="178">
        <f>SUM(BS121:CH121)</f>
        <v>0</v>
      </c>
    </row>
    <row r="123" spans="1:86" s="22" customFormat="1" ht="15" customHeight="1">
      <c r="A123" s="163"/>
      <c r="B123" s="164"/>
      <c r="C123" s="207" t="s">
        <v>4998</v>
      </c>
      <c r="D123" s="515" t="s">
        <v>5313</v>
      </c>
      <c r="E123" s="516"/>
      <c r="F123" s="516"/>
      <c r="G123" s="516"/>
      <c r="H123" s="516"/>
      <c r="I123" s="516"/>
      <c r="J123" s="516"/>
      <c r="K123" s="516"/>
      <c r="L123" s="516"/>
      <c r="M123" s="516"/>
      <c r="N123" s="517"/>
      <c r="O123" s="1"/>
      <c r="P123" s="1"/>
      <c r="Q123" s="1"/>
      <c r="R123" s="1"/>
      <c r="S123" s="1"/>
      <c r="T123" s="1"/>
      <c r="U123" s="1"/>
      <c r="V123" s="1"/>
      <c r="W123" s="1"/>
      <c r="X123" s="1"/>
      <c r="Y123" s="1"/>
      <c r="Z123" s="1"/>
      <c r="AA123" s="1"/>
      <c r="AB123" s="1"/>
      <c r="AC123" s="1"/>
      <c r="AD123" s="1"/>
      <c r="AE123"/>
      <c r="AJ123" s="10">
        <f t="shared" si="58"/>
        <v>0</v>
      </c>
      <c r="AK123" s="11">
        <f t="shared" si="59"/>
        <v>0</v>
      </c>
      <c r="AL123" s="12">
        <f t="shared" si="60"/>
        <v>0</v>
      </c>
      <c r="AM123" s="13">
        <f t="shared" si="61"/>
        <v>0</v>
      </c>
      <c r="AN123" s="10">
        <f t="shared" si="62"/>
        <v>0</v>
      </c>
      <c r="AO123" s="11">
        <f t="shared" si="63"/>
        <v>0</v>
      </c>
      <c r="AP123" s="12">
        <f t="shared" si="64"/>
        <v>0</v>
      </c>
      <c r="AQ123" s="13">
        <f t="shared" si="65"/>
        <v>0</v>
      </c>
      <c r="AR123" s="10">
        <f t="shared" si="66"/>
        <v>0</v>
      </c>
      <c r="AS123" s="11">
        <f t="shared" si="67"/>
        <v>0</v>
      </c>
      <c r="AT123" s="12">
        <f t="shared" si="68"/>
        <v>0</v>
      </c>
      <c r="AU123" s="13">
        <f t="shared" si="69"/>
        <v>0</v>
      </c>
      <c r="AV123" s="10">
        <f t="shared" si="70"/>
        <v>0</v>
      </c>
      <c r="AW123" s="11">
        <f t="shared" si="71"/>
        <v>0</v>
      </c>
      <c r="AX123" s="12">
        <f t="shared" si="72"/>
        <v>0</v>
      </c>
      <c r="AY123" s="13">
        <f t="shared" si="73"/>
        <v>0</v>
      </c>
      <c r="AZ123" s="17">
        <f t="shared" si="74"/>
        <v>0</v>
      </c>
      <c r="BA123" s="16" t="str">
        <f>IF(AZ123=0,"",
IF(SUM($AZ$121:AZ123)=1,BB123,
IF($AZ$125&gt;SUM($AZ$121:AZ123),_xlfn.CONCAT(", ",BB123),
IF($AZ$125=SUM($AZ$121:AZ123),_xlfn.CONCAT(" y ",BB123)))))</f>
        <v/>
      </c>
      <c r="BB123" s="206">
        <v>3</v>
      </c>
      <c r="BC123" s="2">
        <f t="shared" si="75"/>
        <v>0</v>
      </c>
      <c r="BD123" s="2">
        <f t="shared" si="76"/>
        <v>0</v>
      </c>
      <c r="BE123" s="2">
        <f t="shared" si="77"/>
        <v>0</v>
      </c>
      <c r="BF123" s="2">
        <f t="shared" si="78"/>
        <v>0</v>
      </c>
      <c r="BG123" s="2">
        <f t="shared" si="79"/>
        <v>0</v>
      </c>
      <c r="BH123" s="2">
        <f t="shared" si="80"/>
        <v>0</v>
      </c>
      <c r="BI123" s="2">
        <f t="shared" si="81"/>
        <v>0</v>
      </c>
      <c r="BJ123" s="2">
        <f t="shared" si="82"/>
        <v>0</v>
      </c>
      <c r="BK123" s="2">
        <f t="shared" si="83"/>
        <v>0</v>
      </c>
      <c r="BL123" s="2">
        <f t="shared" si="84"/>
        <v>0</v>
      </c>
      <c r="BM123" s="2">
        <f t="shared" si="85"/>
        <v>0</v>
      </c>
      <c r="BN123" s="2">
        <f t="shared" si="86"/>
        <v>0</v>
      </c>
      <c r="BO123" s="2">
        <f t="shared" si="87"/>
        <v>0</v>
      </c>
      <c r="BP123" s="2">
        <f t="shared" si="88"/>
        <v>0</v>
      </c>
      <c r="BQ123" s="2">
        <f t="shared" si="89"/>
        <v>0</v>
      </c>
      <c r="BR123" s="2">
        <f t="shared" si="90"/>
        <v>0</v>
      </c>
    </row>
    <row r="124" spans="1:86" s="22" customFormat="1" ht="15" customHeight="1">
      <c r="A124" s="163"/>
      <c r="B124" s="164"/>
      <c r="C124" s="207" t="s">
        <v>5000</v>
      </c>
      <c r="D124" s="515" t="s">
        <v>5314</v>
      </c>
      <c r="E124" s="516"/>
      <c r="F124" s="516"/>
      <c r="G124" s="516"/>
      <c r="H124" s="516"/>
      <c r="I124" s="516"/>
      <c r="J124" s="516"/>
      <c r="K124" s="516"/>
      <c r="L124" s="516"/>
      <c r="M124" s="516"/>
      <c r="N124" s="517"/>
      <c r="O124" s="1"/>
      <c r="P124" s="1"/>
      <c r="Q124" s="1"/>
      <c r="R124" s="1"/>
      <c r="S124" s="1"/>
      <c r="T124" s="1"/>
      <c r="U124" s="1"/>
      <c r="V124" s="1"/>
      <c r="W124" s="1"/>
      <c r="X124" s="1"/>
      <c r="Y124" s="1"/>
      <c r="Z124" s="1"/>
      <c r="AA124" s="1"/>
      <c r="AB124" s="1"/>
      <c r="AC124" s="1"/>
      <c r="AD124" s="1"/>
      <c r="AE124"/>
      <c r="AJ124" s="10">
        <f t="shared" si="58"/>
        <v>0</v>
      </c>
      <c r="AK124" s="11">
        <f t="shared" si="59"/>
        <v>0</v>
      </c>
      <c r="AL124" s="12">
        <f t="shared" si="60"/>
        <v>0</v>
      </c>
      <c r="AM124" s="13">
        <f t="shared" si="61"/>
        <v>0</v>
      </c>
      <c r="AN124" s="10">
        <f t="shared" si="62"/>
        <v>0</v>
      </c>
      <c r="AO124" s="11">
        <f t="shared" si="63"/>
        <v>0</v>
      </c>
      <c r="AP124" s="12">
        <f t="shared" si="64"/>
        <v>0</v>
      </c>
      <c r="AQ124" s="13">
        <f t="shared" si="65"/>
        <v>0</v>
      </c>
      <c r="AR124" s="10">
        <f t="shared" si="66"/>
        <v>0</v>
      </c>
      <c r="AS124" s="11">
        <f t="shared" si="67"/>
        <v>0</v>
      </c>
      <c r="AT124" s="12">
        <f t="shared" si="68"/>
        <v>0</v>
      </c>
      <c r="AU124" s="13">
        <f t="shared" si="69"/>
        <v>0</v>
      </c>
      <c r="AV124" s="10">
        <f>R124</f>
        <v>0</v>
      </c>
      <c r="AW124" s="11">
        <f>COUNTIF(V124,"NS") + COUNTIF(Z124,"NS") + COUNTIF(AD124,"NS")</f>
        <v>0</v>
      </c>
      <c r="AX124" s="12">
        <f>SUM(V124,Z124,AD124)</f>
        <v>0</v>
      </c>
      <c r="AY124" s="13">
        <f>IF(OR(AND(AV124=0, AW124&gt;0),AND(AV124="NS", AX124&gt;0), AND(AV124="NS", AW124=0, AX124=0)), 1, IF(OR(AND(AV124&gt;0, AW124&gt;1,AV124&gt;AX124), AND(AV124="NS", AW124=2), AND(AV124="NS", AX124=0, AW124&gt;0), AV124=AX124), 0, 1))</f>
        <v>0</v>
      </c>
      <c r="AZ124" s="17">
        <f>IF(SUM(AM124,AQ124,AU124,AY124)=0,0,1)</f>
        <v>0</v>
      </c>
      <c r="BA124" s="16" t="str">
        <f>IF(AZ124=0,"",
IF(SUM($AZ$121:AZ124)=1,BB124,
IF($AZ$125&gt;SUM($AZ$121:AZ124),_xlfn.CONCAT(", ",BB124),
IF($AZ$125=SUM($AZ$121:AZ124),_xlfn.CONCAT(" y ",BB124)))))</f>
        <v/>
      </c>
      <c r="BB124" s="206">
        <v>4</v>
      </c>
      <c r="BC124" s="2">
        <f t="shared" si="75"/>
        <v>0</v>
      </c>
      <c r="BD124" s="2">
        <f t="shared" si="76"/>
        <v>0</v>
      </c>
      <c r="BE124" s="2">
        <f t="shared" si="77"/>
        <v>0</v>
      </c>
      <c r="BF124" s="2">
        <f t="shared" si="78"/>
        <v>0</v>
      </c>
      <c r="BG124" s="2">
        <f t="shared" si="79"/>
        <v>0</v>
      </c>
      <c r="BH124" s="2">
        <f t="shared" si="80"/>
        <v>0</v>
      </c>
      <c r="BI124" s="2">
        <f t="shared" si="81"/>
        <v>0</v>
      </c>
      <c r="BJ124" s="2">
        <f t="shared" si="82"/>
        <v>0</v>
      </c>
      <c r="BK124" s="2">
        <f t="shared" si="83"/>
        <v>0</v>
      </c>
      <c r="BL124" s="2">
        <f t="shared" si="84"/>
        <v>0</v>
      </c>
      <c r="BM124" s="2">
        <f t="shared" si="85"/>
        <v>0</v>
      </c>
      <c r="BN124" s="2">
        <f t="shared" si="86"/>
        <v>0</v>
      </c>
      <c r="BO124" s="2">
        <f>AA124</f>
        <v>0</v>
      </c>
      <c r="BP124" s="2">
        <f>COUNTIF(AB124:AD124,"NS")</f>
        <v>0</v>
      </c>
      <c r="BQ124" s="2">
        <f>SUM(AB124:AD124)</f>
        <v>0</v>
      </c>
      <c r="BR124" s="2">
        <f>IF(OR(AND(BO124=0, BP124&gt;0),AND(BO124="NS", BQ124&gt;0), AND(BO124="NS", BP124=0, BQ124=0)), 1, IF(OR(AND(BO124&gt;0, BP124&gt;1,BO124&gt;BQ124), AND(BO124="NS", BP124=2), AND(BO124="NS", BQ124=0, BP124&gt;0), BO124=BQ124), 0, 1))</f>
        <v>0</v>
      </c>
    </row>
    <row r="125" spans="1:86" s="22" customFormat="1" ht="15" customHeight="1">
      <c r="A125" s="163"/>
      <c r="B125" s="164"/>
      <c r="C125" s="164"/>
      <c r="D125" s="164"/>
      <c r="E125" s="164"/>
      <c r="F125" s="164"/>
      <c r="G125" s="164"/>
      <c r="H125" s="164"/>
      <c r="I125" s="164"/>
      <c r="J125" s="164"/>
      <c r="K125" s="164"/>
      <c r="L125" s="177"/>
      <c r="M125" s="164"/>
      <c r="N125" s="177" t="s">
        <v>5201</v>
      </c>
      <c r="O125" s="190">
        <f>IF(AND(SUM(O121:O124)=0,COUNTIF(O121:O124,"NS")&gt;0),"NS",IF(AND(SUM(O121:O124)=0,COUNTIF(O121:O124,0)&gt;0),0,IF(AND(SUM(O121:O124)=0,COUNTIF(O121:O124,"NA")&gt;0),"NA",SUM(O121:O124))))</f>
        <v>0</v>
      </c>
      <c r="P125" s="190">
        <f t="shared" ref="P125:AC125" si="91">IF(AND(SUM(P121:P124)=0,COUNTIF(P121:P124,"NS")&gt;0),"NS",IF(AND(SUM(P121:P124)=0,COUNTIF(P121:P124,0)&gt;0),0,IF(AND(SUM(P121:P124)=0,COUNTIF(P121:P124,"NA")&gt;0),"NA",SUM(P121:P124))))</f>
        <v>0</v>
      </c>
      <c r="Q125" s="190">
        <f t="shared" si="91"/>
        <v>0</v>
      </c>
      <c r="R125" s="190">
        <f t="shared" si="91"/>
        <v>0</v>
      </c>
      <c r="S125" s="190">
        <f t="shared" si="91"/>
        <v>0</v>
      </c>
      <c r="T125" s="190">
        <f t="shared" si="91"/>
        <v>0</v>
      </c>
      <c r="U125" s="190">
        <f t="shared" si="91"/>
        <v>0</v>
      </c>
      <c r="V125" s="190">
        <f t="shared" si="91"/>
        <v>0</v>
      </c>
      <c r="W125" s="190">
        <f t="shared" si="91"/>
        <v>0</v>
      </c>
      <c r="X125" s="190">
        <f t="shared" si="91"/>
        <v>0</v>
      </c>
      <c r="Y125" s="190">
        <f t="shared" si="91"/>
        <v>0</v>
      </c>
      <c r="Z125" s="190">
        <f t="shared" si="91"/>
        <v>0</v>
      </c>
      <c r="AA125" s="190">
        <f t="shared" si="91"/>
        <v>0</v>
      </c>
      <c r="AB125" s="190">
        <f t="shared" si="91"/>
        <v>0</v>
      </c>
      <c r="AC125" s="190">
        <f t="shared" si="91"/>
        <v>0</v>
      </c>
      <c r="AD125" s="190">
        <f>IF(AND(SUM(AD121:AD124)=0,COUNTIF(AD121:AD124,"NS")&gt;0),"NS",IF(AND(SUM(AD121:AD124)=0,COUNTIF(AD121:AD124,0)&gt;0),0,IF(AND(SUM(AD121:AD124)=0,COUNTIF(AD121:AD124,"NA")&gt;0),"NA",SUM(AD121:AD124))))</f>
        <v>0</v>
      </c>
      <c r="AE125"/>
      <c r="AJ125" s="2"/>
      <c r="AK125" s="2"/>
      <c r="AL125" s="2"/>
      <c r="AM125" s="2"/>
      <c r="AN125" s="2"/>
      <c r="AO125" s="2"/>
      <c r="AP125" s="2"/>
      <c r="AQ125" s="2"/>
      <c r="AR125" s="2"/>
      <c r="AS125" s="2"/>
      <c r="AT125" s="2"/>
      <c r="AU125" s="2"/>
      <c r="AV125" s="2"/>
      <c r="AW125" s="2"/>
      <c r="AX125" s="2"/>
      <c r="AY125" s="2"/>
      <c r="AZ125" s="209">
        <f>SUM(AZ121:AZ124)</f>
        <v>0</v>
      </c>
      <c r="BA125" s="209" t="str">
        <f>IF(AZ125=0,"",_xlfn.CONCAT(BA121:BA124))</f>
        <v/>
      </c>
      <c r="BB125" s="18" t="str">
        <f>IF(AZ125=0,"",
IF(AZ125&gt;20,"Favor de revisar la suma y consistencia de totales y/o subtotales por filas (numéricos y NS)",
IF(AZ125=1,_xlfn.CONCAT("La suma de los subtotales es diferente al Total en el numeral ",BA125),_xlfn.CONCAT("La suma de los subtotales es diferente al Total en los numerales ",BA125))))</f>
        <v/>
      </c>
      <c r="BC125" s="2"/>
      <c r="BD125" s="2"/>
      <c r="BE125" s="2"/>
      <c r="BF125" s="15">
        <f>SUM(BF121:BF124)</f>
        <v>0</v>
      </c>
      <c r="BG125" s="2"/>
      <c r="BH125" s="2"/>
      <c r="BI125" s="2"/>
      <c r="BJ125" s="15">
        <f>SUM(BJ121:BJ124)</f>
        <v>0</v>
      </c>
      <c r="BK125" s="2"/>
      <c r="BL125" s="2"/>
      <c r="BM125" s="2"/>
      <c r="BN125" s="15">
        <f>SUM(BN121:BN124)</f>
        <v>0</v>
      </c>
      <c r="BO125" s="2"/>
      <c r="BP125" s="2"/>
      <c r="BQ125" s="2"/>
      <c r="BR125" s="15">
        <f>SUM(BR121:BR124)</f>
        <v>0</v>
      </c>
    </row>
    <row r="126" spans="1:86" s="22" customFormat="1" ht="15" customHeight="1">
      <c r="A126" s="163"/>
      <c r="B126" s="455" t="str">
        <f>AL129</f>
        <v/>
      </c>
      <c r="C126" s="455"/>
      <c r="D126" s="455"/>
      <c r="E126" s="455"/>
      <c r="F126" s="455"/>
      <c r="G126" s="455"/>
      <c r="H126" s="455"/>
      <c r="I126" s="455"/>
      <c r="J126" s="455"/>
      <c r="K126" s="455"/>
      <c r="L126" s="455"/>
      <c r="M126" s="455"/>
      <c r="N126" s="455"/>
      <c r="O126" s="455"/>
      <c r="P126" s="455"/>
      <c r="Q126" s="455"/>
      <c r="R126" s="455"/>
      <c r="S126" s="455"/>
      <c r="T126" s="455"/>
      <c r="U126" s="455"/>
      <c r="V126" s="455"/>
      <c r="W126" s="455"/>
      <c r="X126" s="455"/>
      <c r="Y126" s="455"/>
      <c r="Z126" s="455"/>
      <c r="AA126" s="455"/>
      <c r="AB126" s="455"/>
      <c r="AC126" s="455"/>
      <c r="AD126" s="455"/>
      <c r="AE126"/>
      <c r="AJ126" s="2"/>
      <c r="AK126" s="2"/>
      <c r="AL126" s="2"/>
      <c r="AM126" s="2"/>
      <c r="AN126" s="2"/>
      <c r="AO126" s="2"/>
      <c r="AP126" s="2"/>
      <c r="AQ126" s="2"/>
      <c r="AR126" s="2"/>
      <c r="AS126" s="2"/>
      <c r="AT126" s="2"/>
      <c r="AU126" s="2"/>
      <c r="AV126" s="2"/>
      <c r="AW126" s="2"/>
      <c r="AX126" s="2"/>
      <c r="AY126" s="2"/>
      <c r="AZ126" s="3"/>
      <c r="BA126" s="4"/>
      <c r="BB126" s="180"/>
      <c r="BC126" t="s">
        <v>5269</v>
      </c>
      <c r="BD126" s="160">
        <f>SUM(BF125,BJ125,BN125,BR125)</f>
        <v>0</v>
      </c>
      <c r="BE126" s="2"/>
      <c r="BF126" s="2"/>
      <c r="BG126" s="2"/>
      <c r="BH126" s="2"/>
      <c r="BI126" s="2"/>
      <c r="BJ126" s="2"/>
      <c r="BK126" s="2"/>
      <c r="BL126" s="2"/>
      <c r="BM126" s="2"/>
      <c r="BN126" s="2"/>
      <c r="BO126" s="2"/>
      <c r="BP126" s="2"/>
      <c r="BQ126" s="2"/>
      <c r="BR126" s="2"/>
    </row>
    <row r="127" spans="1:86" s="22" customFormat="1" ht="45" customHeight="1">
      <c r="A127" s="199"/>
      <c r="B127" s="140"/>
      <c r="C127" s="486" t="s">
        <v>5217</v>
      </c>
      <c r="D127" s="486"/>
      <c r="E127" s="486"/>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c r="AF127" s="282" t="str">
        <f>SUBSTITUTE( SUBSTITUTE( SUBSTITUTE( SUBSTITUTE( SUBSTITUTE( SUBSTITUTE( SUBSTITUTE( SUBSTITUTE( SUBSTITUTE( SUBSTITUTE(F127, "á", "a"), "é", "e"), "í", "i"), "ó", "o"), "ú", "u"), "Á", "A"), "É", "E"), "Í", "I"), "Ó", "O"), "Ú", "U")</f>
        <v/>
      </c>
      <c r="AG127" s="283"/>
      <c r="AH127" s="283"/>
      <c r="AI127" s="507" t="s">
        <v>6046</v>
      </c>
      <c r="AJ127" s="508"/>
      <c r="AK127" s="508"/>
      <c r="AL127" s="508"/>
      <c r="AM127" s="2"/>
      <c r="AN127" s="2"/>
      <c r="AO127" s="2"/>
      <c r="AP127" s="2"/>
      <c r="AQ127" s="2"/>
      <c r="AR127" s="2"/>
      <c r="AS127" s="2"/>
      <c r="AT127" s="2"/>
      <c r="AU127" s="2"/>
      <c r="AV127" s="2"/>
      <c r="AW127" s="2"/>
      <c r="AX127" s="2"/>
      <c r="AY127" s="2"/>
      <c r="AZ127" s="3"/>
      <c r="BA127" s="4"/>
      <c r="BB127" s="180"/>
      <c r="BC127" s="2"/>
      <c r="BD127" s="2"/>
      <c r="BE127" s="2"/>
      <c r="BF127" s="2"/>
      <c r="BG127" s="2"/>
      <c r="BH127" s="2"/>
      <c r="BI127" s="2"/>
      <c r="BJ127" s="2"/>
      <c r="BK127" s="2"/>
      <c r="BL127" s="2"/>
      <c r="BM127" s="2"/>
      <c r="BN127" s="2"/>
      <c r="BO127" s="2"/>
      <c r="BP127" s="2"/>
      <c r="BQ127" s="2"/>
      <c r="BR127" s="2"/>
    </row>
    <row r="128" spans="1:86" s="22" customFormat="1" ht="15" customHeight="1">
      <c r="A128" s="199"/>
      <c r="B128" s="440" t="str">
        <f>IF(AND(O124&gt;0,O124&lt;&gt;"NA",O124&lt;&gt;"NS",F127=""),"Debido a que cuenta con un valor mayor a cero en el numeral 4, debe anotar el nombre de dicho(s) tipo(s) de medida(s) preventiva(s)","")</f>
        <v/>
      </c>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283"/>
      <c r="AG128" s="283"/>
      <c r="AH128" s="283"/>
      <c r="AI128" s="284" t="s">
        <v>6047</v>
      </c>
      <c r="AJ128" s="284" t="s">
        <v>6048</v>
      </c>
      <c r="AK128" s="284" t="s">
        <v>6049</v>
      </c>
      <c r="AL128" s="284" t="s">
        <v>6050</v>
      </c>
      <c r="AM128" s="2"/>
      <c r="AN128" s="2"/>
      <c r="AO128" s="2"/>
      <c r="AP128" s="2"/>
      <c r="AQ128" s="2"/>
      <c r="AR128" s="2"/>
      <c r="AS128" s="2"/>
      <c r="AT128" s="2"/>
      <c r="AU128" s="2"/>
      <c r="AV128" s="2"/>
      <c r="AW128" s="2"/>
      <c r="AX128" s="2"/>
      <c r="AY128" s="2"/>
      <c r="AZ128" s="3"/>
      <c r="BA128" s="4"/>
      <c r="BB128" s="180"/>
      <c r="BC128" s="2"/>
      <c r="BD128" s="2"/>
      <c r="BE128" s="2"/>
      <c r="BF128" s="2"/>
      <c r="BG128" s="2"/>
      <c r="BH128" s="2"/>
      <c r="BI128" s="2"/>
      <c r="BJ128" s="2"/>
      <c r="BK128" s="2"/>
      <c r="BL128" s="2"/>
      <c r="BM128" s="2"/>
      <c r="BN128" s="2"/>
      <c r="BO128" s="2"/>
      <c r="BP128" s="2"/>
      <c r="BQ128" s="2"/>
      <c r="BR128" s="2"/>
    </row>
    <row r="129" spans="1:83" s="22" customFormat="1" ht="24" customHeight="1">
      <c r="A129" s="163"/>
      <c r="B129" s="164"/>
      <c r="C129" s="423" t="s">
        <v>5058</v>
      </c>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c r="AI129" s="287" t="s">
        <v>6055</v>
      </c>
      <c r="AJ129" s="288" t="s">
        <v>5311</v>
      </c>
      <c r="AK129" s="291" t="str" cm="1">
        <f t="array" ref="AK129">IF(AF127&lt;&gt;"",_xlfn.TEXTJOIN(" / ", TRUE, _xlfn.UNIQUE(IF($AI$129:$AI$131&lt;&gt;"",IF(ISNUMBER(SEARCH(AF127, $AI$129:$AI$131)) + (_xlfn.MAP($AI$129:$AI$131, _xlfn.LAMBDA(_xlpm.r, SUM(--ISNUMBER(SEARCH(_xlfn.TEXTSPLIT(_xlpm.r, ","), AF127))))))&gt;0,$AJ$129:$AJ$131, ""), ""))), "")</f>
        <v/>
      </c>
      <c r="AL129" s="2" t="str">
        <f>IF(AK129 = "", "", "Alerta: Revise el texto ingresado en el Especifique ya que podria existir en las opciones resaltadas en amarillo")</f>
        <v/>
      </c>
      <c r="AM129" s="2"/>
      <c r="AN129" s="2"/>
      <c r="AO129" s="2"/>
      <c r="AP129" s="2"/>
      <c r="AQ129" s="2"/>
      <c r="AR129" s="2"/>
      <c r="AS129" s="2"/>
      <c r="AT129" s="2"/>
      <c r="AU129" s="2"/>
      <c r="AV129" s="2"/>
      <c r="AW129" s="2"/>
      <c r="AX129" s="2"/>
      <c r="AY129" s="2"/>
      <c r="AZ129" s="3"/>
      <c r="BA129" s="4"/>
      <c r="BB129" s="213"/>
      <c r="BC129" s="2"/>
      <c r="BD129" s="2"/>
      <c r="BE129" s="2"/>
      <c r="BF129" s="2"/>
      <c r="BG129" s="2"/>
      <c r="BH129" s="2"/>
      <c r="BI129" s="2"/>
      <c r="BJ129" s="2"/>
      <c r="BK129" s="2"/>
      <c r="BL129" s="2"/>
      <c r="BM129" s="2"/>
      <c r="BN129" s="2"/>
      <c r="BO129" s="2"/>
      <c r="BP129" s="2"/>
      <c r="BQ129" s="2"/>
      <c r="BR129" s="2"/>
    </row>
    <row r="130" spans="1:83" s="22" customFormat="1" ht="60" customHeight="1">
      <c r="A130" s="163"/>
      <c r="B130" s="164"/>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c r="AA130" s="477"/>
      <c r="AB130" s="477"/>
      <c r="AC130" s="477"/>
      <c r="AD130" s="477"/>
      <c r="AE130"/>
      <c r="AI130" s="287" t="s">
        <v>6056</v>
      </c>
      <c r="AJ130" s="22" t="s">
        <v>5312</v>
      </c>
      <c r="AZ130" s="212"/>
      <c r="BA130" s="212"/>
      <c r="BB130" s="2"/>
      <c r="BC130"/>
      <c r="BD130"/>
    </row>
    <row r="131" spans="1:83" s="22" customFormat="1" ht="15" customHeight="1">
      <c r="A131" s="163"/>
      <c r="B131" s="438" t="str">
        <f>IF(AG121=0,"","Favor de ingresar toda la información requerida en la pregunta")</f>
        <v/>
      </c>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I131" s="287" t="s">
        <v>6057</v>
      </c>
      <c r="AJ131" s="22" t="s">
        <v>5313</v>
      </c>
      <c r="AZ131" s="3"/>
      <c r="BA131" s="4"/>
      <c r="BB131" s="210"/>
    </row>
    <row r="132" spans="1:83" s="22" customFormat="1" ht="15" customHeight="1">
      <c r="A132" s="163"/>
      <c r="B132" s="439" t="str">
        <f>IF(COUNTIF(O121:AD124,"NS")&lt;&gt;0,"Alerta: debido a que cuenta con registros NS, debe proporcionar una justificación en el area de comentarios al final de la pregunta","")</f>
        <v/>
      </c>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row>
    <row r="133" spans="1:83" s="22" customFormat="1" ht="15" customHeight="1">
      <c r="A133" s="163"/>
      <c r="B133" s="440" t="str">
        <f>IF(AH121&gt;0,"Revise la información capturada, ya que tiene datos ingresados en celdas que están sombreadas","")</f>
        <v/>
      </c>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row>
    <row r="134" spans="1:83" s="22" customFormat="1" ht="15" customHeight="1">
      <c r="A134" s="163"/>
      <c r="B134" s="440" t="str">
        <f>IF(BB125&lt;&gt;"",BB125,IF(BD126&gt;0,"Favor de revisar la suma y consistencia de totales y/o subtotales por filas (numéricos y NS)",""))</f>
        <v/>
      </c>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row>
    <row r="135" spans="1:83" s="22" customFormat="1" ht="15" customHeight="1">
      <c r="A135" s="163"/>
      <c r="B135" s="457" t="str">
        <f>IF(CH122&gt;0,"Alerta: debe de proporcionar una justificación de acuerdo a lo establecido en la instrucción 1","")</f>
        <v/>
      </c>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row>
    <row r="136" spans="1:83" s="22" customFormat="1" ht="15" customHeight="1">
      <c r="A136" s="163"/>
      <c r="B136" s="164"/>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row>
    <row r="137" spans="1:83" s="22" customFormat="1" ht="24" customHeight="1">
      <c r="A137" s="171" t="s">
        <v>5315</v>
      </c>
      <c r="B137" s="437" t="s">
        <v>6020</v>
      </c>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row>
    <row r="138" spans="1:83" s="22" customFormat="1" ht="48" customHeight="1">
      <c r="A138" s="155"/>
      <c r="B138" s="156"/>
      <c r="C138" s="424" t="s">
        <v>5316</v>
      </c>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row>
    <row r="139" spans="1:83" s="22" customFormat="1" ht="15" customHeight="1">
      <c r="A139" s="199"/>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row>
    <row r="140" spans="1:83" s="22" customFormat="1" ht="15" customHeight="1">
      <c r="A140" s="155"/>
      <c r="B140" s="214"/>
      <c r="C140" s="334" t="s">
        <v>5317</v>
      </c>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6"/>
      <c r="AE140"/>
      <c r="AI140" s="511" t="s">
        <v>5240</v>
      </c>
      <c r="AJ140" s="511"/>
      <c r="AK140" s="511"/>
      <c r="AL140" s="511"/>
      <c r="AM140" s="511"/>
      <c r="AN140" s="511"/>
      <c r="AO140" s="511"/>
      <c r="AP140" s="511"/>
      <c r="AQ140" s="511"/>
      <c r="AR140" s="511"/>
      <c r="AS140" s="511"/>
      <c r="AT140" s="511"/>
      <c r="AU140" s="511"/>
      <c r="AV140" s="511"/>
      <c r="AW140" s="511"/>
      <c r="AX140" s="511"/>
      <c r="AY140" s="194"/>
      <c r="AZ140" s="194"/>
      <c r="BA140" s="194"/>
      <c r="BB140" s="194"/>
      <c r="BC140" s="194"/>
      <c r="BD140" s="194"/>
      <c r="BE140" s="194"/>
      <c r="BF140" s="194"/>
      <c r="BG140" s="194"/>
      <c r="BH140" s="194"/>
      <c r="BI140" s="194"/>
      <c r="BJ140" s="194"/>
      <c r="BK140" s="194"/>
      <c r="BL140" s="194"/>
      <c r="BM140" s="194"/>
      <c r="BN140" s="194"/>
      <c r="BO140" s="194"/>
    </row>
    <row r="141" spans="1:83" s="22" customFormat="1" ht="15" customHeight="1">
      <c r="A141" s="155"/>
      <c r="B141" s="214"/>
      <c r="C141" s="522" t="s">
        <v>5225</v>
      </c>
      <c r="D141" s="518" t="s">
        <v>5241</v>
      </c>
      <c r="E141" s="518" t="s">
        <v>5242</v>
      </c>
      <c r="F141" s="518" t="s">
        <v>400</v>
      </c>
      <c r="G141" s="342" t="s">
        <v>5243</v>
      </c>
      <c r="H141" s="342"/>
      <c r="I141" s="342"/>
      <c r="J141" s="342"/>
      <c r="K141" s="342"/>
      <c r="L141" s="342"/>
      <c r="M141" s="342"/>
      <c r="N141" s="342"/>
      <c r="O141" s="342" t="s">
        <v>5244</v>
      </c>
      <c r="P141" s="342"/>
      <c r="Q141" s="342"/>
      <c r="R141" s="342"/>
      <c r="S141" s="342"/>
      <c r="T141" s="342"/>
      <c r="U141" s="342"/>
      <c r="V141" s="342"/>
      <c r="W141" s="342" t="s">
        <v>400</v>
      </c>
      <c r="X141" s="342"/>
      <c r="Y141" s="342"/>
      <c r="Z141" s="342"/>
      <c r="AA141" s="342"/>
      <c r="AB141" s="342"/>
      <c r="AC141" s="342"/>
      <c r="AD141" s="342"/>
      <c r="AE141"/>
      <c r="AI141" s="512" t="s">
        <v>5225</v>
      </c>
      <c r="AJ141" s="512"/>
      <c r="AK141" s="512"/>
      <c r="AL141" s="512"/>
      <c r="AM141" s="513" t="s">
        <v>5245</v>
      </c>
      <c r="AN141" s="513"/>
      <c r="AO141" s="513"/>
      <c r="AP141" s="513"/>
      <c r="AQ141" s="514" t="s">
        <v>5242</v>
      </c>
      <c r="AR141" s="514"/>
      <c r="AS141" s="514"/>
      <c r="AT141" s="514"/>
      <c r="AU141" s="514" t="s">
        <v>400</v>
      </c>
      <c r="AV141" s="514"/>
      <c r="AW141" s="514"/>
      <c r="AX141" s="514"/>
      <c r="AY141" s="194"/>
      <c r="AZ141" s="194"/>
      <c r="BA141" s="194"/>
      <c r="BB141" s="194"/>
      <c r="BC141" s="194"/>
      <c r="BD141" s="194"/>
      <c r="BE141" s="194"/>
      <c r="BF141" s="194"/>
      <c r="BG141" s="194"/>
      <c r="BH141" s="194"/>
      <c r="BI141" s="194"/>
      <c r="BJ141" s="194"/>
      <c r="BK141" s="194"/>
      <c r="BL141" s="194"/>
      <c r="BM141" s="194"/>
      <c r="BN141" s="194"/>
      <c r="BO141" s="194"/>
    </row>
    <row r="142" spans="1:83" s="22" customFormat="1" ht="72" customHeight="1">
      <c r="A142" s="155"/>
      <c r="B142" s="214"/>
      <c r="C142" s="522"/>
      <c r="D142" s="518"/>
      <c r="E142" s="518"/>
      <c r="F142" s="518"/>
      <c r="G142" s="522" t="s">
        <v>5246</v>
      </c>
      <c r="H142" s="522"/>
      <c r="I142" s="530" t="s">
        <v>5241</v>
      </c>
      <c r="J142" s="530"/>
      <c r="K142" s="530" t="s">
        <v>5242</v>
      </c>
      <c r="L142" s="530"/>
      <c r="M142" s="530" t="s">
        <v>400</v>
      </c>
      <c r="N142" s="530"/>
      <c r="O142" s="522" t="s">
        <v>5246</v>
      </c>
      <c r="P142" s="522"/>
      <c r="Q142" s="530" t="s">
        <v>5241</v>
      </c>
      <c r="R142" s="530"/>
      <c r="S142" s="530" t="s">
        <v>5242</v>
      </c>
      <c r="T142" s="530"/>
      <c r="U142" s="530" t="s">
        <v>400</v>
      </c>
      <c r="V142" s="530"/>
      <c r="W142" s="522" t="s">
        <v>5246</v>
      </c>
      <c r="X142" s="522"/>
      <c r="Y142" s="530" t="s">
        <v>5241</v>
      </c>
      <c r="Z142" s="530"/>
      <c r="AA142" s="530" t="s">
        <v>5242</v>
      </c>
      <c r="AB142" s="530"/>
      <c r="AC142" s="530" t="s">
        <v>400</v>
      </c>
      <c r="AD142" s="530"/>
      <c r="AE142"/>
      <c r="AG142" t="s">
        <v>5055</v>
      </c>
      <c r="AH142" t="s">
        <v>5056</v>
      </c>
      <c r="AI142" s="5" t="s">
        <v>5248</v>
      </c>
      <c r="AJ142" s="6" t="s">
        <v>5249</v>
      </c>
      <c r="AK142" s="7" t="s">
        <v>5250</v>
      </c>
      <c r="AL142" s="8" t="s">
        <v>5251</v>
      </c>
      <c r="AM142" s="5" t="s">
        <v>5248</v>
      </c>
      <c r="AN142" s="6" t="s">
        <v>5249</v>
      </c>
      <c r="AO142" s="7" t="s">
        <v>5250</v>
      </c>
      <c r="AP142" s="8" t="s">
        <v>5251</v>
      </c>
      <c r="AQ142" s="5" t="s">
        <v>5248</v>
      </c>
      <c r="AR142" s="6" t="s">
        <v>5249</v>
      </c>
      <c r="AS142" s="7" t="s">
        <v>5250</v>
      </c>
      <c r="AT142" s="8" t="s">
        <v>5251</v>
      </c>
      <c r="AU142" s="5" t="s">
        <v>5248</v>
      </c>
      <c r="AV142" s="6" t="s">
        <v>5249</v>
      </c>
      <c r="AW142" s="7" t="s">
        <v>5250</v>
      </c>
      <c r="AX142" s="8" t="s">
        <v>5251</v>
      </c>
      <c r="AY142" s="183" t="s">
        <v>5252</v>
      </c>
      <c r="AZ142" s="9" t="s">
        <v>5253</v>
      </c>
      <c r="BA142" s="9" t="s">
        <v>5254</v>
      </c>
      <c r="BB142" s="9" t="s">
        <v>5255</v>
      </c>
      <c r="BC142" s="9" t="s">
        <v>5256</v>
      </c>
      <c r="BD142" s="9" t="s">
        <v>5257</v>
      </c>
      <c r="BE142" s="9" t="s">
        <v>5258</v>
      </c>
      <c r="BF142" s="9" t="s">
        <v>5259</v>
      </c>
      <c r="BG142" s="9" t="s">
        <v>5260</v>
      </c>
      <c r="BH142" s="9" t="s">
        <v>5261</v>
      </c>
      <c r="BI142" s="9" t="s">
        <v>5262</v>
      </c>
      <c r="BJ142" s="9" t="s">
        <v>5263</v>
      </c>
      <c r="BK142" s="9" t="s">
        <v>5264</v>
      </c>
      <c r="BL142" s="9" t="s">
        <v>5265</v>
      </c>
      <c r="BM142" s="9" t="s">
        <v>5266</v>
      </c>
      <c r="BN142" s="9" t="s">
        <v>5267</v>
      </c>
      <c r="BO142" s="9" t="s">
        <v>5268</v>
      </c>
      <c r="BP142" t="s">
        <v>5069</v>
      </c>
    </row>
    <row r="143" spans="1:83" s="22" customFormat="1" ht="15" customHeight="1">
      <c r="A143" s="155"/>
      <c r="B143" s="214"/>
      <c r="C143" s="196"/>
      <c r="D143" s="196"/>
      <c r="E143" s="196"/>
      <c r="F143" s="196"/>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c r="AG143" s="160">
        <f>IF(AND($AF$21=1,$AG$21&gt;0,$AG$21&lt;&gt;"NS",$AG$21&lt;&gt;"NA",$O$27&gt;0,$O$27&lt;&gt;"NS",$O$27&lt;&gt;"NA"),IF(COUNTA(C143:AD143)=16,0,1),0)</f>
        <v>0</v>
      </c>
      <c r="AH143" s="160">
        <f>IF(OR($AF$21&lt;&gt;1,$AG$21=0,$AG$21="NS",$AG$21="NA",$O$27=0,$O$27="NS",$O$27="NA"),IF(COUNTA(C143:AD143)=0,0,1),0)</f>
        <v>0</v>
      </c>
      <c r="AI143" s="10">
        <f>C143</f>
        <v>0</v>
      </c>
      <c r="AJ143" s="11">
        <f>COUNTIF(G143,"NS") + COUNTIF(O143,"NS") + COUNTIF(W143,"NS")</f>
        <v>0</v>
      </c>
      <c r="AK143" s="12">
        <f>SUM(G143,O143,W143)</f>
        <v>0</v>
      </c>
      <c r="AL143" s="13">
        <f>IF(OR(AND(AI143=0, AJ143&gt;0),AND(AI143="NS", AK143&gt;0), AND(AI143="NS", AJ143=0, AK143=0)), 1, IF(OR(AND(AI143&gt;0, AJ143&gt;1,AI143&gt;AK143), AND(AI143="NS", AJ143=2), AND(AI143="NS", AK143=0, AJ143&gt;0), AI143=AK143), 0, 1))</f>
        <v>0</v>
      </c>
      <c r="AM143" s="10">
        <f>D143</f>
        <v>0</v>
      </c>
      <c r="AN143" s="11">
        <f>COUNTIF(I143,"NS") + COUNTIF(Q143,"NS") + COUNTIF(Y143,"NS")</f>
        <v>0</v>
      </c>
      <c r="AO143" s="12">
        <f>SUM(I143,Q143,Y143)</f>
        <v>0</v>
      </c>
      <c r="AP143" s="13">
        <f>IF(OR(AND(AM143=0, AN143&gt;0),AND(AM143="NS", AO143&gt;0), AND(AM143="NS", AN143=0, AO143=0)), 1, IF(OR(AND(AM143&gt;0, AN143&gt;1,AM143&gt;AO143), AND(AM143="NS", AN143=2), AND(AM143="NS", AO143=0, AN143&gt;0), AM143=AO143), 0, 1))</f>
        <v>0</v>
      </c>
      <c r="AQ143" s="10">
        <f>E143</f>
        <v>0</v>
      </c>
      <c r="AR143" s="11">
        <f>COUNTIF(K143,"NS") + COUNTIF(S143,"NS") + COUNTIF(AA143,"NS")</f>
        <v>0</v>
      </c>
      <c r="AS143" s="12">
        <f>SUM(K143,S143,AA143)</f>
        <v>0</v>
      </c>
      <c r="AT143" s="13">
        <f>IF(OR(AND(AQ143=0, AR143&gt;0),AND(AQ143="NS", AS143&gt;0), AND(AQ143="NS", AR143=0, AS143=0)), 1, IF(OR(AND(AQ143&gt;0, AR143&gt;1,AQ143&gt;AS143), AND(AQ143="NS", AR143=2), AND(AQ143="NS", AS143=0, AR143&gt;0), AQ143=AS143), 0, 1))</f>
        <v>0</v>
      </c>
      <c r="AU143" s="10">
        <f>F143</f>
        <v>0</v>
      </c>
      <c r="AV143" s="11">
        <f>COUNTIF(M143,"NS") + COUNTIF(U143,"NS") + COUNTIF(AC143,"NS")</f>
        <v>0</v>
      </c>
      <c r="AW143" s="12">
        <f>SUM(M143,U143,AC143)</f>
        <v>0</v>
      </c>
      <c r="AX143" s="13">
        <f>IF(OR(AND(AU143=0, AV143&gt;0),AND(AU143="NS", AW143&gt;0), AND(AU143="NS", AV143=0, AW143=0)), 1, IF(OR(AND(AU143&gt;0, AV143&gt;1,AU143&gt;AW143), AND(AU143="NS", AV143=2), AND(AU143="NS", AW143=0, AV143&gt;0), AU143=AW143), 0, 1))</f>
        <v>0</v>
      </c>
      <c r="AY143" s="14">
        <f>SUM(AL143,AP143,AT143,AX143)</f>
        <v>0</v>
      </c>
      <c r="AZ143" s="2">
        <f>C143</f>
        <v>0</v>
      </c>
      <c r="BA143" s="2">
        <f>COUNTIF(D143:F143,"NS")</f>
        <v>0</v>
      </c>
      <c r="BB143" s="2">
        <f>SUM(D143:F143)</f>
        <v>0</v>
      </c>
      <c r="BC143" s="15">
        <f>IF(OR(AND(AZ143=0, BA143&gt;0),AND(AZ143="NS", BB143&gt;0), AND(AZ143="NS", BA143=0, BB143=0)), 1, IF(OR(AND(AZ143&gt;0, BA143&gt;1,AZ143&gt;BB143), AND(AZ143="NS", BA143=2), AND(AZ143="NS", BB143=0, BA143&gt;0), AZ143=BB143), 0, 1))</f>
        <v>0</v>
      </c>
      <c r="BD143" s="2">
        <f>G143</f>
        <v>0</v>
      </c>
      <c r="BE143" s="2">
        <f>COUNTIF(I143:N143,"NS")</f>
        <v>0</v>
      </c>
      <c r="BF143" s="2">
        <f>SUM(I143:N143)</f>
        <v>0</v>
      </c>
      <c r="BG143" s="15">
        <f>IF(OR(AND(BD143=0, BE143&gt;0),AND(BD143="NS", BF143&gt;0), AND(BD143="NS", BE143=0, BF143=0)), 1, IF(OR(AND(BD143&gt;0, BE143&gt;1,BD143&gt;BF143), AND(BD143="NS", BE143=2), AND(BD143="NS", BF143=0, BE143&gt;0), BD143=BF143), 0, 1))</f>
        <v>0</v>
      </c>
      <c r="BH143" s="2">
        <f>O143</f>
        <v>0</v>
      </c>
      <c r="BI143" s="2">
        <f>COUNTIF(Q143:V143,"NS")</f>
        <v>0</v>
      </c>
      <c r="BJ143" s="2">
        <f>SUM(Q143:V143)</f>
        <v>0</v>
      </c>
      <c r="BK143" s="15">
        <f>IF(OR(AND(BH143=0, BI143&gt;0),AND(BH143="NS", BJ143&gt;0), AND(BH143="NS", BI143=0, BJ143=0)), 1, IF(OR(AND(BH143&gt;0, BI143&gt;1,BH143&gt;BJ143), AND(BH143="NS", BI143=2), AND(BH143="NS", BJ143=0, BI143&gt;0), BH143=BJ143), 0, 1))</f>
        <v>0</v>
      </c>
      <c r="BL143" s="2">
        <f>W143</f>
        <v>0</v>
      </c>
      <c r="BM143" s="2">
        <f>COUNTIF(Y143:AD143,"NS")</f>
        <v>0</v>
      </c>
      <c r="BN143" s="2">
        <f>SUM(Y143:AD143)</f>
        <v>0</v>
      </c>
      <c r="BO143" s="15">
        <f>IF(OR(AND(BL143=0, BM143&gt;0),AND(BL143="NS", BN143&gt;0), AND(BL143="NS", BM143=0, BN143=0)), 1, IF(OR(AND(BL143&gt;0, BM143&gt;1,BL143&gt;BN143), AND(BL143="NS", BM143=2), AND(BL143="NS", BN143=0, BM143&gt;0), BL143=BN143), 0, 1))</f>
        <v>0</v>
      </c>
      <c r="BP143" cm="1">
        <f t="array" ref="BP143">IF(OR(C143={"NS","NA"},O27={"NS","NA"}),0,IF(C143&gt;=O27,0,1))</f>
        <v>0</v>
      </c>
      <c r="BQ143" cm="1">
        <f t="array" ref="BQ143">IF(OR(D143={"NS","NA"},P27={"NS","NA"}),0,IF(D143&gt;=P27,0,1))</f>
        <v>0</v>
      </c>
      <c r="BR143" cm="1">
        <f t="array" ref="BR143">IF(OR(E143={"NS","NA"},Q27={"NS","NA"}),0,IF(E143&gt;=Q27,0,1))</f>
        <v>0</v>
      </c>
      <c r="BS143" cm="1">
        <f t="array" ref="BS143">IF(OR(F143={"NS","NA"},R27={"NS","NA"}),0,IF(F143&gt;=R27,0,1))</f>
        <v>0</v>
      </c>
      <c r="BT143" cm="1">
        <f t="array" ref="BT143">IF(OR(G143={"NS","NA"},S27={"NS","NA"}),0,IF(G143&gt;=S27,0,1))</f>
        <v>0</v>
      </c>
      <c r="BU143" cm="1">
        <f t="array" ref="BU143">IF(OR(I143={"NS","NA"},T27={"NS","NA"}),0,IF(I143&gt;=T27,0,1))</f>
        <v>0</v>
      </c>
      <c r="BV143" cm="1">
        <f t="array" ref="BV143">IF(OR(K143={"NS","NA"},U27={"NS","NA"}),0,IF(K143&gt;=U27,0,1))</f>
        <v>0</v>
      </c>
      <c r="BW143" cm="1">
        <f t="array" ref="BW143">IF(OR(M143={"NS","NA"},V27={"NS","NA"}),0,IF(M143&gt;=V27,0,1))</f>
        <v>0</v>
      </c>
      <c r="BX143" cm="1">
        <f t="array" ref="BX143">IF(OR(O143={"NS","NA"},W27={"NS","NA"}),0,IF(O143&gt;=W27,0,1))</f>
        <v>0</v>
      </c>
      <c r="BY143" cm="1">
        <f t="array" ref="BY143">IF(OR(Q143={"NS","NA"},X27={"NS","NA"}),0,IF(Q143&gt;=X27,0,1))</f>
        <v>0</v>
      </c>
      <c r="BZ143" cm="1">
        <f t="array" ref="BZ143">IF(OR(S143={"NS","NA"},Y27={"NS","NA"}),0,IF(S143&gt;=Y27,0,1))</f>
        <v>0</v>
      </c>
      <c r="CA143" cm="1">
        <f t="array" ref="CA143">IF(OR(U143={"NS","NA"},Z27={"NS","NA"}),0,IF(U143&gt;=Z27,0,1))</f>
        <v>0</v>
      </c>
      <c r="CB143" cm="1">
        <f t="array" ref="CB143">IF(OR(W143={"NS","NA"},AA27={"NS","NA"}),0,IF(W143&gt;=AA27,0,1))</f>
        <v>0</v>
      </c>
      <c r="CC143" cm="1">
        <f t="array" ref="CC143">IF(OR(Y143={"NS","NA"},AB27={"NS","NA"}),0,IF(Y143&gt;=AB27,0,1))</f>
        <v>0</v>
      </c>
      <c r="CD143" cm="1">
        <f t="array" ref="CD143">IF(OR(AA143={"NS","NA"},AC27={"NS","NA"}),0,IF(AA143&gt;=AC27,0,1))</f>
        <v>0</v>
      </c>
      <c r="CE143" cm="1">
        <f t="array" ref="CE143">IF(OR(AC143={"NS","NA"},AD27={"NS","NA"}),0,IF(AC143&gt;=AD27,0,1))</f>
        <v>0</v>
      </c>
    </row>
    <row r="144" spans="1:83" s="22" customFormat="1" ht="15" customHeight="1">
      <c r="A144" s="144"/>
      <c r="B144" s="215"/>
      <c r="C144" s="216"/>
      <c r="D144" s="165"/>
      <c r="E144" s="165"/>
      <c r="F144" s="165"/>
      <c r="G144" s="165"/>
      <c r="H144" s="165"/>
      <c r="I144" s="165"/>
      <c r="J144" s="165"/>
      <c r="K144" s="215"/>
      <c r="L144" s="215"/>
      <c r="M144" s="215"/>
      <c r="N144" s="215"/>
      <c r="O144" s="215"/>
      <c r="P144" s="215"/>
      <c r="Q144" s="215"/>
      <c r="R144" s="215"/>
      <c r="S144" s="215"/>
      <c r="T144" s="215"/>
      <c r="U144" s="215"/>
      <c r="V144" s="215"/>
      <c r="W144" s="215"/>
      <c r="X144" s="215"/>
      <c r="Y144" s="215"/>
      <c r="Z144" s="215"/>
      <c r="AA144" s="215"/>
      <c r="AB144" s="215"/>
      <c r="AC144" s="215"/>
      <c r="AD144" s="215"/>
      <c r="AE144"/>
      <c r="AI144" s="2"/>
      <c r="AM144" s="2"/>
      <c r="AN144" s="2"/>
      <c r="AQ144" s="2"/>
      <c r="AR144" s="2"/>
      <c r="AU144" s="2"/>
      <c r="AV144" s="2"/>
      <c r="AW144" s="2"/>
      <c r="AX144" s="2"/>
      <c r="AY144" s="3"/>
      <c r="BD144" s="2"/>
      <c r="BE144" s="2"/>
      <c r="BF144" s="2"/>
      <c r="BG144" s="2"/>
      <c r="BH144" s="2"/>
      <c r="BI144" s="2"/>
      <c r="BJ144" s="2"/>
      <c r="BK144" s="2"/>
      <c r="BL144" s="2"/>
      <c r="BM144" s="2"/>
      <c r="BN144" s="2"/>
      <c r="BO144" s="194"/>
      <c r="BS144" s="2"/>
      <c r="BT144" s="2"/>
      <c r="BU144" s="2"/>
      <c r="BV144" s="2"/>
      <c r="BW144" s="2"/>
      <c r="BX144" s="2"/>
      <c r="CE144" s="178">
        <f>SUM(BP143:CE143)</f>
        <v>0</v>
      </c>
    </row>
    <row r="145" spans="1:72" s="22" customFormat="1" ht="24" customHeight="1">
      <c r="A145" s="199"/>
      <c r="B145" s="140"/>
      <c r="C145" s="494" t="s">
        <v>5058</v>
      </c>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c r="AZ145" t="s">
        <v>5269</v>
      </c>
      <c r="BA145" s="160">
        <f>SUM(BC143,BG143,BK143,BO143)</f>
        <v>0</v>
      </c>
    </row>
    <row r="146" spans="1:72" s="22" customFormat="1" ht="60" customHeight="1">
      <c r="A146" s="199"/>
      <c r="B146" s="140"/>
      <c r="C146" s="527"/>
      <c r="D146" s="528"/>
      <c r="E146" s="528"/>
      <c r="F146" s="528"/>
      <c r="G146" s="528"/>
      <c r="H146" s="528"/>
      <c r="I146" s="528"/>
      <c r="J146" s="528"/>
      <c r="K146" s="528"/>
      <c r="L146" s="528"/>
      <c r="M146" s="528"/>
      <c r="N146" s="528"/>
      <c r="O146" s="528"/>
      <c r="P146" s="528"/>
      <c r="Q146" s="528"/>
      <c r="R146" s="528"/>
      <c r="S146" s="528"/>
      <c r="T146" s="528"/>
      <c r="U146" s="528"/>
      <c r="V146" s="528"/>
      <c r="W146" s="528"/>
      <c r="X146" s="528"/>
      <c r="Y146" s="528"/>
      <c r="Z146" s="528"/>
      <c r="AA146" s="528"/>
      <c r="AB146" s="528"/>
      <c r="AC146" s="528"/>
      <c r="AD146" s="529"/>
      <c r="AE146"/>
    </row>
    <row r="147" spans="1:72" s="22" customFormat="1" ht="15" customHeight="1">
      <c r="A147" s="164"/>
      <c r="B147" s="438" t="str">
        <f>IF(AG143=0,"","Favor de ingresar toda la información requerida en la pregunta")</f>
        <v/>
      </c>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row>
    <row r="148" spans="1:72" s="22" customFormat="1" ht="15" customHeight="1">
      <c r="A148" s="164"/>
      <c r="B148" s="439" t="str">
        <f>IF(COUNTIF(C143:AD143,"NS")&lt;&gt;0,"Alerta: debido a que cuenta con registros NS, debe proporcionar una justificación en el area de comentarios al final de la pregunta","")</f>
        <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row>
    <row r="149" spans="1:72" s="22" customFormat="1" ht="15" customHeight="1">
      <c r="A149" s="164"/>
      <c r="B149" s="440" t="str">
        <f>IF(AH143&gt;0,"Revise la información capturada, ya que tiene datos ingresados en celdas que están sombreadas","")</f>
        <v/>
      </c>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row>
    <row r="150" spans="1:72" s="22" customFormat="1" ht="15" customHeight="1">
      <c r="A150" s="164"/>
      <c r="B150" s="440" t="str">
        <f>IF(OR(AY143&gt;0,BA145&gt;0),"Favor de revisar la suma y consistencia de totales y/o subtotales por filas (numéricos y NS)","")</f>
        <v/>
      </c>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row>
    <row r="151" spans="1:72" s="22" customFormat="1" ht="15" customHeight="1">
      <c r="A151" s="164"/>
      <c r="B151" s="457" t="str">
        <f>IF(CE144&gt;0,"Alerta: debe de proporcionar una justificación de acuerdo a lo establecido en la instrucción 1","")</f>
        <v/>
      </c>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row>
    <row r="152" spans="1:72" s="22" customFormat="1" ht="15" customHeight="1">
      <c r="A152" s="164"/>
      <c r="B152" s="167"/>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row>
    <row r="153" spans="1:72" s="22" customFormat="1" ht="24" customHeight="1">
      <c r="A153" s="155" t="s">
        <v>5318</v>
      </c>
      <c r="B153" s="437" t="s">
        <v>5319</v>
      </c>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row>
    <row r="154" spans="1:72" s="22" customFormat="1" ht="24" customHeight="1">
      <c r="A154" s="155"/>
      <c r="B154" s="156"/>
      <c r="C154" s="423" t="s">
        <v>5320</v>
      </c>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row>
    <row r="155" spans="1:72" s="22" customFormat="1" ht="24" customHeight="1">
      <c r="A155" s="155"/>
      <c r="B155" s="156"/>
      <c r="C155" s="423" t="s">
        <v>5321</v>
      </c>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row>
    <row r="156" spans="1:72" s="22" customFormat="1" ht="24" customHeight="1">
      <c r="A156" s="155"/>
      <c r="B156" s="156"/>
      <c r="C156" s="423" t="s">
        <v>5322</v>
      </c>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row>
    <row r="157" spans="1:72" s="22" customFormat="1" ht="15" customHeight="1">
      <c r="A157" s="164"/>
      <c r="B157" s="167"/>
      <c r="C157" s="164"/>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row>
    <row r="158" spans="1:72" s="22" customFormat="1" ht="24" customHeight="1">
      <c r="A158" s="164"/>
      <c r="B158" s="167"/>
      <c r="C158" s="463" t="s">
        <v>5082</v>
      </c>
      <c r="D158" s="464"/>
      <c r="E158" s="464"/>
      <c r="F158" s="465"/>
      <c r="G158" s="463" t="s">
        <v>5083</v>
      </c>
      <c r="H158" s="465"/>
      <c r="I158" s="463" t="s">
        <v>5084</v>
      </c>
      <c r="J158" s="464"/>
      <c r="K158" s="464"/>
      <c r="L158" s="464"/>
      <c r="M158" s="464"/>
      <c r="N158" s="464"/>
      <c r="O158" s="337" t="s">
        <v>5317</v>
      </c>
      <c r="P158" s="337"/>
      <c r="Q158" s="337"/>
      <c r="R158" s="337"/>
      <c r="S158" s="337"/>
      <c r="T158" s="337"/>
      <c r="U158" s="337"/>
      <c r="V158" s="337"/>
      <c r="W158" s="337"/>
      <c r="X158" s="337"/>
      <c r="Y158" s="337"/>
      <c r="Z158" s="337"/>
      <c r="AA158" s="337"/>
      <c r="AB158" s="337"/>
      <c r="AC158" s="337"/>
      <c r="AD158" s="337"/>
      <c r="AE158"/>
      <c r="AK158" s="511" t="s">
        <v>5240</v>
      </c>
      <c r="AL158" s="511"/>
      <c r="AM158" s="511"/>
      <c r="AN158" s="511"/>
      <c r="AO158" s="511"/>
      <c r="AP158" s="511"/>
      <c r="AQ158" s="511"/>
      <c r="AR158" s="511"/>
      <c r="AS158" s="511"/>
      <c r="AT158" s="511"/>
      <c r="AU158" s="511"/>
      <c r="AV158" s="511"/>
      <c r="AW158" s="511"/>
      <c r="AX158" s="511"/>
      <c r="AY158" s="511"/>
      <c r="AZ158" s="511"/>
      <c r="BA158" s="194"/>
      <c r="BB158" s="194"/>
      <c r="BC158" s="194"/>
      <c r="BD158" s="194"/>
      <c r="BE158" s="194"/>
      <c r="BF158" s="194"/>
      <c r="BG158" s="194"/>
      <c r="BH158" s="194"/>
      <c r="BI158" s="194"/>
      <c r="BJ158" s="194"/>
      <c r="BK158" s="194"/>
      <c r="BL158" s="194"/>
      <c r="BM158" s="194"/>
      <c r="BN158" s="194"/>
      <c r="BO158" s="194"/>
      <c r="BP158" s="194"/>
      <c r="BQ158" s="194"/>
    </row>
    <row r="159" spans="1:72" s="22" customFormat="1" ht="24" customHeight="1">
      <c r="A159" s="164"/>
      <c r="B159" s="167"/>
      <c r="C159" s="466"/>
      <c r="D159" s="467"/>
      <c r="E159" s="467"/>
      <c r="F159" s="468"/>
      <c r="G159" s="466"/>
      <c r="H159" s="468"/>
      <c r="I159" s="466"/>
      <c r="J159" s="467"/>
      <c r="K159" s="467"/>
      <c r="L159" s="467"/>
      <c r="M159" s="467"/>
      <c r="N159" s="467"/>
      <c r="O159" s="481" t="s">
        <v>5225</v>
      </c>
      <c r="P159" s="518" t="s">
        <v>5241</v>
      </c>
      <c r="Q159" s="518" t="s">
        <v>5242</v>
      </c>
      <c r="R159" s="518" t="s">
        <v>400</v>
      </c>
      <c r="S159" s="519" t="s">
        <v>5243</v>
      </c>
      <c r="T159" s="520"/>
      <c r="U159" s="520"/>
      <c r="V159" s="521"/>
      <c r="W159" s="519" t="s">
        <v>5244</v>
      </c>
      <c r="X159" s="520"/>
      <c r="Y159" s="520"/>
      <c r="Z159" s="521"/>
      <c r="AA159" s="519" t="s">
        <v>400</v>
      </c>
      <c r="AB159" s="520"/>
      <c r="AC159" s="520"/>
      <c r="AD159" s="521"/>
      <c r="AE159"/>
      <c r="AK159" s="512" t="s">
        <v>5225</v>
      </c>
      <c r="AL159" s="512"/>
      <c r="AM159" s="512"/>
      <c r="AN159" s="512"/>
      <c r="AO159" s="513" t="s">
        <v>5245</v>
      </c>
      <c r="AP159" s="513"/>
      <c r="AQ159" s="513"/>
      <c r="AR159" s="513"/>
      <c r="AS159" s="514" t="s">
        <v>5242</v>
      </c>
      <c r="AT159" s="514"/>
      <c r="AU159" s="514"/>
      <c r="AV159" s="514"/>
      <c r="AW159" s="514" t="s">
        <v>400</v>
      </c>
      <c r="AX159" s="514"/>
      <c r="AY159" s="514"/>
      <c r="AZ159" s="514"/>
      <c r="BA159" s="194"/>
      <c r="BB159" s="194"/>
      <c r="BC159" s="194"/>
      <c r="BD159" s="194"/>
      <c r="BE159" s="194"/>
      <c r="BF159" s="194"/>
      <c r="BG159" s="194"/>
      <c r="BH159" s="194"/>
      <c r="BI159" s="194"/>
      <c r="BJ159" s="194"/>
      <c r="BK159" s="194"/>
      <c r="BL159" s="194"/>
      <c r="BM159" s="194"/>
      <c r="BN159" s="194"/>
      <c r="BO159" s="194"/>
      <c r="BP159" s="194"/>
      <c r="BQ159" s="194"/>
    </row>
    <row r="160" spans="1:72" s="22" customFormat="1" ht="84" customHeight="1">
      <c r="A160" s="164"/>
      <c r="B160" s="167"/>
      <c r="C160" s="469"/>
      <c r="D160" s="470"/>
      <c r="E160" s="470"/>
      <c r="F160" s="471"/>
      <c r="G160" s="469"/>
      <c r="H160" s="471"/>
      <c r="I160" s="469"/>
      <c r="J160" s="470"/>
      <c r="K160" s="470"/>
      <c r="L160" s="470"/>
      <c r="M160" s="470"/>
      <c r="N160" s="470"/>
      <c r="O160" s="481"/>
      <c r="P160" s="518"/>
      <c r="Q160" s="518"/>
      <c r="R160" s="518"/>
      <c r="S160" s="187" t="s">
        <v>5246</v>
      </c>
      <c r="T160" s="188" t="s">
        <v>5241</v>
      </c>
      <c r="U160" s="188" t="s">
        <v>5242</v>
      </c>
      <c r="V160" s="188" t="s">
        <v>400</v>
      </c>
      <c r="W160" s="187" t="s">
        <v>5246</v>
      </c>
      <c r="X160" s="188" t="s">
        <v>5241</v>
      </c>
      <c r="Y160" s="188" t="s">
        <v>5242</v>
      </c>
      <c r="Z160" s="188" t="s">
        <v>400</v>
      </c>
      <c r="AA160" s="187" t="s">
        <v>5246</v>
      </c>
      <c r="AB160" s="188" t="s">
        <v>5241</v>
      </c>
      <c r="AC160" s="188" t="s">
        <v>5242</v>
      </c>
      <c r="AD160" s="188" t="s">
        <v>400</v>
      </c>
      <c r="AE160"/>
      <c r="AG160" t="s">
        <v>5055</v>
      </c>
      <c r="AH160" t="s">
        <v>5323</v>
      </c>
      <c r="AI160" s="189" t="s">
        <v>5227</v>
      </c>
      <c r="AJ160"/>
      <c r="AK160" s="5" t="s">
        <v>5248</v>
      </c>
      <c r="AL160" s="6" t="s">
        <v>5249</v>
      </c>
      <c r="AM160" s="7" t="s">
        <v>5250</v>
      </c>
      <c r="AN160" s="8" t="s">
        <v>5251</v>
      </c>
      <c r="AO160" s="5" t="s">
        <v>5248</v>
      </c>
      <c r="AP160" s="6" t="s">
        <v>5249</v>
      </c>
      <c r="AQ160" s="7" t="s">
        <v>5250</v>
      </c>
      <c r="AR160" s="8" t="s">
        <v>5251</v>
      </c>
      <c r="AS160" s="5" t="s">
        <v>5248</v>
      </c>
      <c r="AT160" s="6" t="s">
        <v>5249</v>
      </c>
      <c r="AU160" s="7" t="s">
        <v>5250</v>
      </c>
      <c r="AV160" s="8" t="s">
        <v>5251</v>
      </c>
      <c r="AW160" s="5" t="s">
        <v>5248</v>
      </c>
      <c r="AX160" s="6" t="s">
        <v>5249</v>
      </c>
      <c r="AY160" s="7" t="s">
        <v>5250</v>
      </c>
      <c r="AZ160" s="8" t="s">
        <v>5251</v>
      </c>
      <c r="BA160" s="204" t="s">
        <v>5252</v>
      </c>
      <c r="BB160" s="16" t="s">
        <v>5302</v>
      </c>
      <c r="BC160" s="183" t="s">
        <v>5303</v>
      </c>
      <c r="BE160" s="9" t="s">
        <v>5253</v>
      </c>
      <c r="BF160" s="9" t="s">
        <v>5254</v>
      </c>
      <c r="BG160" s="9" t="s">
        <v>5255</v>
      </c>
      <c r="BH160" s="9" t="s">
        <v>5256</v>
      </c>
      <c r="BI160" s="9" t="s">
        <v>5257</v>
      </c>
      <c r="BJ160" s="9" t="s">
        <v>5258</v>
      </c>
      <c r="BK160" s="9" t="s">
        <v>5259</v>
      </c>
      <c r="BL160" s="9" t="s">
        <v>5260</v>
      </c>
      <c r="BM160" s="9" t="s">
        <v>5261</v>
      </c>
      <c r="BN160" s="9" t="s">
        <v>5262</v>
      </c>
      <c r="BO160" s="9" t="s">
        <v>5263</v>
      </c>
      <c r="BP160" s="9" t="s">
        <v>5264</v>
      </c>
      <c r="BQ160" s="9" t="s">
        <v>5265</v>
      </c>
      <c r="BR160" s="9" t="s">
        <v>5266</v>
      </c>
      <c r="BS160" s="9" t="s">
        <v>5267</v>
      </c>
      <c r="BT160" s="9" t="s">
        <v>5268</v>
      </c>
    </row>
    <row r="161" spans="1:72" s="22" customFormat="1" ht="24" customHeight="1">
      <c r="A161" s="164"/>
      <c r="B161" s="167"/>
      <c r="C161" s="491" t="s">
        <v>5086</v>
      </c>
      <c r="D161" s="522" t="s">
        <v>5087</v>
      </c>
      <c r="E161" s="522"/>
      <c r="F161" s="522"/>
      <c r="G161" s="509" t="s">
        <v>5088</v>
      </c>
      <c r="H161" s="509"/>
      <c r="I161" s="524" t="s">
        <v>5089</v>
      </c>
      <c r="J161" s="524"/>
      <c r="K161" s="524"/>
      <c r="L161" s="524"/>
      <c r="M161" s="524"/>
      <c r="N161" s="524"/>
      <c r="O161" s="1"/>
      <c r="P161" s="1"/>
      <c r="Q161" s="1"/>
      <c r="R161" s="1"/>
      <c r="S161" s="1"/>
      <c r="T161" s="1"/>
      <c r="U161" s="1"/>
      <c r="V161" s="1"/>
      <c r="W161" s="1"/>
      <c r="X161" s="1"/>
      <c r="Y161" s="1"/>
      <c r="Z161" s="1"/>
      <c r="AA161" s="1"/>
      <c r="AB161" s="1"/>
      <c r="AC161" s="1"/>
      <c r="AD161" s="1"/>
      <c r="AE161"/>
      <c r="AG161">
        <f>IF(OR($AF$21&lt;&gt;1,$AG$21=0,$AG$21="NS",$AG$21="NA",$O$27=0,$O$27="NS",$O$27="NA",$C$143=0,$C$143="NS",$C$143="NA",CNGE_2026_M1_Secc10_Sub2!$Y46=0,CNGE_2026_M1_Secc10_Sub2!$Y46="NS",CNGE_2026_M1_Secc10_Sub2!$Y46="NA"),0,IF(COUNTA(O161:AD161)=16,0,1))</f>
        <v>0</v>
      </c>
      <c r="AH161">
        <f>IF(OR(CNGE_2026_M1_Secc10_Sub2!$Y46=0,CNGE_2026_M1_Secc10_Sub2!$Y46="NS",CNGE_2026_M1_Secc10_Sub2!$Y46="NA"),IF(COUNTA(O161:AD161)=0,0,1),0)</f>
        <v>0</v>
      </c>
      <c r="AI161" s="170">
        <f>IF(OR($AF$21&lt;&gt;1,$AG$21=0,$AG$21="NS",$AG$21="NA",$O$27=0,$O$27="NS",$O$27="NA",$C$143=0,$C$143="NS",$C$143="NA"),IF(COUNTA(O161:AD212)=0,0,1),0)</f>
        <v>0</v>
      </c>
      <c r="AJ161" s="140"/>
      <c r="AK161" s="10">
        <f>O161</f>
        <v>0</v>
      </c>
      <c r="AL161" s="11">
        <f>COUNTIF(S161,"NS") + COUNTIF(W161,"NS") + COUNTIF(AA161,"NS")</f>
        <v>0</v>
      </c>
      <c r="AM161" s="12">
        <f>SUM(S161,W161,AA161)</f>
        <v>0</v>
      </c>
      <c r="AN161" s="13">
        <f>IF(OR(AND(AK161=0, AL161&gt;0),AND(AK161="NS", AM161&gt;0), AND(AK161="NS", AL161=0, AM161=0)), 1, IF(OR(AND(AK161&gt;0, AL161&gt;1,AK161&gt;AM161), AND(AK161="NS", AL161=2), AND(AK161="NS", AM161=0, AL161&gt;0), AK161=AM161), 0, 1))</f>
        <v>0</v>
      </c>
      <c r="AO161" s="10">
        <f>P161</f>
        <v>0</v>
      </c>
      <c r="AP161" s="11">
        <f>COUNTIF(T161,"NS") + COUNTIF(X161,"NS") + COUNTIF(AB161,"NS")</f>
        <v>0</v>
      </c>
      <c r="AQ161" s="12">
        <f>SUM(T161,X161,AB161)</f>
        <v>0</v>
      </c>
      <c r="AR161" s="13">
        <f>IF(OR(AND(AO161=0, AP161&gt;0),AND(AO161="NS", AQ161&gt;0), AND(AO161="NS", AP161=0, AQ161=0)), 1, IF(OR(AND(AO161&gt;0, AP161&gt;1,AO161&gt;AQ161), AND(AO161="NS", AP161=2), AND(AO161="NS", AQ161=0, AP161&gt;0), AO161=AQ161), 0, 1))</f>
        <v>0</v>
      </c>
      <c r="AS161" s="10">
        <f>Q161</f>
        <v>0</v>
      </c>
      <c r="AT161" s="11">
        <f>COUNTIF(U161,"NS") + COUNTIF(Y161,"NS") + COUNTIF(AC161,"NS")</f>
        <v>0</v>
      </c>
      <c r="AU161" s="12">
        <f>SUM(U161,Y161,AC161)</f>
        <v>0</v>
      </c>
      <c r="AV161" s="13">
        <f>IF(OR(AND(AS161=0, AT161&gt;0),AND(AS161="NS", AU161&gt;0), AND(AS161="NS", AT161=0, AU161=0)), 1, IF(OR(AND(AS161&gt;0, AT161&gt;1,AS161&gt;AU161), AND(AS161="NS", AT161=2), AND(AS161="NS", AU161=0, AT161&gt;0), AS161=AU161), 0, 1))</f>
        <v>0</v>
      </c>
      <c r="AW161" s="10">
        <f>R161</f>
        <v>0</v>
      </c>
      <c r="AX161" s="11">
        <f>COUNTIF(V161,"NS") + COUNTIF(Z161,"NS") + COUNTIF(AD161,"NS")</f>
        <v>0</v>
      </c>
      <c r="AY161" s="12">
        <f>SUM(V161,Z161,AD161)</f>
        <v>0</v>
      </c>
      <c r="AZ161" s="13">
        <f t="shared" ref="AZ161" si="92">IF(OR(AND(AW161=0, AX161&gt;0),AND(AW161="NS", AY161&gt;0), AND(AW161="NS", AX161=0, AY161=0)), 1, IF(OR(AND(AW161&gt;0, AX161&gt;1,AW161&gt;AY161), AND(AW161="NS", AX161=2), AND(AW161="NS", AY161=0, AX161&gt;0), AW161=AY161), 0, 1))</f>
        <v>0</v>
      </c>
      <c r="BA161" s="17">
        <f>IF(SUM(AN161,AR161,AV161,AZ161)=0,0,1)</f>
        <v>0</v>
      </c>
      <c r="BB161" s="16" t="str">
        <f>IF(BA161=0,"",
IF(SUM($BA$161:BA161)=1,BC161,
IF($BA$213&gt;SUM($BA$161:BA161),_xlfn.CONCAT(", ",BC161),
IF($BA$213=SUM($BA$161:BA161),_xlfn.CONCAT(" y ",BC161)))))</f>
        <v/>
      </c>
      <c r="BC161" s="509" t="s">
        <v>5088</v>
      </c>
      <c r="BD161" s="509"/>
      <c r="BE161" s="2">
        <f>O161</f>
        <v>0</v>
      </c>
      <c r="BF161" s="2">
        <f>COUNTIF(P161:R161,"NS")</f>
        <v>0</v>
      </c>
      <c r="BG161" s="2">
        <f>SUM(P161:R161)</f>
        <v>0</v>
      </c>
      <c r="BH161" s="2">
        <f>IF(OR(AND(BE161=0, BF161&gt;0),AND(BE161="NS", BG161&gt;0), AND(BE161="NS", BF161=0, BG161=0)), 1, IF(OR(AND(BE161&gt;0, BF161&gt;1,BE161&gt;BG161), AND(BE161="NS", BF161=2), AND(BE161="NS", BG161=0, BF161&gt;0), BE161=BG161), 0, 1))</f>
        <v>0</v>
      </c>
      <c r="BI161" s="2">
        <f>S161</f>
        <v>0</v>
      </c>
      <c r="BJ161" s="2">
        <f>COUNTIF(T161:V161,"NS")</f>
        <v>0</v>
      </c>
      <c r="BK161" s="2">
        <f>SUM(T161:V161)</f>
        <v>0</v>
      </c>
      <c r="BL161" s="2">
        <f t="shared" ref="BL161" si="93">IF(OR(AND(BI161=0, BJ161&gt;0),AND(BI161="NS", BK161&gt;0), AND(BI161="NS", BJ161=0, BK161=0)), 1, IF(OR(AND(BI161&gt;0, BJ161&gt;1,BI161&gt;BK161), AND(BI161="NS", BJ161=2), AND(BI161="NS", BK161=0, BJ161&gt;0), BI161=BK161), 0, 1))</f>
        <v>0</v>
      </c>
      <c r="BM161" s="2">
        <f>W161</f>
        <v>0</v>
      </c>
      <c r="BN161" s="2">
        <f>COUNTIF(X161:Z161,"NS")</f>
        <v>0</v>
      </c>
      <c r="BO161" s="2">
        <f>SUM(X161:Z161)</f>
        <v>0</v>
      </c>
      <c r="BP161" s="2">
        <f>IF(OR(AND(BM161=0, BN161&gt;0),AND(BM161="NS", BO161&gt;0), AND(BM161="NS", BN161=0, BO161=0)), 1, IF(OR(AND(BM161&gt;0, BN161&gt;1,BM161&gt;BO161), AND(BM161="NS", BN161=2), AND(BM161="NS", BO161=0, BN161&gt;0), BM161=BO161), 0, 1))</f>
        <v>0</v>
      </c>
      <c r="BQ161" s="2">
        <f>AA161</f>
        <v>0</v>
      </c>
      <c r="BR161" s="2">
        <f>COUNTIF(AB161:AD161,"NS")</f>
        <v>0</v>
      </c>
      <c r="BS161" s="2">
        <f>SUM(AB161:AD161)</f>
        <v>0</v>
      </c>
      <c r="BT161" s="2">
        <f t="shared" ref="BT161" si="94">IF(OR(AND(BQ161=0, BR161&gt;0),AND(BQ161="NS", BS161&gt;0), AND(BQ161="NS", BR161=0, BS161=0)), 1, IF(OR(AND(BQ161&gt;0, BR161&gt;1,BQ161&gt;BS161), AND(BQ161="NS", BR161=2), AND(BQ161="NS", BS161=0, BR161&gt;0), BQ161=BS161), 0, 1))</f>
        <v>0</v>
      </c>
    </row>
    <row r="162" spans="1:72" s="22" customFormat="1" ht="24" customHeight="1">
      <c r="A162" s="164"/>
      <c r="B162" s="167"/>
      <c r="C162" s="491"/>
      <c r="D162" s="522"/>
      <c r="E162" s="522"/>
      <c r="F162" s="522"/>
      <c r="G162" s="509" t="s">
        <v>5090</v>
      </c>
      <c r="H162" s="509"/>
      <c r="I162" s="524" t="s">
        <v>5091</v>
      </c>
      <c r="J162" s="524"/>
      <c r="K162" s="524"/>
      <c r="L162" s="524"/>
      <c r="M162" s="524"/>
      <c r="N162" s="524"/>
      <c r="O162" s="1"/>
      <c r="P162" s="1"/>
      <c r="Q162" s="1"/>
      <c r="R162" s="1"/>
      <c r="S162" s="1"/>
      <c r="T162" s="1"/>
      <c r="U162" s="1"/>
      <c r="V162" s="1"/>
      <c r="W162" s="1"/>
      <c r="X162" s="1"/>
      <c r="Y162" s="1"/>
      <c r="Z162" s="1"/>
      <c r="AA162" s="1"/>
      <c r="AB162" s="1"/>
      <c r="AC162" s="1"/>
      <c r="AD162" s="1"/>
      <c r="AE162"/>
      <c r="AG162">
        <f>IF(OR($AF$21&lt;&gt;1,$AG$21=0,$AG$21="NS",$AG$21="NA",$O$27=0,$O$27="NS",$O$27="NA",$C$143=0,$C$143="NS",$C$143="NA",CNGE_2026_M1_Secc10_Sub2!$Y47=0,CNGE_2026_M1_Secc10_Sub2!$Y47="NS",CNGE_2026_M1_Secc10_Sub2!$Y47="NA"),0,IF(COUNTA(O162:AD162)=16,0,1))</f>
        <v>0</v>
      </c>
      <c r="AH162">
        <f>IF(OR(CNGE_2026_M1_Secc10_Sub2!$Y47=0,CNGE_2026_M1_Secc10_Sub2!$Y47="NS",CNGE_2026_M1_Secc10_Sub2!$Y47="NA"),IF(COUNTA(O162:AD162)=0,0,1),0)</f>
        <v>0</v>
      </c>
      <c r="AI162"/>
      <c r="AJ162" s="140"/>
      <c r="AK162" s="10">
        <f t="shared" ref="AK162:AK212" si="95">O162</f>
        <v>0</v>
      </c>
      <c r="AL162" s="11">
        <f t="shared" ref="AL162:AL212" si="96">COUNTIF(S162,"NS") + COUNTIF(W162,"NS") + COUNTIF(AA162,"NS")</f>
        <v>0</v>
      </c>
      <c r="AM162" s="12">
        <f t="shared" ref="AM162:AM212" si="97">SUM(S162,W162,AA162)</f>
        <v>0</v>
      </c>
      <c r="AN162" s="13">
        <f t="shared" ref="AN162:AN212" si="98">IF(OR(AND(AK162=0, AL162&gt;0),AND(AK162="NS", AM162&gt;0), AND(AK162="NS", AL162=0, AM162=0)), 1, IF(OR(AND(AK162&gt;0, AL162&gt;1,AK162&gt;AM162), AND(AK162="NS", AL162=2), AND(AK162="NS", AM162=0, AL162&gt;0), AK162=AM162), 0, 1))</f>
        <v>0</v>
      </c>
      <c r="AO162" s="10">
        <f t="shared" ref="AO162:AO212" si="99">P162</f>
        <v>0</v>
      </c>
      <c r="AP162" s="11">
        <f t="shared" ref="AP162:AP212" si="100">COUNTIF(T162,"NS") + COUNTIF(X162,"NS") + COUNTIF(AB162,"NS")</f>
        <v>0</v>
      </c>
      <c r="AQ162" s="12">
        <f t="shared" ref="AQ162:AQ212" si="101">SUM(T162,X162,AB162)</f>
        <v>0</v>
      </c>
      <c r="AR162" s="13">
        <f t="shared" ref="AR162:AR212" si="102">IF(OR(AND(AO162=0, AP162&gt;0),AND(AO162="NS", AQ162&gt;0), AND(AO162="NS", AP162=0, AQ162=0)), 1, IF(OR(AND(AO162&gt;0, AP162&gt;1,AO162&gt;AQ162), AND(AO162="NS", AP162=2), AND(AO162="NS", AQ162=0, AP162&gt;0), AO162=AQ162), 0, 1))</f>
        <v>0</v>
      </c>
      <c r="AS162" s="10">
        <f t="shared" ref="AS162:AS212" si="103">Q162</f>
        <v>0</v>
      </c>
      <c r="AT162" s="11">
        <f t="shared" ref="AT162:AT212" si="104">COUNTIF(U162,"NS") + COUNTIF(Y162,"NS") + COUNTIF(AC162,"NS")</f>
        <v>0</v>
      </c>
      <c r="AU162" s="12">
        <f t="shared" ref="AU162:AU212" si="105">SUM(U162,Y162,AC162)</f>
        <v>0</v>
      </c>
      <c r="AV162" s="13">
        <f t="shared" ref="AV162:AV212" si="106">IF(OR(AND(AS162=0, AT162&gt;0),AND(AS162="NS", AU162&gt;0), AND(AS162="NS", AT162=0, AU162=0)), 1, IF(OR(AND(AS162&gt;0, AT162&gt;1,AS162&gt;AU162), AND(AS162="NS", AT162=2), AND(AS162="NS", AU162=0, AT162&gt;0), AS162=AU162), 0, 1))</f>
        <v>0</v>
      </c>
      <c r="AW162" s="10">
        <f t="shared" ref="AW162:AW211" si="107">R162</f>
        <v>0</v>
      </c>
      <c r="AX162" s="11">
        <f t="shared" ref="AX162:AX211" si="108">COUNTIF(V162,"NS") + COUNTIF(Z162,"NS") + COUNTIF(AD162,"NS")</f>
        <v>0</v>
      </c>
      <c r="AY162" s="12">
        <f t="shared" ref="AY162:AY211" si="109">SUM(V162,Z162,AD162)</f>
        <v>0</v>
      </c>
      <c r="AZ162" s="13">
        <f t="shared" ref="AZ162:AZ211" si="110">IF(OR(AND(AW162=0, AX162&gt;0),AND(AW162="NS", AY162&gt;0), AND(AW162="NS", AX162=0, AY162=0)), 1, IF(OR(AND(AW162&gt;0, AX162&gt;1,AW162&gt;AY162), AND(AW162="NS", AX162=2), AND(AW162="NS", AY162=0, AX162&gt;0), AW162=AY162), 0, 1))</f>
        <v>0</v>
      </c>
      <c r="BA162" s="17">
        <f t="shared" ref="BA162:BA211" si="111">IF(SUM(AN162,AR162,AV162,AZ162)=0,0,1)</f>
        <v>0</v>
      </c>
      <c r="BB162" s="16" t="str">
        <f>IF(BA162=0,"",
IF(SUM($BA$161:BA162)=1,BC162,
IF($BA$213&gt;SUM($BA$161:BA162),_xlfn.CONCAT(", ",BC162),
IF($BA$213=SUM($BA$161:BA162),_xlfn.CONCAT(" y ",BC162)))))</f>
        <v/>
      </c>
      <c r="BC162" s="509" t="s">
        <v>5090</v>
      </c>
      <c r="BD162" s="509"/>
      <c r="BE162" s="2">
        <f t="shared" ref="BE162:BE212" si="112">O162</f>
        <v>0</v>
      </c>
      <c r="BF162" s="2">
        <f t="shared" ref="BF162:BF212" si="113">COUNTIF(P162:R162,"NS")</f>
        <v>0</v>
      </c>
      <c r="BG162" s="2">
        <f t="shared" ref="BG162:BG212" si="114">SUM(P162:R162)</f>
        <v>0</v>
      </c>
      <c r="BH162" s="2">
        <f t="shared" ref="BH162:BH212" si="115">IF(OR(AND(BE162=0, BF162&gt;0),AND(BE162="NS", BG162&gt;0), AND(BE162="NS", BF162=0, BG162=0)), 1, IF(OR(AND(BE162&gt;0, BF162&gt;1,BE162&gt;BG162), AND(BE162="NS", BF162=2), AND(BE162="NS", BG162=0, BF162&gt;0), BE162=BG162), 0, 1))</f>
        <v>0</v>
      </c>
      <c r="BI162" s="2">
        <f t="shared" ref="BI162:BI212" si="116">S162</f>
        <v>0</v>
      </c>
      <c r="BJ162" s="2">
        <f t="shared" ref="BJ162:BJ212" si="117">COUNTIF(T162:V162,"NS")</f>
        <v>0</v>
      </c>
      <c r="BK162" s="2">
        <f t="shared" ref="BK162:BK212" si="118">SUM(T162:V162)</f>
        <v>0</v>
      </c>
      <c r="BL162" s="2">
        <f t="shared" ref="BL162:BL212" si="119">IF(OR(AND(BI162=0, BJ162&gt;0),AND(BI162="NS", BK162&gt;0), AND(BI162="NS", BJ162=0, BK162=0)), 1, IF(OR(AND(BI162&gt;0, BJ162&gt;1,BI162&gt;BK162), AND(BI162="NS", BJ162=2), AND(BI162="NS", BK162=0, BJ162&gt;0), BI162=BK162), 0, 1))</f>
        <v>0</v>
      </c>
      <c r="BM162" s="2">
        <f t="shared" ref="BM162:BM212" si="120">W162</f>
        <v>0</v>
      </c>
      <c r="BN162" s="2">
        <f t="shared" ref="BN162:BN212" si="121">COUNTIF(X162:Z162,"NS")</f>
        <v>0</v>
      </c>
      <c r="BO162" s="2">
        <f t="shared" ref="BO162:BO212" si="122">SUM(X162:Z162)</f>
        <v>0</v>
      </c>
      <c r="BP162" s="2">
        <f t="shared" ref="BP162:BP212" si="123">IF(OR(AND(BM162=0, BN162&gt;0),AND(BM162="NS", BO162&gt;0), AND(BM162="NS", BN162=0, BO162=0)), 1, IF(OR(AND(BM162&gt;0, BN162&gt;1,BM162&gt;BO162), AND(BM162="NS", BN162=2), AND(BM162="NS", BO162=0, BN162&gt;0), BM162=BO162), 0, 1))</f>
        <v>0</v>
      </c>
      <c r="BQ162" s="2">
        <f t="shared" ref="BQ162:BQ211" si="124">AA162</f>
        <v>0</v>
      </c>
      <c r="BR162" s="2">
        <f t="shared" ref="BR162:BR211" si="125">COUNTIF(AB162:AD162,"NS")</f>
        <v>0</v>
      </c>
      <c r="BS162" s="2">
        <f t="shared" ref="BS162:BS211" si="126">SUM(AB162:AD162)</f>
        <v>0</v>
      </c>
      <c r="BT162" s="2">
        <f t="shared" ref="BT162:BT211" si="127">IF(OR(AND(BQ162=0, BR162&gt;0),AND(BQ162="NS", BS162&gt;0), AND(BQ162="NS", BR162=0, BS162=0)), 1, IF(OR(AND(BQ162&gt;0, BR162&gt;1,BQ162&gt;BS162), AND(BQ162="NS", BR162=2), AND(BQ162="NS", BS162=0, BR162&gt;0), BQ162=BS162), 0, 1))</f>
        <v>0</v>
      </c>
    </row>
    <row r="163" spans="1:72" s="22" customFormat="1" ht="48" customHeight="1">
      <c r="A163" s="164"/>
      <c r="B163" s="167"/>
      <c r="C163" s="491"/>
      <c r="D163" s="522"/>
      <c r="E163" s="522"/>
      <c r="F163" s="522"/>
      <c r="G163" s="509" t="s">
        <v>5092</v>
      </c>
      <c r="H163" s="509"/>
      <c r="I163" s="524" t="s">
        <v>5093</v>
      </c>
      <c r="J163" s="524"/>
      <c r="K163" s="524"/>
      <c r="L163" s="524"/>
      <c r="M163" s="524"/>
      <c r="N163" s="524"/>
      <c r="O163" s="1"/>
      <c r="P163" s="1"/>
      <c r="Q163" s="1"/>
      <c r="R163" s="1"/>
      <c r="S163" s="1"/>
      <c r="T163" s="1"/>
      <c r="U163" s="1"/>
      <c r="V163" s="1"/>
      <c r="W163" s="1"/>
      <c r="X163" s="1"/>
      <c r="Y163" s="1"/>
      <c r="Z163" s="1"/>
      <c r="AA163" s="1"/>
      <c r="AB163" s="1"/>
      <c r="AC163" s="1"/>
      <c r="AD163" s="1"/>
      <c r="AE163"/>
      <c r="AG163">
        <f>IF(OR($AF$21&lt;&gt;1,$AG$21=0,$AG$21="NS",$AG$21="NA",$O$27=0,$O$27="NS",$O$27="NA",$C$143=0,$C$143="NS",$C$143="NA",CNGE_2026_M1_Secc10_Sub2!$Y48=0,CNGE_2026_M1_Secc10_Sub2!$Y48="NS",CNGE_2026_M1_Secc10_Sub2!$Y48="NA"),0,IF(COUNTA(O163:AD163)=16,0,1))</f>
        <v>0</v>
      </c>
      <c r="AH163">
        <f>IF(OR(CNGE_2026_M1_Secc10_Sub2!$Y48=0,CNGE_2026_M1_Secc10_Sub2!$Y48="NS",CNGE_2026_M1_Secc10_Sub2!$Y48="NA"),IF(COUNTA(O163:AD163)=0,0,1),0)</f>
        <v>0</v>
      </c>
      <c r="AI163"/>
      <c r="AJ163" s="140"/>
      <c r="AK163" s="10">
        <f t="shared" si="95"/>
        <v>0</v>
      </c>
      <c r="AL163" s="11">
        <f t="shared" si="96"/>
        <v>0</v>
      </c>
      <c r="AM163" s="12">
        <f t="shared" si="97"/>
        <v>0</v>
      </c>
      <c r="AN163" s="13">
        <f t="shared" si="98"/>
        <v>0</v>
      </c>
      <c r="AO163" s="10">
        <f t="shared" si="99"/>
        <v>0</v>
      </c>
      <c r="AP163" s="11">
        <f t="shared" si="100"/>
        <v>0</v>
      </c>
      <c r="AQ163" s="12">
        <f t="shared" si="101"/>
        <v>0</v>
      </c>
      <c r="AR163" s="13">
        <f t="shared" si="102"/>
        <v>0</v>
      </c>
      <c r="AS163" s="10">
        <f t="shared" si="103"/>
        <v>0</v>
      </c>
      <c r="AT163" s="11">
        <f t="shared" si="104"/>
        <v>0</v>
      </c>
      <c r="AU163" s="12">
        <f t="shared" si="105"/>
        <v>0</v>
      </c>
      <c r="AV163" s="13">
        <f t="shared" si="106"/>
        <v>0</v>
      </c>
      <c r="AW163" s="10">
        <f t="shared" si="107"/>
        <v>0</v>
      </c>
      <c r="AX163" s="11">
        <f t="shared" si="108"/>
        <v>0</v>
      </c>
      <c r="AY163" s="12">
        <f t="shared" si="109"/>
        <v>0</v>
      </c>
      <c r="AZ163" s="13">
        <f t="shared" si="110"/>
        <v>0</v>
      </c>
      <c r="BA163" s="17">
        <f t="shared" si="111"/>
        <v>0</v>
      </c>
      <c r="BB163" s="16" t="str">
        <f>IF(BA163=0,"",
IF(SUM($BA$161:BA163)=1,BC163,
IF($BA$213&gt;SUM($BA$161:BA163),_xlfn.CONCAT(", ",BC163),
IF($BA$213=SUM($BA$161:BA163),_xlfn.CONCAT(" y ",BC163)))))</f>
        <v/>
      </c>
      <c r="BC163" s="509" t="s">
        <v>5092</v>
      </c>
      <c r="BD163" s="509"/>
      <c r="BE163" s="2">
        <f t="shared" si="112"/>
        <v>0</v>
      </c>
      <c r="BF163" s="2">
        <f t="shared" si="113"/>
        <v>0</v>
      </c>
      <c r="BG163" s="2">
        <f t="shared" si="114"/>
        <v>0</v>
      </c>
      <c r="BH163" s="2">
        <f t="shared" si="115"/>
        <v>0</v>
      </c>
      <c r="BI163" s="2">
        <f t="shared" si="116"/>
        <v>0</v>
      </c>
      <c r="BJ163" s="2">
        <f t="shared" si="117"/>
        <v>0</v>
      </c>
      <c r="BK163" s="2">
        <f t="shared" si="118"/>
        <v>0</v>
      </c>
      <c r="BL163" s="2">
        <f t="shared" si="119"/>
        <v>0</v>
      </c>
      <c r="BM163" s="2">
        <f t="shared" si="120"/>
        <v>0</v>
      </c>
      <c r="BN163" s="2">
        <f t="shared" si="121"/>
        <v>0</v>
      </c>
      <c r="BO163" s="2">
        <f t="shared" si="122"/>
        <v>0</v>
      </c>
      <c r="BP163" s="2">
        <f t="shared" si="123"/>
        <v>0</v>
      </c>
      <c r="BQ163" s="2">
        <f t="shared" si="124"/>
        <v>0</v>
      </c>
      <c r="BR163" s="2">
        <f t="shared" si="125"/>
        <v>0</v>
      </c>
      <c r="BS163" s="2">
        <f t="shared" si="126"/>
        <v>0</v>
      </c>
      <c r="BT163" s="2">
        <f t="shared" si="127"/>
        <v>0</v>
      </c>
    </row>
    <row r="164" spans="1:72" s="22" customFormat="1" ht="36" customHeight="1">
      <c r="A164" s="164"/>
      <c r="B164" s="167"/>
      <c r="C164" s="491"/>
      <c r="D164" s="522"/>
      <c r="E164" s="522"/>
      <c r="F164" s="522"/>
      <c r="G164" s="509" t="s">
        <v>5094</v>
      </c>
      <c r="H164" s="509"/>
      <c r="I164" s="524" t="s">
        <v>5095</v>
      </c>
      <c r="J164" s="524"/>
      <c r="K164" s="524"/>
      <c r="L164" s="524"/>
      <c r="M164" s="524"/>
      <c r="N164" s="524"/>
      <c r="O164" s="1"/>
      <c r="P164" s="1"/>
      <c r="Q164" s="1"/>
      <c r="R164" s="1"/>
      <c r="S164" s="1"/>
      <c r="T164" s="1"/>
      <c r="U164" s="1"/>
      <c r="V164" s="1"/>
      <c r="W164" s="1"/>
      <c r="X164" s="1"/>
      <c r="Y164" s="1"/>
      <c r="Z164" s="1"/>
      <c r="AA164" s="1"/>
      <c r="AB164" s="1"/>
      <c r="AC164" s="1"/>
      <c r="AD164" s="1"/>
      <c r="AE164"/>
      <c r="AG164">
        <f>IF(OR($AF$21&lt;&gt;1,$AG$21=0,$AG$21="NS",$AG$21="NA",$O$27=0,$O$27="NS",$O$27="NA",$C$143=0,$C$143="NS",$C$143="NA",CNGE_2026_M1_Secc10_Sub2!$Y49=0,CNGE_2026_M1_Secc10_Sub2!$Y49="NS",CNGE_2026_M1_Secc10_Sub2!$Y49="NA"),0,IF(COUNTA(O164:AD164)=16,0,1))</f>
        <v>0</v>
      </c>
      <c r="AH164">
        <f>IF(OR(CNGE_2026_M1_Secc10_Sub2!$Y49=0,CNGE_2026_M1_Secc10_Sub2!$Y49="NS",CNGE_2026_M1_Secc10_Sub2!$Y49="NA"),IF(COUNTA(O164:AD164)=0,0,1),0)</f>
        <v>0</v>
      </c>
      <c r="AJ164" s="140"/>
      <c r="AK164" s="10">
        <f t="shared" si="95"/>
        <v>0</v>
      </c>
      <c r="AL164" s="11">
        <f t="shared" si="96"/>
        <v>0</v>
      </c>
      <c r="AM164" s="12">
        <f t="shared" si="97"/>
        <v>0</v>
      </c>
      <c r="AN164" s="13">
        <f t="shared" si="98"/>
        <v>0</v>
      </c>
      <c r="AO164" s="10">
        <f t="shared" si="99"/>
        <v>0</v>
      </c>
      <c r="AP164" s="11">
        <f t="shared" si="100"/>
        <v>0</v>
      </c>
      <c r="AQ164" s="12">
        <f t="shared" si="101"/>
        <v>0</v>
      </c>
      <c r="AR164" s="13">
        <f t="shared" si="102"/>
        <v>0</v>
      </c>
      <c r="AS164" s="10">
        <f t="shared" si="103"/>
        <v>0</v>
      </c>
      <c r="AT164" s="11">
        <f t="shared" si="104"/>
        <v>0</v>
      </c>
      <c r="AU164" s="12">
        <f t="shared" si="105"/>
        <v>0</v>
      </c>
      <c r="AV164" s="13">
        <f t="shared" si="106"/>
        <v>0</v>
      </c>
      <c r="AW164" s="10">
        <f t="shared" si="107"/>
        <v>0</v>
      </c>
      <c r="AX164" s="11">
        <f t="shared" si="108"/>
        <v>0</v>
      </c>
      <c r="AY164" s="12">
        <f t="shared" si="109"/>
        <v>0</v>
      </c>
      <c r="AZ164" s="13">
        <f t="shared" si="110"/>
        <v>0</v>
      </c>
      <c r="BA164" s="17">
        <f t="shared" si="111"/>
        <v>0</v>
      </c>
      <c r="BB164" s="16" t="str">
        <f>IF(BA164=0,"",
IF(SUM($BA$161:BA164)=1,BC164,
IF($BA$213&gt;SUM($BA$161:BA164),_xlfn.CONCAT(", ",BC164),
IF($BA$213=SUM($BA$161:BA164),_xlfn.CONCAT(" y ",BC164)))))</f>
        <v/>
      </c>
      <c r="BC164" s="509" t="s">
        <v>5094</v>
      </c>
      <c r="BD164" s="509"/>
      <c r="BE164" s="2">
        <f t="shared" si="112"/>
        <v>0</v>
      </c>
      <c r="BF164" s="2">
        <f t="shared" si="113"/>
        <v>0</v>
      </c>
      <c r="BG164" s="2">
        <f t="shared" si="114"/>
        <v>0</v>
      </c>
      <c r="BH164" s="2">
        <f t="shared" si="115"/>
        <v>0</v>
      </c>
      <c r="BI164" s="2">
        <f t="shared" si="116"/>
        <v>0</v>
      </c>
      <c r="BJ164" s="2">
        <f t="shared" si="117"/>
        <v>0</v>
      </c>
      <c r="BK164" s="2">
        <f t="shared" si="118"/>
        <v>0</v>
      </c>
      <c r="BL164" s="2">
        <f t="shared" si="119"/>
        <v>0</v>
      </c>
      <c r="BM164" s="2">
        <f t="shared" si="120"/>
        <v>0</v>
      </c>
      <c r="BN164" s="2">
        <f t="shared" si="121"/>
        <v>0</v>
      </c>
      <c r="BO164" s="2">
        <f t="shared" si="122"/>
        <v>0</v>
      </c>
      <c r="BP164" s="2">
        <f t="shared" si="123"/>
        <v>0</v>
      </c>
      <c r="BQ164" s="2">
        <f t="shared" si="124"/>
        <v>0</v>
      </c>
      <c r="BR164" s="2">
        <f t="shared" si="125"/>
        <v>0</v>
      </c>
      <c r="BS164" s="2">
        <f t="shared" si="126"/>
        <v>0</v>
      </c>
      <c r="BT164" s="2">
        <f t="shared" si="127"/>
        <v>0</v>
      </c>
    </row>
    <row r="165" spans="1:72" s="22" customFormat="1" ht="24" customHeight="1">
      <c r="A165" s="164"/>
      <c r="B165" s="167"/>
      <c r="C165" s="491"/>
      <c r="D165" s="522"/>
      <c r="E165" s="522"/>
      <c r="F165" s="522"/>
      <c r="G165" s="509" t="s">
        <v>5096</v>
      </c>
      <c r="H165" s="509"/>
      <c r="I165" s="524" t="s">
        <v>5097</v>
      </c>
      <c r="J165" s="524"/>
      <c r="K165" s="524"/>
      <c r="L165" s="524"/>
      <c r="M165" s="524"/>
      <c r="N165" s="524"/>
      <c r="O165" s="1"/>
      <c r="P165" s="1"/>
      <c r="Q165" s="1"/>
      <c r="R165" s="1"/>
      <c r="S165" s="1"/>
      <c r="T165" s="1"/>
      <c r="U165" s="1"/>
      <c r="V165" s="1"/>
      <c r="W165" s="1"/>
      <c r="X165" s="1"/>
      <c r="Y165" s="1"/>
      <c r="Z165" s="1"/>
      <c r="AA165" s="1"/>
      <c r="AB165" s="1"/>
      <c r="AC165" s="1"/>
      <c r="AD165" s="1"/>
      <c r="AE165"/>
      <c r="AG165">
        <f>IF(OR($AF$21&lt;&gt;1,$AG$21=0,$AG$21="NS",$AG$21="NA",$O$27=0,$O$27="NS",$O$27="NA",$C$143=0,$C$143="NS",$C$143="NA",CNGE_2026_M1_Secc10_Sub2!$Y50=0,CNGE_2026_M1_Secc10_Sub2!$Y50="NS",CNGE_2026_M1_Secc10_Sub2!$Y50="NA"),0,IF(COUNTA(O165:AD165)=16,0,1))</f>
        <v>0</v>
      </c>
      <c r="AH165">
        <f>IF(OR(CNGE_2026_M1_Secc10_Sub2!$Y50=0,CNGE_2026_M1_Secc10_Sub2!$Y50="NS",CNGE_2026_M1_Secc10_Sub2!$Y50="NA"),IF(COUNTA(O165:AD165)=0,0,1),0)</f>
        <v>0</v>
      </c>
      <c r="AJ165" s="140"/>
      <c r="AK165" s="10">
        <f t="shared" si="95"/>
        <v>0</v>
      </c>
      <c r="AL165" s="11">
        <f t="shared" si="96"/>
        <v>0</v>
      </c>
      <c r="AM165" s="12">
        <f t="shared" si="97"/>
        <v>0</v>
      </c>
      <c r="AN165" s="13">
        <f t="shared" si="98"/>
        <v>0</v>
      </c>
      <c r="AO165" s="10">
        <f t="shared" si="99"/>
        <v>0</v>
      </c>
      <c r="AP165" s="11">
        <f t="shared" si="100"/>
        <v>0</v>
      </c>
      <c r="AQ165" s="12">
        <f t="shared" si="101"/>
        <v>0</v>
      </c>
      <c r="AR165" s="13">
        <f t="shared" si="102"/>
        <v>0</v>
      </c>
      <c r="AS165" s="10">
        <f t="shared" si="103"/>
        <v>0</v>
      </c>
      <c r="AT165" s="11">
        <f t="shared" si="104"/>
        <v>0</v>
      </c>
      <c r="AU165" s="12">
        <f t="shared" si="105"/>
        <v>0</v>
      </c>
      <c r="AV165" s="13">
        <f t="shared" si="106"/>
        <v>0</v>
      </c>
      <c r="AW165" s="10">
        <f t="shared" si="107"/>
        <v>0</v>
      </c>
      <c r="AX165" s="11">
        <f t="shared" si="108"/>
        <v>0</v>
      </c>
      <c r="AY165" s="12">
        <f t="shared" si="109"/>
        <v>0</v>
      </c>
      <c r="AZ165" s="13">
        <f t="shared" si="110"/>
        <v>0</v>
      </c>
      <c r="BA165" s="17">
        <f t="shared" si="111"/>
        <v>0</v>
      </c>
      <c r="BB165" s="16" t="str">
        <f>IF(BA165=0,"",
IF(SUM($BA$161:BA165)=1,BC165,
IF($BA$213&gt;SUM($BA$161:BA165),_xlfn.CONCAT(", ",BC165),
IF($BA$213=SUM($BA$161:BA165),_xlfn.CONCAT(" y ",BC165)))))</f>
        <v/>
      </c>
      <c r="BC165" s="509" t="s">
        <v>5096</v>
      </c>
      <c r="BD165" s="509"/>
      <c r="BE165" s="2">
        <f t="shared" si="112"/>
        <v>0</v>
      </c>
      <c r="BF165" s="2">
        <f t="shared" si="113"/>
        <v>0</v>
      </c>
      <c r="BG165" s="2">
        <f t="shared" si="114"/>
        <v>0</v>
      </c>
      <c r="BH165" s="2">
        <f t="shared" si="115"/>
        <v>0</v>
      </c>
      <c r="BI165" s="2">
        <f t="shared" si="116"/>
        <v>0</v>
      </c>
      <c r="BJ165" s="2">
        <f t="shared" si="117"/>
        <v>0</v>
      </c>
      <c r="BK165" s="2">
        <f t="shared" si="118"/>
        <v>0</v>
      </c>
      <c r="BL165" s="2">
        <f t="shared" si="119"/>
        <v>0</v>
      </c>
      <c r="BM165" s="2">
        <f t="shared" si="120"/>
        <v>0</v>
      </c>
      <c r="BN165" s="2">
        <f t="shared" si="121"/>
        <v>0</v>
      </c>
      <c r="BO165" s="2">
        <f t="shared" si="122"/>
        <v>0</v>
      </c>
      <c r="BP165" s="2">
        <f t="shared" si="123"/>
        <v>0</v>
      </c>
      <c r="BQ165" s="2">
        <f t="shared" si="124"/>
        <v>0</v>
      </c>
      <c r="BR165" s="2">
        <f t="shared" si="125"/>
        <v>0</v>
      </c>
      <c r="BS165" s="2">
        <f t="shared" si="126"/>
        <v>0</v>
      </c>
      <c r="BT165" s="2">
        <f t="shared" si="127"/>
        <v>0</v>
      </c>
    </row>
    <row r="166" spans="1:72" s="22" customFormat="1" ht="24" customHeight="1">
      <c r="A166" s="164"/>
      <c r="B166" s="167"/>
      <c r="C166" s="491"/>
      <c r="D166" s="522"/>
      <c r="E166" s="522"/>
      <c r="F166" s="522"/>
      <c r="G166" s="509" t="s">
        <v>5098</v>
      </c>
      <c r="H166" s="509"/>
      <c r="I166" s="524" t="s">
        <v>5099</v>
      </c>
      <c r="J166" s="524"/>
      <c r="K166" s="524"/>
      <c r="L166" s="524"/>
      <c r="M166" s="524"/>
      <c r="N166" s="524"/>
      <c r="O166" s="1"/>
      <c r="P166" s="1"/>
      <c r="Q166" s="1"/>
      <c r="R166" s="1"/>
      <c r="S166" s="1"/>
      <c r="T166" s="1"/>
      <c r="U166" s="1"/>
      <c r="V166" s="1"/>
      <c r="W166" s="1"/>
      <c r="X166" s="1"/>
      <c r="Y166" s="1"/>
      <c r="Z166" s="1"/>
      <c r="AA166" s="1"/>
      <c r="AB166" s="1"/>
      <c r="AC166" s="1"/>
      <c r="AD166" s="1"/>
      <c r="AE166"/>
      <c r="AG166">
        <f>IF(OR($AF$21&lt;&gt;1,$AG$21=0,$AG$21="NS",$AG$21="NA",$O$27=0,$O$27="NS",$O$27="NA",$C$143=0,$C$143="NS",$C$143="NA",CNGE_2026_M1_Secc10_Sub2!$Y51=0,CNGE_2026_M1_Secc10_Sub2!$Y51="NS",CNGE_2026_M1_Secc10_Sub2!$Y51="NA"),0,IF(COUNTA(O166:AD166)=16,0,1))</f>
        <v>0</v>
      </c>
      <c r="AH166">
        <f>IF(OR(CNGE_2026_M1_Secc10_Sub2!$Y51=0,CNGE_2026_M1_Secc10_Sub2!$Y51="NS",CNGE_2026_M1_Secc10_Sub2!$Y51="NA"),IF(COUNTA(O166:AD166)=0,0,1),0)</f>
        <v>0</v>
      </c>
      <c r="AJ166" s="140"/>
      <c r="AK166" s="10">
        <f t="shared" si="95"/>
        <v>0</v>
      </c>
      <c r="AL166" s="11">
        <f t="shared" si="96"/>
        <v>0</v>
      </c>
      <c r="AM166" s="12">
        <f t="shared" si="97"/>
        <v>0</v>
      </c>
      <c r="AN166" s="13">
        <f t="shared" si="98"/>
        <v>0</v>
      </c>
      <c r="AO166" s="10">
        <f t="shared" si="99"/>
        <v>0</v>
      </c>
      <c r="AP166" s="11">
        <f t="shared" si="100"/>
        <v>0</v>
      </c>
      <c r="AQ166" s="12">
        <f t="shared" si="101"/>
        <v>0</v>
      </c>
      <c r="AR166" s="13">
        <f t="shared" si="102"/>
        <v>0</v>
      </c>
      <c r="AS166" s="10">
        <f t="shared" si="103"/>
        <v>0</v>
      </c>
      <c r="AT166" s="11">
        <f t="shared" si="104"/>
        <v>0</v>
      </c>
      <c r="AU166" s="12">
        <f t="shared" si="105"/>
        <v>0</v>
      </c>
      <c r="AV166" s="13">
        <f t="shared" si="106"/>
        <v>0</v>
      </c>
      <c r="AW166" s="10">
        <f t="shared" si="107"/>
        <v>0</v>
      </c>
      <c r="AX166" s="11">
        <f t="shared" si="108"/>
        <v>0</v>
      </c>
      <c r="AY166" s="12">
        <f t="shared" si="109"/>
        <v>0</v>
      </c>
      <c r="AZ166" s="13">
        <f t="shared" si="110"/>
        <v>0</v>
      </c>
      <c r="BA166" s="17">
        <f t="shared" si="111"/>
        <v>0</v>
      </c>
      <c r="BB166" s="16" t="str">
        <f>IF(BA166=0,"",
IF(SUM($BA$161:BA166)=1,BC166,
IF($BA$213&gt;SUM($BA$161:BA166),_xlfn.CONCAT(", ",BC166),
IF($BA$213=SUM($BA$161:BA166),_xlfn.CONCAT(" y ",BC166)))))</f>
        <v/>
      </c>
      <c r="BC166" s="509" t="s">
        <v>5098</v>
      </c>
      <c r="BD166" s="509"/>
      <c r="BE166" s="2">
        <f t="shared" si="112"/>
        <v>0</v>
      </c>
      <c r="BF166" s="2">
        <f t="shared" si="113"/>
        <v>0</v>
      </c>
      <c r="BG166" s="2">
        <f t="shared" si="114"/>
        <v>0</v>
      </c>
      <c r="BH166" s="2">
        <f t="shared" si="115"/>
        <v>0</v>
      </c>
      <c r="BI166" s="2">
        <f t="shared" si="116"/>
        <v>0</v>
      </c>
      <c r="BJ166" s="2">
        <f t="shared" si="117"/>
        <v>0</v>
      </c>
      <c r="BK166" s="2">
        <f t="shared" si="118"/>
        <v>0</v>
      </c>
      <c r="BL166" s="2">
        <f t="shared" si="119"/>
        <v>0</v>
      </c>
      <c r="BM166" s="2">
        <f t="shared" si="120"/>
        <v>0</v>
      </c>
      <c r="BN166" s="2">
        <f t="shared" si="121"/>
        <v>0</v>
      </c>
      <c r="BO166" s="2">
        <f t="shared" si="122"/>
        <v>0</v>
      </c>
      <c r="BP166" s="2">
        <f t="shared" si="123"/>
        <v>0</v>
      </c>
      <c r="BQ166" s="2">
        <f t="shared" si="124"/>
        <v>0</v>
      </c>
      <c r="BR166" s="2">
        <f t="shared" si="125"/>
        <v>0</v>
      </c>
      <c r="BS166" s="2">
        <f t="shared" si="126"/>
        <v>0</v>
      </c>
      <c r="BT166" s="2">
        <f t="shared" si="127"/>
        <v>0</v>
      </c>
    </row>
    <row r="167" spans="1:72" s="22" customFormat="1" ht="24" customHeight="1">
      <c r="A167" s="164"/>
      <c r="B167" s="167"/>
      <c r="C167" s="491"/>
      <c r="D167" s="522"/>
      <c r="E167" s="522"/>
      <c r="F167" s="522"/>
      <c r="G167" s="509" t="s">
        <v>5100</v>
      </c>
      <c r="H167" s="509"/>
      <c r="I167" s="524" t="s">
        <v>5101</v>
      </c>
      <c r="J167" s="524"/>
      <c r="K167" s="524"/>
      <c r="L167" s="524"/>
      <c r="M167" s="524"/>
      <c r="N167" s="524"/>
      <c r="O167" s="1"/>
      <c r="P167" s="1"/>
      <c r="Q167" s="1"/>
      <c r="R167" s="1"/>
      <c r="S167" s="1"/>
      <c r="T167" s="1"/>
      <c r="U167" s="1"/>
      <c r="V167" s="1"/>
      <c r="W167" s="1"/>
      <c r="X167" s="1"/>
      <c r="Y167" s="1"/>
      <c r="Z167" s="1"/>
      <c r="AA167" s="1"/>
      <c r="AB167" s="1"/>
      <c r="AC167" s="1"/>
      <c r="AD167" s="1"/>
      <c r="AE167"/>
      <c r="AG167">
        <f>IF(OR($AF$21&lt;&gt;1,$AG$21=0,$AG$21="NS",$AG$21="NA",$O$27=0,$O$27="NS",$O$27="NA",$C$143=0,$C$143="NS",$C$143="NA",CNGE_2026_M1_Secc10_Sub2!$Y52=0,CNGE_2026_M1_Secc10_Sub2!$Y52="NS",CNGE_2026_M1_Secc10_Sub2!$Y52="NA"),0,IF(COUNTA(O167:AD167)=16,0,1))</f>
        <v>0</v>
      </c>
      <c r="AH167">
        <f>IF(OR(CNGE_2026_M1_Secc10_Sub2!$Y52=0,CNGE_2026_M1_Secc10_Sub2!$Y52="NS",CNGE_2026_M1_Secc10_Sub2!$Y52="NA"),IF(COUNTA(O167:AD167)=0,0,1),0)</f>
        <v>0</v>
      </c>
      <c r="AK167" s="10">
        <f t="shared" si="95"/>
        <v>0</v>
      </c>
      <c r="AL167" s="11">
        <f t="shared" si="96"/>
        <v>0</v>
      </c>
      <c r="AM167" s="12">
        <f t="shared" si="97"/>
        <v>0</v>
      </c>
      <c r="AN167" s="13">
        <f t="shared" si="98"/>
        <v>0</v>
      </c>
      <c r="AO167" s="10">
        <f t="shared" si="99"/>
        <v>0</v>
      </c>
      <c r="AP167" s="11">
        <f t="shared" si="100"/>
        <v>0</v>
      </c>
      <c r="AQ167" s="12">
        <f t="shared" si="101"/>
        <v>0</v>
      </c>
      <c r="AR167" s="13">
        <f t="shared" si="102"/>
        <v>0</v>
      </c>
      <c r="AS167" s="10">
        <f t="shared" si="103"/>
        <v>0</v>
      </c>
      <c r="AT167" s="11">
        <f t="shared" si="104"/>
        <v>0</v>
      </c>
      <c r="AU167" s="12">
        <f t="shared" si="105"/>
        <v>0</v>
      </c>
      <c r="AV167" s="13">
        <f t="shared" si="106"/>
        <v>0</v>
      </c>
      <c r="AW167" s="10">
        <f t="shared" si="107"/>
        <v>0</v>
      </c>
      <c r="AX167" s="11">
        <f t="shared" si="108"/>
        <v>0</v>
      </c>
      <c r="AY167" s="12">
        <f t="shared" si="109"/>
        <v>0</v>
      </c>
      <c r="AZ167" s="13">
        <f t="shared" si="110"/>
        <v>0</v>
      </c>
      <c r="BA167" s="17">
        <f t="shared" si="111"/>
        <v>0</v>
      </c>
      <c r="BB167" s="16" t="str">
        <f>IF(BA167=0,"",
IF(SUM($BA$161:BA167)=1,BC167,
IF($BA$213&gt;SUM($BA$161:BA167),_xlfn.CONCAT(", ",BC167),
IF($BA$213=SUM($BA$161:BA167),_xlfn.CONCAT(" y ",BC167)))))</f>
        <v/>
      </c>
      <c r="BC167" s="509" t="s">
        <v>5100</v>
      </c>
      <c r="BD167" s="509"/>
      <c r="BE167" s="2">
        <f t="shared" si="112"/>
        <v>0</v>
      </c>
      <c r="BF167" s="2">
        <f t="shared" si="113"/>
        <v>0</v>
      </c>
      <c r="BG167" s="2">
        <f t="shared" si="114"/>
        <v>0</v>
      </c>
      <c r="BH167" s="2">
        <f t="shared" si="115"/>
        <v>0</v>
      </c>
      <c r="BI167" s="2">
        <f t="shared" si="116"/>
        <v>0</v>
      </c>
      <c r="BJ167" s="2">
        <f t="shared" si="117"/>
        <v>0</v>
      </c>
      <c r="BK167" s="2">
        <f t="shared" si="118"/>
        <v>0</v>
      </c>
      <c r="BL167" s="2">
        <f t="shared" si="119"/>
        <v>0</v>
      </c>
      <c r="BM167" s="2">
        <f t="shared" si="120"/>
        <v>0</v>
      </c>
      <c r="BN167" s="2">
        <f t="shared" si="121"/>
        <v>0</v>
      </c>
      <c r="BO167" s="2">
        <f t="shared" si="122"/>
        <v>0</v>
      </c>
      <c r="BP167" s="2">
        <f t="shared" si="123"/>
        <v>0</v>
      </c>
      <c r="BQ167" s="2">
        <f t="shared" si="124"/>
        <v>0</v>
      </c>
      <c r="BR167" s="2">
        <f t="shared" si="125"/>
        <v>0</v>
      </c>
      <c r="BS167" s="2">
        <f t="shared" si="126"/>
        <v>0</v>
      </c>
      <c r="BT167" s="2">
        <f t="shared" si="127"/>
        <v>0</v>
      </c>
    </row>
    <row r="168" spans="1:72" s="22" customFormat="1" ht="36" customHeight="1">
      <c r="A168" s="164"/>
      <c r="B168" s="167"/>
      <c r="C168" s="491"/>
      <c r="D168" s="522"/>
      <c r="E168" s="522"/>
      <c r="F168" s="522"/>
      <c r="G168" s="509" t="s">
        <v>5102</v>
      </c>
      <c r="H168" s="509"/>
      <c r="I168" s="524" t="s">
        <v>5103</v>
      </c>
      <c r="J168" s="524"/>
      <c r="K168" s="524"/>
      <c r="L168" s="524"/>
      <c r="M168" s="524"/>
      <c r="N168" s="524"/>
      <c r="O168" s="1"/>
      <c r="P168" s="1"/>
      <c r="Q168" s="1"/>
      <c r="R168" s="1"/>
      <c r="S168" s="1"/>
      <c r="T168" s="1"/>
      <c r="U168" s="1"/>
      <c r="V168" s="1"/>
      <c r="W168" s="1"/>
      <c r="X168" s="1"/>
      <c r="Y168" s="1"/>
      <c r="Z168" s="1"/>
      <c r="AA168" s="1"/>
      <c r="AB168" s="1"/>
      <c r="AC168" s="1"/>
      <c r="AD168" s="1"/>
      <c r="AE168"/>
      <c r="AG168">
        <f>IF(OR($AF$21&lt;&gt;1,$AG$21=0,$AG$21="NS",$AG$21="NA",$O$27=0,$O$27="NS",$O$27="NA",$C$143=0,$C$143="NS",$C$143="NA",CNGE_2026_M1_Secc10_Sub2!$Y53=0,CNGE_2026_M1_Secc10_Sub2!$Y53="NS",CNGE_2026_M1_Secc10_Sub2!$Y53="NA"),0,IF(COUNTA(O168:AD168)=16,0,1))</f>
        <v>0</v>
      </c>
      <c r="AH168">
        <f>IF(OR(CNGE_2026_M1_Secc10_Sub2!$Y53=0,CNGE_2026_M1_Secc10_Sub2!$Y53="NS",CNGE_2026_M1_Secc10_Sub2!$Y53="NA"),IF(COUNTA(O168:AD168)=0,0,1),0)</f>
        <v>0</v>
      </c>
      <c r="AK168" s="10">
        <f t="shared" si="95"/>
        <v>0</v>
      </c>
      <c r="AL168" s="11">
        <f t="shared" si="96"/>
        <v>0</v>
      </c>
      <c r="AM168" s="12">
        <f t="shared" si="97"/>
        <v>0</v>
      </c>
      <c r="AN168" s="13">
        <f t="shared" si="98"/>
        <v>0</v>
      </c>
      <c r="AO168" s="10">
        <f t="shared" si="99"/>
        <v>0</v>
      </c>
      <c r="AP168" s="11">
        <f t="shared" si="100"/>
        <v>0</v>
      </c>
      <c r="AQ168" s="12">
        <f t="shared" si="101"/>
        <v>0</v>
      </c>
      <c r="AR168" s="13">
        <f t="shared" si="102"/>
        <v>0</v>
      </c>
      <c r="AS168" s="10">
        <f t="shared" si="103"/>
        <v>0</v>
      </c>
      <c r="AT168" s="11">
        <f t="shared" si="104"/>
        <v>0</v>
      </c>
      <c r="AU168" s="12">
        <f t="shared" si="105"/>
        <v>0</v>
      </c>
      <c r="AV168" s="13">
        <f t="shared" si="106"/>
        <v>0</v>
      </c>
      <c r="AW168" s="10">
        <f t="shared" si="107"/>
        <v>0</v>
      </c>
      <c r="AX168" s="11">
        <f t="shared" si="108"/>
        <v>0</v>
      </c>
      <c r="AY168" s="12">
        <f t="shared" si="109"/>
        <v>0</v>
      </c>
      <c r="AZ168" s="13">
        <f t="shared" si="110"/>
        <v>0</v>
      </c>
      <c r="BA168" s="17">
        <f t="shared" si="111"/>
        <v>0</v>
      </c>
      <c r="BB168" s="16" t="str">
        <f>IF(BA168=0,"",
IF(SUM($BA$161:BA168)=1,BC168,
IF($BA$213&gt;SUM($BA$161:BA168),_xlfn.CONCAT(", ",BC168),
IF($BA$213=SUM($BA$161:BA168),_xlfn.CONCAT(" y ",BC168)))))</f>
        <v/>
      </c>
      <c r="BC168" s="509" t="s">
        <v>5102</v>
      </c>
      <c r="BD168" s="509"/>
      <c r="BE168" s="2">
        <f t="shared" si="112"/>
        <v>0</v>
      </c>
      <c r="BF168" s="2">
        <f t="shared" si="113"/>
        <v>0</v>
      </c>
      <c r="BG168" s="2">
        <f t="shared" si="114"/>
        <v>0</v>
      </c>
      <c r="BH168" s="2">
        <f t="shared" si="115"/>
        <v>0</v>
      </c>
      <c r="BI168" s="2">
        <f t="shared" si="116"/>
        <v>0</v>
      </c>
      <c r="BJ168" s="2">
        <f t="shared" si="117"/>
        <v>0</v>
      </c>
      <c r="BK168" s="2">
        <f t="shared" si="118"/>
        <v>0</v>
      </c>
      <c r="BL168" s="2">
        <f t="shared" si="119"/>
        <v>0</v>
      </c>
      <c r="BM168" s="2">
        <f t="shared" si="120"/>
        <v>0</v>
      </c>
      <c r="BN168" s="2">
        <f t="shared" si="121"/>
        <v>0</v>
      </c>
      <c r="BO168" s="2">
        <f t="shared" si="122"/>
        <v>0</v>
      </c>
      <c r="BP168" s="2">
        <f t="shared" si="123"/>
        <v>0</v>
      </c>
      <c r="BQ168" s="2">
        <f t="shared" si="124"/>
        <v>0</v>
      </c>
      <c r="BR168" s="2">
        <f t="shared" si="125"/>
        <v>0</v>
      </c>
      <c r="BS168" s="2">
        <f t="shared" si="126"/>
        <v>0</v>
      </c>
      <c r="BT168" s="2">
        <f t="shared" si="127"/>
        <v>0</v>
      </c>
    </row>
    <row r="169" spans="1:72" s="22" customFormat="1" ht="60" customHeight="1">
      <c r="A169" s="164"/>
      <c r="B169" s="167"/>
      <c r="C169" s="491"/>
      <c r="D169" s="522"/>
      <c r="E169" s="522"/>
      <c r="F169" s="522"/>
      <c r="G169" s="509" t="s">
        <v>5104</v>
      </c>
      <c r="H169" s="509"/>
      <c r="I169" s="524" t="s">
        <v>5105</v>
      </c>
      <c r="J169" s="524"/>
      <c r="K169" s="524"/>
      <c r="L169" s="524"/>
      <c r="M169" s="524"/>
      <c r="N169" s="524"/>
      <c r="O169" s="1"/>
      <c r="P169" s="1"/>
      <c r="Q169" s="1"/>
      <c r="R169" s="1"/>
      <c r="S169" s="1"/>
      <c r="T169" s="1"/>
      <c r="U169" s="1"/>
      <c r="V169" s="1"/>
      <c r="W169" s="1"/>
      <c r="X169" s="1"/>
      <c r="Y169" s="1"/>
      <c r="Z169" s="1"/>
      <c r="AA169" s="1"/>
      <c r="AB169" s="1"/>
      <c r="AC169" s="1"/>
      <c r="AD169" s="1"/>
      <c r="AE169"/>
      <c r="AG169">
        <f>IF(OR($AF$21&lt;&gt;1,$AG$21=0,$AG$21="NS",$AG$21="NA",$O$27=0,$O$27="NS",$O$27="NA",$C$143=0,$C$143="NS",$C$143="NA",CNGE_2026_M1_Secc10_Sub2!$Y54=0,CNGE_2026_M1_Secc10_Sub2!$Y54="NS",CNGE_2026_M1_Secc10_Sub2!$Y54="NA"),0,IF(COUNTA(O169:AD169)=16,0,1))</f>
        <v>0</v>
      </c>
      <c r="AH169">
        <f>IF(OR(CNGE_2026_M1_Secc10_Sub2!$Y54=0,CNGE_2026_M1_Secc10_Sub2!$Y54="NS",CNGE_2026_M1_Secc10_Sub2!$Y54="NA"),IF(COUNTA(O169:AD169)=0,0,1),0)</f>
        <v>0</v>
      </c>
      <c r="AK169" s="10">
        <f t="shared" si="95"/>
        <v>0</v>
      </c>
      <c r="AL169" s="11">
        <f t="shared" si="96"/>
        <v>0</v>
      </c>
      <c r="AM169" s="12">
        <f t="shared" si="97"/>
        <v>0</v>
      </c>
      <c r="AN169" s="13">
        <f t="shared" si="98"/>
        <v>0</v>
      </c>
      <c r="AO169" s="10">
        <f t="shared" si="99"/>
        <v>0</v>
      </c>
      <c r="AP169" s="11">
        <f t="shared" si="100"/>
        <v>0</v>
      </c>
      <c r="AQ169" s="12">
        <f t="shared" si="101"/>
        <v>0</v>
      </c>
      <c r="AR169" s="13">
        <f t="shared" si="102"/>
        <v>0</v>
      </c>
      <c r="AS169" s="10">
        <f t="shared" si="103"/>
        <v>0</v>
      </c>
      <c r="AT169" s="11">
        <f t="shared" si="104"/>
        <v>0</v>
      </c>
      <c r="AU169" s="12">
        <f t="shared" si="105"/>
        <v>0</v>
      </c>
      <c r="AV169" s="13">
        <f t="shared" si="106"/>
        <v>0</v>
      </c>
      <c r="AW169" s="10">
        <f t="shared" si="107"/>
        <v>0</v>
      </c>
      <c r="AX169" s="11">
        <f t="shared" si="108"/>
        <v>0</v>
      </c>
      <c r="AY169" s="12">
        <f t="shared" si="109"/>
        <v>0</v>
      </c>
      <c r="AZ169" s="13">
        <f t="shared" si="110"/>
        <v>0</v>
      </c>
      <c r="BA169" s="17">
        <f t="shared" si="111"/>
        <v>0</v>
      </c>
      <c r="BB169" s="16" t="str">
        <f>IF(BA169=0,"",
IF(SUM($BA$161:BA169)=1,BC169,
IF($BA$213&gt;SUM($BA$161:BA169),_xlfn.CONCAT(", ",BC169),
IF($BA$213=SUM($BA$161:BA169),_xlfn.CONCAT(" y ",BC169)))))</f>
        <v/>
      </c>
      <c r="BC169" s="509" t="s">
        <v>5104</v>
      </c>
      <c r="BD169" s="509"/>
      <c r="BE169" s="2">
        <f t="shared" si="112"/>
        <v>0</v>
      </c>
      <c r="BF169" s="2">
        <f t="shared" si="113"/>
        <v>0</v>
      </c>
      <c r="BG169" s="2">
        <f t="shared" si="114"/>
        <v>0</v>
      </c>
      <c r="BH169" s="2">
        <f t="shared" si="115"/>
        <v>0</v>
      </c>
      <c r="BI169" s="2">
        <f t="shared" si="116"/>
        <v>0</v>
      </c>
      <c r="BJ169" s="2">
        <f t="shared" si="117"/>
        <v>0</v>
      </c>
      <c r="BK169" s="2">
        <f t="shared" si="118"/>
        <v>0</v>
      </c>
      <c r="BL169" s="2">
        <f t="shared" si="119"/>
        <v>0</v>
      </c>
      <c r="BM169" s="2">
        <f t="shared" si="120"/>
        <v>0</v>
      </c>
      <c r="BN169" s="2">
        <f t="shared" si="121"/>
        <v>0</v>
      </c>
      <c r="BO169" s="2">
        <f t="shared" si="122"/>
        <v>0</v>
      </c>
      <c r="BP169" s="2">
        <f t="shared" si="123"/>
        <v>0</v>
      </c>
      <c r="BQ169" s="2">
        <f t="shared" si="124"/>
        <v>0</v>
      </c>
      <c r="BR169" s="2">
        <f t="shared" si="125"/>
        <v>0</v>
      </c>
      <c r="BS169" s="2">
        <f t="shared" si="126"/>
        <v>0</v>
      </c>
      <c r="BT169" s="2">
        <f t="shared" si="127"/>
        <v>0</v>
      </c>
    </row>
    <row r="170" spans="1:72" s="22" customFormat="1" ht="36" customHeight="1">
      <c r="A170" s="164"/>
      <c r="B170" s="167"/>
      <c r="C170" s="491"/>
      <c r="D170" s="522"/>
      <c r="E170" s="522"/>
      <c r="F170" s="522"/>
      <c r="G170" s="509" t="s">
        <v>5106</v>
      </c>
      <c r="H170" s="509"/>
      <c r="I170" s="524" t="s">
        <v>5107</v>
      </c>
      <c r="J170" s="524"/>
      <c r="K170" s="524"/>
      <c r="L170" s="524"/>
      <c r="M170" s="524"/>
      <c r="N170" s="524"/>
      <c r="O170" s="1"/>
      <c r="P170" s="1"/>
      <c r="Q170" s="1"/>
      <c r="R170" s="1"/>
      <c r="S170" s="1"/>
      <c r="T170" s="1"/>
      <c r="U170" s="1"/>
      <c r="V170" s="1"/>
      <c r="W170" s="1"/>
      <c r="X170" s="1"/>
      <c r="Y170" s="1"/>
      <c r="Z170" s="1"/>
      <c r="AA170" s="1"/>
      <c r="AB170" s="1"/>
      <c r="AC170" s="1"/>
      <c r="AD170" s="1"/>
      <c r="AE170"/>
      <c r="AG170">
        <f>IF(OR($AF$21&lt;&gt;1,$AG$21=0,$AG$21="NS",$AG$21="NA",$O$27=0,$O$27="NS",$O$27="NA",$C$143=0,$C$143="NS",$C$143="NA",CNGE_2026_M1_Secc10_Sub2!$Y55=0,CNGE_2026_M1_Secc10_Sub2!$Y55="NS",CNGE_2026_M1_Secc10_Sub2!$Y55="NA"),0,IF(COUNTA(O170:AD170)=16,0,1))</f>
        <v>0</v>
      </c>
      <c r="AH170">
        <f>IF(OR(CNGE_2026_M1_Secc10_Sub2!$Y55=0,CNGE_2026_M1_Secc10_Sub2!$Y55="NS",CNGE_2026_M1_Secc10_Sub2!$Y55="NA"),IF(COUNTA(O170:AD170)=0,0,1),0)</f>
        <v>0</v>
      </c>
      <c r="AK170" s="10">
        <f t="shared" si="95"/>
        <v>0</v>
      </c>
      <c r="AL170" s="11">
        <f t="shared" si="96"/>
        <v>0</v>
      </c>
      <c r="AM170" s="12">
        <f t="shared" si="97"/>
        <v>0</v>
      </c>
      <c r="AN170" s="13">
        <f t="shared" si="98"/>
        <v>0</v>
      </c>
      <c r="AO170" s="10">
        <f t="shared" si="99"/>
        <v>0</v>
      </c>
      <c r="AP170" s="11">
        <f t="shared" si="100"/>
        <v>0</v>
      </c>
      <c r="AQ170" s="12">
        <f t="shared" si="101"/>
        <v>0</v>
      </c>
      <c r="AR170" s="13">
        <f t="shared" si="102"/>
        <v>0</v>
      </c>
      <c r="AS170" s="10">
        <f t="shared" si="103"/>
        <v>0</v>
      </c>
      <c r="AT170" s="11">
        <f t="shared" si="104"/>
        <v>0</v>
      </c>
      <c r="AU170" s="12">
        <f t="shared" si="105"/>
        <v>0</v>
      </c>
      <c r="AV170" s="13">
        <f t="shared" si="106"/>
        <v>0</v>
      </c>
      <c r="AW170" s="10">
        <f t="shared" si="107"/>
        <v>0</v>
      </c>
      <c r="AX170" s="11">
        <f t="shared" si="108"/>
        <v>0</v>
      </c>
      <c r="AY170" s="12">
        <f t="shared" si="109"/>
        <v>0</v>
      </c>
      <c r="AZ170" s="13">
        <f t="shared" si="110"/>
        <v>0</v>
      </c>
      <c r="BA170" s="17">
        <f t="shared" si="111"/>
        <v>0</v>
      </c>
      <c r="BB170" s="16" t="str">
        <f>IF(BA170=0,"",
IF(SUM($BA$161:BA170)=1,BC170,
IF($BA$213&gt;SUM($BA$161:BA170),_xlfn.CONCAT(", ",BC170),
IF($BA$213=SUM($BA$161:BA170),_xlfn.CONCAT(" y ",BC170)))))</f>
        <v/>
      </c>
      <c r="BC170" s="509" t="s">
        <v>5106</v>
      </c>
      <c r="BD170" s="509"/>
      <c r="BE170" s="2">
        <f t="shared" si="112"/>
        <v>0</v>
      </c>
      <c r="BF170" s="2">
        <f t="shared" si="113"/>
        <v>0</v>
      </c>
      <c r="BG170" s="2">
        <f t="shared" si="114"/>
        <v>0</v>
      </c>
      <c r="BH170" s="2">
        <f t="shared" si="115"/>
        <v>0</v>
      </c>
      <c r="BI170" s="2">
        <f t="shared" si="116"/>
        <v>0</v>
      </c>
      <c r="BJ170" s="2">
        <f t="shared" si="117"/>
        <v>0</v>
      </c>
      <c r="BK170" s="2">
        <f t="shared" si="118"/>
        <v>0</v>
      </c>
      <c r="BL170" s="2">
        <f t="shared" si="119"/>
        <v>0</v>
      </c>
      <c r="BM170" s="2">
        <f t="shared" si="120"/>
        <v>0</v>
      </c>
      <c r="BN170" s="2">
        <f t="shared" si="121"/>
        <v>0</v>
      </c>
      <c r="BO170" s="2">
        <f t="shared" si="122"/>
        <v>0</v>
      </c>
      <c r="BP170" s="2">
        <f t="shared" si="123"/>
        <v>0</v>
      </c>
      <c r="BQ170" s="2">
        <f t="shared" si="124"/>
        <v>0</v>
      </c>
      <c r="BR170" s="2">
        <f t="shared" si="125"/>
        <v>0</v>
      </c>
      <c r="BS170" s="2">
        <f t="shared" si="126"/>
        <v>0</v>
      </c>
      <c r="BT170" s="2">
        <f t="shared" si="127"/>
        <v>0</v>
      </c>
    </row>
    <row r="171" spans="1:72" s="22" customFormat="1" ht="48" customHeight="1">
      <c r="A171" s="164"/>
      <c r="B171" s="167"/>
      <c r="C171" s="491"/>
      <c r="D171" s="522"/>
      <c r="E171" s="522"/>
      <c r="F171" s="522"/>
      <c r="G171" s="509" t="s">
        <v>5108</v>
      </c>
      <c r="H171" s="509"/>
      <c r="I171" s="524" t="s">
        <v>5109</v>
      </c>
      <c r="J171" s="524"/>
      <c r="K171" s="524"/>
      <c r="L171" s="524"/>
      <c r="M171" s="524"/>
      <c r="N171" s="524"/>
      <c r="O171" s="1"/>
      <c r="P171" s="1"/>
      <c r="Q171" s="1"/>
      <c r="R171" s="1"/>
      <c r="S171" s="1"/>
      <c r="T171" s="1"/>
      <c r="U171" s="1"/>
      <c r="V171" s="1"/>
      <c r="W171" s="1"/>
      <c r="X171" s="1"/>
      <c r="Y171" s="1"/>
      <c r="Z171" s="1"/>
      <c r="AA171" s="1"/>
      <c r="AB171" s="1"/>
      <c r="AC171" s="1"/>
      <c r="AD171" s="1"/>
      <c r="AE171"/>
      <c r="AG171">
        <f>IF(OR($AF$21&lt;&gt;1,$AG$21=0,$AG$21="NS",$AG$21="NA",$O$27=0,$O$27="NS",$O$27="NA",$C$143=0,$C$143="NS",$C$143="NA",CNGE_2026_M1_Secc10_Sub2!$Y56=0,CNGE_2026_M1_Secc10_Sub2!$Y56="NS",CNGE_2026_M1_Secc10_Sub2!$Y56="NA"),0,IF(COUNTA(O171:AD171)=16,0,1))</f>
        <v>0</v>
      </c>
      <c r="AH171">
        <f>IF(OR(CNGE_2026_M1_Secc10_Sub2!$Y56=0,CNGE_2026_M1_Secc10_Sub2!$Y56="NS",CNGE_2026_M1_Secc10_Sub2!$Y56="NA"),IF(COUNTA(O171:AD171)=0,0,1),0)</f>
        <v>0</v>
      </c>
      <c r="AK171" s="10">
        <f t="shared" si="95"/>
        <v>0</v>
      </c>
      <c r="AL171" s="11">
        <f t="shared" si="96"/>
        <v>0</v>
      </c>
      <c r="AM171" s="12">
        <f t="shared" si="97"/>
        <v>0</v>
      </c>
      <c r="AN171" s="13">
        <f t="shared" si="98"/>
        <v>0</v>
      </c>
      <c r="AO171" s="10">
        <f t="shared" si="99"/>
        <v>0</v>
      </c>
      <c r="AP171" s="11">
        <f t="shared" si="100"/>
        <v>0</v>
      </c>
      <c r="AQ171" s="12">
        <f t="shared" si="101"/>
        <v>0</v>
      </c>
      <c r="AR171" s="13">
        <f t="shared" si="102"/>
        <v>0</v>
      </c>
      <c r="AS171" s="10">
        <f t="shared" si="103"/>
        <v>0</v>
      </c>
      <c r="AT171" s="11">
        <f t="shared" si="104"/>
        <v>0</v>
      </c>
      <c r="AU171" s="12">
        <f t="shared" si="105"/>
        <v>0</v>
      </c>
      <c r="AV171" s="13">
        <f t="shared" si="106"/>
        <v>0</v>
      </c>
      <c r="AW171" s="10">
        <f t="shared" si="107"/>
        <v>0</v>
      </c>
      <c r="AX171" s="11">
        <f t="shared" si="108"/>
        <v>0</v>
      </c>
      <c r="AY171" s="12">
        <f t="shared" si="109"/>
        <v>0</v>
      </c>
      <c r="AZ171" s="13">
        <f t="shared" si="110"/>
        <v>0</v>
      </c>
      <c r="BA171" s="17">
        <f t="shared" si="111"/>
        <v>0</v>
      </c>
      <c r="BB171" s="16" t="str">
        <f>IF(BA171=0,"",
IF(SUM($BA$161:BA171)=1,BC171,
IF($BA$213&gt;SUM($BA$161:BA171),_xlfn.CONCAT(", ",BC171),
IF($BA$213=SUM($BA$161:BA171),_xlfn.CONCAT(" y ",BC171)))))</f>
        <v/>
      </c>
      <c r="BC171" s="509" t="s">
        <v>5108</v>
      </c>
      <c r="BD171" s="509"/>
      <c r="BE171" s="2">
        <f t="shared" si="112"/>
        <v>0</v>
      </c>
      <c r="BF171" s="2">
        <f t="shared" si="113"/>
        <v>0</v>
      </c>
      <c r="BG171" s="2">
        <f t="shared" si="114"/>
        <v>0</v>
      </c>
      <c r="BH171" s="2">
        <f t="shared" si="115"/>
        <v>0</v>
      </c>
      <c r="BI171" s="2">
        <f t="shared" si="116"/>
        <v>0</v>
      </c>
      <c r="BJ171" s="2">
        <f t="shared" si="117"/>
        <v>0</v>
      </c>
      <c r="BK171" s="2">
        <f t="shared" si="118"/>
        <v>0</v>
      </c>
      <c r="BL171" s="2">
        <f t="shared" si="119"/>
        <v>0</v>
      </c>
      <c r="BM171" s="2">
        <f t="shared" si="120"/>
        <v>0</v>
      </c>
      <c r="BN171" s="2">
        <f t="shared" si="121"/>
        <v>0</v>
      </c>
      <c r="BO171" s="2">
        <f t="shared" si="122"/>
        <v>0</v>
      </c>
      <c r="BP171" s="2">
        <f t="shared" si="123"/>
        <v>0</v>
      </c>
      <c r="BQ171" s="2">
        <f t="shared" si="124"/>
        <v>0</v>
      </c>
      <c r="BR171" s="2">
        <f t="shared" si="125"/>
        <v>0</v>
      </c>
      <c r="BS171" s="2">
        <f t="shared" si="126"/>
        <v>0</v>
      </c>
      <c r="BT171" s="2">
        <f t="shared" si="127"/>
        <v>0</v>
      </c>
    </row>
    <row r="172" spans="1:72" s="22" customFormat="1" ht="36" customHeight="1">
      <c r="A172" s="164"/>
      <c r="B172" s="167"/>
      <c r="C172" s="491"/>
      <c r="D172" s="522"/>
      <c r="E172" s="522"/>
      <c r="F172" s="522"/>
      <c r="G172" s="509" t="s">
        <v>5110</v>
      </c>
      <c r="H172" s="509"/>
      <c r="I172" s="524" t="s">
        <v>5111</v>
      </c>
      <c r="J172" s="524"/>
      <c r="K172" s="524"/>
      <c r="L172" s="524"/>
      <c r="M172" s="524"/>
      <c r="N172" s="524"/>
      <c r="O172" s="1"/>
      <c r="P172" s="1"/>
      <c r="Q172" s="1"/>
      <c r="R172" s="1"/>
      <c r="S172" s="1"/>
      <c r="T172" s="1"/>
      <c r="U172" s="1"/>
      <c r="V172" s="1"/>
      <c r="W172" s="1"/>
      <c r="X172" s="1"/>
      <c r="Y172" s="1"/>
      <c r="Z172" s="1"/>
      <c r="AA172" s="1"/>
      <c r="AB172" s="1"/>
      <c r="AC172" s="1"/>
      <c r="AD172" s="1"/>
      <c r="AE172"/>
      <c r="AG172">
        <f>IF(OR($AF$21&lt;&gt;1,$AG$21=0,$AG$21="NS",$AG$21="NA",$O$27=0,$O$27="NS",$O$27="NA",$C$143=0,$C$143="NS",$C$143="NA",CNGE_2026_M1_Secc10_Sub2!$Y57=0,CNGE_2026_M1_Secc10_Sub2!$Y57="NS",CNGE_2026_M1_Secc10_Sub2!$Y57="NA"),0,IF(COUNTA(O172:AD172)=16,0,1))</f>
        <v>0</v>
      </c>
      <c r="AH172">
        <f>IF(OR(CNGE_2026_M1_Secc10_Sub2!$Y57=0,CNGE_2026_M1_Secc10_Sub2!$Y57="NS",CNGE_2026_M1_Secc10_Sub2!$Y57="NA"),IF(COUNTA(O172:AD172)=0,0,1),0)</f>
        <v>0</v>
      </c>
      <c r="AK172" s="10">
        <f t="shared" si="95"/>
        <v>0</v>
      </c>
      <c r="AL172" s="11">
        <f t="shared" si="96"/>
        <v>0</v>
      </c>
      <c r="AM172" s="12">
        <f t="shared" si="97"/>
        <v>0</v>
      </c>
      <c r="AN172" s="13">
        <f t="shared" si="98"/>
        <v>0</v>
      </c>
      <c r="AO172" s="10">
        <f t="shared" si="99"/>
        <v>0</v>
      </c>
      <c r="AP172" s="11">
        <f t="shared" si="100"/>
        <v>0</v>
      </c>
      <c r="AQ172" s="12">
        <f t="shared" si="101"/>
        <v>0</v>
      </c>
      <c r="AR172" s="13">
        <f t="shared" si="102"/>
        <v>0</v>
      </c>
      <c r="AS172" s="10">
        <f t="shared" si="103"/>
        <v>0</v>
      </c>
      <c r="AT172" s="11">
        <f t="shared" si="104"/>
        <v>0</v>
      </c>
      <c r="AU172" s="12">
        <f t="shared" si="105"/>
        <v>0</v>
      </c>
      <c r="AV172" s="13">
        <f t="shared" si="106"/>
        <v>0</v>
      </c>
      <c r="AW172" s="10">
        <f t="shared" si="107"/>
        <v>0</v>
      </c>
      <c r="AX172" s="11">
        <f t="shared" si="108"/>
        <v>0</v>
      </c>
      <c r="AY172" s="12">
        <f t="shared" si="109"/>
        <v>0</v>
      </c>
      <c r="AZ172" s="13">
        <f t="shared" si="110"/>
        <v>0</v>
      </c>
      <c r="BA172" s="17">
        <f t="shared" si="111"/>
        <v>0</v>
      </c>
      <c r="BB172" s="16" t="str">
        <f>IF(BA172=0,"",
IF(SUM($BA$161:BA172)=1,BC172,
IF($BA$213&gt;SUM($BA$161:BA172),_xlfn.CONCAT(", ",BC172),
IF($BA$213=SUM($BA$161:BA172),_xlfn.CONCAT(" y ",BC172)))))</f>
        <v/>
      </c>
      <c r="BC172" s="509" t="s">
        <v>5110</v>
      </c>
      <c r="BD172" s="509"/>
      <c r="BE172" s="2">
        <f t="shared" si="112"/>
        <v>0</v>
      </c>
      <c r="BF172" s="2">
        <f t="shared" si="113"/>
        <v>0</v>
      </c>
      <c r="BG172" s="2">
        <f t="shared" si="114"/>
        <v>0</v>
      </c>
      <c r="BH172" s="2">
        <f t="shared" si="115"/>
        <v>0</v>
      </c>
      <c r="BI172" s="2">
        <f t="shared" si="116"/>
        <v>0</v>
      </c>
      <c r="BJ172" s="2">
        <f t="shared" si="117"/>
        <v>0</v>
      </c>
      <c r="BK172" s="2">
        <f t="shared" si="118"/>
        <v>0</v>
      </c>
      <c r="BL172" s="2">
        <f t="shared" si="119"/>
        <v>0</v>
      </c>
      <c r="BM172" s="2">
        <f t="shared" si="120"/>
        <v>0</v>
      </c>
      <c r="BN172" s="2">
        <f t="shared" si="121"/>
        <v>0</v>
      </c>
      <c r="BO172" s="2">
        <f t="shared" si="122"/>
        <v>0</v>
      </c>
      <c r="BP172" s="2">
        <f t="shared" si="123"/>
        <v>0</v>
      </c>
      <c r="BQ172" s="2">
        <f t="shared" si="124"/>
        <v>0</v>
      </c>
      <c r="BR172" s="2">
        <f t="shared" si="125"/>
        <v>0</v>
      </c>
      <c r="BS172" s="2">
        <f t="shared" si="126"/>
        <v>0</v>
      </c>
      <c r="BT172" s="2">
        <f t="shared" si="127"/>
        <v>0</v>
      </c>
    </row>
    <row r="173" spans="1:72" s="22" customFormat="1" ht="36" customHeight="1">
      <c r="A173" s="164"/>
      <c r="B173" s="167"/>
      <c r="C173" s="491"/>
      <c r="D173" s="522"/>
      <c r="E173" s="522"/>
      <c r="F173" s="522"/>
      <c r="G173" s="509" t="s">
        <v>5112</v>
      </c>
      <c r="H173" s="509"/>
      <c r="I173" s="524" t="s">
        <v>5113</v>
      </c>
      <c r="J173" s="524"/>
      <c r="K173" s="524"/>
      <c r="L173" s="524"/>
      <c r="M173" s="524"/>
      <c r="N173" s="524"/>
      <c r="O173" s="1"/>
      <c r="P173" s="1"/>
      <c r="Q173" s="1"/>
      <c r="R173" s="1"/>
      <c r="S173" s="1"/>
      <c r="T173" s="1"/>
      <c r="U173" s="1"/>
      <c r="V173" s="1"/>
      <c r="W173" s="1"/>
      <c r="X173" s="1"/>
      <c r="Y173" s="1"/>
      <c r="Z173" s="1"/>
      <c r="AA173" s="1"/>
      <c r="AB173" s="1"/>
      <c r="AC173" s="1"/>
      <c r="AD173" s="1"/>
      <c r="AE173"/>
      <c r="AG173">
        <f>IF(OR($AF$21&lt;&gt;1,$AG$21=0,$AG$21="NS",$AG$21="NA",$O$27=0,$O$27="NS",$O$27="NA",$C$143=0,$C$143="NS",$C$143="NA",CNGE_2026_M1_Secc10_Sub2!$Y58=0,CNGE_2026_M1_Secc10_Sub2!$Y58="NS",CNGE_2026_M1_Secc10_Sub2!$Y58="NA"),0,IF(COUNTA(O173:AD173)=16,0,1))</f>
        <v>0</v>
      </c>
      <c r="AH173">
        <f>IF(OR(CNGE_2026_M1_Secc10_Sub2!$Y58=0,CNGE_2026_M1_Secc10_Sub2!$Y58="NS",CNGE_2026_M1_Secc10_Sub2!$Y58="NA"),IF(COUNTA(O173:AD173)=0,0,1),0)</f>
        <v>0</v>
      </c>
      <c r="AK173" s="10">
        <f t="shared" si="95"/>
        <v>0</v>
      </c>
      <c r="AL173" s="11">
        <f t="shared" si="96"/>
        <v>0</v>
      </c>
      <c r="AM173" s="12">
        <f t="shared" si="97"/>
        <v>0</v>
      </c>
      <c r="AN173" s="13">
        <f t="shared" si="98"/>
        <v>0</v>
      </c>
      <c r="AO173" s="10">
        <f t="shared" si="99"/>
        <v>0</v>
      </c>
      <c r="AP173" s="11">
        <f t="shared" si="100"/>
        <v>0</v>
      </c>
      <c r="AQ173" s="12">
        <f t="shared" si="101"/>
        <v>0</v>
      </c>
      <c r="AR173" s="13">
        <f t="shared" si="102"/>
        <v>0</v>
      </c>
      <c r="AS173" s="10">
        <f t="shared" si="103"/>
        <v>0</v>
      </c>
      <c r="AT173" s="11">
        <f t="shared" si="104"/>
        <v>0</v>
      </c>
      <c r="AU173" s="12">
        <f t="shared" si="105"/>
        <v>0</v>
      </c>
      <c r="AV173" s="13">
        <f t="shared" si="106"/>
        <v>0</v>
      </c>
      <c r="AW173" s="10">
        <f t="shared" si="107"/>
        <v>0</v>
      </c>
      <c r="AX173" s="11">
        <f t="shared" si="108"/>
        <v>0</v>
      </c>
      <c r="AY173" s="12">
        <f t="shared" si="109"/>
        <v>0</v>
      </c>
      <c r="AZ173" s="13">
        <f t="shared" si="110"/>
        <v>0</v>
      </c>
      <c r="BA173" s="17">
        <f t="shared" si="111"/>
        <v>0</v>
      </c>
      <c r="BB173" s="16" t="str">
        <f>IF(BA173=0,"",
IF(SUM($BA$161:BA173)=1,BC173,
IF($BA$213&gt;SUM($BA$161:BA173),_xlfn.CONCAT(", ",BC173),
IF($BA$213=SUM($BA$161:BA173),_xlfn.CONCAT(" y ",BC173)))))</f>
        <v/>
      </c>
      <c r="BC173" s="509" t="s">
        <v>5112</v>
      </c>
      <c r="BD173" s="509"/>
      <c r="BE173" s="2">
        <f t="shared" si="112"/>
        <v>0</v>
      </c>
      <c r="BF173" s="2">
        <f t="shared" si="113"/>
        <v>0</v>
      </c>
      <c r="BG173" s="2">
        <f t="shared" si="114"/>
        <v>0</v>
      </c>
      <c r="BH173" s="2">
        <f t="shared" si="115"/>
        <v>0</v>
      </c>
      <c r="BI173" s="2">
        <f t="shared" si="116"/>
        <v>0</v>
      </c>
      <c r="BJ173" s="2">
        <f t="shared" si="117"/>
        <v>0</v>
      </c>
      <c r="BK173" s="2">
        <f t="shared" si="118"/>
        <v>0</v>
      </c>
      <c r="BL173" s="2">
        <f t="shared" si="119"/>
        <v>0</v>
      </c>
      <c r="BM173" s="2">
        <f t="shared" si="120"/>
        <v>0</v>
      </c>
      <c r="BN173" s="2">
        <f t="shared" si="121"/>
        <v>0</v>
      </c>
      <c r="BO173" s="2">
        <f t="shared" si="122"/>
        <v>0</v>
      </c>
      <c r="BP173" s="2">
        <f t="shared" si="123"/>
        <v>0</v>
      </c>
      <c r="BQ173" s="2">
        <f t="shared" si="124"/>
        <v>0</v>
      </c>
      <c r="BR173" s="2">
        <f t="shared" si="125"/>
        <v>0</v>
      </c>
      <c r="BS173" s="2">
        <f t="shared" si="126"/>
        <v>0</v>
      </c>
      <c r="BT173" s="2">
        <f t="shared" si="127"/>
        <v>0</v>
      </c>
    </row>
    <row r="174" spans="1:72" s="22" customFormat="1" ht="36" customHeight="1">
      <c r="A174" s="164"/>
      <c r="B174" s="167"/>
      <c r="C174" s="491" t="s">
        <v>5114</v>
      </c>
      <c r="D174" s="522" t="s">
        <v>5115</v>
      </c>
      <c r="E174" s="522"/>
      <c r="F174" s="522"/>
      <c r="G174" s="509" t="s">
        <v>5116</v>
      </c>
      <c r="H174" s="509"/>
      <c r="I174" s="524" t="s">
        <v>5117</v>
      </c>
      <c r="J174" s="524"/>
      <c r="K174" s="524"/>
      <c r="L174" s="524"/>
      <c r="M174" s="524"/>
      <c r="N174" s="524"/>
      <c r="O174" s="1"/>
      <c r="P174" s="1"/>
      <c r="Q174" s="1"/>
      <c r="R174" s="1"/>
      <c r="S174" s="1"/>
      <c r="T174" s="1"/>
      <c r="U174" s="1"/>
      <c r="V174" s="1"/>
      <c r="W174" s="1"/>
      <c r="X174" s="1"/>
      <c r="Y174" s="1"/>
      <c r="Z174" s="1"/>
      <c r="AA174" s="1"/>
      <c r="AB174" s="1"/>
      <c r="AC174" s="1"/>
      <c r="AD174" s="1"/>
      <c r="AE174"/>
      <c r="AG174">
        <f>IF(OR($AF$21&lt;&gt;1,$AG$21=0,$AG$21="NS",$AG$21="NA",$O$27=0,$O$27="NS",$O$27="NA",$C$143=0,$C$143="NS",$C$143="NA",CNGE_2026_M1_Secc10_Sub2!$Y59=0,CNGE_2026_M1_Secc10_Sub2!$Y59="NS",CNGE_2026_M1_Secc10_Sub2!$Y59="NA"),0,IF(COUNTA(O174:AD174)=16,0,1))</f>
        <v>0</v>
      </c>
      <c r="AH174">
        <f>IF(OR(CNGE_2026_M1_Secc10_Sub2!$Y59=0,CNGE_2026_M1_Secc10_Sub2!$Y59="NS",CNGE_2026_M1_Secc10_Sub2!$Y59="NA"),IF(COUNTA(O174:AD174)=0,0,1),0)</f>
        <v>0</v>
      </c>
      <c r="AK174" s="10">
        <f t="shared" si="95"/>
        <v>0</v>
      </c>
      <c r="AL174" s="11">
        <f t="shared" si="96"/>
        <v>0</v>
      </c>
      <c r="AM174" s="12">
        <f t="shared" si="97"/>
        <v>0</v>
      </c>
      <c r="AN174" s="13">
        <f t="shared" si="98"/>
        <v>0</v>
      </c>
      <c r="AO174" s="10">
        <f t="shared" si="99"/>
        <v>0</v>
      </c>
      <c r="AP174" s="11">
        <f t="shared" si="100"/>
        <v>0</v>
      </c>
      <c r="AQ174" s="12">
        <f t="shared" si="101"/>
        <v>0</v>
      </c>
      <c r="AR174" s="13">
        <f t="shared" si="102"/>
        <v>0</v>
      </c>
      <c r="AS174" s="10">
        <f t="shared" si="103"/>
        <v>0</v>
      </c>
      <c r="AT174" s="11">
        <f t="shared" si="104"/>
        <v>0</v>
      </c>
      <c r="AU174" s="12">
        <f t="shared" si="105"/>
        <v>0</v>
      </c>
      <c r="AV174" s="13">
        <f t="shared" si="106"/>
        <v>0</v>
      </c>
      <c r="AW174" s="10">
        <f t="shared" si="107"/>
        <v>0</v>
      </c>
      <c r="AX174" s="11">
        <f t="shared" si="108"/>
        <v>0</v>
      </c>
      <c r="AY174" s="12">
        <f t="shared" si="109"/>
        <v>0</v>
      </c>
      <c r="AZ174" s="13">
        <f t="shared" si="110"/>
        <v>0</v>
      </c>
      <c r="BA174" s="17">
        <f t="shared" si="111"/>
        <v>0</v>
      </c>
      <c r="BB174" s="16" t="str">
        <f>IF(BA174=0,"",
IF(SUM($BA$161:BA174)=1,BC174,
IF($BA$213&gt;SUM($BA$161:BA174),_xlfn.CONCAT(", ",BC174),
IF($BA$213=SUM($BA$161:BA174),_xlfn.CONCAT(" y ",BC174)))))</f>
        <v/>
      </c>
      <c r="BC174" s="509" t="s">
        <v>5116</v>
      </c>
      <c r="BD174" s="509"/>
      <c r="BE174" s="2">
        <f t="shared" si="112"/>
        <v>0</v>
      </c>
      <c r="BF174" s="2">
        <f t="shared" si="113"/>
        <v>0</v>
      </c>
      <c r="BG174" s="2">
        <f t="shared" si="114"/>
        <v>0</v>
      </c>
      <c r="BH174" s="2">
        <f t="shared" si="115"/>
        <v>0</v>
      </c>
      <c r="BI174" s="2">
        <f t="shared" si="116"/>
        <v>0</v>
      </c>
      <c r="BJ174" s="2">
        <f t="shared" si="117"/>
        <v>0</v>
      </c>
      <c r="BK174" s="2">
        <f t="shared" si="118"/>
        <v>0</v>
      </c>
      <c r="BL174" s="2">
        <f t="shared" si="119"/>
        <v>0</v>
      </c>
      <c r="BM174" s="2">
        <f t="shared" si="120"/>
        <v>0</v>
      </c>
      <c r="BN174" s="2">
        <f t="shared" si="121"/>
        <v>0</v>
      </c>
      <c r="BO174" s="2">
        <f t="shared" si="122"/>
        <v>0</v>
      </c>
      <c r="BP174" s="2">
        <f t="shared" si="123"/>
        <v>0</v>
      </c>
      <c r="BQ174" s="2">
        <f t="shared" si="124"/>
        <v>0</v>
      </c>
      <c r="BR174" s="2">
        <f t="shared" si="125"/>
        <v>0</v>
      </c>
      <c r="BS174" s="2">
        <f t="shared" si="126"/>
        <v>0</v>
      </c>
      <c r="BT174" s="2">
        <f t="shared" si="127"/>
        <v>0</v>
      </c>
    </row>
    <row r="175" spans="1:72" s="22" customFormat="1" ht="24" customHeight="1">
      <c r="A175" s="164"/>
      <c r="B175" s="167"/>
      <c r="C175" s="491"/>
      <c r="D175" s="522"/>
      <c r="E175" s="522"/>
      <c r="F175" s="522"/>
      <c r="G175" s="509" t="s">
        <v>5118</v>
      </c>
      <c r="H175" s="509"/>
      <c r="I175" s="524" t="s">
        <v>5119</v>
      </c>
      <c r="J175" s="524"/>
      <c r="K175" s="524"/>
      <c r="L175" s="524"/>
      <c r="M175" s="524"/>
      <c r="N175" s="524"/>
      <c r="O175" s="1"/>
      <c r="P175" s="1"/>
      <c r="Q175" s="1"/>
      <c r="R175" s="1"/>
      <c r="S175" s="1"/>
      <c r="T175" s="1"/>
      <c r="U175" s="1"/>
      <c r="V175" s="1"/>
      <c r="W175" s="1"/>
      <c r="X175" s="1"/>
      <c r="Y175" s="1"/>
      <c r="Z175" s="1"/>
      <c r="AA175" s="1"/>
      <c r="AB175" s="1"/>
      <c r="AC175" s="1"/>
      <c r="AD175" s="1"/>
      <c r="AE175"/>
      <c r="AG175">
        <f>IF(OR($AF$21&lt;&gt;1,$AG$21=0,$AG$21="NS",$AG$21="NA",$O$27=0,$O$27="NS",$O$27="NA",$C$143=0,$C$143="NS",$C$143="NA",CNGE_2026_M1_Secc10_Sub2!$Y60=0,CNGE_2026_M1_Secc10_Sub2!$Y60="NS",CNGE_2026_M1_Secc10_Sub2!$Y60="NA"),0,IF(COUNTA(O175:AD175)=16,0,1))</f>
        <v>0</v>
      </c>
      <c r="AH175">
        <f>IF(OR(CNGE_2026_M1_Secc10_Sub2!$Y60=0,CNGE_2026_M1_Secc10_Sub2!$Y60="NS",CNGE_2026_M1_Secc10_Sub2!$Y60="NA"),IF(COUNTA(O175:AD175)=0,0,1),0)</f>
        <v>0</v>
      </c>
      <c r="AJ175"/>
      <c r="AK175" s="10">
        <f t="shared" si="95"/>
        <v>0</v>
      </c>
      <c r="AL175" s="11">
        <f t="shared" si="96"/>
        <v>0</v>
      </c>
      <c r="AM175" s="12">
        <f t="shared" si="97"/>
        <v>0</v>
      </c>
      <c r="AN175" s="13">
        <f t="shared" si="98"/>
        <v>0</v>
      </c>
      <c r="AO175" s="10">
        <f t="shared" si="99"/>
        <v>0</v>
      </c>
      <c r="AP175" s="11">
        <f t="shared" si="100"/>
        <v>0</v>
      </c>
      <c r="AQ175" s="12">
        <f t="shared" si="101"/>
        <v>0</v>
      </c>
      <c r="AR175" s="13">
        <f t="shared" si="102"/>
        <v>0</v>
      </c>
      <c r="AS175" s="10">
        <f t="shared" si="103"/>
        <v>0</v>
      </c>
      <c r="AT175" s="11">
        <f t="shared" si="104"/>
        <v>0</v>
      </c>
      <c r="AU175" s="12">
        <f t="shared" si="105"/>
        <v>0</v>
      </c>
      <c r="AV175" s="13">
        <f t="shared" si="106"/>
        <v>0</v>
      </c>
      <c r="AW175" s="10">
        <f t="shared" si="107"/>
        <v>0</v>
      </c>
      <c r="AX175" s="11">
        <f t="shared" si="108"/>
        <v>0</v>
      </c>
      <c r="AY175" s="12">
        <f t="shared" si="109"/>
        <v>0</v>
      </c>
      <c r="AZ175" s="13">
        <f t="shared" si="110"/>
        <v>0</v>
      </c>
      <c r="BA175" s="17">
        <f t="shared" si="111"/>
        <v>0</v>
      </c>
      <c r="BB175" s="16" t="str">
        <f>IF(BA175=0,"",
IF(SUM($BA$161:BA175)=1,BC175,
IF($BA$213&gt;SUM($BA$161:BA175),_xlfn.CONCAT(", ",BC175),
IF($BA$213=SUM($BA$161:BA175),_xlfn.CONCAT(" y ",BC175)))))</f>
        <v/>
      </c>
      <c r="BC175" s="509" t="s">
        <v>5118</v>
      </c>
      <c r="BD175" s="509"/>
      <c r="BE175" s="2">
        <f t="shared" si="112"/>
        <v>0</v>
      </c>
      <c r="BF175" s="2">
        <f t="shared" si="113"/>
        <v>0</v>
      </c>
      <c r="BG175" s="2">
        <f t="shared" si="114"/>
        <v>0</v>
      </c>
      <c r="BH175" s="2">
        <f t="shared" si="115"/>
        <v>0</v>
      </c>
      <c r="BI175" s="2">
        <f t="shared" si="116"/>
        <v>0</v>
      </c>
      <c r="BJ175" s="2">
        <f t="shared" si="117"/>
        <v>0</v>
      </c>
      <c r="BK175" s="2">
        <f t="shared" si="118"/>
        <v>0</v>
      </c>
      <c r="BL175" s="2">
        <f t="shared" si="119"/>
        <v>0</v>
      </c>
      <c r="BM175" s="2">
        <f t="shared" si="120"/>
        <v>0</v>
      </c>
      <c r="BN175" s="2">
        <f t="shared" si="121"/>
        <v>0</v>
      </c>
      <c r="BO175" s="2">
        <f t="shared" si="122"/>
        <v>0</v>
      </c>
      <c r="BP175" s="2">
        <f t="shared" si="123"/>
        <v>0</v>
      </c>
      <c r="BQ175" s="2">
        <f t="shared" si="124"/>
        <v>0</v>
      </c>
      <c r="BR175" s="2">
        <f t="shared" si="125"/>
        <v>0</v>
      </c>
      <c r="BS175" s="2">
        <f t="shared" si="126"/>
        <v>0</v>
      </c>
      <c r="BT175" s="2">
        <f t="shared" si="127"/>
        <v>0</v>
      </c>
    </row>
    <row r="176" spans="1:72" s="22" customFormat="1" ht="48" customHeight="1">
      <c r="A176" s="164"/>
      <c r="B176" s="167"/>
      <c r="C176" s="491"/>
      <c r="D176" s="522"/>
      <c r="E176" s="522"/>
      <c r="F176" s="522"/>
      <c r="G176" s="509" t="s">
        <v>5120</v>
      </c>
      <c r="H176" s="509"/>
      <c r="I176" s="524" t="s">
        <v>5121</v>
      </c>
      <c r="J176" s="524"/>
      <c r="K176" s="524"/>
      <c r="L176" s="524"/>
      <c r="M176" s="524"/>
      <c r="N176" s="524"/>
      <c r="O176" s="1"/>
      <c r="P176" s="1"/>
      <c r="Q176" s="1"/>
      <c r="R176" s="1"/>
      <c r="S176" s="1"/>
      <c r="T176" s="1"/>
      <c r="U176" s="1"/>
      <c r="V176" s="1"/>
      <c r="W176" s="1"/>
      <c r="X176" s="1"/>
      <c r="Y176" s="1"/>
      <c r="Z176" s="1"/>
      <c r="AA176" s="1"/>
      <c r="AB176" s="1"/>
      <c r="AC176" s="1"/>
      <c r="AD176" s="1"/>
      <c r="AE176"/>
      <c r="AG176">
        <f>IF(OR($AF$21&lt;&gt;1,$AG$21=0,$AG$21="NS",$AG$21="NA",$O$27=0,$O$27="NS",$O$27="NA",$C$143=0,$C$143="NS",$C$143="NA",CNGE_2026_M1_Secc10_Sub2!$Y61=0,CNGE_2026_M1_Secc10_Sub2!$Y61="NS",CNGE_2026_M1_Secc10_Sub2!$Y61="NA"),0,IF(COUNTA(O176:AD176)=16,0,1))</f>
        <v>0</v>
      </c>
      <c r="AH176">
        <f>IF(OR(CNGE_2026_M1_Secc10_Sub2!$Y61=0,CNGE_2026_M1_Secc10_Sub2!$Y61="NS",CNGE_2026_M1_Secc10_Sub2!$Y61="NA"),IF(COUNTA(O176:AD176)=0,0,1),0)</f>
        <v>0</v>
      </c>
      <c r="AK176" s="10">
        <f t="shared" si="95"/>
        <v>0</v>
      </c>
      <c r="AL176" s="11">
        <f t="shared" si="96"/>
        <v>0</v>
      </c>
      <c r="AM176" s="12">
        <f t="shared" si="97"/>
        <v>0</v>
      </c>
      <c r="AN176" s="13">
        <f t="shared" si="98"/>
        <v>0</v>
      </c>
      <c r="AO176" s="10">
        <f t="shared" si="99"/>
        <v>0</v>
      </c>
      <c r="AP176" s="11">
        <f t="shared" si="100"/>
        <v>0</v>
      </c>
      <c r="AQ176" s="12">
        <f t="shared" si="101"/>
        <v>0</v>
      </c>
      <c r="AR176" s="13">
        <f t="shared" si="102"/>
        <v>0</v>
      </c>
      <c r="AS176" s="10">
        <f t="shared" si="103"/>
        <v>0</v>
      </c>
      <c r="AT176" s="11">
        <f t="shared" si="104"/>
        <v>0</v>
      </c>
      <c r="AU176" s="12">
        <f t="shared" si="105"/>
        <v>0</v>
      </c>
      <c r="AV176" s="13">
        <f t="shared" si="106"/>
        <v>0</v>
      </c>
      <c r="AW176" s="10">
        <f t="shared" si="107"/>
        <v>0</v>
      </c>
      <c r="AX176" s="11">
        <f t="shared" si="108"/>
        <v>0</v>
      </c>
      <c r="AY176" s="12">
        <f t="shared" si="109"/>
        <v>0</v>
      </c>
      <c r="AZ176" s="13">
        <f t="shared" si="110"/>
        <v>0</v>
      </c>
      <c r="BA176" s="17">
        <f t="shared" si="111"/>
        <v>0</v>
      </c>
      <c r="BB176" s="16" t="str">
        <f>IF(BA176=0,"",
IF(SUM($BA$161:BA176)=1,BC176,
IF($BA$213&gt;SUM($BA$161:BA176),_xlfn.CONCAT(", ",BC176),
IF($BA$213=SUM($BA$161:BA176),_xlfn.CONCAT(" y ",BC176)))))</f>
        <v/>
      </c>
      <c r="BC176" s="509" t="s">
        <v>5120</v>
      </c>
      <c r="BD176" s="509"/>
      <c r="BE176" s="2">
        <f t="shared" si="112"/>
        <v>0</v>
      </c>
      <c r="BF176" s="2">
        <f t="shared" si="113"/>
        <v>0</v>
      </c>
      <c r="BG176" s="2">
        <f t="shared" si="114"/>
        <v>0</v>
      </c>
      <c r="BH176" s="2">
        <f t="shared" si="115"/>
        <v>0</v>
      </c>
      <c r="BI176" s="2">
        <f t="shared" si="116"/>
        <v>0</v>
      </c>
      <c r="BJ176" s="2">
        <f t="shared" si="117"/>
        <v>0</v>
      </c>
      <c r="BK176" s="2">
        <f t="shared" si="118"/>
        <v>0</v>
      </c>
      <c r="BL176" s="2">
        <f t="shared" si="119"/>
        <v>0</v>
      </c>
      <c r="BM176" s="2">
        <f t="shared" si="120"/>
        <v>0</v>
      </c>
      <c r="BN176" s="2">
        <f t="shared" si="121"/>
        <v>0</v>
      </c>
      <c r="BO176" s="2">
        <f t="shared" si="122"/>
        <v>0</v>
      </c>
      <c r="BP176" s="2">
        <f t="shared" si="123"/>
        <v>0</v>
      </c>
      <c r="BQ176" s="2">
        <f t="shared" si="124"/>
        <v>0</v>
      </c>
      <c r="BR176" s="2">
        <f t="shared" si="125"/>
        <v>0</v>
      </c>
      <c r="BS176" s="2">
        <f t="shared" si="126"/>
        <v>0</v>
      </c>
      <c r="BT176" s="2">
        <f t="shared" si="127"/>
        <v>0</v>
      </c>
    </row>
    <row r="177" spans="1:72" s="22" customFormat="1" ht="60" customHeight="1">
      <c r="A177" s="164"/>
      <c r="B177" s="167"/>
      <c r="C177" s="491"/>
      <c r="D177" s="522"/>
      <c r="E177" s="522"/>
      <c r="F177" s="522"/>
      <c r="G177" s="509" t="s">
        <v>5122</v>
      </c>
      <c r="H177" s="509"/>
      <c r="I177" s="524" t="s">
        <v>5123</v>
      </c>
      <c r="J177" s="524"/>
      <c r="K177" s="524"/>
      <c r="L177" s="524"/>
      <c r="M177" s="524"/>
      <c r="N177" s="524"/>
      <c r="O177" s="1"/>
      <c r="P177" s="1"/>
      <c r="Q177" s="1"/>
      <c r="R177" s="1"/>
      <c r="S177" s="1"/>
      <c r="T177" s="1"/>
      <c r="U177" s="1"/>
      <c r="V177" s="1"/>
      <c r="W177" s="1"/>
      <c r="X177" s="1"/>
      <c r="Y177" s="1"/>
      <c r="Z177" s="1"/>
      <c r="AA177" s="1"/>
      <c r="AB177" s="1"/>
      <c r="AC177" s="1"/>
      <c r="AD177" s="1"/>
      <c r="AE177"/>
      <c r="AG177">
        <f>IF(OR($AF$21&lt;&gt;1,$AG$21=0,$AG$21="NS",$AG$21="NA",$O$27=0,$O$27="NS",$O$27="NA",$C$143=0,$C$143="NS",$C$143="NA",CNGE_2026_M1_Secc10_Sub2!$Y62=0,CNGE_2026_M1_Secc10_Sub2!$Y62="NS",CNGE_2026_M1_Secc10_Sub2!$Y62="NA"),0,IF(COUNTA(O177:AD177)=16,0,1))</f>
        <v>0</v>
      </c>
      <c r="AH177">
        <f>IF(OR(CNGE_2026_M1_Secc10_Sub2!$Y62=0,CNGE_2026_M1_Secc10_Sub2!$Y62="NS",CNGE_2026_M1_Secc10_Sub2!$Y62="NA"),IF(COUNTA(O177:AD177)=0,0,1),0)</f>
        <v>0</v>
      </c>
      <c r="AK177" s="10">
        <f t="shared" si="95"/>
        <v>0</v>
      </c>
      <c r="AL177" s="11">
        <f t="shared" si="96"/>
        <v>0</v>
      </c>
      <c r="AM177" s="12">
        <f t="shared" si="97"/>
        <v>0</v>
      </c>
      <c r="AN177" s="13">
        <f t="shared" si="98"/>
        <v>0</v>
      </c>
      <c r="AO177" s="10">
        <f t="shared" si="99"/>
        <v>0</v>
      </c>
      <c r="AP177" s="11">
        <f t="shared" si="100"/>
        <v>0</v>
      </c>
      <c r="AQ177" s="12">
        <f t="shared" si="101"/>
        <v>0</v>
      </c>
      <c r="AR177" s="13">
        <f t="shared" si="102"/>
        <v>0</v>
      </c>
      <c r="AS177" s="10">
        <f t="shared" si="103"/>
        <v>0</v>
      </c>
      <c r="AT177" s="11">
        <f t="shared" si="104"/>
        <v>0</v>
      </c>
      <c r="AU177" s="12">
        <f t="shared" si="105"/>
        <v>0</v>
      </c>
      <c r="AV177" s="13">
        <f t="shared" si="106"/>
        <v>0</v>
      </c>
      <c r="AW177" s="10">
        <f t="shared" si="107"/>
        <v>0</v>
      </c>
      <c r="AX177" s="11">
        <f t="shared" si="108"/>
        <v>0</v>
      </c>
      <c r="AY177" s="12">
        <f t="shared" si="109"/>
        <v>0</v>
      </c>
      <c r="AZ177" s="13">
        <f t="shared" si="110"/>
        <v>0</v>
      </c>
      <c r="BA177" s="17">
        <f t="shared" si="111"/>
        <v>0</v>
      </c>
      <c r="BB177" s="16" t="str">
        <f>IF(BA177=0,"",
IF(SUM($BA$161:BA177)=1,BC177,
IF($BA$213&gt;SUM($BA$161:BA177),_xlfn.CONCAT(", ",BC177),
IF($BA$213=SUM($BA$161:BA177),_xlfn.CONCAT(" y ",BC177)))))</f>
        <v/>
      </c>
      <c r="BC177" s="509" t="s">
        <v>5122</v>
      </c>
      <c r="BD177" s="509"/>
      <c r="BE177" s="2">
        <f t="shared" si="112"/>
        <v>0</v>
      </c>
      <c r="BF177" s="2">
        <f t="shared" si="113"/>
        <v>0</v>
      </c>
      <c r="BG177" s="2">
        <f t="shared" si="114"/>
        <v>0</v>
      </c>
      <c r="BH177" s="2">
        <f t="shared" si="115"/>
        <v>0</v>
      </c>
      <c r="BI177" s="2">
        <f t="shared" si="116"/>
        <v>0</v>
      </c>
      <c r="BJ177" s="2">
        <f t="shared" si="117"/>
        <v>0</v>
      </c>
      <c r="BK177" s="2">
        <f t="shared" si="118"/>
        <v>0</v>
      </c>
      <c r="BL177" s="2">
        <f t="shared" si="119"/>
        <v>0</v>
      </c>
      <c r="BM177" s="2">
        <f t="shared" si="120"/>
        <v>0</v>
      </c>
      <c r="BN177" s="2">
        <f t="shared" si="121"/>
        <v>0</v>
      </c>
      <c r="BO177" s="2">
        <f t="shared" si="122"/>
        <v>0</v>
      </c>
      <c r="BP177" s="2">
        <f t="shared" si="123"/>
        <v>0</v>
      </c>
      <c r="BQ177" s="2">
        <f t="shared" si="124"/>
        <v>0</v>
      </c>
      <c r="BR177" s="2">
        <f t="shared" si="125"/>
        <v>0</v>
      </c>
      <c r="BS177" s="2">
        <f t="shared" si="126"/>
        <v>0</v>
      </c>
      <c r="BT177" s="2">
        <f t="shared" si="127"/>
        <v>0</v>
      </c>
    </row>
    <row r="178" spans="1:72" s="22" customFormat="1" ht="60" customHeight="1">
      <c r="A178" s="164"/>
      <c r="B178" s="167"/>
      <c r="C178" s="491"/>
      <c r="D178" s="522"/>
      <c r="E178" s="522"/>
      <c r="F178" s="522"/>
      <c r="G178" s="509" t="s">
        <v>5124</v>
      </c>
      <c r="H178" s="509"/>
      <c r="I178" s="524" t="s">
        <v>5125</v>
      </c>
      <c r="J178" s="524"/>
      <c r="K178" s="524"/>
      <c r="L178" s="524"/>
      <c r="M178" s="524"/>
      <c r="N178" s="524"/>
      <c r="O178" s="1"/>
      <c r="P178" s="1"/>
      <c r="Q178" s="1"/>
      <c r="R178" s="1"/>
      <c r="S178" s="1"/>
      <c r="T178" s="1"/>
      <c r="U178" s="1"/>
      <c r="V178" s="1"/>
      <c r="W178" s="1"/>
      <c r="X178" s="1"/>
      <c r="Y178" s="1"/>
      <c r="Z178" s="1"/>
      <c r="AA178" s="1"/>
      <c r="AB178" s="1"/>
      <c r="AC178" s="1"/>
      <c r="AD178" s="1"/>
      <c r="AE178"/>
      <c r="AG178">
        <f>IF(OR($AF$21&lt;&gt;1,$AG$21=0,$AG$21="NS",$AG$21="NA",$O$27=0,$O$27="NS",$O$27="NA",$C$143=0,$C$143="NS",$C$143="NA",CNGE_2026_M1_Secc10_Sub2!$Y63=0,CNGE_2026_M1_Secc10_Sub2!$Y63="NS",CNGE_2026_M1_Secc10_Sub2!$Y63="NA"),0,IF(COUNTA(O178:AD178)=16,0,1))</f>
        <v>0</v>
      </c>
      <c r="AH178">
        <f>IF(OR(CNGE_2026_M1_Secc10_Sub2!$Y63=0,CNGE_2026_M1_Secc10_Sub2!$Y63="NS",CNGE_2026_M1_Secc10_Sub2!$Y63="NA"),IF(COUNTA(O178:AD178)=0,0,1),0)</f>
        <v>0</v>
      </c>
      <c r="AK178" s="10">
        <f t="shared" si="95"/>
        <v>0</v>
      </c>
      <c r="AL178" s="11">
        <f t="shared" si="96"/>
        <v>0</v>
      </c>
      <c r="AM178" s="12">
        <f t="shared" si="97"/>
        <v>0</v>
      </c>
      <c r="AN178" s="13">
        <f t="shared" si="98"/>
        <v>0</v>
      </c>
      <c r="AO178" s="10">
        <f t="shared" si="99"/>
        <v>0</v>
      </c>
      <c r="AP178" s="11">
        <f t="shared" si="100"/>
        <v>0</v>
      </c>
      <c r="AQ178" s="12">
        <f t="shared" si="101"/>
        <v>0</v>
      </c>
      <c r="AR178" s="13">
        <f t="shared" si="102"/>
        <v>0</v>
      </c>
      <c r="AS178" s="10">
        <f t="shared" si="103"/>
        <v>0</v>
      </c>
      <c r="AT178" s="11">
        <f t="shared" si="104"/>
        <v>0</v>
      </c>
      <c r="AU178" s="12">
        <f t="shared" si="105"/>
        <v>0</v>
      </c>
      <c r="AV178" s="13">
        <f t="shared" si="106"/>
        <v>0</v>
      </c>
      <c r="AW178" s="10">
        <f t="shared" si="107"/>
        <v>0</v>
      </c>
      <c r="AX178" s="11">
        <f t="shared" si="108"/>
        <v>0</v>
      </c>
      <c r="AY178" s="12">
        <f t="shared" si="109"/>
        <v>0</v>
      </c>
      <c r="AZ178" s="13">
        <f t="shared" si="110"/>
        <v>0</v>
      </c>
      <c r="BA178" s="17">
        <f t="shared" si="111"/>
        <v>0</v>
      </c>
      <c r="BB178" s="16" t="str">
        <f>IF(BA178=0,"",
IF(SUM($BA$161:BA178)=1,BC178,
IF($BA$213&gt;SUM($BA$161:BA178),_xlfn.CONCAT(", ",BC178),
IF($BA$213=SUM($BA$161:BA178),_xlfn.CONCAT(" y ",BC178)))))</f>
        <v/>
      </c>
      <c r="BC178" s="509" t="s">
        <v>5124</v>
      </c>
      <c r="BD178" s="509"/>
      <c r="BE178" s="2">
        <f t="shared" si="112"/>
        <v>0</v>
      </c>
      <c r="BF178" s="2">
        <f t="shared" si="113"/>
        <v>0</v>
      </c>
      <c r="BG178" s="2">
        <f t="shared" si="114"/>
        <v>0</v>
      </c>
      <c r="BH178" s="2">
        <f t="shared" si="115"/>
        <v>0</v>
      </c>
      <c r="BI178" s="2">
        <f t="shared" si="116"/>
        <v>0</v>
      </c>
      <c r="BJ178" s="2">
        <f t="shared" si="117"/>
        <v>0</v>
      </c>
      <c r="BK178" s="2">
        <f t="shared" si="118"/>
        <v>0</v>
      </c>
      <c r="BL178" s="2">
        <f t="shared" si="119"/>
        <v>0</v>
      </c>
      <c r="BM178" s="2">
        <f t="shared" si="120"/>
        <v>0</v>
      </c>
      <c r="BN178" s="2">
        <f t="shared" si="121"/>
        <v>0</v>
      </c>
      <c r="BO178" s="2">
        <f t="shared" si="122"/>
        <v>0</v>
      </c>
      <c r="BP178" s="2">
        <f t="shared" si="123"/>
        <v>0</v>
      </c>
      <c r="BQ178" s="2">
        <f t="shared" si="124"/>
        <v>0</v>
      </c>
      <c r="BR178" s="2">
        <f t="shared" si="125"/>
        <v>0</v>
      </c>
      <c r="BS178" s="2">
        <f t="shared" si="126"/>
        <v>0</v>
      </c>
      <c r="BT178" s="2">
        <f t="shared" si="127"/>
        <v>0</v>
      </c>
    </row>
    <row r="179" spans="1:72" s="22" customFormat="1" ht="48" customHeight="1">
      <c r="A179" s="164"/>
      <c r="B179" s="167"/>
      <c r="C179" s="491"/>
      <c r="D179" s="522"/>
      <c r="E179" s="522"/>
      <c r="F179" s="522"/>
      <c r="G179" s="509" t="s">
        <v>5126</v>
      </c>
      <c r="H179" s="509"/>
      <c r="I179" s="524" t="s">
        <v>5127</v>
      </c>
      <c r="J179" s="524"/>
      <c r="K179" s="524"/>
      <c r="L179" s="524"/>
      <c r="M179" s="524"/>
      <c r="N179" s="524"/>
      <c r="O179" s="1"/>
      <c r="P179" s="1"/>
      <c r="Q179" s="1"/>
      <c r="R179" s="1"/>
      <c r="S179" s="1"/>
      <c r="T179" s="1"/>
      <c r="U179" s="1"/>
      <c r="V179" s="1"/>
      <c r="W179" s="1"/>
      <c r="X179" s="1"/>
      <c r="Y179" s="1"/>
      <c r="Z179" s="1"/>
      <c r="AA179" s="1"/>
      <c r="AB179" s="1"/>
      <c r="AC179" s="1"/>
      <c r="AD179" s="1"/>
      <c r="AE179"/>
      <c r="AG179">
        <f>IF(OR($AF$21&lt;&gt;1,$AG$21=0,$AG$21="NS",$AG$21="NA",$O$27=0,$O$27="NS",$O$27="NA",$C$143=0,$C$143="NS",$C$143="NA",CNGE_2026_M1_Secc10_Sub2!$Y64=0,CNGE_2026_M1_Secc10_Sub2!$Y64="NS",CNGE_2026_M1_Secc10_Sub2!$Y64="NA"),0,IF(COUNTA(O179:AD179)=16,0,1))</f>
        <v>0</v>
      </c>
      <c r="AH179">
        <f>IF(OR(CNGE_2026_M1_Secc10_Sub2!$Y64=0,CNGE_2026_M1_Secc10_Sub2!$Y64="NS",CNGE_2026_M1_Secc10_Sub2!$Y64="NA"),IF(COUNTA(O179:AD179)=0,0,1),0)</f>
        <v>0</v>
      </c>
      <c r="AK179" s="10">
        <f t="shared" si="95"/>
        <v>0</v>
      </c>
      <c r="AL179" s="11">
        <f t="shared" si="96"/>
        <v>0</v>
      </c>
      <c r="AM179" s="12">
        <f t="shared" si="97"/>
        <v>0</v>
      </c>
      <c r="AN179" s="13">
        <f t="shared" si="98"/>
        <v>0</v>
      </c>
      <c r="AO179" s="10">
        <f t="shared" si="99"/>
        <v>0</v>
      </c>
      <c r="AP179" s="11">
        <f t="shared" si="100"/>
        <v>0</v>
      </c>
      <c r="AQ179" s="12">
        <f t="shared" si="101"/>
        <v>0</v>
      </c>
      <c r="AR179" s="13">
        <f t="shared" si="102"/>
        <v>0</v>
      </c>
      <c r="AS179" s="10">
        <f t="shared" si="103"/>
        <v>0</v>
      </c>
      <c r="AT179" s="11">
        <f t="shared" si="104"/>
        <v>0</v>
      </c>
      <c r="AU179" s="12">
        <f t="shared" si="105"/>
        <v>0</v>
      </c>
      <c r="AV179" s="13">
        <f t="shared" si="106"/>
        <v>0</v>
      </c>
      <c r="AW179" s="10">
        <f t="shared" si="107"/>
        <v>0</v>
      </c>
      <c r="AX179" s="11">
        <f t="shared" si="108"/>
        <v>0</v>
      </c>
      <c r="AY179" s="12">
        <f t="shared" si="109"/>
        <v>0</v>
      </c>
      <c r="AZ179" s="13">
        <f t="shared" si="110"/>
        <v>0</v>
      </c>
      <c r="BA179" s="17">
        <f t="shared" si="111"/>
        <v>0</v>
      </c>
      <c r="BB179" s="16" t="str">
        <f>IF(BA179=0,"",
IF(SUM($BA$161:BA179)=1,BC179,
IF($BA$213&gt;SUM($BA$161:BA179),_xlfn.CONCAT(", ",BC179),
IF($BA$213=SUM($BA$161:BA179),_xlfn.CONCAT(" y ",BC179)))))</f>
        <v/>
      </c>
      <c r="BC179" s="509" t="s">
        <v>5126</v>
      </c>
      <c r="BD179" s="509"/>
      <c r="BE179" s="2">
        <f t="shared" si="112"/>
        <v>0</v>
      </c>
      <c r="BF179" s="2">
        <f t="shared" si="113"/>
        <v>0</v>
      </c>
      <c r="BG179" s="2">
        <f t="shared" si="114"/>
        <v>0</v>
      </c>
      <c r="BH179" s="2">
        <f t="shared" si="115"/>
        <v>0</v>
      </c>
      <c r="BI179" s="2">
        <f t="shared" si="116"/>
        <v>0</v>
      </c>
      <c r="BJ179" s="2">
        <f t="shared" si="117"/>
        <v>0</v>
      </c>
      <c r="BK179" s="2">
        <f t="shared" si="118"/>
        <v>0</v>
      </c>
      <c r="BL179" s="2">
        <f t="shared" si="119"/>
        <v>0</v>
      </c>
      <c r="BM179" s="2">
        <f t="shared" si="120"/>
        <v>0</v>
      </c>
      <c r="BN179" s="2">
        <f t="shared" si="121"/>
        <v>0</v>
      </c>
      <c r="BO179" s="2">
        <f t="shared" si="122"/>
        <v>0</v>
      </c>
      <c r="BP179" s="2">
        <f t="shared" si="123"/>
        <v>0</v>
      </c>
      <c r="BQ179" s="2">
        <f t="shared" si="124"/>
        <v>0</v>
      </c>
      <c r="BR179" s="2">
        <f t="shared" si="125"/>
        <v>0</v>
      </c>
      <c r="BS179" s="2">
        <f t="shared" si="126"/>
        <v>0</v>
      </c>
      <c r="BT179" s="2">
        <f t="shared" si="127"/>
        <v>0</v>
      </c>
    </row>
    <row r="180" spans="1:72" s="22" customFormat="1" ht="48" customHeight="1">
      <c r="A180" s="164"/>
      <c r="B180" s="167"/>
      <c r="C180" s="491"/>
      <c r="D180" s="522"/>
      <c r="E180" s="522"/>
      <c r="F180" s="522"/>
      <c r="G180" s="509" t="s">
        <v>5128</v>
      </c>
      <c r="H180" s="509"/>
      <c r="I180" s="524" t="s">
        <v>5129</v>
      </c>
      <c r="J180" s="524"/>
      <c r="K180" s="524"/>
      <c r="L180" s="524"/>
      <c r="M180" s="524"/>
      <c r="N180" s="524"/>
      <c r="O180" s="1"/>
      <c r="P180" s="1"/>
      <c r="Q180" s="1"/>
      <c r="R180" s="1"/>
      <c r="S180" s="1"/>
      <c r="T180" s="1"/>
      <c r="U180" s="1"/>
      <c r="V180" s="1"/>
      <c r="W180" s="1"/>
      <c r="X180" s="1"/>
      <c r="Y180" s="1"/>
      <c r="Z180" s="1"/>
      <c r="AA180" s="1"/>
      <c r="AB180" s="1"/>
      <c r="AC180" s="1"/>
      <c r="AD180" s="1"/>
      <c r="AE180"/>
      <c r="AG180">
        <f>IF(OR($AF$21&lt;&gt;1,$AG$21=0,$AG$21="NS",$AG$21="NA",$O$27=0,$O$27="NS",$O$27="NA",$C$143=0,$C$143="NS",$C$143="NA",CNGE_2026_M1_Secc10_Sub2!$Y65=0,CNGE_2026_M1_Secc10_Sub2!$Y65="NS",CNGE_2026_M1_Secc10_Sub2!$Y65="NA"),0,IF(COUNTA(O180:AD180)=16,0,1))</f>
        <v>0</v>
      </c>
      <c r="AH180">
        <f>IF(OR(CNGE_2026_M1_Secc10_Sub2!$Y65=0,CNGE_2026_M1_Secc10_Sub2!$Y65="NS",CNGE_2026_M1_Secc10_Sub2!$Y65="NA"),IF(COUNTA(O180:AD180)=0,0,1),0)</f>
        <v>0</v>
      </c>
      <c r="AK180" s="10">
        <f t="shared" si="95"/>
        <v>0</v>
      </c>
      <c r="AL180" s="11">
        <f t="shared" si="96"/>
        <v>0</v>
      </c>
      <c r="AM180" s="12">
        <f t="shared" si="97"/>
        <v>0</v>
      </c>
      <c r="AN180" s="13">
        <f t="shared" si="98"/>
        <v>0</v>
      </c>
      <c r="AO180" s="10">
        <f t="shared" si="99"/>
        <v>0</v>
      </c>
      <c r="AP180" s="11">
        <f t="shared" si="100"/>
        <v>0</v>
      </c>
      <c r="AQ180" s="12">
        <f t="shared" si="101"/>
        <v>0</v>
      </c>
      <c r="AR180" s="13">
        <f t="shared" si="102"/>
        <v>0</v>
      </c>
      <c r="AS180" s="10">
        <f t="shared" si="103"/>
        <v>0</v>
      </c>
      <c r="AT180" s="11">
        <f t="shared" si="104"/>
        <v>0</v>
      </c>
      <c r="AU180" s="12">
        <f t="shared" si="105"/>
        <v>0</v>
      </c>
      <c r="AV180" s="13">
        <f t="shared" si="106"/>
        <v>0</v>
      </c>
      <c r="AW180" s="10">
        <f t="shared" si="107"/>
        <v>0</v>
      </c>
      <c r="AX180" s="11">
        <f t="shared" si="108"/>
        <v>0</v>
      </c>
      <c r="AY180" s="12">
        <f t="shared" si="109"/>
        <v>0</v>
      </c>
      <c r="AZ180" s="13">
        <f t="shared" si="110"/>
        <v>0</v>
      </c>
      <c r="BA180" s="17">
        <f t="shared" si="111"/>
        <v>0</v>
      </c>
      <c r="BB180" s="16" t="str">
        <f>IF(BA180=0,"",
IF(SUM($BA$161:BA180)=1,BC180,
IF($BA$213&gt;SUM($BA$161:BA180),_xlfn.CONCAT(", ",BC180),
IF($BA$213=SUM($BA$161:BA180),_xlfn.CONCAT(" y ",BC180)))))</f>
        <v/>
      </c>
      <c r="BC180" s="509" t="s">
        <v>5128</v>
      </c>
      <c r="BD180" s="509"/>
      <c r="BE180" s="2">
        <f t="shared" si="112"/>
        <v>0</v>
      </c>
      <c r="BF180" s="2">
        <f t="shared" si="113"/>
        <v>0</v>
      </c>
      <c r="BG180" s="2">
        <f t="shared" si="114"/>
        <v>0</v>
      </c>
      <c r="BH180" s="2">
        <f t="shared" si="115"/>
        <v>0</v>
      </c>
      <c r="BI180" s="2">
        <f t="shared" si="116"/>
        <v>0</v>
      </c>
      <c r="BJ180" s="2">
        <f t="shared" si="117"/>
        <v>0</v>
      </c>
      <c r="BK180" s="2">
        <f t="shared" si="118"/>
        <v>0</v>
      </c>
      <c r="BL180" s="2">
        <f t="shared" si="119"/>
        <v>0</v>
      </c>
      <c r="BM180" s="2">
        <f t="shared" si="120"/>
        <v>0</v>
      </c>
      <c r="BN180" s="2">
        <f t="shared" si="121"/>
        <v>0</v>
      </c>
      <c r="BO180" s="2">
        <f t="shared" si="122"/>
        <v>0</v>
      </c>
      <c r="BP180" s="2">
        <f t="shared" si="123"/>
        <v>0</v>
      </c>
      <c r="BQ180" s="2">
        <f t="shared" si="124"/>
        <v>0</v>
      </c>
      <c r="BR180" s="2">
        <f t="shared" si="125"/>
        <v>0</v>
      </c>
      <c r="BS180" s="2">
        <f t="shared" si="126"/>
        <v>0</v>
      </c>
      <c r="BT180" s="2">
        <f t="shared" si="127"/>
        <v>0</v>
      </c>
    </row>
    <row r="181" spans="1:72" s="22" customFormat="1" ht="36" customHeight="1">
      <c r="A181" s="164"/>
      <c r="B181" s="167"/>
      <c r="C181" s="491"/>
      <c r="D181" s="522"/>
      <c r="E181" s="522"/>
      <c r="F181" s="522"/>
      <c r="G181" s="509" t="s">
        <v>5130</v>
      </c>
      <c r="H181" s="509"/>
      <c r="I181" s="524" t="s">
        <v>5131</v>
      </c>
      <c r="J181" s="524"/>
      <c r="K181" s="524"/>
      <c r="L181" s="524"/>
      <c r="M181" s="524"/>
      <c r="N181" s="524"/>
      <c r="O181" s="1"/>
      <c r="P181" s="1"/>
      <c r="Q181" s="1"/>
      <c r="R181" s="1"/>
      <c r="S181" s="1"/>
      <c r="T181" s="1"/>
      <c r="U181" s="1"/>
      <c r="V181" s="1"/>
      <c r="W181" s="1"/>
      <c r="X181" s="1"/>
      <c r="Y181" s="1"/>
      <c r="Z181" s="1"/>
      <c r="AA181" s="1"/>
      <c r="AB181" s="1"/>
      <c r="AC181" s="1"/>
      <c r="AD181" s="1"/>
      <c r="AE181"/>
      <c r="AG181">
        <f>IF(OR($AF$21&lt;&gt;1,$AG$21=0,$AG$21="NS",$AG$21="NA",$O$27=0,$O$27="NS",$O$27="NA",$C$143=0,$C$143="NS",$C$143="NA",CNGE_2026_M1_Secc10_Sub2!$Y66=0,CNGE_2026_M1_Secc10_Sub2!$Y66="NS",CNGE_2026_M1_Secc10_Sub2!$Y66="NA"),0,IF(COUNTA(O181:AD181)=16,0,1))</f>
        <v>0</v>
      </c>
      <c r="AH181">
        <f>IF(OR(CNGE_2026_M1_Secc10_Sub2!$Y66=0,CNGE_2026_M1_Secc10_Sub2!$Y66="NS",CNGE_2026_M1_Secc10_Sub2!$Y66="NA"),IF(COUNTA(O181:AD181)=0,0,1),0)</f>
        <v>0</v>
      </c>
      <c r="AK181" s="10">
        <f t="shared" si="95"/>
        <v>0</v>
      </c>
      <c r="AL181" s="11">
        <f t="shared" si="96"/>
        <v>0</v>
      </c>
      <c r="AM181" s="12">
        <f t="shared" si="97"/>
        <v>0</v>
      </c>
      <c r="AN181" s="13">
        <f t="shared" si="98"/>
        <v>0</v>
      </c>
      <c r="AO181" s="10">
        <f t="shared" si="99"/>
        <v>0</v>
      </c>
      <c r="AP181" s="11">
        <f t="shared" si="100"/>
        <v>0</v>
      </c>
      <c r="AQ181" s="12">
        <f t="shared" si="101"/>
        <v>0</v>
      </c>
      <c r="AR181" s="13">
        <f t="shared" si="102"/>
        <v>0</v>
      </c>
      <c r="AS181" s="10">
        <f t="shared" si="103"/>
        <v>0</v>
      </c>
      <c r="AT181" s="11">
        <f t="shared" si="104"/>
        <v>0</v>
      </c>
      <c r="AU181" s="12">
        <f t="shared" si="105"/>
        <v>0</v>
      </c>
      <c r="AV181" s="13">
        <f t="shared" si="106"/>
        <v>0</v>
      </c>
      <c r="AW181" s="10">
        <f t="shared" si="107"/>
        <v>0</v>
      </c>
      <c r="AX181" s="11">
        <f t="shared" si="108"/>
        <v>0</v>
      </c>
      <c r="AY181" s="12">
        <f t="shared" si="109"/>
        <v>0</v>
      </c>
      <c r="AZ181" s="13">
        <f t="shared" si="110"/>
        <v>0</v>
      </c>
      <c r="BA181" s="17">
        <f t="shared" si="111"/>
        <v>0</v>
      </c>
      <c r="BB181" s="16" t="str">
        <f>IF(BA181=0,"",
IF(SUM($BA$161:BA181)=1,BC181,
IF($BA$213&gt;SUM($BA$161:BA181),_xlfn.CONCAT(", ",BC181),
IF($BA$213=SUM($BA$161:BA181),_xlfn.CONCAT(" y ",BC181)))))</f>
        <v/>
      </c>
      <c r="BC181" s="509" t="s">
        <v>5130</v>
      </c>
      <c r="BD181" s="509"/>
      <c r="BE181" s="2">
        <f t="shared" si="112"/>
        <v>0</v>
      </c>
      <c r="BF181" s="2">
        <f t="shared" si="113"/>
        <v>0</v>
      </c>
      <c r="BG181" s="2">
        <f t="shared" si="114"/>
        <v>0</v>
      </c>
      <c r="BH181" s="2">
        <f t="shared" si="115"/>
        <v>0</v>
      </c>
      <c r="BI181" s="2">
        <f t="shared" si="116"/>
        <v>0</v>
      </c>
      <c r="BJ181" s="2">
        <f t="shared" si="117"/>
        <v>0</v>
      </c>
      <c r="BK181" s="2">
        <f t="shared" si="118"/>
        <v>0</v>
      </c>
      <c r="BL181" s="2">
        <f t="shared" si="119"/>
        <v>0</v>
      </c>
      <c r="BM181" s="2">
        <f t="shared" si="120"/>
        <v>0</v>
      </c>
      <c r="BN181" s="2">
        <f t="shared" si="121"/>
        <v>0</v>
      </c>
      <c r="BO181" s="2">
        <f t="shared" si="122"/>
        <v>0</v>
      </c>
      <c r="BP181" s="2">
        <f t="shared" si="123"/>
        <v>0</v>
      </c>
      <c r="BQ181" s="2">
        <f t="shared" si="124"/>
        <v>0</v>
      </c>
      <c r="BR181" s="2">
        <f t="shared" si="125"/>
        <v>0</v>
      </c>
      <c r="BS181" s="2">
        <f t="shared" si="126"/>
        <v>0</v>
      </c>
      <c r="BT181" s="2">
        <f t="shared" si="127"/>
        <v>0</v>
      </c>
    </row>
    <row r="182" spans="1:72" s="22" customFormat="1" ht="24" customHeight="1">
      <c r="A182" s="164"/>
      <c r="B182" s="167"/>
      <c r="C182" s="491"/>
      <c r="D182" s="522"/>
      <c r="E182" s="522"/>
      <c r="F182" s="522"/>
      <c r="G182" s="509" t="s">
        <v>5132</v>
      </c>
      <c r="H182" s="509"/>
      <c r="I182" s="524" t="s">
        <v>5133</v>
      </c>
      <c r="J182" s="524"/>
      <c r="K182" s="524"/>
      <c r="L182" s="524"/>
      <c r="M182" s="524"/>
      <c r="N182" s="524"/>
      <c r="O182" s="1"/>
      <c r="P182" s="1"/>
      <c r="Q182" s="1"/>
      <c r="R182" s="1"/>
      <c r="S182" s="1"/>
      <c r="T182" s="1"/>
      <c r="U182" s="1"/>
      <c r="V182" s="1"/>
      <c r="W182" s="1"/>
      <c r="X182" s="1"/>
      <c r="Y182" s="1"/>
      <c r="Z182" s="1"/>
      <c r="AA182" s="1"/>
      <c r="AB182" s="1"/>
      <c r="AC182" s="1"/>
      <c r="AD182" s="1"/>
      <c r="AE182"/>
      <c r="AG182">
        <f>IF(OR($AF$21&lt;&gt;1,$AG$21=0,$AG$21="NS",$AG$21="NA",$O$27=0,$O$27="NS",$O$27="NA",$C$143=0,$C$143="NS",$C$143="NA",CNGE_2026_M1_Secc10_Sub2!$Y67=0,CNGE_2026_M1_Secc10_Sub2!$Y67="NS",CNGE_2026_M1_Secc10_Sub2!$Y67="NA"),0,IF(COUNTA(O182:AD182)=16,0,1))</f>
        <v>0</v>
      </c>
      <c r="AH182">
        <f>IF(OR(CNGE_2026_M1_Secc10_Sub2!$Y67=0,CNGE_2026_M1_Secc10_Sub2!$Y67="NS",CNGE_2026_M1_Secc10_Sub2!$Y67="NA"),IF(COUNTA(O182:AD182)=0,0,1),0)</f>
        <v>0</v>
      </c>
      <c r="AK182" s="10">
        <f t="shared" si="95"/>
        <v>0</v>
      </c>
      <c r="AL182" s="11">
        <f t="shared" si="96"/>
        <v>0</v>
      </c>
      <c r="AM182" s="12">
        <f t="shared" si="97"/>
        <v>0</v>
      </c>
      <c r="AN182" s="13">
        <f t="shared" si="98"/>
        <v>0</v>
      </c>
      <c r="AO182" s="10">
        <f t="shared" si="99"/>
        <v>0</v>
      </c>
      <c r="AP182" s="11">
        <f t="shared" si="100"/>
        <v>0</v>
      </c>
      <c r="AQ182" s="12">
        <f t="shared" si="101"/>
        <v>0</v>
      </c>
      <c r="AR182" s="13">
        <f t="shared" si="102"/>
        <v>0</v>
      </c>
      <c r="AS182" s="10">
        <f t="shared" si="103"/>
        <v>0</v>
      </c>
      <c r="AT182" s="11">
        <f t="shared" si="104"/>
        <v>0</v>
      </c>
      <c r="AU182" s="12">
        <f t="shared" si="105"/>
        <v>0</v>
      </c>
      <c r="AV182" s="13">
        <f t="shared" si="106"/>
        <v>0</v>
      </c>
      <c r="AW182" s="10">
        <f t="shared" si="107"/>
        <v>0</v>
      </c>
      <c r="AX182" s="11">
        <f t="shared" si="108"/>
        <v>0</v>
      </c>
      <c r="AY182" s="12">
        <f t="shared" si="109"/>
        <v>0</v>
      </c>
      <c r="AZ182" s="13">
        <f t="shared" si="110"/>
        <v>0</v>
      </c>
      <c r="BA182" s="17">
        <f t="shared" si="111"/>
        <v>0</v>
      </c>
      <c r="BB182" s="16" t="str">
        <f>IF(BA182=0,"",
IF(SUM($BA$161:BA182)=1,BC182,
IF($BA$213&gt;SUM($BA$161:BA182),_xlfn.CONCAT(", ",BC182),
IF($BA$213=SUM($BA$161:BA182),_xlfn.CONCAT(" y ",BC182)))))</f>
        <v/>
      </c>
      <c r="BC182" s="509" t="s">
        <v>5132</v>
      </c>
      <c r="BD182" s="509"/>
      <c r="BE182" s="2">
        <f t="shared" si="112"/>
        <v>0</v>
      </c>
      <c r="BF182" s="2">
        <f t="shared" si="113"/>
        <v>0</v>
      </c>
      <c r="BG182" s="2">
        <f t="shared" si="114"/>
        <v>0</v>
      </c>
      <c r="BH182" s="2">
        <f t="shared" si="115"/>
        <v>0</v>
      </c>
      <c r="BI182" s="2">
        <f t="shared" si="116"/>
        <v>0</v>
      </c>
      <c r="BJ182" s="2">
        <f t="shared" si="117"/>
        <v>0</v>
      </c>
      <c r="BK182" s="2">
        <f t="shared" si="118"/>
        <v>0</v>
      </c>
      <c r="BL182" s="2">
        <f t="shared" si="119"/>
        <v>0</v>
      </c>
      <c r="BM182" s="2">
        <f t="shared" si="120"/>
        <v>0</v>
      </c>
      <c r="BN182" s="2">
        <f t="shared" si="121"/>
        <v>0</v>
      </c>
      <c r="BO182" s="2">
        <f t="shared" si="122"/>
        <v>0</v>
      </c>
      <c r="BP182" s="2">
        <f t="shared" si="123"/>
        <v>0</v>
      </c>
      <c r="BQ182" s="2">
        <f t="shared" si="124"/>
        <v>0</v>
      </c>
      <c r="BR182" s="2">
        <f t="shared" si="125"/>
        <v>0</v>
      </c>
      <c r="BS182" s="2">
        <f t="shared" si="126"/>
        <v>0</v>
      </c>
      <c r="BT182" s="2">
        <f t="shared" si="127"/>
        <v>0</v>
      </c>
    </row>
    <row r="183" spans="1:72" s="22" customFormat="1" ht="24" customHeight="1">
      <c r="A183" s="164"/>
      <c r="B183" s="167"/>
      <c r="C183" s="491"/>
      <c r="D183" s="522"/>
      <c r="E183" s="522"/>
      <c r="F183" s="522"/>
      <c r="G183" s="509" t="s">
        <v>5134</v>
      </c>
      <c r="H183" s="509"/>
      <c r="I183" s="524" t="s">
        <v>5135</v>
      </c>
      <c r="J183" s="524"/>
      <c r="K183" s="524"/>
      <c r="L183" s="524"/>
      <c r="M183" s="524"/>
      <c r="N183" s="524"/>
      <c r="O183" s="1"/>
      <c r="P183" s="1"/>
      <c r="Q183" s="1"/>
      <c r="R183" s="1"/>
      <c r="S183" s="1"/>
      <c r="T183" s="1"/>
      <c r="U183" s="1"/>
      <c r="V183" s="1"/>
      <c r="W183" s="1"/>
      <c r="X183" s="1"/>
      <c r="Y183" s="1"/>
      <c r="Z183" s="1"/>
      <c r="AA183" s="1"/>
      <c r="AB183" s="1"/>
      <c r="AC183" s="1"/>
      <c r="AD183" s="1"/>
      <c r="AE183"/>
      <c r="AG183">
        <f>IF(OR($AF$21&lt;&gt;1,$AG$21=0,$AG$21="NS",$AG$21="NA",$O$27=0,$O$27="NS",$O$27="NA",$C$143=0,$C$143="NS",$C$143="NA",CNGE_2026_M1_Secc10_Sub2!$Y68=0,CNGE_2026_M1_Secc10_Sub2!$Y68="NS",CNGE_2026_M1_Secc10_Sub2!$Y68="NA"),0,IF(COUNTA(O183:AD183)=16,0,1))</f>
        <v>0</v>
      </c>
      <c r="AH183">
        <f>IF(OR(CNGE_2026_M1_Secc10_Sub2!$Y68=0,CNGE_2026_M1_Secc10_Sub2!$Y68="NS",CNGE_2026_M1_Secc10_Sub2!$Y68="NA"),IF(COUNTA(O183:AD183)=0,0,1),0)</f>
        <v>0</v>
      </c>
      <c r="AK183" s="10">
        <f t="shared" si="95"/>
        <v>0</v>
      </c>
      <c r="AL183" s="11">
        <f t="shared" si="96"/>
        <v>0</v>
      </c>
      <c r="AM183" s="12">
        <f t="shared" si="97"/>
        <v>0</v>
      </c>
      <c r="AN183" s="13">
        <f t="shared" si="98"/>
        <v>0</v>
      </c>
      <c r="AO183" s="10">
        <f t="shared" si="99"/>
        <v>0</v>
      </c>
      <c r="AP183" s="11">
        <f t="shared" si="100"/>
        <v>0</v>
      </c>
      <c r="AQ183" s="12">
        <f t="shared" si="101"/>
        <v>0</v>
      </c>
      <c r="AR183" s="13">
        <f t="shared" si="102"/>
        <v>0</v>
      </c>
      <c r="AS183" s="10">
        <f t="shared" si="103"/>
        <v>0</v>
      </c>
      <c r="AT183" s="11">
        <f t="shared" si="104"/>
        <v>0</v>
      </c>
      <c r="AU183" s="12">
        <f t="shared" si="105"/>
        <v>0</v>
      </c>
      <c r="AV183" s="13">
        <f t="shared" si="106"/>
        <v>0</v>
      </c>
      <c r="AW183" s="10">
        <f t="shared" si="107"/>
        <v>0</v>
      </c>
      <c r="AX183" s="11">
        <f t="shared" si="108"/>
        <v>0</v>
      </c>
      <c r="AY183" s="12">
        <f t="shared" si="109"/>
        <v>0</v>
      </c>
      <c r="AZ183" s="13">
        <f t="shared" si="110"/>
        <v>0</v>
      </c>
      <c r="BA183" s="17">
        <f t="shared" si="111"/>
        <v>0</v>
      </c>
      <c r="BB183" s="16" t="str">
        <f>IF(BA183=0,"",
IF(SUM($BA$161:BA183)=1,BC183,
IF($BA$213&gt;SUM($BA$161:BA183),_xlfn.CONCAT(", ",BC183),
IF($BA$213=SUM($BA$161:BA183),_xlfn.CONCAT(" y ",BC183)))))</f>
        <v/>
      </c>
      <c r="BC183" s="509" t="s">
        <v>5134</v>
      </c>
      <c r="BD183" s="509"/>
      <c r="BE183" s="2">
        <f t="shared" si="112"/>
        <v>0</v>
      </c>
      <c r="BF183" s="2">
        <f t="shared" si="113"/>
        <v>0</v>
      </c>
      <c r="BG183" s="2">
        <f t="shared" si="114"/>
        <v>0</v>
      </c>
      <c r="BH183" s="2">
        <f t="shared" si="115"/>
        <v>0</v>
      </c>
      <c r="BI183" s="2">
        <f t="shared" si="116"/>
        <v>0</v>
      </c>
      <c r="BJ183" s="2">
        <f t="shared" si="117"/>
        <v>0</v>
      </c>
      <c r="BK183" s="2">
        <f t="shared" si="118"/>
        <v>0</v>
      </c>
      <c r="BL183" s="2">
        <f t="shared" si="119"/>
        <v>0</v>
      </c>
      <c r="BM183" s="2">
        <f t="shared" si="120"/>
        <v>0</v>
      </c>
      <c r="BN183" s="2">
        <f t="shared" si="121"/>
        <v>0</v>
      </c>
      <c r="BO183" s="2">
        <f t="shared" si="122"/>
        <v>0</v>
      </c>
      <c r="BP183" s="2">
        <f t="shared" si="123"/>
        <v>0</v>
      </c>
      <c r="BQ183" s="2">
        <f t="shared" si="124"/>
        <v>0</v>
      </c>
      <c r="BR183" s="2">
        <f t="shared" si="125"/>
        <v>0</v>
      </c>
      <c r="BS183" s="2">
        <f t="shared" si="126"/>
        <v>0</v>
      </c>
      <c r="BT183" s="2">
        <f t="shared" si="127"/>
        <v>0</v>
      </c>
    </row>
    <row r="184" spans="1:72" s="22" customFormat="1" ht="36" customHeight="1">
      <c r="A184" s="164"/>
      <c r="B184" s="167"/>
      <c r="C184" s="491"/>
      <c r="D184" s="522"/>
      <c r="E184" s="522"/>
      <c r="F184" s="522"/>
      <c r="G184" s="509" t="s">
        <v>5136</v>
      </c>
      <c r="H184" s="509"/>
      <c r="I184" s="524" t="s">
        <v>5137</v>
      </c>
      <c r="J184" s="524"/>
      <c r="K184" s="524"/>
      <c r="L184" s="524"/>
      <c r="M184" s="524"/>
      <c r="N184" s="524"/>
      <c r="O184" s="1"/>
      <c r="P184" s="1"/>
      <c r="Q184" s="1"/>
      <c r="R184" s="1"/>
      <c r="S184" s="1"/>
      <c r="T184" s="1"/>
      <c r="U184" s="1"/>
      <c r="V184" s="1"/>
      <c r="W184" s="1"/>
      <c r="X184" s="1"/>
      <c r="Y184" s="1"/>
      <c r="Z184" s="1"/>
      <c r="AA184" s="1"/>
      <c r="AB184" s="1"/>
      <c r="AC184" s="1"/>
      <c r="AD184" s="1"/>
      <c r="AE184"/>
      <c r="AG184">
        <f>IF(OR($AF$21&lt;&gt;1,$AG$21=0,$AG$21="NS",$AG$21="NA",$O$27=0,$O$27="NS",$O$27="NA",$C$143=0,$C$143="NS",$C$143="NA",CNGE_2026_M1_Secc10_Sub2!$Y69=0,CNGE_2026_M1_Secc10_Sub2!$Y69="NS",CNGE_2026_M1_Secc10_Sub2!$Y69="NA"),0,IF(COUNTA(O184:AD184)=16,0,1))</f>
        <v>0</v>
      </c>
      <c r="AH184">
        <f>IF(OR(CNGE_2026_M1_Secc10_Sub2!$Y69=0,CNGE_2026_M1_Secc10_Sub2!$Y69="NS",CNGE_2026_M1_Secc10_Sub2!$Y69="NA"),IF(COUNTA(O184:AD184)=0,0,1),0)</f>
        <v>0</v>
      </c>
      <c r="AK184" s="10">
        <f t="shared" si="95"/>
        <v>0</v>
      </c>
      <c r="AL184" s="11">
        <f t="shared" si="96"/>
        <v>0</v>
      </c>
      <c r="AM184" s="12">
        <f t="shared" si="97"/>
        <v>0</v>
      </c>
      <c r="AN184" s="13">
        <f t="shared" si="98"/>
        <v>0</v>
      </c>
      <c r="AO184" s="10">
        <f t="shared" si="99"/>
        <v>0</v>
      </c>
      <c r="AP184" s="11">
        <f t="shared" si="100"/>
        <v>0</v>
      </c>
      <c r="AQ184" s="12">
        <f t="shared" si="101"/>
        <v>0</v>
      </c>
      <c r="AR184" s="13">
        <f t="shared" si="102"/>
        <v>0</v>
      </c>
      <c r="AS184" s="10">
        <f t="shared" si="103"/>
        <v>0</v>
      </c>
      <c r="AT184" s="11">
        <f t="shared" si="104"/>
        <v>0</v>
      </c>
      <c r="AU184" s="12">
        <f t="shared" si="105"/>
        <v>0</v>
      </c>
      <c r="AV184" s="13">
        <f t="shared" si="106"/>
        <v>0</v>
      </c>
      <c r="AW184" s="10">
        <f t="shared" si="107"/>
        <v>0</v>
      </c>
      <c r="AX184" s="11">
        <f t="shared" si="108"/>
        <v>0</v>
      </c>
      <c r="AY184" s="12">
        <f t="shared" si="109"/>
        <v>0</v>
      </c>
      <c r="AZ184" s="13">
        <f t="shared" si="110"/>
        <v>0</v>
      </c>
      <c r="BA184" s="17">
        <f t="shared" si="111"/>
        <v>0</v>
      </c>
      <c r="BB184" s="16" t="str">
        <f>IF(BA184=0,"",
IF(SUM($BA$161:BA184)=1,BC184,
IF($BA$213&gt;SUM($BA$161:BA184),_xlfn.CONCAT(", ",BC184),
IF($BA$213=SUM($BA$161:BA184),_xlfn.CONCAT(" y ",BC184)))))</f>
        <v/>
      </c>
      <c r="BC184" s="509" t="s">
        <v>5136</v>
      </c>
      <c r="BD184" s="509"/>
      <c r="BE184" s="2">
        <f t="shared" si="112"/>
        <v>0</v>
      </c>
      <c r="BF184" s="2">
        <f t="shared" si="113"/>
        <v>0</v>
      </c>
      <c r="BG184" s="2">
        <f t="shared" si="114"/>
        <v>0</v>
      </c>
      <c r="BH184" s="2">
        <f t="shared" si="115"/>
        <v>0</v>
      </c>
      <c r="BI184" s="2">
        <f t="shared" si="116"/>
        <v>0</v>
      </c>
      <c r="BJ184" s="2">
        <f t="shared" si="117"/>
        <v>0</v>
      </c>
      <c r="BK184" s="2">
        <f t="shared" si="118"/>
        <v>0</v>
      </c>
      <c r="BL184" s="2">
        <f t="shared" si="119"/>
        <v>0</v>
      </c>
      <c r="BM184" s="2">
        <f t="shared" si="120"/>
        <v>0</v>
      </c>
      <c r="BN184" s="2">
        <f t="shared" si="121"/>
        <v>0</v>
      </c>
      <c r="BO184" s="2">
        <f t="shared" si="122"/>
        <v>0</v>
      </c>
      <c r="BP184" s="2">
        <f t="shared" si="123"/>
        <v>0</v>
      </c>
      <c r="BQ184" s="2">
        <f t="shared" si="124"/>
        <v>0</v>
      </c>
      <c r="BR184" s="2">
        <f t="shared" si="125"/>
        <v>0</v>
      </c>
      <c r="BS184" s="2">
        <f t="shared" si="126"/>
        <v>0</v>
      </c>
      <c r="BT184" s="2">
        <f t="shared" si="127"/>
        <v>0</v>
      </c>
    </row>
    <row r="185" spans="1:72" s="22" customFormat="1" ht="36" customHeight="1">
      <c r="A185" s="164"/>
      <c r="B185" s="167"/>
      <c r="C185" s="491"/>
      <c r="D185" s="522"/>
      <c r="E185" s="522"/>
      <c r="F185" s="522"/>
      <c r="G185" s="509" t="s">
        <v>5138</v>
      </c>
      <c r="H185" s="509"/>
      <c r="I185" s="524" t="s">
        <v>5139</v>
      </c>
      <c r="J185" s="524"/>
      <c r="K185" s="524"/>
      <c r="L185" s="524"/>
      <c r="M185" s="524"/>
      <c r="N185" s="524"/>
      <c r="O185" s="1"/>
      <c r="P185" s="1"/>
      <c r="Q185" s="1"/>
      <c r="R185" s="1"/>
      <c r="S185" s="1"/>
      <c r="T185" s="1"/>
      <c r="U185" s="1"/>
      <c r="V185" s="1"/>
      <c r="W185" s="1"/>
      <c r="X185" s="1"/>
      <c r="Y185" s="1"/>
      <c r="Z185" s="1"/>
      <c r="AA185" s="1"/>
      <c r="AB185" s="1"/>
      <c r="AC185" s="1"/>
      <c r="AD185" s="1"/>
      <c r="AE185"/>
      <c r="AG185">
        <f>IF(OR($AF$21&lt;&gt;1,$AG$21=0,$AG$21="NS",$AG$21="NA",$O$27=0,$O$27="NS",$O$27="NA",$C$143=0,$C$143="NS",$C$143="NA",CNGE_2026_M1_Secc10_Sub2!$Y70=0,CNGE_2026_M1_Secc10_Sub2!$Y70="NS",CNGE_2026_M1_Secc10_Sub2!$Y70="NA"),0,IF(COUNTA(O185:AD185)=16,0,1))</f>
        <v>0</v>
      </c>
      <c r="AH185">
        <f>IF(OR(CNGE_2026_M1_Secc10_Sub2!$Y70=0,CNGE_2026_M1_Secc10_Sub2!$Y70="NS",CNGE_2026_M1_Secc10_Sub2!$Y70="NA"),IF(COUNTA(O185:AD185)=0,0,1),0)</f>
        <v>0</v>
      </c>
      <c r="AJ185"/>
      <c r="AK185" s="10">
        <f t="shared" si="95"/>
        <v>0</v>
      </c>
      <c r="AL185" s="11">
        <f t="shared" si="96"/>
        <v>0</v>
      </c>
      <c r="AM185" s="12">
        <f t="shared" si="97"/>
        <v>0</v>
      </c>
      <c r="AN185" s="13">
        <f t="shared" si="98"/>
        <v>0</v>
      </c>
      <c r="AO185" s="10">
        <f t="shared" si="99"/>
        <v>0</v>
      </c>
      <c r="AP185" s="11">
        <f t="shared" si="100"/>
        <v>0</v>
      </c>
      <c r="AQ185" s="12">
        <f t="shared" si="101"/>
        <v>0</v>
      </c>
      <c r="AR185" s="13">
        <f t="shared" si="102"/>
        <v>0</v>
      </c>
      <c r="AS185" s="10">
        <f t="shared" si="103"/>
        <v>0</v>
      </c>
      <c r="AT185" s="11">
        <f t="shared" si="104"/>
        <v>0</v>
      </c>
      <c r="AU185" s="12">
        <f t="shared" si="105"/>
        <v>0</v>
      </c>
      <c r="AV185" s="13">
        <f t="shared" si="106"/>
        <v>0</v>
      </c>
      <c r="AW185" s="10">
        <f t="shared" si="107"/>
        <v>0</v>
      </c>
      <c r="AX185" s="11">
        <f t="shared" si="108"/>
        <v>0</v>
      </c>
      <c r="AY185" s="12">
        <f t="shared" si="109"/>
        <v>0</v>
      </c>
      <c r="AZ185" s="13">
        <f t="shared" si="110"/>
        <v>0</v>
      </c>
      <c r="BA185" s="17">
        <f t="shared" si="111"/>
        <v>0</v>
      </c>
      <c r="BB185" s="16" t="str">
        <f>IF(BA185=0,"",
IF(SUM($BA$161:BA185)=1,BC185,
IF($BA$213&gt;SUM($BA$161:BA185),_xlfn.CONCAT(", ",BC185),
IF($BA$213=SUM($BA$161:BA185),_xlfn.CONCAT(" y ",BC185)))))</f>
        <v/>
      </c>
      <c r="BC185" s="509" t="s">
        <v>5138</v>
      </c>
      <c r="BD185" s="509"/>
      <c r="BE185" s="2">
        <f t="shared" si="112"/>
        <v>0</v>
      </c>
      <c r="BF185" s="2">
        <f t="shared" si="113"/>
        <v>0</v>
      </c>
      <c r="BG185" s="2">
        <f t="shared" si="114"/>
        <v>0</v>
      </c>
      <c r="BH185" s="2">
        <f t="shared" si="115"/>
        <v>0</v>
      </c>
      <c r="BI185" s="2">
        <f t="shared" si="116"/>
        <v>0</v>
      </c>
      <c r="BJ185" s="2">
        <f t="shared" si="117"/>
        <v>0</v>
      </c>
      <c r="BK185" s="2">
        <f t="shared" si="118"/>
        <v>0</v>
      </c>
      <c r="BL185" s="2">
        <f t="shared" si="119"/>
        <v>0</v>
      </c>
      <c r="BM185" s="2">
        <f t="shared" si="120"/>
        <v>0</v>
      </c>
      <c r="BN185" s="2">
        <f t="shared" si="121"/>
        <v>0</v>
      </c>
      <c r="BO185" s="2">
        <f t="shared" si="122"/>
        <v>0</v>
      </c>
      <c r="BP185" s="2">
        <f t="shared" si="123"/>
        <v>0</v>
      </c>
      <c r="BQ185" s="2">
        <f t="shared" si="124"/>
        <v>0</v>
      </c>
      <c r="BR185" s="2">
        <f t="shared" si="125"/>
        <v>0</v>
      </c>
      <c r="BS185" s="2">
        <f t="shared" si="126"/>
        <v>0</v>
      </c>
      <c r="BT185" s="2">
        <f t="shared" si="127"/>
        <v>0</v>
      </c>
    </row>
    <row r="186" spans="1:72" s="22" customFormat="1" ht="24" customHeight="1">
      <c r="A186" s="164"/>
      <c r="B186" s="167"/>
      <c r="C186" s="491" t="s">
        <v>5140</v>
      </c>
      <c r="D186" s="522" t="s">
        <v>5141</v>
      </c>
      <c r="E186" s="522"/>
      <c r="F186" s="522"/>
      <c r="G186" s="509" t="s">
        <v>5142</v>
      </c>
      <c r="H186" s="509"/>
      <c r="I186" s="524" t="s">
        <v>5143</v>
      </c>
      <c r="J186" s="524"/>
      <c r="K186" s="524"/>
      <c r="L186" s="524"/>
      <c r="M186" s="524"/>
      <c r="N186" s="524"/>
      <c r="O186" s="1"/>
      <c r="P186" s="1"/>
      <c r="Q186" s="1"/>
      <c r="R186" s="1"/>
      <c r="S186" s="1"/>
      <c r="T186" s="1"/>
      <c r="U186" s="1"/>
      <c r="V186" s="1"/>
      <c r="W186" s="1"/>
      <c r="X186" s="1"/>
      <c r="Y186" s="1"/>
      <c r="Z186" s="1"/>
      <c r="AA186" s="1"/>
      <c r="AB186" s="1"/>
      <c r="AC186" s="1"/>
      <c r="AD186" s="1"/>
      <c r="AE186"/>
      <c r="AG186">
        <f>IF(OR($AF$21&lt;&gt;1,$AG$21=0,$AG$21="NS",$AG$21="NA",$O$27=0,$O$27="NS",$O$27="NA",$C$143=0,$C$143="NS",$C$143="NA",CNGE_2026_M1_Secc10_Sub2!$Y71=0,CNGE_2026_M1_Secc10_Sub2!$Y71="NS",CNGE_2026_M1_Secc10_Sub2!$Y71="NA"),0,IF(COUNTA(O186:AD186)=16,0,1))</f>
        <v>0</v>
      </c>
      <c r="AH186">
        <f>IF(OR(CNGE_2026_M1_Secc10_Sub2!$Y71=0,CNGE_2026_M1_Secc10_Sub2!$Y71="NS",CNGE_2026_M1_Secc10_Sub2!$Y71="NA"),IF(COUNTA(O186:AD186)=0,0,1),0)</f>
        <v>0</v>
      </c>
      <c r="AK186" s="10">
        <f t="shared" si="95"/>
        <v>0</v>
      </c>
      <c r="AL186" s="11">
        <f t="shared" si="96"/>
        <v>0</v>
      </c>
      <c r="AM186" s="12">
        <f t="shared" si="97"/>
        <v>0</v>
      </c>
      <c r="AN186" s="13">
        <f t="shared" si="98"/>
        <v>0</v>
      </c>
      <c r="AO186" s="10">
        <f t="shared" si="99"/>
        <v>0</v>
      </c>
      <c r="AP186" s="11">
        <f t="shared" si="100"/>
        <v>0</v>
      </c>
      <c r="AQ186" s="12">
        <f t="shared" si="101"/>
        <v>0</v>
      </c>
      <c r="AR186" s="13">
        <f t="shared" si="102"/>
        <v>0</v>
      </c>
      <c r="AS186" s="10">
        <f t="shared" si="103"/>
        <v>0</v>
      </c>
      <c r="AT186" s="11">
        <f t="shared" si="104"/>
        <v>0</v>
      </c>
      <c r="AU186" s="12">
        <f t="shared" si="105"/>
        <v>0</v>
      </c>
      <c r="AV186" s="13">
        <f t="shared" si="106"/>
        <v>0</v>
      </c>
      <c r="AW186" s="10">
        <f t="shared" si="107"/>
        <v>0</v>
      </c>
      <c r="AX186" s="11">
        <f t="shared" si="108"/>
        <v>0</v>
      </c>
      <c r="AY186" s="12">
        <f t="shared" si="109"/>
        <v>0</v>
      </c>
      <c r="AZ186" s="13">
        <f t="shared" si="110"/>
        <v>0</v>
      </c>
      <c r="BA186" s="17">
        <f t="shared" si="111"/>
        <v>0</v>
      </c>
      <c r="BB186" s="16" t="str">
        <f>IF(BA186=0,"",
IF(SUM($BA$161:BA186)=1,BC186,
IF($BA$213&gt;SUM($BA$161:BA186),_xlfn.CONCAT(", ",BC186),
IF($BA$213=SUM($BA$161:BA186),_xlfn.CONCAT(" y ",BC186)))))</f>
        <v/>
      </c>
      <c r="BC186" s="509" t="s">
        <v>5142</v>
      </c>
      <c r="BD186" s="509"/>
      <c r="BE186" s="2">
        <f t="shared" si="112"/>
        <v>0</v>
      </c>
      <c r="BF186" s="2">
        <f t="shared" si="113"/>
        <v>0</v>
      </c>
      <c r="BG186" s="2">
        <f t="shared" si="114"/>
        <v>0</v>
      </c>
      <c r="BH186" s="2">
        <f t="shared" si="115"/>
        <v>0</v>
      </c>
      <c r="BI186" s="2">
        <f t="shared" si="116"/>
        <v>0</v>
      </c>
      <c r="BJ186" s="2">
        <f t="shared" si="117"/>
        <v>0</v>
      </c>
      <c r="BK186" s="2">
        <f t="shared" si="118"/>
        <v>0</v>
      </c>
      <c r="BL186" s="2">
        <f t="shared" si="119"/>
        <v>0</v>
      </c>
      <c r="BM186" s="2">
        <f t="shared" si="120"/>
        <v>0</v>
      </c>
      <c r="BN186" s="2">
        <f t="shared" si="121"/>
        <v>0</v>
      </c>
      <c r="BO186" s="2">
        <f t="shared" si="122"/>
        <v>0</v>
      </c>
      <c r="BP186" s="2">
        <f t="shared" si="123"/>
        <v>0</v>
      </c>
      <c r="BQ186" s="2">
        <f t="shared" si="124"/>
        <v>0</v>
      </c>
      <c r="BR186" s="2">
        <f t="shared" si="125"/>
        <v>0</v>
      </c>
      <c r="BS186" s="2">
        <f t="shared" si="126"/>
        <v>0</v>
      </c>
      <c r="BT186" s="2">
        <f t="shared" si="127"/>
        <v>0</v>
      </c>
    </row>
    <row r="187" spans="1:72" s="22" customFormat="1" ht="24" customHeight="1">
      <c r="A187" s="164"/>
      <c r="B187" s="167"/>
      <c r="C187" s="491"/>
      <c r="D187" s="522"/>
      <c r="E187" s="522"/>
      <c r="F187" s="522"/>
      <c r="G187" s="509" t="s">
        <v>5144</v>
      </c>
      <c r="H187" s="509"/>
      <c r="I187" s="524" t="s">
        <v>5145</v>
      </c>
      <c r="J187" s="524"/>
      <c r="K187" s="524"/>
      <c r="L187" s="524"/>
      <c r="M187" s="524"/>
      <c r="N187" s="524"/>
      <c r="O187" s="1"/>
      <c r="P187" s="1"/>
      <c r="Q187" s="1"/>
      <c r="R187" s="1"/>
      <c r="S187" s="1"/>
      <c r="T187" s="1"/>
      <c r="U187" s="1"/>
      <c r="V187" s="1"/>
      <c r="W187" s="1"/>
      <c r="X187" s="1"/>
      <c r="Y187" s="1"/>
      <c r="Z187" s="1"/>
      <c r="AA187" s="1"/>
      <c r="AB187" s="1"/>
      <c r="AC187" s="1"/>
      <c r="AD187" s="1"/>
      <c r="AE187"/>
      <c r="AG187">
        <f>IF(OR($AF$21&lt;&gt;1,$AG$21=0,$AG$21="NS",$AG$21="NA",$O$27=0,$O$27="NS",$O$27="NA",$C$143=0,$C$143="NS",$C$143="NA",CNGE_2026_M1_Secc10_Sub2!$Y72=0,CNGE_2026_M1_Secc10_Sub2!$Y72="NS",CNGE_2026_M1_Secc10_Sub2!$Y72="NA"),0,IF(COUNTA(O187:AD187)=16,0,1))</f>
        <v>0</v>
      </c>
      <c r="AH187">
        <f>IF(OR(CNGE_2026_M1_Secc10_Sub2!$Y72=0,CNGE_2026_M1_Secc10_Sub2!$Y72="NS",CNGE_2026_M1_Secc10_Sub2!$Y72="NA"),IF(COUNTA(O187:AD187)=0,0,1),0)</f>
        <v>0</v>
      </c>
      <c r="AK187" s="10">
        <f t="shared" si="95"/>
        <v>0</v>
      </c>
      <c r="AL187" s="11">
        <f t="shared" si="96"/>
        <v>0</v>
      </c>
      <c r="AM187" s="12">
        <f t="shared" si="97"/>
        <v>0</v>
      </c>
      <c r="AN187" s="13">
        <f t="shared" si="98"/>
        <v>0</v>
      </c>
      <c r="AO187" s="10">
        <f t="shared" si="99"/>
        <v>0</v>
      </c>
      <c r="AP187" s="11">
        <f t="shared" si="100"/>
        <v>0</v>
      </c>
      <c r="AQ187" s="12">
        <f t="shared" si="101"/>
        <v>0</v>
      </c>
      <c r="AR187" s="13">
        <f t="shared" si="102"/>
        <v>0</v>
      </c>
      <c r="AS187" s="10">
        <f t="shared" si="103"/>
        <v>0</v>
      </c>
      <c r="AT187" s="11">
        <f t="shared" si="104"/>
        <v>0</v>
      </c>
      <c r="AU187" s="12">
        <f t="shared" si="105"/>
        <v>0</v>
      </c>
      <c r="AV187" s="13">
        <f t="shared" si="106"/>
        <v>0</v>
      </c>
      <c r="AW187" s="10">
        <f t="shared" si="107"/>
        <v>0</v>
      </c>
      <c r="AX187" s="11">
        <f t="shared" si="108"/>
        <v>0</v>
      </c>
      <c r="AY187" s="12">
        <f t="shared" si="109"/>
        <v>0</v>
      </c>
      <c r="AZ187" s="13">
        <f t="shared" si="110"/>
        <v>0</v>
      </c>
      <c r="BA187" s="17">
        <f t="shared" si="111"/>
        <v>0</v>
      </c>
      <c r="BB187" s="16" t="str">
        <f>IF(BA187=0,"",
IF(SUM($BA$161:BA187)=1,BC187,
IF($BA$213&gt;SUM($BA$161:BA187),_xlfn.CONCAT(", ",BC187),
IF($BA$213=SUM($BA$161:BA187),_xlfn.CONCAT(" y ",BC187)))))</f>
        <v/>
      </c>
      <c r="BC187" s="509" t="s">
        <v>5144</v>
      </c>
      <c r="BD187" s="509"/>
      <c r="BE187" s="2">
        <f t="shared" si="112"/>
        <v>0</v>
      </c>
      <c r="BF187" s="2">
        <f t="shared" si="113"/>
        <v>0</v>
      </c>
      <c r="BG187" s="2">
        <f t="shared" si="114"/>
        <v>0</v>
      </c>
      <c r="BH187" s="2">
        <f t="shared" si="115"/>
        <v>0</v>
      </c>
      <c r="BI187" s="2">
        <f t="shared" si="116"/>
        <v>0</v>
      </c>
      <c r="BJ187" s="2">
        <f t="shared" si="117"/>
        <v>0</v>
      </c>
      <c r="BK187" s="2">
        <f t="shared" si="118"/>
        <v>0</v>
      </c>
      <c r="BL187" s="2">
        <f t="shared" si="119"/>
        <v>0</v>
      </c>
      <c r="BM187" s="2">
        <f t="shared" si="120"/>
        <v>0</v>
      </c>
      <c r="BN187" s="2">
        <f t="shared" si="121"/>
        <v>0</v>
      </c>
      <c r="BO187" s="2">
        <f t="shared" si="122"/>
        <v>0</v>
      </c>
      <c r="BP187" s="2">
        <f t="shared" si="123"/>
        <v>0</v>
      </c>
      <c r="BQ187" s="2">
        <f t="shared" si="124"/>
        <v>0</v>
      </c>
      <c r="BR187" s="2">
        <f t="shared" si="125"/>
        <v>0</v>
      </c>
      <c r="BS187" s="2">
        <f t="shared" si="126"/>
        <v>0</v>
      </c>
      <c r="BT187" s="2">
        <f t="shared" si="127"/>
        <v>0</v>
      </c>
    </row>
    <row r="188" spans="1:72" s="22" customFormat="1" ht="36" customHeight="1">
      <c r="A188" s="164"/>
      <c r="B188" s="167"/>
      <c r="C188" s="491"/>
      <c r="D188" s="522"/>
      <c r="E188" s="522"/>
      <c r="F188" s="522"/>
      <c r="G188" s="509" t="s">
        <v>5146</v>
      </c>
      <c r="H188" s="509"/>
      <c r="I188" s="524" t="s">
        <v>5147</v>
      </c>
      <c r="J188" s="524"/>
      <c r="K188" s="524"/>
      <c r="L188" s="524"/>
      <c r="M188" s="524"/>
      <c r="N188" s="524"/>
      <c r="O188" s="1"/>
      <c r="P188" s="1"/>
      <c r="Q188" s="1"/>
      <c r="R188" s="1"/>
      <c r="S188" s="1"/>
      <c r="T188" s="1"/>
      <c r="U188" s="1"/>
      <c r="V188" s="1"/>
      <c r="W188" s="1"/>
      <c r="X188" s="1"/>
      <c r="Y188" s="1"/>
      <c r="Z188" s="1"/>
      <c r="AA188" s="1"/>
      <c r="AB188" s="1"/>
      <c r="AC188" s="1"/>
      <c r="AD188" s="1"/>
      <c r="AE188"/>
      <c r="AG188">
        <f>IF(OR($AF$21&lt;&gt;1,$AG$21=0,$AG$21="NS",$AG$21="NA",$O$27=0,$O$27="NS",$O$27="NA",$C$143=0,$C$143="NS",$C$143="NA",CNGE_2026_M1_Secc10_Sub2!$Y73=0,CNGE_2026_M1_Secc10_Sub2!$Y73="NS",CNGE_2026_M1_Secc10_Sub2!$Y73="NA"),0,IF(COUNTA(O188:AD188)=16,0,1))</f>
        <v>0</v>
      </c>
      <c r="AH188">
        <f>IF(OR(CNGE_2026_M1_Secc10_Sub2!$Y73=0,CNGE_2026_M1_Secc10_Sub2!$Y73="NS",CNGE_2026_M1_Secc10_Sub2!$Y73="NA"),IF(COUNTA(O188:AD188)=0,0,1),0)</f>
        <v>0</v>
      </c>
      <c r="AK188" s="10">
        <f t="shared" si="95"/>
        <v>0</v>
      </c>
      <c r="AL188" s="11">
        <f t="shared" si="96"/>
        <v>0</v>
      </c>
      <c r="AM188" s="12">
        <f t="shared" si="97"/>
        <v>0</v>
      </c>
      <c r="AN188" s="13">
        <f t="shared" si="98"/>
        <v>0</v>
      </c>
      <c r="AO188" s="10">
        <f t="shared" si="99"/>
        <v>0</v>
      </c>
      <c r="AP188" s="11">
        <f t="shared" si="100"/>
        <v>0</v>
      </c>
      <c r="AQ188" s="12">
        <f t="shared" si="101"/>
        <v>0</v>
      </c>
      <c r="AR188" s="13">
        <f t="shared" si="102"/>
        <v>0</v>
      </c>
      <c r="AS188" s="10">
        <f t="shared" si="103"/>
        <v>0</v>
      </c>
      <c r="AT188" s="11">
        <f t="shared" si="104"/>
        <v>0</v>
      </c>
      <c r="AU188" s="12">
        <f t="shared" si="105"/>
        <v>0</v>
      </c>
      <c r="AV188" s="13">
        <f t="shared" si="106"/>
        <v>0</v>
      </c>
      <c r="AW188" s="10">
        <f t="shared" si="107"/>
        <v>0</v>
      </c>
      <c r="AX188" s="11">
        <f t="shared" si="108"/>
        <v>0</v>
      </c>
      <c r="AY188" s="12">
        <f t="shared" si="109"/>
        <v>0</v>
      </c>
      <c r="AZ188" s="13">
        <f t="shared" si="110"/>
        <v>0</v>
      </c>
      <c r="BA188" s="17">
        <f t="shared" si="111"/>
        <v>0</v>
      </c>
      <c r="BB188" s="16" t="str">
        <f>IF(BA188=0,"",
IF(SUM($BA$161:BA188)=1,BC188,
IF($BA$213&gt;SUM($BA$161:BA188),_xlfn.CONCAT(", ",BC188),
IF($BA$213=SUM($BA$161:BA188),_xlfn.CONCAT(" y ",BC188)))))</f>
        <v/>
      </c>
      <c r="BC188" s="509" t="s">
        <v>5146</v>
      </c>
      <c r="BD188" s="509"/>
      <c r="BE188" s="2">
        <f t="shared" si="112"/>
        <v>0</v>
      </c>
      <c r="BF188" s="2">
        <f t="shared" si="113"/>
        <v>0</v>
      </c>
      <c r="BG188" s="2">
        <f t="shared" si="114"/>
        <v>0</v>
      </c>
      <c r="BH188" s="2">
        <f t="shared" si="115"/>
        <v>0</v>
      </c>
      <c r="BI188" s="2">
        <f t="shared" si="116"/>
        <v>0</v>
      </c>
      <c r="BJ188" s="2">
        <f t="shared" si="117"/>
        <v>0</v>
      </c>
      <c r="BK188" s="2">
        <f t="shared" si="118"/>
        <v>0</v>
      </c>
      <c r="BL188" s="2">
        <f t="shared" si="119"/>
        <v>0</v>
      </c>
      <c r="BM188" s="2">
        <f t="shared" si="120"/>
        <v>0</v>
      </c>
      <c r="BN188" s="2">
        <f t="shared" si="121"/>
        <v>0</v>
      </c>
      <c r="BO188" s="2">
        <f t="shared" si="122"/>
        <v>0</v>
      </c>
      <c r="BP188" s="2">
        <f t="shared" si="123"/>
        <v>0</v>
      </c>
      <c r="BQ188" s="2">
        <f t="shared" si="124"/>
        <v>0</v>
      </c>
      <c r="BR188" s="2">
        <f t="shared" si="125"/>
        <v>0</v>
      </c>
      <c r="BS188" s="2">
        <f t="shared" si="126"/>
        <v>0</v>
      </c>
      <c r="BT188" s="2">
        <f t="shared" si="127"/>
        <v>0</v>
      </c>
    </row>
    <row r="189" spans="1:72" s="22" customFormat="1" ht="60" customHeight="1">
      <c r="A189" s="164"/>
      <c r="B189" s="167"/>
      <c r="C189" s="491"/>
      <c r="D189" s="522"/>
      <c r="E189" s="522"/>
      <c r="F189" s="522"/>
      <c r="G189" s="509" t="s">
        <v>5148</v>
      </c>
      <c r="H189" s="509"/>
      <c r="I189" s="524" t="s">
        <v>5149</v>
      </c>
      <c r="J189" s="524"/>
      <c r="K189" s="524"/>
      <c r="L189" s="524"/>
      <c r="M189" s="524"/>
      <c r="N189" s="524"/>
      <c r="O189" s="1"/>
      <c r="P189" s="1"/>
      <c r="Q189" s="1"/>
      <c r="R189" s="1"/>
      <c r="S189" s="1"/>
      <c r="T189" s="1"/>
      <c r="U189" s="1"/>
      <c r="V189" s="1"/>
      <c r="W189" s="1"/>
      <c r="X189" s="1"/>
      <c r="Y189" s="1"/>
      <c r="Z189" s="1"/>
      <c r="AA189" s="1"/>
      <c r="AB189" s="1"/>
      <c r="AC189" s="1"/>
      <c r="AD189" s="1"/>
      <c r="AE189"/>
      <c r="AG189">
        <f>IF(OR($AF$21&lt;&gt;1,$AG$21=0,$AG$21="NS",$AG$21="NA",$O$27=0,$O$27="NS",$O$27="NA",$C$143=0,$C$143="NS",$C$143="NA",CNGE_2026_M1_Secc10_Sub2!$Y74=0,CNGE_2026_M1_Secc10_Sub2!$Y74="NS",CNGE_2026_M1_Secc10_Sub2!$Y74="NA"),0,IF(COUNTA(O189:AD189)=16,0,1))</f>
        <v>0</v>
      </c>
      <c r="AH189">
        <f>IF(OR(CNGE_2026_M1_Secc10_Sub2!$Y74=0,CNGE_2026_M1_Secc10_Sub2!$Y74="NS",CNGE_2026_M1_Secc10_Sub2!$Y74="NA"),IF(COUNTA(O189:AD189)=0,0,1),0)</f>
        <v>0</v>
      </c>
      <c r="AK189" s="10">
        <f t="shared" si="95"/>
        <v>0</v>
      </c>
      <c r="AL189" s="11">
        <f t="shared" si="96"/>
        <v>0</v>
      </c>
      <c r="AM189" s="12">
        <f t="shared" si="97"/>
        <v>0</v>
      </c>
      <c r="AN189" s="13">
        <f t="shared" si="98"/>
        <v>0</v>
      </c>
      <c r="AO189" s="10">
        <f t="shared" si="99"/>
        <v>0</v>
      </c>
      <c r="AP189" s="11">
        <f t="shared" si="100"/>
        <v>0</v>
      </c>
      <c r="AQ189" s="12">
        <f t="shared" si="101"/>
        <v>0</v>
      </c>
      <c r="AR189" s="13">
        <f t="shared" si="102"/>
        <v>0</v>
      </c>
      <c r="AS189" s="10">
        <f t="shared" si="103"/>
        <v>0</v>
      </c>
      <c r="AT189" s="11">
        <f t="shared" si="104"/>
        <v>0</v>
      </c>
      <c r="AU189" s="12">
        <f t="shared" si="105"/>
        <v>0</v>
      </c>
      <c r="AV189" s="13">
        <f t="shared" si="106"/>
        <v>0</v>
      </c>
      <c r="AW189" s="10">
        <f t="shared" si="107"/>
        <v>0</v>
      </c>
      <c r="AX189" s="11">
        <f t="shared" si="108"/>
        <v>0</v>
      </c>
      <c r="AY189" s="12">
        <f t="shared" si="109"/>
        <v>0</v>
      </c>
      <c r="AZ189" s="13">
        <f t="shared" si="110"/>
        <v>0</v>
      </c>
      <c r="BA189" s="17">
        <f t="shared" si="111"/>
        <v>0</v>
      </c>
      <c r="BB189" s="16" t="str">
        <f>IF(BA189=0,"",
IF(SUM($BA$161:BA189)=1,BC189,
IF($BA$213&gt;SUM($BA$161:BA189),_xlfn.CONCAT(", ",BC189),
IF($BA$213=SUM($BA$161:BA189),_xlfn.CONCAT(" y ",BC189)))))</f>
        <v/>
      </c>
      <c r="BC189" s="509" t="s">
        <v>5148</v>
      </c>
      <c r="BD189" s="509"/>
      <c r="BE189" s="2">
        <f t="shared" si="112"/>
        <v>0</v>
      </c>
      <c r="BF189" s="2">
        <f t="shared" si="113"/>
        <v>0</v>
      </c>
      <c r="BG189" s="2">
        <f t="shared" si="114"/>
        <v>0</v>
      </c>
      <c r="BH189" s="2">
        <f t="shared" si="115"/>
        <v>0</v>
      </c>
      <c r="BI189" s="2">
        <f t="shared" si="116"/>
        <v>0</v>
      </c>
      <c r="BJ189" s="2">
        <f t="shared" si="117"/>
        <v>0</v>
      </c>
      <c r="BK189" s="2">
        <f t="shared" si="118"/>
        <v>0</v>
      </c>
      <c r="BL189" s="2">
        <f t="shared" si="119"/>
        <v>0</v>
      </c>
      <c r="BM189" s="2">
        <f t="shared" si="120"/>
        <v>0</v>
      </c>
      <c r="BN189" s="2">
        <f t="shared" si="121"/>
        <v>0</v>
      </c>
      <c r="BO189" s="2">
        <f t="shared" si="122"/>
        <v>0</v>
      </c>
      <c r="BP189" s="2">
        <f t="shared" si="123"/>
        <v>0</v>
      </c>
      <c r="BQ189" s="2">
        <f t="shared" si="124"/>
        <v>0</v>
      </c>
      <c r="BR189" s="2">
        <f t="shared" si="125"/>
        <v>0</v>
      </c>
      <c r="BS189" s="2">
        <f t="shared" si="126"/>
        <v>0</v>
      </c>
      <c r="BT189" s="2">
        <f t="shared" si="127"/>
        <v>0</v>
      </c>
    </row>
    <row r="190" spans="1:72" s="22" customFormat="1" ht="48" customHeight="1">
      <c r="A190" s="164"/>
      <c r="B190" s="167"/>
      <c r="C190" s="491"/>
      <c r="D190" s="522"/>
      <c r="E190" s="522"/>
      <c r="F190" s="522"/>
      <c r="G190" s="509" t="s">
        <v>5150</v>
      </c>
      <c r="H190" s="509"/>
      <c r="I190" s="524" t="s">
        <v>5151</v>
      </c>
      <c r="J190" s="524"/>
      <c r="K190" s="524"/>
      <c r="L190" s="524"/>
      <c r="M190" s="524"/>
      <c r="N190" s="524"/>
      <c r="O190" s="1"/>
      <c r="P190" s="1"/>
      <c r="Q190" s="1"/>
      <c r="R190" s="1"/>
      <c r="S190" s="1"/>
      <c r="T190" s="1"/>
      <c r="U190" s="1"/>
      <c r="V190" s="1"/>
      <c r="W190" s="1"/>
      <c r="X190" s="1"/>
      <c r="Y190" s="1"/>
      <c r="Z190" s="1"/>
      <c r="AA190" s="1"/>
      <c r="AB190" s="1"/>
      <c r="AC190" s="1"/>
      <c r="AD190" s="1"/>
      <c r="AE190"/>
      <c r="AG190">
        <f>IF(OR($AF$21&lt;&gt;1,$AG$21=0,$AG$21="NS",$AG$21="NA",$O$27=0,$O$27="NS",$O$27="NA",$C$143=0,$C$143="NS",$C$143="NA",CNGE_2026_M1_Secc10_Sub2!$Y75=0,CNGE_2026_M1_Secc10_Sub2!$Y75="NS",CNGE_2026_M1_Secc10_Sub2!$Y75="NA"),0,IF(COUNTA(O190:AD190)=16,0,1))</f>
        <v>0</v>
      </c>
      <c r="AH190">
        <f>IF(OR(CNGE_2026_M1_Secc10_Sub2!$Y75=0,CNGE_2026_M1_Secc10_Sub2!$Y75="NS",CNGE_2026_M1_Secc10_Sub2!$Y75="NA"),IF(COUNTA(O190:AD190)=0,0,1),0)</f>
        <v>0</v>
      </c>
      <c r="AK190" s="10">
        <f t="shared" si="95"/>
        <v>0</v>
      </c>
      <c r="AL190" s="11">
        <f t="shared" si="96"/>
        <v>0</v>
      </c>
      <c r="AM190" s="12">
        <f t="shared" si="97"/>
        <v>0</v>
      </c>
      <c r="AN190" s="13">
        <f t="shared" si="98"/>
        <v>0</v>
      </c>
      <c r="AO190" s="10">
        <f t="shared" si="99"/>
        <v>0</v>
      </c>
      <c r="AP190" s="11">
        <f t="shared" si="100"/>
        <v>0</v>
      </c>
      <c r="AQ190" s="12">
        <f t="shared" si="101"/>
        <v>0</v>
      </c>
      <c r="AR190" s="13">
        <f t="shared" si="102"/>
        <v>0</v>
      </c>
      <c r="AS190" s="10">
        <f t="shared" si="103"/>
        <v>0</v>
      </c>
      <c r="AT190" s="11">
        <f t="shared" si="104"/>
        <v>0</v>
      </c>
      <c r="AU190" s="12">
        <f t="shared" si="105"/>
        <v>0</v>
      </c>
      <c r="AV190" s="13">
        <f t="shared" si="106"/>
        <v>0</v>
      </c>
      <c r="AW190" s="10">
        <f t="shared" si="107"/>
        <v>0</v>
      </c>
      <c r="AX190" s="11">
        <f t="shared" si="108"/>
        <v>0</v>
      </c>
      <c r="AY190" s="12">
        <f t="shared" si="109"/>
        <v>0</v>
      </c>
      <c r="AZ190" s="13">
        <f t="shared" si="110"/>
        <v>0</v>
      </c>
      <c r="BA190" s="17">
        <f t="shared" si="111"/>
        <v>0</v>
      </c>
      <c r="BB190" s="16" t="str">
        <f>IF(BA190=0,"",
IF(SUM($BA$161:BA190)=1,BC190,
IF($BA$213&gt;SUM($BA$161:BA190),_xlfn.CONCAT(", ",BC190),
IF($BA$213=SUM($BA$161:BA190),_xlfn.CONCAT(" y ",BC190)))))</f>
        <v/>
      </c>
      <c r="BC190" s="509" t="s">
        <v>5150</v>
      </c>
      <c r="BD190" s="509"/>
      <c r="BE190" s="2">
        <f t="shared" si="112"/>
        <v>0</v>
      </c>
      <c r="BF190" s="2">
        <f t="shared" si="113"/>
        <v>0</v>
      </c>
      <c r="BG190" s="2">
        <f t="shared" si="114"/>
        <v>0</v>
      </c>
      <c r="BH190" s="2">
        <f t="shared" si="115"/>
        <v>0</v>
      </c>
      <c r="BI190" s="2">
        <f t="shared" si="116"/>
        <v>0</v>
      </c>
      <c r="BJ190" s="2">
        <f t="shared" si="117"/>
        <v>0</v>
      </c>
      <c r="BK190" s="2">
        <f t="shared" si="118"/>
        <v>0</v>
      </c>
      <c r="BL190" s="2">
        <f t="shared" si="119"/>
        <v>0</v>
      </c>
      <c r="BM190" s="2">
        <f t="shared" si="120"/>
        <v>0</v>
      </c>
      <c r="BN190" s="2">
        <f t="shared" si="121"/>
        <v>0</v>
      </c>
      <c r="BO190" s="2">
        <f t="shared" si="122"/>
        <v>0</v>
      </c>
      <c r="BP190" s="2">
        <f t="shared" si="123"/>
        <v>0</v>
      </c>
      <c r="BQ190" s="2">
        <f t="shared" si="124"/>
        <v>0</v>
      </c>
      <c r="BR190" s="2">
        <f t="shared" si="125"/>
        <v>0</v>
      </c>
      <c r="BS190" s="2">
        <f t="shared" si="126"/>
        <v>0</v>
      </c>
      <c r="BT190" s="2">
        <f t="shared" si="127"/>
        <v>0</v>
      </c>
    </row>
    <row r="191" spans="1:72" s="22" customFormat="1" ht="36" customHeight="1">
      <c r="A191" s="164"/>
      <c r="B191" s="167"/>
      <c r="C191" s="491"/>
      <c r="D191" s="522"/>
      <c r="E191" s="522"/>
      <c r="F191" s="522"/>
      <c r="G191" s="509" t="s">
        <v>5152</v>
      </c>
      <c r="H191" s="509"/>
      <c r="I191" s="524" t="s">
        <v>5153</v>
      </c>
      <c r="J191" s="524"/>
      <c r="K191" s="524"/>
      <c r="L191" s="524"/>
      <c r="M191" s="524"/>
      <c r="N191" s="524"/>
      <c r="O191" s="1"/>
      <c r="P191" s="1"/>
      <c r="Q191" s="1"/>
      <c r="R191" s="1"/>
      <c r="S191" s="1"/>
      <c r="T191" s="1"/>
      <c r="U191" s="1"/>
      <c r="V191" s="1"/>
      <c r="W191" s="1"/>
      <c r="X191" s="1"/>
      <c r="Y191" s="1"/>
      <c r="Z191" s="1"/>
      <c r="AA191" s="1"/>
      <c r="AB191" s="1"/>
      <c r="AC191" s="1"/>
      <c r="AD191" s="1"/>
      <c r="AE191"/>
      <c r="AG191">
        <f>IF(OR($AF$21&lt;&gt;1,$AG$21=0,$AG$21="NS",$AG$21="NA",$O$27=0,$O$27="NS",$O$27="NA",$C$143=0,$C$143="NS",$C$143="NA",CNGE_2026_M1_Secc10_Sub2!$Y76=0,CNGE_2026_M1_Secc10_Sub2!$Y76="NS",CNGE_2026_M1_Secc10_Sub2!$Y76="NA"),0,IF(COUNTA(O191:AD191)=16,0,1))</f>
        <v>0</v>
      </c>
      <c r="AH191">
        <f>IF(OR(CNGE_2026_M1_Secc10_Sub2!$Y76=0,CNGE_2026_M1_Secc10_Sub2!$Y76="NS",CNGE_2026_M1_Secc10_Sub2!$Y76="NA"),IF(COUNTA(O191:AD191)=0,0,1),0)</f>
        <v>0</v>
      </c>
      <c r="AK191" s="10">
        <f t="shared" si="95"/>
        <v>0</v>
      </c>
      <c r="AL191" s="11">
        <f t="shared" si="96"/>
        <v>0</v>
      </c>
      <c r="AM191" s="12">
        <f t="shared" si="97"/>
        <v>0</v>
      </c>
      <c r="AN191" s="13">
        <f t="shared" si="98"/>
        <v>0</v>
      </c>
      <c r="AO191" s="10">
        <f t="shared" si="99"/>
        <v>0</v>
      </c>
      <c r="AP191" s="11">
        <f t="shared" si="100"/>
        <v>0</v>
      </c>
      <c r="AQ191" s="12">
        <f t="shared" si="101"/>
        <v>0</v>
      </c>
      <c r="AR191" s="13">
        <f t="shared" si="102"/>
        <v>0</v>
      </c>
      <c r="AS191" s="10">
        <f t="shared" si="103"/>
        <v>0</v>
      </c>
      <c r="AT191" s="11">
        <f t="shared" si="104"/>
        <v>0</v>
      </c>
      <c r="AU191" s="12">
        <f t="shared" si="105"/>
        <v>0</v>
      </c>
      <c r="AV191" s="13">
        <f t="shared" si="106"/>
        <v>0</v>
      </c>
      <c r="AW191" s="10">
        <f t="shared" si="107"/>
        <v>0</v>
      </c>
      <c r="AX191" s="11">
        <f t="shared" si="108"/>
        <v>0</v>
      </c>
      <c r="AY191" s="12">
        <f t="shared" si="109"/>
        <v>0</v>
      </c>
      <c r="AZ191" s="13">
        <f t="shared" si="110"/>
        <v>0</v>
      </c>
      <c r="BA191" s="17">
        <f t="shared" si="111"/>
        <v>0</v>
      </c>
      <c r="BB191" s="16" t="str">
        <f>IF(BA191=0,"",
IF(SUM($BA$161:BA191)=1,BC191,
IF($BA$213&gt;SUM($BA$161:BA191),_xlfn.CONCAT(", ",BC191),
IF($BA$213=SUM($BA$161:BA191),_xlfn.CONCAT(" y ",BC191)))))</f>
        <v/>
      </c>
      <c r="BC191" s="509" t="s">
        <v>5152</v>
      </c>
      <c r="BD191" s="509"/>
      <c r="BE191" s="2">
        <f t="shared" si="112"/>
        <v>0</v>
      </c>
      <c r="BF191" s="2">
        <f t="shared" si="113"/>
        <v>0</v>
      </c>
      <c r="BG191" s="2">
        <f t="shared" si="114"/>
        <v>0</v>
      </c>
      <c r="BH191" s="2">
        <f t="shared" si="115"/>
        <v>0</v>
      </c>
      <c r="BI191" s="2">
        <f t="shared" si="116"/>
        <v>0</v>
      </c>
      <c r="BJ191" s="2">
        <f t="shared" si="117"/>
        <v>0</v>
      </c>
      <c r="BK191" s="2">
        <f t="shared" si="118"/>
        <v>0</v>
      </c>
      <c r="BL191" s="2">
        <f t="shared" si="119"/>
        <v>0</v>
      </c>
      <c r="BM191" s="2">
        <f t="shared" si="120"/>
        <v>0</v>
      </c>
      <c r="BN191" s="2">
        <f t="shared" si="121"/>
        <v>0</v>
      </c>
      <c r="BO191" s="2">
        <f t="shared" si="122"/>
        <v>0</v>
      </c>
      <c r="BP191" s="2">
        <f t="shared" si="123"/>
        <v>0</v>
      </c>
      <c r="BQ191" s="2">
        <f t="shared" si="124"/>
        <v>0</v>
      </c>
      <c r="BR191" s="2">
        <f t="shared" si="125"/>
        <v>0</v>
      </c>
      <c r="BS191" s="2">
        <f t="shared" si="126"/>
        <v>0</v>
      </c>
      <c r="BT191" s="2">
        <f t="shared" si="127"/>
        <v>0</v>
      </c>
    </row>
    <row r="192" spans="1:72" s="22" customFormat="1" ht="36" customHeight="1">
      <c r="A192" s="164"/>
      <c r="B192" s="167"/>
      <c r="C192" s="491"/>
      <c r="D192" s="522"/>
      <c r="E192" s="522"/>
      <c r="F192" s="522"/>
      <c r="G192" s="509" t="s">
        <v>5154</v>
      </c>
      <c r="H192" s="509"/>
      <c r="I192" s="524" t="s">
        <v>5155</v>
      </c>
      <c r="J192" s="524"/>
      <c r="K192" s="524"/>
      <c r="L192" s="524"/>
      <c r="M192" s="524"/>
      <c r="N192" s="524"/>
      <c r="O192" s="1"/>
      <c r="P192" s="1"/>
      <c r="Q192" s="1"/>
      <c r="R192" s="1"/>
      <c r="S192" s="1"/>
      <c r="T192" s="1"/>
      <c r="U192" s="1"/>
      <c r="V192" s="1"/>
      <c r="W192" s="1"/>
      <c r="X192" s="1"/>
      <c r="Y192" s="1"/>
      <c r="Z192" s="1"/>
      <c r="AA192" s="1"/>
      <c r="AB192" s="1"/>
      <c r="AC192" s="1"/>
      <c r="AD192" s="1"/>
      <c r="AE192"/>
      <c r="AG192">
        <f>IF(OR($AF$21&lt;&gt;1,$AG$21=0,$AG$21="NS",$AG$21="NA",$O$27=0,$O$27="NS",$O$27="NA",$C$143=0,$C$143="NS",$C$143="NA",CNGE_2026_M1_Secc10_Sub2!$Y77=0,CNGE_2026_M1_Secc10_Sub2!$Y77="NS",CNGE_2026_M1_Secc10_Sub2!$Y77="NA"),0,IF(COUNTA(O192:AD192)=16,0,1))</f>
        <v>0</v>
      </c>
      <c r="AH192">
        <f>IF(OR(CNGE_2026_M1_Secc10_Sub2!$Y77=0,CNGE_2026_M1_Secc10_Sub2!$Y77="NS",CNGE_2026_M1_Secc10_Sub2!$Y77="NA"),IF(COUNTA(O192:AD192)=0,0,1),0)</f>
        <v>0</v>
      </c>
      <c r="AK192" s="10">
        <f t="shared" si="95"/>
        <v>0</v>
      </c>
      <c r="AL192" s="11">
        <f t="shared" si="96"/>
        <v>0</v>
      </c>
      <c r="AM192" s="12">
        <f t="shared" si="97"/>
        <v>0</v>
      </c>
      <c r="AN192" s="13">
        <f t="shared" si="98"/>
        <v>0</v>
      </c>
      <c r="AO192" s="10">
        <f t="shared" si="99"/>
        <v>0</v>
      </c>
      <c r="AP192" s="11">
        <f t="shared" si="100"/>
        <v>0</v>
      </c>
      <c r="AQ192" s="12">
        <f t="shared" si="101"/>
        <v>0</v>
      </c>
      <c r="AR192" s="13">
        <f t="shared" si="102"/>
        <v>0</v>
      </c>
      <c r="AS192" s="10">
        <f t="shared" si="103"/>
        <v>0</v>
      </c>
      <c r="AT192" s="11">
        <f t="shared" si="104"/>
        <v>0</v>
      </c>
      <c r="AU192" s="12">
        <f t="shared" si="105"/>
        <v>0</v>
      </c>
      <c r="AV192" s="13">
        <f t="shared" si="106"/>
        <v>0</v>
      </c>
      <c r="AW192" s="10">
        <f t="shared" si="107"/>
        <v>0</v>
      </c>
      <c r="AX192" s="11">
        <f t="shared" si="108"/>
        <v>0</v>
      </c>
      <c r="AY192" s="12">
        <f t="shared" si="109"/>
        <v>0</v>
      </c>
      <c r="AZ192" s="13">
        <f t="shared" si="110"/>
        <v>0</v>
      </c>
      <c r="BA192" s="17">
        <f t="shared" si="111"/>
        <v>0</v>
      </c>
      <c r="BB192" s="16" t="str">
        <f>IF(BA192=0,"",
IF(SUM($BA$161:BA192)=1,BC192,
IF($BA$213&gt;SUM($BA$161:BA192),_xlfn.CONCAT(", ",BC192),
IF($BA$213=SUM($BA$161:BA192),_xlfn.CONCAT(" y ",BC192)))))</f>
        <v/>
      </c>
      <c r="BC192" s="509" t="s">
        <v>5154</v>
      </c>
      <c r="BD192" s="509"/>
      <c r="BE192" s="2">
        <f t="shared" si="112"/>
        <v>0</v>
      </c>
      <c r="BF192" s="2">
        <f t="shared" si="113"/>
        <v>0</v>
      </c>
      <c r="BG192" s="2">
        <f t="shared" si="114"/>
        <v>0</v>
      </c>
      <c r="BH192" s="2">
        <f t="shared" si="115"/>
        <v>0</v>
      </c>
      <c r="BI192" s="2">
        <f t="shared" si="116"/>
        <v>0</v>
      </c>
      <c r="BJ192" s="2">
        <f t="shared" si="117"/>
        <v>0</v>
      </c>
      <c r="BK192" s="2">
        <f t="shared" si="118"/>
        <v>0</v>
      </c>
      <c r="BL192" s="2">
        <f t="shared" si="119"/>
        <v>0</v>
      </c>
      <c r="BM192" s="2">
        <f t="shared" si="120"/>
        <v>0</v>
      </c>
      <c r="BN192" s="2">
        <f t="shared" si="121"/>
        <v>0</v>
      </c>
      <c r="BO192" s="2">
        <f t="shared" si="122"/>
        <v>0</v>
      </c>
      <c r="BP192" s="2">
        <f t="shared" si="123"/>
        <v>0</v>
      </c>
      <c r="BQ192" s="2">
        <f t="shared" si="124"/>
        <v>0</v>
      </c>
      <c r="BR192" s="2">
        <f t="shared" si="125"/>
        <v>0</v>
      </c>
      <c r="BS192" s="2">
        <f t="shared" si="126"/>
        <v>0</v>
      </c>
      <c r="BT192" s="2">
        <f t="shared" si="127"/>
        <v>0</v>
      </c>
    </row>
    <row r="193" spans="1:72" s="22" customFormat="1" ht="36" customHeight="1">
      <c r="A193" s="164"/>
      <c r="B193" s="167"/>
      <c r="C193" s="491"/>
      <c r="D193" s="522"/>
      <c r="E193" s="522"/>
      <c r="F193" s="522"/>
      <c r="G193" s="509" t="s">
        <v>5156</v>
      </c>
      <c r="H193" s="509"/>
      <c r="I193" s="524" t="s">
        <v>5157</v>
      </c>
      <c r="J193" s="524"/>
      <c r="K193" s="524"/>
      <c r="L193" s="524"/>
      <c r="M193" s="524"/>
      <c r="N193" s="524"/>
      <c r="O193" s="1"/>
      <c r="P193" s="1"/>
      <c r="Q193" s="1"/>
      <c r="R193" s="1"/>
      <c r="S193" s="1"/>
      <c r="T193" s="1"/>
      <c r="U193" s="1"/>
      <c r="V193" s="1"/>
      <c r="W193" s="1"/>
      <c r="X193" s="1"/>
      <c r="Y193" s="1"/>
      <c r="Z193" s="1"/>
      <c r="AA193" s="1"/>
      <c r="AB193" s="1"/>
      <c r="AC193" s="1"/>
      <c r="AD193" s="1"/>
      <c r="AE193"/>
      <c r="AG193">
        <f>IF(OR($AF$21&lt;&gt;1,$AG$21=0,$AG$21="NS",$AG$21="NA",$O$27=0,$O$27="NS",$O$27="NA",$C$143=0,$C$143="NS",$C$143="NA",CNGE_2026_M1_Secc10_Sub2!$Y78=0,CNGE_2026_M1_Secc10_Sub2!$Y78="NS",CNGE_2026_M1_Secc10_Sub2!$Y78="NA"),0,IF(COUNTA(O193:AD193)=16,0,1))</f>
        <v>0</v>
      </c>
      <c r="AH193">
        <f>IF(OR(CNGE_2026_M1_Secc10_Sub2!$Y78=0,CNGE_2026_M1_Secc10_Sub2!$Y78="NS",CNGE_2026_M1_Secc10_Sub2!$Y78="NA"),IF(COUNTA(O193:AD193)=0,0,1),0)</f>
        <v>0</v>
      </c>
      <c r="AK193" s="10">
        <f t="shared" si="95"/>
        <v>0</v>
      </c>
      <c r="AL193" s="11">
        <f t="shared" si="96"/>
        <v>0</v>
      </c>
      <c r="AM193" s="12">
        <f t="shared" si="97"/>
        <v>0</v>
      </c>
      <c r="AN193" s="13">
        <f t="shared" si="98"/>
        <v>0</v>
      </c>
      <c r="AO193" s="10">
        <f t="shared" si="99"/>
        <v>0</v>
      </c>
      <c r="AP193" s="11">
        <f t="shared" si="100"/>
        <v>0</v>
      </c>
      <c r="AQ193" s="12">
        <f t="shared" si="101"/>
        <v>0</v>
      </c>
      <c r="AR193" s="13">
        <f t="shared" si="102"/>
        <v>0</v>
      </c>
      <c r="AS193" s="10">
        <f t="shared" si="103"/>
        <v>0</v>
      </c>
      <c r="AT193" s="11">
        <f t="shared" si="104"/>
        <v>0</v>
      </c>
      <c r="AU193" s="12">
        <f t="shared" si="105"/>
        <v>0</v>
      </c>
      <c r="AV193" s="13">
        <f t="shared" si="106"/>
        <v>0</v>
      </c>
      <c r="AW193" s="10">
        <f t="shared" si="107"/>
        <v>0</v>
      </c>
      <c r="AX193" s="11">
        <f t="shared" si="108"/>
        <v>0</v>
      </c>
      <c r="AY193" s="12">
        <f t="shared" si="109"/>
        <v>0</v>
      </c>
      <c r="AZ193" s="13">
        <f t="shared" si="110"/>
        <v>0</v>
      </c>
      <c r="BA193" s="17">
        <f t="shared" si="111"/>
        <v>0</v>
      </c>
      <c r="BB193" s="16" t="str">
        <f>IF(BA193=0,"",
IF(SUM($BA$161:BA193)=1,BC193,
IF($BA$213&gt;SUM($BA$161:BA193),_xlfn.CONCAT(", ",BC193),
IF($BA$213=SUM($BA$161:BA193),_xlfn.CONCAT(" y ",BC193)))))</f>
        <v/>
      </c>
      <c r="BC193" s="509" t="s">
        <v>5156</v>
      </c>
      <c r="BD193" s="509"/>
      <c r="BE193" s="2">
        <f t="shared" si="112"/>
        <v>0</v>
      </c>
      <c r="BF193" s="2">
        <f t="shared" si="113"/>
        <v>0</v>
      </c>
      <c r="BG193" s="2">
        <f t="shared" si="114"/>
        <v>0</v>
      </c>
      <c r="BH193" s="2">
        <f t="shared" si="115"/>
        <v>0</v>
      </c>
      <c r="BI193" s="2">
        <f t="shared" si="116"/>
        <v>0</v>
      </c>
      <c r="BJ193" s="2">
        <f t="shared" si="117"/>
        <v>0</v>
      </c>
      <c r="BK193" s="2">
        <f t="shared" si="118"/>
        <v>0</v>
      </c>
      <c r="BL193" s="2">
        <f t="shared" si="119"/>
        <v>0</v>
      </c>
      <c r="BM193" s="2">
        <f t="shared" si="120"/>
        <v>0</v>
      </c>
      <c r="BN193" s="2">
        <f t="shared" si="121"/>
        <v>0</v>
      </c>
      <c r="BO193" s="2">
        <f t="shared" si="122"/>
        <v>0</v>
      </c>
      <c r="BP193" s="2">
        <f t="shared" si="123"/>
        <v>0</v>
      </c>
      <c r="BQ193" s="2">
        <f t="shared" si="124"/>
        <v>0</v>
      </c>
      <c r="BR193" s="2">
        <f t="shared" si="125"/>
        <v>0</v>
      </c>
      <c r="BS193" s="2">
        <f t="shared" si="126"/>
        <v>0</v>
      </c>
      <c r="BT193" s="2">
        <f t="shared" si="127"/>
        <v>0</v>
      </c>
    </row>
    <row r="194" spans="1:72" s="22" customFormat="1" ht="60" customHeight="1">
      <c r="A194" s="164"/>
      <c r="B194" s="167"/>
      <c r="C194" s="491"/>
      <c r="D194" s="522"/>
      <c r="E194" s="522"/>
      <c r="F194" s="522"/>
      <c r="G194" s="509" t="s">
        <v>5158</v>
      </c>
      <c r="H194" s="509"/>
      <c r="I194" s="524" t="s">
        <v>5159</v>
      </c>
      <c r="J194" s="524"/>
      <c r="K194" s="524"/>
      <c r="L194" s="524"/>
      <c r="M194" s="524"/>
      <c r="N194" s="524"/>
      <c r="O194" s="1"/>
      <c r="P194" s="1"/>
      <c r="Q194" s="1"/>
      <c r="R194" s="1"/>
      <c r="S194" s="1"/>
      <c r="T194" s="1"/>
      <c r="U194" s="1"/>
      <c r="V194" s="1"/>
      <c r="W194" s="1"/>
      <c r="X194" s="1"/>
      <c r="Y194" s="1"/>
      <c r="Z194" s="1"/>
      <c r="AA194" s="1"/>
      <c r="AB194" s="1"/>
      <c r="AC194" s="1"/>
      <c r="AD194" s="1"/>
      <c r="AE194"/>
      <c r="AG194">
        <f>IF(OR($AF$21&lt;&gt;1,$AG$21=0,$AG$21="NS",$AG$21="NA",$O$27=0,$O$27="NS",$O$27="NA",$C$143=0,$C$143="NS",$C$143="NA",CNGE_2026_M1_Secc10_Sub2!$Y79=0,CNGE_2026_M1_Secc10_Sub2!$Y79="NS",CNGE_2026_M1_Secc10_Sub2!$Y79="NA"),0,IF(COUNTA(O194:AD194)=16,0,1))</f>
        <v>0</v>
      </c>
      <c r="AH194">
        <f>IF(OR(CNGE_2026_M1_Secc10_Sub2!$Y79=0,CNGE_2026_M1_Secc10_Sub2!$Y79="NS",CNGE_2026_M1_Secc10_Sub2!$Y79="NA"),IF(COUNTA(O194:AD194)=0,0,1),0)</f>
        <v>0</v>
      </c>
      <c r="AK194" s="10">
        <f t="shared" si="95"/>
        <v>0</v>
      </c>
      <c r="AL194" s="11">
        <f t="shared" si="96"/>
        <v>0</v>
      </c>
      <c r="AM194" s="12">
        <f t="shared" si="97"/>
        <v>0</v>
      </c>
      <c r="AN194" s="13">
        <f t="shared" si="98"/>
        <v>0</v>
      </c>
      <c r="AO194" s="10">
        <f t="shared" si="99"/>
        <v>0</v>
      </c>
      <c r="AP194" s="11">
        <f t="shared" si="100"/>
        <v>0</v>
      </c>
      <c r="AQ194" s="12">
        <f t="shared" si="101"/>
        <v>0</v>
      </c>
      <c r="AR194" s="13">
        <f t="shared" si="102"/>
        <v>0</v>
      </c>
      <c r="AS194" s="10">
        <f t="shared" si="103"/>
        <v>0</v>
      </c>
      <c r="AT194" s="11">
        <f t="shared" si="104"/>
        <v>0</v>
      </c>
      <c r="AU194" s="12">
        <f t="shared" si="105"/>
        <v>0</v>
      </c>
      <c r="AV194" s="13">
        <f t="shared" si="106"/>
        <v>0</v>
      </c>
      <c r="AW194" s="10">
        <f t="shared" si="107"/>
        <v>0</v>
      </c>
      <c r="AX194" s="11">
        <f t="shared" si="108"/>
        <v>0</v>
      </c>
      <c r="AY194" s="12">
        <f t="shared" si="109"/>
        <v>0</v>
      </c>
      <c r="AZ194" s="13">
        <f t="shared" si="110"/>
        <v>0</v>
      </c>
      <c r="BA194" s="17">
        <f t="shared" si="111"/>
        <v>0</v>
      </c>
      <c r="BB194" s="16" t="str">
        <f>IF(BA194=0,"",
IF(SUM($BA$161:BA194)=1,BC194,
IF($BA$213&gt;SUM($BA$161:BA194),_xlfn.CONCAT(", ",BC194),
IF($BA$213=SUM($BA$161:BA194),_xlfn.CONCAT(" y ",BC194)))))</f>
        <v/>
      </c>
      <c r="BC194" s="509" t="s">
        <v>5158</v>
      </c>
      <c r="BD194" s="509"/>
      <c r="BE194" s="2">
        <f t="shared" si="112"/>
        <v>0</v>
      </c>
      <c r="BF194" s="2">
        <f t="shared" si="113"/>
        <v>0</v>
      </c>
      <c r="BG194" s="2">
        <f t="shared" si="114"/>
        <v>0</v>
      </c>
      <c r="BH194" s="2">
        <f t="shared" si="115"/>
        <v>0</v>
      </c>
      <c r="BI194" s="2">
        <f t="shared" si="116"/>
        <v>0</v>
      </c>
      <c r="BJ194" s="2">
        <f t="shared" si="117"/>
        <v>0</v>
      </c>
      <c r="BK194" s="2">
        <f t="shared" si="118"/>
        <v>0</v>
      </c>
      <c r="BL194" s="2">
        <f t="shared" si="119"/>
        <v>0</v>
      </c>
      <c r="BM194" s="2">
        <f t="shared" si="120"/>
        <v>0</v>
      </c>
      <c r="BN194" s="2">
        <f t="shared" si="121"/>
        <v>0</v>
      </c>
      <c r="BO194" s="2">
        <f t="shared" si="122"/>
        <v>0</v>
      </c>
      <c r="BP194" s="2">
        <f t="shared" si="123"/>
        <v>0</v>
      </c>
      <c r="BQ194" s="2">
        <f t="shared" si="124"/>
        <v>0</v>
      </c>
      <c r="BR194" s="2">
        <f t="shared" si="125"/>
        <v>0</v>
      </c>
      <c r="BS194" s="2">
        <f t="shared" si="126"/>
        <v>0</v>
      </c>
      <c r="BT194" s="2">
        <f t="shared" si="127"/>
        <v>0</v>
      </c>
    </row>
    <row r="195" spans="1:72" s="22" customFormat="1" ht="48" customHeight="1">
      <c r="A195" s="164"/>
      <c r="B195" s="167"/>
      <c r="C195" s="491"/>
      <c r="D195" s="522"/>
      <c r="E195" s="522"/>
      <c r="F195" s="522"/>
      <c r="G195" s="509" t="s">
        <v>5160</v>
      </c>
      <c r="H195" s="509"/>
      <c r="I195" s="524" t="s">
        <v>5161</v>
      </c>
      <c r="J195" s="524"/>
      <c r="K195" s="524"/>
      <c r="L195" s="524"/>
      <c r="M195" s="524"/>
      <c r="N195" s="524"/>
      <c r="O195" s="1"/>
      <c r="P195" s="1"/>
      <c r="Q195" s="1"/>
      <c r="R195" s="1"/>
      <c r="S195" s="1"/>
      <c r="T195" s="1"/>
      <c r="U195" s="1"/>
      <c r="V195" s="1"/>
      <c r="W195" s="1"/>
      <c r="X195" s="1"/>
      <c r="Y195" s="1"/>
      <c r="Z195" s="1"/>
      <c r="AA195" s="1"/>
      <c r="AB195" s="1"/>
      <c r="AC195" s="1"/>
      <c r="AD195" s="1"/>
      <c r="AE195"/>
      <c r="AG195">
        <f>IF(OR($AF$21&lt;&gt;1,$AG$21=0,$AG$21="NS",$AG$21="NA",$O$27=0,$O$27="NS",$O$27="NA",$C$143=0,$C$143="NS",$C$143="NA",CNGE_2026_M1_Secc10_Sub2!$Y80=0,CNGE_2026_M1_Secc10_Sub2!$Y80="NS",CNGE_2026_M1_Secc10_Sub2!$Y80="NA"),0,IF(COUNTA(O195:AD195)=16,0,1))</f>
        <v>0</v>
      </c>
      <c r="AH195">
        <f>IF(OR(CNGE_2026_M1_Secc10_Sub2!$Y80=0,CNGE_2026_M1_Secc10_Sub2!$Y80="NS",CNGE_2026_M1_Secc10_Sub2!$Y80="NA"),IF(COUNTA(O195:AD195)=0,0,1),0)</f>
        <v>0</v>
      </c>
      <c r="AK195" s="10">
        <f t="shared" si="95"/>
        <v>0</v>
      </c>
      <c r="AL195" s="11">
        <f t="shared" si="96"/>
        <v>0</v>
      </c>
      <c r="AM195" s="12">
        <f t="shared" si="97"/>
        <v>0</v>
      </c>
      <c r="AN195" s="13">
        <f t="shared" si="98"/>
        <v>0</v>
      </c>
      <c r="AO195" s="10">
        <f t="shared" si="99"/>
        <v>0</v>
      </c>
      <c r="AP195" s="11">
        <f t="shared" si="100"/>
        <v>0</v>
      </c>
      <c r="AQ195" s="12">
        <f t="shared" si="101"/>
        <v>0</v>
      </c>
      <c r="AR195" s="13">
        <f t="shared" si="102"/>
        <v>0</v>
      </c>
      <c r="AS195" s="10">
        <f t="shared" si="103"/>
        <v>0</v>
      </c>
      <c r="AT195" s="11">
        <f t="shared" si="104"/>
        <v>0</v>
      </c>
      <c r="AU195" s="12">
        <f t="shared" si="105"/>
        <v>0</v>
      </c>
      <c r="AV195" s="13">
        <f t="shared" si="106"/>
        <v>0</v>
      </c>
      <c r="AW195" s="10">
        <f t="shared" si="107"/>
        <v>0</v>
      </c>
      <c r="AX195" s="11">
        <f t="shared" si="108"/>
        <v>0</v>
      </c>
      <c r="AY195" s="12">
        <f t="shared" si="109"/>
        <v>0</v>
      </c>
      <c r="AZ195" s="13">
        <f t="shared" si="110"/>
        <v>0</v>
      </c>
      <c r="BA195" s="17">
        <f t="shared" si="111"/>
        <v>0</v>
      </c>
      <c r="BB195" s="16" t="str">
        <f>IF(BA195=0,"",
IF(SUM($BA$161:BA195)=1,BC195,
IF($BA$213&gt;SUM($BA$161:BA195),_xlfn.CONCAT(", ",BC195),
IF($BA$213=SUM($BA$161:BA195),_xlfn.CONCAT(" y ",BC195)))))</f>
        <v/>
      </c>
      <c r="BC195" s="509" t="s">
        <v>5160</v>
      </c>
      <c r="BD195" s="509"/>
      <c r="BE195" s="2">
        <f t="shared" si="112"/>
        <v>0</v>
      </c>
      <c r="BF195" s="2">
        <f t="shared" si="113"/>
        <v>0</v>
      </c>
      <c r="BG195" s="2">
        <f t="shared" si="114"/>
        <v>0</v>
      </c>
      <c r="BH195" s="2">
        <f t="shared" si="115"/>
        <v>0</v>
      </c>
      <c r="BI195" s="2">
        <f t="shared" si="116"/>
        <v>0</v>
      </c>
      <c r="BJ195" s="2">
        <f t="shared" si="117"/>
        <v>0</v>
      </c>
      <c r="BK195" s="2">
        <f t="shared" si="118"/>
        <v>0</v>
      </c>
      <c r="BL195" s="2">
        <f t="shared" si="119"/>
        <v>0</v>
      </c>
      <c r="BM195" s="2">
        <f t="shared" si="120"/>
        <v>0</v>
      </c>
      <c r="BN195" s="2">
        <f t="shared" si="121"/>
        <v>0</v>
      </c>
      <c r="BO195" s="2">
        <f t="shared" si="122"/>
        <v>0</v>
      </c>
      <c r="BP195" s="2">
        <f t="shared" si="123"/>
        <v>0</v>
      </c>
      <c r="BQ195" s="2">
        <f t="shared" si="124"/>
        <v>0</v>
      </c>
      <c r="BR195" s="2">
        <f t="shared" si="125"/>
        <v>0</v>
      </c>
      <c r="BS195" s="2">
        <f t="shared" si="126"/>
        <v>0</v>
      </c>
      <c r="BT195" s="2">
        <f t="shared" si="127"/>
        <v>0</v>
      </c>
    </row>
    <row r="196" spans="1:72" s="22" customFormat="1" ht="48" customHeight="1">
      <c r="A196" s="164"/>
      <c r="B196" s="167"/>
      <c r="C196" s="491"/>
      <c r="D196" s="522"/>
      <c r="E196" s="522"/>
      <c r="F196" s="522"/>
      <c r="G196" s="509" t="s">
        <v>5162</v>
      </c>
      <c r="H196" s="509"/>
      <c r="I196" s="524" t="s">
        <v>5163</v>
      </c>
      <c r="J196" s="524"/>
      <c r="K196" s="524"/>
      <c r="L196" s="524"/>
      <c r="M196" s="524"/>
      <c r="N196" s="524"/>
      <c r="O196" s="1"/>
      <c r="P196" s="1"/>
      <c r="Q196" s="1"/>
      <c r="R196" s="1"/>
      <c r="S196" s="1"/>
      <c r="T196" s="1"/>
      <c r="U196" s="1"/>
      <c r="V196" s="1"/>
      <c r="W196" s="1"/>
      <c r="X196" s="1"/>
      <c r="Y196" s="1"/>
      <c r="Z196" s="1"/>
      <c r="AA196" s="1"/>
      <c r="AB196" s="1"/>
      <c r="AC196" s="1"/>
      <c r="AD196" s="1"/>
      <c r="AE196"/>
      <c r="AG196">
        <f>IF(OR($AF$21&lt;&gt;1,$AG$21=0,$AG$21="NS",$AG$21="NA",$O$27=0,$O$27="NS",$O$27="NA",$C$143=0,$C$143="NS",$C$143="NA",CNGE_2026_M1_Secc10_Sub2!$Y81=0,CNGE_2026_M1_Secc10_Sub2!$Y81="NS",CNGE_2026_M1_Secc10_Sub2!$Y81="NA"),0,IF(COUNTA(O196:AD196)=16,0,1))</f>
        <v>0</v>
      </c>
      <c r="AH196">
        <f>IF(OR(CNGE_2026_M1_Secc10_Sub2!$Y81=0,CNGE_2026_M1_Secc10_Sub2!$Y81="NS",CNGE_2026_M1_Secc10_Sub2!$Y81="NA"),IF(COUNTA(O196:AD196)=0,0,1),0)</f>
        <v>0</v>
      </c>
      <c r="AK196" s="10">
        <f t="shared" si="95"/>
        <v>0</v>
      </c>
      <c r="AL196" s="11">
        <f t="shared" si="96"/>
        <v>0</v>
      </c>
      <c r="AM196" s="12">
        <f t="shared" si="97"/>
        <v>0</v>
      </c>
      <c r="AN196" s="13">
        <f t="shared" si="98"/>
        <v>0</v>
      </c>
      <c r="AO196" s="10">
        <f t="shared" si="99"/>
        <v>0</v>
      </c>
      <c r="AP196" s="11">
        <f t="shared" si="100"/>
        <v>0</v>
      </c>
      <c r="AQ196" s="12">
        <f t="shared" si="101"/>
        <v>0</v>
      </c>
      <c r="AR196" s="13">
        <f t="shared" si="102"/>
        <v>0</v>
      </c>
      <c r="AS196" s="10">
        <f t="shared" si="103"/>
        <v>0</v>
      </c>
      <c r="AT196" s="11">
        <f t="shared" si="104"/>
        <v>0</v>
      </c>
      <c r="AU196" s="12">
        <f t="shared" si="105"/>
        <v>0</v>
      </c>
      <c r="AV196" s="13">
        <f t="shared" si="106"/>
        <v>0</v>
      </c>
      <c r="AW196" s="10">
        <f t="shared" si="107"/>
        <v>0</v>
      </c>
      <c r="AX196" s="11">
        <f t="shared" si="108"/>
        <v>0</v>
      </c>
      <c r="AY196" s="12">
        <f t="shared" si="109"/>
        <v>0</v>
      </c>
      <c r="AZ196" s="13">
        <f t="shared" si="110"/>
        <v>0</v>
      </c>
      <c r="BA196" s="17">
        <f t="shared" si="111"/>
        <v>0</v>
      </c>
      <c r="BB196" s="16" t="str">
        <f>IF(BA196=0,"",
IF(SUM($BA$161:BA196)=1,BC196,
IF($BA$213&gt;SUM($BA$161:BA196),_xlfn.CONCAT(", ",BC196),
IF($BA$213=SUM($BA$161:BA196),_xlfn.CONCAT(" y ",BC196)))))</f>
        <v/>
      </c>
      <c r="BC196" s="509" t="s">
        <v>5162</v>
      </c>
      <c r="BD196" s="509"/>
      <c r="BE196" s="2">
        <f t="shared" si="112"/>
        <v>0</v>
      </c>
      <c r="BF196" s="2">
        <f t="shared" si="113"/>
        <v>0</v>
      </c>
      <c r="BG196" s="2">
        <f t="shared" si="114"/>
        <v>0</v>
      </c>
      <c r="BH196" s="2">
        <f t="shared" si="115"/>
        <v>0</v>
      </c>
      <c r="BI196" s="2">
        <f t="shared" si="116"/>
        <v>0</v>
      </c>
      <c r="BJ196" s="2">
        <f t="shared" si="117"/>
        <v>0</v>
      </c>
      <c r="BK196" s="2">
        <f t="shared" si="118"/>
        <v>0</v>
      </c>
      <c r="BL196" s="2">
        <f t="shared" si="119"/>
        <v>0</v>
      </c>
      <c r="BM196" s="2">
        <f t="shared" si="120"/>
        <v>0</v>
      </c>
      <c r="BN196" s="2">
        <f t="shared" si="121"/>
        <v>0</v>
      </c>
      <c r="BO196" s="2">
        <f t="shared" si="122"/>
        <v>0</v>
      </c>
      <c r="BP196" s="2">
        <f t="shared" si="123"/>
        <v>0</v>
      </c>
      <c r="BQ196" s="2">
        <f t="shared" si="124"/>
        <v>0</v>
      </c>
      <c r="BR196" s="2">
        <f t="shared" si="125"/>
        <v>0</v>
      </c>
      <c r="BS196" s="2">
        <f t="shared" si="126"/>
        <v>0</v>
      </c>
      <c r="BT196" s="2">
        <f t="shared" si="127"/>
        <v>0</v>
      </c>
    </row>
    <row r="197" spans="1:72" s="22" customFormat="1" ht="36" customHeight="1">
      <c r="A197" s="164"/>
      <c r="B197" s="167"/>
      <c r="C197" s="491"/>
      <c r="D197" s="522"/>
      <c r="E197" s="522"/>
      <c r="F197" s="522"/>
      <c r="G197" s="509" t="s">
        <v>5164</v>
      </c>
      <c r="H197" s="509"/>
      <c r="I197" s="524" t="s">
        <v>5165</v>
      </c>
      <c r="J197" s="524"/>
      <c r="K197" s="524"/>
      <c r="L197" s="524"/>
      <c r="M197" s="524"/>
      <c r="N197" s="524"/>
      <c r="O197" s="1"/>
      <c r="P197" s="1"/>
      <c r="Q197" s="1"/>
      <c r="R197" s="1"/>
      <c r="S197" s="1"/>
      <c r="T197" s="1"/>
      <c r="U197" s="1"/>
      <c r="V197" s="1"/>
      <c r="W197" s="1"/>
      <c r="X197" s="1"/>
      <c r="Y197" s="1"/>
      <c r="Z197" s="1"/>
      <c r="AA197" s="1"/>
      <c r="AB197" s="1"/>
      <c r="AC197" s="1"/>
      <c r="AD197" s="1"/>
      <c r="AE197"/>
      <c r="AG197">
        <f>IF(OR($AF$21&lt;&gt;1,$AG$21=0,$AG$21="NS",$AG$21="NA",$O$27=0,$O$27="NS",$O$27="NA",$C$143=0,$C$143="NS",$C$143="NA",CNGE_2026_M1_Secc10_Sub2!$Y82=0,CNGE_2026_M1_Secc10_Sub2!$Y82="NS",CNGE_2026_M1_Secc10_Sub2!$Y82="NA"),0,IF(COUNTA(O197:AD197)=16,0,1))</f>
        <v>0</v>
      </c>
      <c r="AH197">
        <f>IF(OR(CNGE_2026_M1_Secc10_Sub2!$Y82=0,CNGE_2026_M1_Secc10_Sub2!$Y82="NS",CNGE_2026_M1_Secc10_Sub2!$Y82="NA"),IF(COUNTA(O197:AD197)=0,0,1),0)</f>
        <v>0</v>
      </c>
      <c r="AJ197"/>
      <c r="AK197" s="10">
        <f t="shared" si="95"/>
        <v>0</v>
      </c>
      <c r="AL197" s="11">
        <f t="shared" si="96"/>
        <v>0</v>
      </c>
      <c r="AM197" s="12">
        <f t="shared" si="97"/>
        <v>0</v>
      </c>
      <c r="AN197" s="13">
        <f t="shared" si="98"/>
        <v>0</v>
      </c>
      <c r="AO197" s="10">
        <f t="shared" si="99"/>
        <v>0</v>
      </c>
      <c r="AP197" s="11">
        <f t="shared" si="100"/>
        <v>0</v>
      </c>
      <c r="AQ197" s="12">
        <f t="shared" si="101"/>
        <v>0</v>
      </c>
      <c r="AR197" s="13">
        <f t="shared" si="102"/>
        <v>0</v>
      </c>
      <c r="AS197" s="10">
        <f t="shared" si="103"/>
        <v>0</v>
      </c>
      <c r="AT197" s="11">
        <f t="shared" si="104"/>
        <v>0</v>
      </c>
      <c r="AU197" s="12">
        <f t="shared" si="105"/>
        <v>0</v>
      </c>
      <c r="AV197" s="13">
        <f t="shared" si="106"/>
        <v>0</v>
      </c>
      <c r="AW197" s="10">
        <f t="shared" si="107"/>
        <v>0</v>
      </c>
      <c r="AX197" s="11">
        <f t="shared" si="108"/>
        <v>0</v>
      </c>
      <c r="AY197" s="12">
        <f t="shared" si="109"/>
        <v>0</v>
      </c>
      <c r="AZ197" s="13">
        <f t="shared" si="110"/>
        <v>0</v>
      </c>
      <c r="BA197" s="17">
        <f t="shared" si="111"/>
        <v>0</v>
      </c>
      <c r="BB197" s="16" t="str">
        <f>IF(BA197=0,"",
IF(SUM($BA$161:BA197)=1,BC197,
IF($BA$213&gt;SUM($BA$161:BA197),_xlfn.CONCAT(", ",BC197),
IF($BA$213=SUM($BA$161:BA197),_xlfn.CONCAT(" y ",BC197)))))</f>
        <v/>
      </c>
      <c r="BC197" s="509" t="s">
        <v>5164</v>
      </c>
      <c r="BD197" s="509"/>
      <c r="BE197" s="2">
        <f t="shared" si="112"/>
        <v>0</v>
      </c>
      <c r="BF197" s="2">
        <f t="shared" si="113"/>
        <v>0</v>
      </c>
      <c r="BG197" s="2">
        <f t="shared" si="114"/>
        <v>0</v>
      </c>
      <c r="BH197" s="2">
        <f t="shared" si="115"/>
        <v>0</v>
      </c>
      <c r="BI197" s="2">
        <f t="shared" si="116"/>
        <v>0</v>
      </c>
      <c r="BJ197" s="2">
        <f t="shared" si="117"/>
        <v>0</v>
      </c>
      <c r="BK197" s="2">
        <f t="shared" si="118"/>
        <v>0</v>
      </c>
      <c r="BL197" s="2">
        <f t="shared" si="119"/>
        <v>0</v>
      </c>
      <c r="BM197" s="2">
        <f t="shared" si="120"/>
        <v>0</v>
      </c>
      <c r="BN197" s="2">
        <f t="shared" si="121"/>
        <v>0</v>
      </c>
      <c r="BO197" s="2">
        <f t="shared" si="122"/>
        <v>0</v>
      </c>
      <c r="BP197" s="2">
        <f t="shared" si="123"/>
        <v>0</v>
      </c>
      <c r="BQ197" s="2">
        <f t="shared" si="124"/>
        <v>0</v>
      </c>
      <c r="BR197" s="2">
        <f t="shared" si="125"/>
        <v>0</v>
      </c>
      <c r="BS197" s="2">
        <f t="shared" si="126"/>
        <v>0</v>
      </c>
      <c r="BT197" s="2">
        <f t="shared" si="127"/>
        <v>0</v>
      </c>
    </row>
    <row r="198" spans="1:72" s="22" customFormat="1" ht="24" customHeight="1">
      <c r="A198" s="164"/>
      <c r="B198" s="167"/>
      <c r="C198" s="491" t="s">
        <v>5166</v>
      </c>
      <c r="D198" s="522" t="s">
        <v>5167</v>
      </c>
      <c r="E198" s="522"/>
      <c r="F198" s="522"/>
      <c r="G198" s="509" t="s">
        <v>5168</v>
      </c>
      <c r="H198" s="509"/>
      <c r="I198" s="524" t="s">
        <v>5169</v>
      </c>
      <c r="J198" s="524"/>
      <c r="K198" s="524"/>
      <c r="L198" s="524"/>
      <c r="M198" s="524"/>
      <c r="N198" s="524"/>
      <c r="O198" s="1"/>
      <c r="P198" s="1"/>
      <c r="Q198" s="1"/>
      <c r="R198" s="1"/>
      <c r="S198" s="1"/>
      <c r="T198" s="1"/>
      <c r="U198" s="1"/>
      <c r="V198" s="1"/>
      <c r="W198" s="1"/>
      <c r="X198" s="1"/>
      <c r="Y198" s="1"/>
      <c r="Z198" s="1"/>
      <c r="AA198" s="1"/>
      <c r="AB198" s="1"/>
      <c r="AC198" s="1"/>
      <c r="AD198" s="1"/>
      <c r="AE198"/>
      <c r="AG198">
        <f>IF(OR($AF$21&lt;&gt;1,$AG$21=0,$AG$21="NS",$AG$21="NA",$O$27=0,$O$27="NS",$O$27="NA",$C$143=0,$C$143="NS",$C$143="NA",CNGE_2026_M1_Secc10_Sub2!$Y83=0,CNGE_2026_M1_Secc10_Sub2!$Y83="NS",CNGE_2026_M1_Secc10_Sub2!$Y83="NA"),0,IF(COUNTA(O198:AD198)=16,0,1))</f>
        <v>0</v>
      </c>
      <c r="AH198">
        <f>IF(OR(CNGE_2026_M1_Secc10_Sub2!$Y83=0,CNGE_2026_M1_Secc10_Sub2!$Y83="NS",CNGE_2026_M1_Secc10_Sub2!$Y83="NA"),IF(COUNTA(O198:AD198)=0,0,1),0)</f>
        <v>0</v>
      </c>
      <c r="AK198" s="10">
        <f t="shared" si="95"/>
        <v>0</v>
      </c>
      <c r="AL198" s="11">
        <f t="shared" si="96"/>
        <v>0</v>
      </c>
      <c r="AM198" s="12">
        <f t="shared" si="97"/>
        <v>0</v>
      </c>
      <c r="AN198" s="13">
        <f t="shared" si="98"/>
        <v>0</v>
      </c>
      <c r="AO198" s="10">
        <f t="shared" si="99"/>
        <v>0</v>
      </c>
      <c r="AP198" s="11">
        <f t="shared" si="100"/>
        <v>0</v>
      </c>
      <c r="AQ198" s="12">
        <f t="shared" si="101"/>
        <v>0</v>
      </c>
      <c r="AR198" s="13">
        <f t="shared" si="102"/>
        <v>0</v>
      </c>
      <c r="AS198" s="10">
        <f t="shared" si="103"/>
        <v>0</v>
      </c>
      <c r="AT198" s="11">
        <f t="shared" si="104"/>
        <v>0</v>
      </c>
      <c r="AU198" s="12">
        <f t="shared" si="105"/>
        <v>0</v>
      </c>
      <c r="AV198" s="13">
        <f t="shared" si="106"/>
        <v>0</v>
      </c>
      <c r="AW198" s="10">
        <f t="shared" si="107"/>
        <v>0</v>
      </c>
      <c r="AX198" s="11">
        <f t="shared" si="108"/>
        <v>0</v>
      </c>
      <c r="AY198" s="12">
        <f t="shared" si="109"/>
        <v>0</v>
      </c>
      <c r="AZ198" s="13">
        <f t="shared" si="110"/>
        <v>0</v>
      </c>
      <c r="BA198" s="17">
        <f t="shared" si="111"/>
        <v>0</v>
      </c>
      <c r="BB198" s="16" t="str">
        <f>IF(BA198=0,"",
IF(SUM($BA$161:BA198)=1,BC198,
IF($BA$213&gt;SUM($BA$161:BA198),_xlfn.CONCAT(", ",BC198),
IF($BA$213=SUM($BA$161:BA198),_xlfn.CONCAT(" y ",BC198)))))</f>
        <v/>
      </c>
      <c r="BC198" s="509" t="s">
        <v>5168</v>
      </c>
      <c r="BD198" s="509"/>
      <c r="BE198" s="2">
        <f t="shared" si="112"/>
        <v>0</v>
      </c>
      <c r="BF198" s="2">
        <f t="shared" si="113"/>
        <v>0</v>
      </c>
      <c r="BG198" s="2">
        <f t="shared" si="114"/>
        <v>0</v>
      </c>
      <c r="BH198" s="2">
        <f t="shared" si="115"/>
        <v>0</v>
      </c>
      <c r="BI198" s="2">
        <f t="shared" si="116"/>
        <v>0</v>
      </c>
      <c r="BJ198" s="2">
        <f t="shared" si="117"/>
        <v>0</v>
      </c>
      <c r="BK198" s="2">
        <f t="shared" si="118"/>
        <v>0</v>
      </c>
      <c r="BL198" s="2">
        <f t="shared" si="119"/>
        <v>0</v>
      </c>
      <c r="BM198" s="2">
        <f t="shared" si="120"/>
        <v>0</v>
      </c>
      <c r="BN198" s="2">
        <f t="shared" si="121"/>
        <v>0</v>
      </c>
      <c r="BO198" s="2">
        <f t="shared" si="122"/>
        <v>0</v>
      </c>
      <c r="BP198" s="2">
        <f t="shared" si="123"/>
        <v>0</v>
      </c>
      <c r="BQ198" s="2">
        <f t="shared" si="124"/>
        <v>0</v>
      </c>
      <c r="BR198" s="2">
        <f t="shared" si="125"/>
        <v>0</v>
      </c>
      <c r="BS198" s="2">
        <f t="shared" si="126"/>
        <v>0</v>
      </c>
      <c r="BT198" s="2">
        <f t="shared" si="127"/>
        <v>0</v>
      </c>
    </row>
    <row r="199" spans="1:72" s="22" customFormat="1" ht="36" customHeight="1">
      <c r="A199" s="164"/>
      <c r="B199" s="167"/>
      <c r="C199" s="491"/>
      <c r="D199" s="522"/>
      <c r="E199" s="522"/>
      <c r="F199" s="522"/>
      <c r="G199" s="509" t="s">
        <v>5170</v>
      </c>
      <c r="H199" s="509"/>
      <c r="I199" s="524" t="s">
        <v>5171</v>
      </c>
      <c r="J199" s="524"/>
      <c r="K199" s="524"/>
      <c r="L199" s="524"/>
      <c r="M199" s="524"/>
      <c r="N199" s="524"/>
      <c r="O199" s="1"/>
      <c r="P199" s="1"/>
      <c r="Q199" s="1"/>
      <c r="R199" s="1"/>
      <c r="S199" s="1"/>
      <c r="T199" s="1"/>
      <c r="U199" s="1"/>
      <c r="V199" s="1"/>
      <c r="W199" s="1"/>
      <c r="X199" s="1"/>
      <c r="Y199" s="1"/>
      <c r="Z199" s="1"/>
      <c r="AA199" s="1"/>
      <c r="AB199" s="1"/>
      <c r="AC199" s="1"/>
      <c r="AD199" s="1"/>
      <c r="AE199"/>
      <c r="AG199">
        <f>IF(OR($AF$21&lt;&gt;1,$AG$21=0,$AG$21="NS",$AG$21="NA",$O$27=0,$O$27="NS",$O$27="NA",$C$143=0,$C$143="NS",$C$143="NA",CNGE_2026_M1_Secc10_Sub2!$Y84=0,CNGE_2026_M1_Secc10_Sub2!$Y84="NS",CNGE_2026_M1_Secc10_Sub2!$Y84="NA"),0,IF(COUNTA(O199:AD199)=16,0,1))</f>
        <v>0</v>
      </c>
      <c r="AH199">
        <f>IF(OR(CNGE_2026_M1_Secc10_Sub2!$Y84=0,CNGE_2026_M1_Secc10_Sub2!$Y84="NS",CNGE_2026_M1_Secc10_Sub2!$Y84="NA"),IF(COUNTA(O199:AD199)=0,0,1),0)</f>
        <v>0</v>
      </c>
      <c r="AK199" s="10">
        <f t="shared" si="95"/>
        <v>0</v>
      </c>
      <c r="AL199" s="11">
        <f t="shared" si="96"/>
        <v>0</v>
      </c>
      <c r="AM199" s="12">
        <f t="shared" si="97"/>
        <v>0</v>
      </c>
      <c r="AN199" s="13">
        <f t="shared" si="98"/>
        <v>0</v>
      </c>
      <c r="AO199" s="10">
        <f t="shared" si="99"/>
        <v>0</v>
      </c>
      <c r="AP199" s="11">
        <f t="shared" si="100"/>
        <v>0</v>
      </c>
      <c r="AQ199" s="12">
        <f t="shared" si="101"/>
        <v>0</v>
      </c>
      <c r="AR199" s="13">
        <f t="shared" si="102"/>
        <v>0</v>
      </c>
      <c r="AS199" s="10">
        <f t="shared" si="103"/>
        <v>0</v>
      </c>
      <c r="AT199" s="11">
        <f t="shared" si="104"/>
        <v>0</v>
      </c>
      <c r="AU199" s="12">
        <f t="shared" si="105"/>
        <v>0</v>
      </c>
      <c r="AV199" s="13">
        <f t="shared" si="106"/>
        <v>0</v>
      </c>
      <c r="AW199" s="10">
        <f t="shared" si="107"/>
        <v>0</v>
      </c>
      <c r="AX199" s="11">
        <f t="shared" si="108"/>
        <v>0</v>
      </c>
      <c r="AY199" s="12">
        <f t="shared" si="109"/>
        <v>0</v>
      </c>
      <c r="AZ199" s="13">
        <f t="shared" si="110"/>
        <v>0</v>
      </c>
      <c r="BA199" s="17">
        <f t="shared" si="111"/>
        <v>0</v>
      </c>
      <c r="BB199" s="16" t="str">
        <f>IF(BA199=0,"",
IF(SUM($BA$161:BA199)=1,BC199,
IF($BA$213&gt;SUM($BA$161:BA199),_xlfn.CONCAT(", ",BC199),
IF($BA$213=SUM($BA$161:BA199),_xlfn.CONCAT(" y ",BC199)))))</f>
        <v/>
      </c>
      <c r="BC199" s="509" t="s">
        <v>5170</v>
      </c>
      <c r="BD199" s="509"/>
      <c r="BE199" s="2">
        <f t="shared" si="112"/>
        <v>0</v>
      </c>
      <c r="BF199" s="2">
        <f t="shared" si="113"/>
        <v>0</v>
      </c>
      <c r="BG199" s="2">
        <f t="shared" si="114"/>
        <v>0</v>
      </c>
      <c r="BH199" s="2">
        <f t="shared" si="115"/>
        <v>0</v>
      </c>
      <c r="BI199" s="2">
        <f t="shared" si="116"/>
        <v>0</v>
      </c>
      <c r="BJ199" s="2">
        <f t="shared" si="117"/>
        <v>0</v>
      </c>
      <c r="BK199" s="2">
        <f t="shared" si="118"/>
        <v>0</v>
      </c>
      <c r="BL199" s="2">
        <f t="shared" si="119"/>
        <v>0</v>
      </c>
      <c r="BM199" s="2">
        <f t="shared" si="120"/>
        <v>0</v>
      </c>
      <c r="BN199" s="2">
        <f t="shared" si="121"/>
        <v>0</v>
      </c>
      <c r="BO199" s="2">
        <f t="shared" si="122"/>
        <v>0</v>
      </c>
      <c r="BP199" s="2">
        <f t="shared" si="123"/>
        <v>0</v>
      </c>
      <c r="BQ199" s="2">
        <f t="shared" si="124"/>
        <v>0</v>
      </c>
      <c r="BR199" s="2">
        <f t="shared" si="125"/>
        <v>0</v>
      </c>
      <c r="BS199" s="2">
        <f t="shared" si="126"/>
        <v>0</v>
      </c>
      <c r="BT199" s="2">
        <f t="shared" si="127"/>
        <v>0</v>
      </c>
    </row>
    <row r="200" spans="1:72" s="22" customFormat="1" ht="48" customHeight="1">
      <c r="A200" s="164"/>
      <c r="B200" s="167"/>
      <c r="C200" s="491"/>
      <c r="D200" s="522"/>
      <c r="E200" s="522"/>
      <c r="F200" s="522"/>
      <c r="G200" s="509" t="s">
        <v>5172</v>
      </c>
      <c r="H200" s="509"/>
      <c r="I200" s="524" t="s">
        <v>5173</v>
      </c>
      <c r="J200" s="524"/>
      <c r="K200" s="524"/>
      <c r="L200" s="524"/>
      <c r="M200" s="524"/>
      <c r="N200" s="524"/>
      <c r="O200" s="1"/>
      <c r="P200" s="1"/>
      <c r="Q200" s="1"/>
      <c r="R200" s="1"/>
      <c r="S200" s="1"/>
      <c r="T200" s="1"/>
      <c r="U200" s="1"/>
      <c r="V200" s="1"/>
      <c r="W200" s="1"/>
      <c r="X200" s="1"/>
      <c r="Y200" s="1"/>
      <c r="Z200" s="1"/>
      <c r="AA200" s="1"/>
      <c r="AB200" s="1"/>
      <c r="AC200" s="1"/>
      <c r="AD200" s="1"/>
      <c r="AE200"/>
      <c r="AG200">
        <f>IF(OR($AF$21&lt;&gt;1,$AG$21=0,$AG$21="NS",$AG$21="NA",$O$27=0,$O$27="NS",$O$27="NA",$C$143=0,$C$143="NS",$C$143="NA",CNGE_2026_M1_Secc10_Sub2!$Y85=0,CNGE_2026_M1_Secc10_Sub2!$Y85="NS",CNGE_2026_M1_Secc10_Sub2!$Y85="NA"),0,IF(COUNTA(O200:AD200)=16,0,1))</f>
        <v>0</v>
      </c>
      <c r="AH200">
        <f>IF(OR(CNGE_2026_M1_Secc10_Sub2!$Y85=0,CNGE_2026_M1_Secc10_Sub2!$Y85="NS",CNGE_2026_M1_Secc10_Sub2!$Y85="NA"),IF(COUNTA(O200:AD200)=0,0,1),0)</f>
        <v>0</v>
      </c>
      <c r="AK200" s="10">
        <f t="shared" si="95"/>
        <v>0</v>
      </c>
      <c r="AL200" s="11">
        <f t="shared" si="96"/>
        <v>0</v>
      </c>
      <c r="AM200" s="12">
        <f t="shared" si="97"/>
        <v>0</v>
      </c>
      <c r="AN200" s="13">
        <f t="shared" si="98"/>
        <v>0</v>
      </c>
      <c r="AO200" s="10">
        <f t="shared" si="99"/>
        <v>0</v>
      </c>
      <c r="AP200" s="11">
        <f t="shared" si="100"/>
        <v>0</v>
      </c>
      <c r="AQ200" s="12">
        <f t="shared" si="101"/>
        <v>0</v>
      </c>
      <c r="AR200" s="13">
        <f t="shared" si="102"/>
        <v>0</v>
      </c>
      <c r="AS200" s="10">
        <f t="shared" si="103"/>
        <v>0</v>
      </c>
      <c r="AT200" s="11">
        <f t="shared" si="104"/>
        <v>0</v>
      </c>
      <c r="AU200" s="12">
        <f t="shared" si="105"/>
        <v>0</v>
      </c>
      <c r="AV200" s="13">
        <f t="shared" si="106"/>
        <v>0</v>
      </c>
      <c r="AW200" s="10">
        <f t="shared" si="107"/>
        <v>0</v>
      </c>
      <c r="AX200" s="11">
        <f t="shared" si="108"/>
        <v>0</v>
      </c>
      <c r="AY200" s="12">
        <f t="shared" si="109"/>
        <v>0</v>
      </c>
      <c r="AZ200" s="13">
        <f t="shared" si="110"/>
        <v>0</v>
      </c>
      <c r="BA200" s="17">
        <f t="shared" si="111"/>
        <v>0</v>
      </c>
      <c r="BB200" s="16" t="str">
        <f>IF(BA200=0,"",
IF(SUM($BA$161:BA200)=1,BC200,
IF($BA$213&gt;SUM($BA$161:BA200),_xlfn.CONCAT(", ",BC200),
IF($BA$213=SUM($BA$161:BA200),_xlfn.CONCAT(" y ",BC200)))))</f>
        <v/>
      </c>
      <c r="BC200" s="509" t="s">
        <v>5172</v>
      </c>
      <c r="BD200" s="509"/>
      <c r="BE200" s="2">
        <f t="shared" si="112"/>
        <v>0</v>
      </c>
      <c r="BF200" s="2">
        <f t="shared" si="113"/>
        <v>0</v>
      </c>
      <c r="BG200" s="2">
        <f t="shared" si="114"/>
        <v>0</v>
      </c>
      <c r="BH200" s="2">
        <f t="shared" si="115"/>
        <v>0</v>
      </c>
      <c r="BI200" s="2">
        <f t="shared" si="116"/>
        <v>0</v>
      </c>
      <c r="BJ200" s="2">
        <f t="shared" si="117"/>
        <v>0</v>
      </c>
      <c r="BK200" s="2">
        <f t="shared" si="118"/>
        <v>0</v>
      </c>
      <c r="BL200" s="2">
        <f t="shared" si="119"/>
        <v>0</v>
      </c>
      <c r="BM200" s="2">
        <f t="shared" si="120"/>
        <v>0</v>
      </c>
      <c r="BN200" s="2">
        <f t="shared" si="121"/>
        <v>0</v>
      </c>
      <c r="BO200" s="2">
        <f t="shared" si="122"/>
        <v>0</v>
      </c>
      <c r="BP200" s="2">
        <f t="shared" si="123"/>
        <v>0</v>
      </c>
      <c r="BQ200" s="2">
        <f t="shared" si="124"/>
        <v>0</v>
      </c>
      <c r="BR200" s="2">
        <f t="shared" si="125"/>
        <v>0</v>
      </c>
      <c r="BS200" s="2">
        <f t="shared" si="126"/>
        <v>0</v>
      </c>
      <c r="BT200" s="2">
        <f t="shared" si="127"/>
        <v>0</v>
      </c>
    </row>
    <row r="201" spans="1:72" s="22" customFormat="1" ht="24" customHeight="1">
      <c r="A201" s="164"/>
      <c r="B201" s="167"/>
      <c r="C201" s="491"/>
      <c r="D201" s="522"/>
      <c r="E201" s="522"/>
      <c r="F201" s="522"/>
      <c r="G201" s="509" t="s">
        <v>5174</v>
      </c>
      <c r="H201" s="509"/>
      <c r="I201" s="524" t="s">
        <v>5175</v>
      </c>
      <c r="J201" s="524"/>
      <c r="K201" s="524"/>
      <c r="L201" s="524"/>
      <c r="M201" s="524"/>
      <c r="N201" s="524"/>
      <c r="O201" s="1"/>
      <c r="P201" s="1"/>
      <c r="Q201" s="1"/>
      <c r="R201" s="1"/>
      <c r="S201" s="1"/>
      <c r="T201" s="1"/>
      <c r="U201" s="1"/>
      <c r="V201" s="1"/>
      <c r="W201" s="1"/>
      <c r="X201" s="1"/>
      <c r="Y201" s="1"/>
      <c r="Z201" s="1"/>
      <c r="AA201" s="1"/>
      <c r="AB201" s="1"/>
      <c r="AC201" s="1"/>
      <c r="AD201" s="1"/>
      <c r="AE201"/>
      <c r="AG201">
        <f>IF(OR($AF$21&lt;&gt;1,$AG$21=0,$AG$21="NS",$AG$21="NA",$O$27=0,$O$27="NS",$O$27="NA",$C$143=0,$C$143="NS",$C$143="NA",CNGE_2026_M1_Secc10_Sub2!$Y86=0,CNGE_2026_M1_Secc10_Sub2!$Y86="NS",CNGE_2026_M1_Secc10_Sub2!$Y86="NA"),0,IF(COUNTA(O201:AD201)=16,0,1))</f>
        <v>0</v>
      </c>
      <c r="AH201">
        <f>IF(OR(CNGE_2026_M1_Secc10_Sub2!$Y86=0,CNGE_2026_M1_Secc10_Sub2!$Y86="NS",CNGE_2026_M1_Secc10_Sub2!$Y86="NA"),IF(COUNTA(O201:AD201)=0,0,1),0)</f>
        <v>0</v>
      </c>
      <c r="AK201" s="10">
        <f t="shared" si="95"/>
        <v>0</v>
      </c>
      <c r="AL201" s="11">
        <f t="shared" si="96"/>
        <v>0</v>
      </c>
      <c r="AM201" s="12">
        <f t="shared" si="97"/>
        <v>0</v>
      </c>
      <c r="AN201" s="13">
        <f t="shared" si="98"/>
        <v>0</v>
      </c>
      <c r="AO201" s="10">
        <f t="shared" si="99"/>
        <v>0</v>
      </c>
      <c r="AP201" s="11">
        <f t="shared" si="100"/>
        <v>0</v>
      </c>
      <c r="AQ201" s="12">
        <f t="shared" si="101"/>
        <v>0</v>
      </c>
      <c r="AR201" s="13">
        <f t="shared" si="102"/>
        <v>0</v>
      </c>
      <c r="AS201" s="10">
        <f t="shared" si="103"/>
        <v>0</v>
      </c>
      <c r="AT201" s="11">
        <f t="shared" si="104"/>
        <v>0</v>
      </c>
      <c r="AU201" s="12">
        <f t="shared" si="105"/>
        <v>0</v>
      </c>
      <c r="AV201" s="13">
        <f t="shared" si="106"/>
        <v>0</v>
      </c>
      <c r="AW201" s="10">
        <f t="shared" si="107"/>
        <v>0</v>
      </c>
      <c r="AX201" s="11">
        <f t="shared" si="108"/>
        <v>0</v>
      </c>
      <c r="AY201" s="12">
        <f t="shared" si="109"/>
        <v>0</v>
      </c>
      <c r="AZ201" s="13">
        <f t="shared" si="110"/>
        <v>0</v>
      </c>
      <c r="BA201" s="17">
        <f t="shared" si="111"/>
        <v>0</v>
      </c>
      <c r="BB201" s="16" t="str">
        <f>IF(BA201=0,"",
IF(SUM($BA$161:BA201)=1,BC201,
IF($BA$213&gt;SUM($BA$161:BA201),_xlfn.CONCAT(", ",BC201),
IF($BA$213=SUM($BA$161:BA201),_xlfn.CONCAT(" y ",BC201)))))</f>
        <v/>
      </c>
      <c r="BC201" s="509" t="s">
        <v>5174</v>
      </c>
      <c r="BD201" s="509"/>
      <c r="BE201" s="2">
        <f t="shared" si="112"/>
        <v>0</v>
      </c>
      <c r="BF201" s="2">
        <f t="shared" si="113"/>
        <v>0</v>
      </c>
      <c r="BG201" s="2">
        <f t="shared" si="114"/>
        <v>0</v>
      </c>
      <c r="BH201" s="2">
        <f t="shared" si="115"/>
        <v>0</v>
      </c>
      <c r="BI201" s="2">
        <f t="shared" si="116"/>
        <v>0</v>
      </c>
      <c r="BJ201" s="2">
        <f t="shared" si="117"/>
        <v>0</v>
      </c>
      <c r="BK201" s="2">
        <f t="shared" si="118"/>
        <v>0</v>
      </c>
      <c r="BL201" s="2">
        <f t="shared" si="119"/>
        <v>0</v>
      </c>
      <c r="BM201" s="2">
        <f t="shared" si="120"/>
        <v>0</v>
      </c>
      <c r="BN201" s="2">
        <f t="shared" si="121"/>
        <v>0</v>
      </c>
      <c r="BO201" s="2">
        <f t="shared" si="122"/>
        <v>0</v>
      </c>
      <c r="BP201" s="2">
        <f t="shared" si="123"/>
        <v>0</v>
      </c>
      <c r="BQ201" s="2">
        <f t="shared" si="124"/>
        <v>0</v>
      </c>
      <c r="BR201" s="2">
        <f t="shared" si="125"/>
        <v>0</v>
      </c>
      <c r="BS201" s="2">
        <f t="shared" si="126"/>
        <v>0</v>
      </c>
      <c r="BT201" s="2">
        <f t="shared" si="127"/>
        <v>0</v>
      </c>
    </row>
    <row r="202" spans="1:72" s="22" customFormat="1" ht="36" customHeight="1">
      <c r="A202" s="164"/>
      <c r="B202" s="167"/>
      <c r="C202" s="491"/>
      <c r="D202" s="522"/>
      <c r="E202" s="522"/>
      <c r="F202" s="522"/>
      <c r="G202" s="509" t="s">
        <v>5176</v>
      </c>
      <c r="H202" s="509"/>
      <c r="I202" s="524" t="s">
        <v>5177</v>
      </c>
      <c r="J202" s="524"/>
      <c r="K202" s="524"/>
      <c r="L202" s="524"/>
      <c r="M202" s="524"/>
      <c r="N202" s="524"/>
      <c r="O202" s="1"/>
      <c r="P202" s="1"/>
      <c r="Q202" s="1"/>
      <c r="R202" s="1"/>
      <c r="S202" s="1"/>
      <c r="T202" s="1"/>
      <c r="U202" s="1"/>
      <c r="V202" s="1"/>
      <c r="W202" s="1"/>
      <c r="X202" s="1"/>
      <c r="Y202" s="1"/>
      <c r="Z202" s="1"/>
      <c r="AA202" s="1"/>
      <c r="AB202" s="1"/>
      <c r="AC202" s="1"/>
      <c r="AD202" s="1"/>
      <c r="AE202"/>
      <c r="AG202">
        <f>IF(OR($AF$21&lt;&gt;1,$AG$21=0,$AG$21="NS",$AG$21="NA",$O$27=0,$O$27="NS",$O$27="NA",$C$143=0,$C$143="NS",$C$143="NA",CNGE_2026_M1_Secc10_Sub2!$Y87=0,CNGE_2026_M1_Secc10_Sub2!$Y87="NS",CNGE_2026_M1_Secc10_Sub2!$Y87="NA"),0,IF(COUNTA(O202:AD202)=16,0,1))</f>
        <v>0</v>
      </c>
      <c r="AH202">
        <f>IF(OR(CNGE_2026_M1_Secc10_Sub2!$Y87=0,CNGE_2026_M1_Secc10_Sub2!$Y87="NS",CNGE_2026_M1_Secc10_Sub2!$Y87="NA"),IF(COUNTA(O202:AD202)=0,0,1),0)</f>
        <v>0</v>
      </c>
      <c r="AK202" s="10">
        <f t="shared" si="95"/>
        <v>0</v>
      </c>
      <c r="AL202" s="11">
        <f t="shared" si="96"/>
        <v>0</v>
      </c>
      <c r="AM202" s="12">
        <f t="shared" si="97"/>
        <v>0</v>
      </c>
      <c r="AN202" s="13">
        <f t="shared" si="98"/>
        <v>0</v>
      </c>
      <c r="AO202" s="10">
        <f t="shared" si="99"/>
        <v>0</v>
      </c>
      <c r="AP202" s="11">
        <f t="shared" si="100"/>
        <v>0</v>
      </c>
      <c r="AQ202" s="12">
        <f t="shared" si="101"/>
        <v>0</v>
      </c>
      <c r="AR202" s="13">
        <f t="shared" si="102"/>
        <v>0</v>
      </c>
      <c r="AS202" s="10">
        <f t="shared" si="103"/>
        <v>0</v>
      </c>
      <c r="AT202" s="11">
        <f t="shared" si="104"/>
        <v>0</v>
      </c>
      <c r="AU202" s="12">
        <f t="shared" si="105"/>
        <v>0</v>
      </c>
      <c r="AV202" s="13">
        <f t="shared" si="106"/>
        <v>0</v>
      </c>
      <c r="AW202" s="10">
        <f t="shared" si="107"/>
        <v>0</v>
      </c>
      <c r="AX202" s="11">
        <f t="shared" si="108"/>
        <v>0</v>
      </c>
      <c r="AY202" s="12">
        <f t="shared" si="109"/>
        <v>0</v>
      </c>
      <c r="AZ202" s="13">
        <f t="shared" si="110"/>
        <v>0</v>
      </c>
      <c r="BA202" s="17">
        <f t="shared" si="111"/>
        <v>0</v>
      </c>
      <c r="BB202" s="16" t="str">
        <f>IF(BA202=0,"",
IF(SUM($BA$161:BA202)=1,BC202,
IF($BA$213&gt;SUM($BA$161:BA202),_xlfn.CONCAT(", ",BC202),
IF($BA$213=SUM($BA$161:BA202),_xlfn.CONCAT(" y ",BC202)))))</f>
        <v/>
      </c>
      <c r="BC202" s="509" t="s">
        <v>5176</v>
      </c>
      <c r="BD202" s="509"/>
      <c r="BE202" s="2">
        <f t="shared" si="112"/>
        <v>0</v>
      </c>
      <c r="BF202" s="2">
        <f t="shared" si="113"/>
        <v>0</v>
      </c>
      <c r="BG202" s="2">
        <f t="shared" si="114"/>
        <v>0</v>
      </c>
      <c r="BH202" s="2">
        <f t="shared" si="115"/>
        <v>0</v>
      </c>
      <c r="BI202" s="2">
        <f t="shared" si="116"/>
        <v>0</v>
      </c>
      <c r="BJ202" s="2">
        <f t="shared" si="117"/>
        <v>0</v>
      </c>
      <c r="BK202" s="2">
        <f t="shared" si="118"/>
        <v>0</v>
      </c>
      <c r="BL202" s="2">
        <f t="shared" si="119"/>
        <v>0</v>
      </c>
      <c r="BM202" s="2">
        <f t="shared" si="120"/>
        <v>0</v>
      </c>
      <c r="BN202" s="2">
        <f t="shared" si="121"/>
        <v>0</v>
      </c>
      <c r="BO202" s="2">
        <f t="shared" si="122"/>
        <v>0</v>
      </c>
      <c r="BP202" s="2">
        <f t="shared" si="123"/>
        <v>0</v>
      </c>
      <c r="BQ202" s="2">
        <f t="shared" si="124"/>
        <v>0</v>
      </c>
      <c r="BR202" s="2">
        <f t="shared" si="125"/>
        <v>0</v>
      </c>
      <c r="BS202" s="2">
        <f t="shared" si="126"/>
        <v>0</v>
      </c>
      <c r="BT202" s="2">
        <f t="shared" si="127"/>
        <v>0</v>
      </c>
    </row>
    <row r="203" spans="1:72" s="22" customFormat="1" ht="36" customHeight="1">
      <c r="A203" s="164"/>
      <c r="B203" s="167"/>
      <c r="C203" s="491"/>
      <c r="D203" s="522"/>
      <c r="E203" s="522"/>
      <c r="F203" s="522"/>
      <c r="G203" s="509" t="s">
        <v>5178</v>
      </c>
      <c r="H203" s="509"/>
      <c r="I203" s="524" t="s">
        <v>5179</v>
      </c>
      <c r="J203" s="524"/>
      <c r="K203" s="524"/>
      <c r="L203" s="524"/>
      <c r="M203" s="524"/>
      <c r="N203" s="524"/>
      <c r="O203" s="1"/>
      <c r="P203" s="1"/>
      <c r="Q203" s="1"/>
      <c r="R203" s="1"/>
      <c r="S203" s="1"/>
      <c r="T203" s="1"/>
      <c r="U203" s="1"/>
      <c r="V203" s="1"/>
      <c r="W203" s="1"/>
      <c r="X203" s="1"/>
      <c r="Y203" s="1"/>
      <c r="Z203" s="1"/>
      <c r="AA203" s="1"/>
      <c r="AB203" s="1"/>
      <c r="AC203" s="1"/>
      <c r="AD203" s="1"/>
      <c r="AE203"/>
      <c r="AG203">
        <f>IF(OR($AF$21&lt;&gt;1,$AG$21=0,$AG$21="NS",$AG$21="NA",$O$27=0,$O$27="NS",$O$27="NA",$C$143=0,$C$143="NS",$C$143="NA",CNGE_2026_M1_Secc10_Sub2!$Y88=0,CNGE_2026_M1_Secc10_Sub2!$Y88="NS",CNGE_2026_M1_Secc10_Sub2!$Y88="NA"),0,IF(COUNTA(O203:AD203)=16,0,1))</f>
        <v>0</v>
      </c>
      <c r="AH203">
        <f>IF(OR(CNGE_2026_M1_Secc10_Sub2!$Y88=0,CNGE_2026_M1_Secc10_Sub2!$Y88="NS",CNGE_2026_M1_Secc10_Sub2!$Y88="NA"),IF(COUNTA(O203:AD203)=0,0,1),0)</f>
        <v>0</v>
      </c>
      <c r="AJ203"/>
      <c r="AK203" s="10">
        <f t="shared" si="95"/>
        <v>0</v>
      </c>
      <c r="AL203" s="11">
        <f t="shared" si="96"/>
        <v>0</v>
      </c>
      <c r="AM203" s="12">
        <f t="shared" si="97"/>
        <v>0</v>
      </c>
      <c r="AN203" s="13">
        <f t="shared" si="98"/>
        <v>0</v>
      </c>
      <c r="AO203" s="10">
        <f t="shared" si="99"/>
        <v>0</v>
      </c>
      <c r="AP203" s="11">
        <f t="shared" si="100"/>
        <v>0</v>
      </c>
      <c r="AQ203" s="12">
        <f t="shared" si="101"/>
        <v>0</v>
      </c>
      <c r="AR203" s="13">
        <f t="shared" si="102"/>
        <v>0</v>
      </c>
      <c r="AS203" s="10">
        <f t="shared" si="103"/>
        <v>0</v>
      </c>
      <c r="AT203" s="11">
        <f t="shared" si="104"/>
        <v>0</v>
      </c>
      <c r="AU203" s="12">
        <f t="shared" si="105"/>
        <v>0</v>
      </c>
      <c r="AV203" s="13">
        <f t="shared" si="106"/>
        <v>0</v>
      </c>
      <c r="AW203" s="10">
        <f t="shared" si="107"/>
        <v>0</v>
      </c>
      <c r="AX203" s="11">
        <f t="shared" si="108"/>
        <v>0</v>
      </c>
      <c r="AY203" s="12">
        <f t="shared" si="109"/>
        <v>0</v>
      </c>
      <c r="AZ203" s="13">
        <f t="shared" si="110"/>
        <v>0</v>
      </c>
      <c r="BA203" s="17">
        <f t="shared" si="111"/>
        <v>0</v>
      </c>
      <c r="BB203" s="16" t="str">
        <f>IF(BA203=0,"",
IF(SUM($BA$161:BA203)=1,BC203,
IF($BA$213&gt;SUM($BA$161:BA203),_xlfn.CONCAT(", ",BC203),
IF($BA$213=SUM($BA$161:BA203),_xlfn.CONCAT(" y ",BC203)))))</f>
        <v/>
      </c>
      <c r="BC203" s="509" t="s">
        <v>5178</v>
      </c>
      <c r="BD203" s="509"/>
      <c r="BE203" s="2">
        <f t="shared" si="112"/>
        <v>0</v>
      </c>
      <c r="BF203" s="2">
        <f t="shared" si="113"/>
        <v>0</v>
      </c>
      <c r="BG203" s="2">
        <f t="shared" si="114"/>
        <v>0</v>
      </c>
      <c r="BH203" s="2">
        <f t="shared" si="115"/>
        <v>0</v>
      </c>
      <c r="BI203" s="2">
        <f t="shared" si="116"/>
        <v>0</v>
      </c>
      <c r="BJ203" s="2">
        <f t="shared" si="117"/>
        <v>0</v>
      </c>
      <c r="BK203" s="2">
        <f t="shared" si="118"/>
        <v>0</v>
      </c>
      <c r="BL203" s="2">
        <f t="shared" si="119"/>
        <v>0</v>
      </c>
      <c r="BM203" s="2">
        <f t="shared" si="120"/>
        <v>0</v>
      </c>
      <c r="BN203" s="2">
        <f t="shared" si="121"/>
        <v>0</v>
      </c>
      <c r="BO203" s="2">
        <f t="shared" si="122"/>
        <v>0</v>
      </c>
      <c r="BP203" s="2">
        <f t="shared" si="123"/>
        <v>0</v>
      </c>
      <c r="BQ203" s="2">
        <f t="shared" si="124"/>
        <v>0</v>
      </c>
      <c r="BR203" s="2">
        <f t="shared" si="125"/>
        <v>0</v>
      </c>
      <c r="BS203" s="2">
        <f t="shared" si="126"/>
        <v>0</v>
      </c>
      <c r="BT203" s="2">
        <f t="shared" si="127"/>
        <v>0</v>
      </c>
    </row>
    <row r="204" spans="1:72" s="22" customFormat="1" ht="72" customHeight="1">
      <c r="A204" s="164"/>
      <c r="B204" s="167"/>
      <c r="C204" s="491" t="s">
        <v>5180</v>
      </c>
      <c r="D204" s="522" t="s">
        <v>5181</v>
      </c>
      <c r="E204" s="522"/>
      <c r="F204" s="522"/>
      <c r="G204" s="509" t="s">
        <v>5182</v>
      </c>
      <c r="H204" s="509"/>
      <c r="I204" s="524" t="s">
        <v>5183</v>
      </c>
      <c r="J204" s="524"/>
      <c r="K204" s="524"/>
      <c r="L204" s="524"/>
      <c r="M204" s="524"/>
      <c r="N204" s="524"/>
      <c r="O204" s="1"/>
      <c r="P204" s="1"/>
      <c r="Q204" s="1"/>
      <c r="R204" s="1"/>
      <c r="S204" s="1"/>
      <c r="T204" s="1"/>
      <c r="U204" s="1"/>
      <c r="V204" s="1"/>
      <c r="W204" s="1"/>
      <c r="X204" s="1"/>
      <c r="Y204" s="1"/>
      <c r="Z204" s="1"/>
      <c r="AA204" s="1"/>
      <c r="AB204" s="1"/>
      <c r="AC204" s="1"/>
      <c r="AD204" s="1"/>
      <c r="AE204"/>
      <c r="AG204">
        <f>IF(OR($AF$21&lt;&gt;1,$AG$21=0,$AG$21="NS",$AG$21="NA",$O$27=0,$O$27="NS",$O$27="NA",$C$143=0,$C$143="NS",$C$143="NA",CNGE_2026_M1_Secc10_Sub2!$Y89=0,CNGE_2026_M1_Secc10_Sub2!$Y89="NS",CNGE_2026_M1_Secc10_Sub2!$Y89="NA"),0,IF(COUNTA(O204:AD204)=16,0,1))</f>
        <v>0</v>
      </c>
      <c r="AH204">
        <f>IF(OR(CNGE_2026_M1_Secc10_Sub2!$Y89=0,CNGE_2026_M1_Secc10_Sub2!$Y89="NS",CNGE_2026_M1_Secc10_Sub2!$Y89="NA"),IF(COUNTA(O204:AD204)=0,0,1),0)</f>
        <v>0</v>
      </c>
      <c r="AK204" s="10">
        <f t="shared" si="95"/>
        <v>0</v>
      </c>
      <c r="AL204" s="11">
        <f t="shared" si="96"/>
        <v>0</v>
      </c>
      <c r="AM204" s="12">
        <f t="shared" si="97"/>
        <v>0</v>
      </c>
      <c r="AN204" s="13">
        <f t="shared" si="98"/>
        <v>0</v>
      </c>
      <c r="AO204" s="10">
        <f t="shared" si="99"/>
        <v>0</v>
      </c>
      <c r="AP204" s="11">
        <f t="shared" si="100"/>
        <v>0</v>
      </c>
      <c r="AQ204" s="12">
        <f t="shared" si="101"/>
        <v>0</v>
      </c>
      <c r="AR204" s="13">
        <f t="shared" si="102"/>
        <v>0</v>
      </c>
      <c r="AS204" s="10">
        <f t="shared" si="103"/>
        <v>0</v>
      </c>
      <c r="AT204" s="11">
        <f t="shared" si="104"/>
        <v>0</v>
      </c>
      <c r="AU204" s="12">
        <f t="shared" si="105"/>
        <v>0</v>
      </c>
      <c r="AV204" s="13">
        <f t="shared" si="106"/>
        <v>0</v>
      </c>
      <c r="AW204" s="10">
        <f t="shared" si="107"/>
        <v>0</v>
      </c>
      <c r="AX204" s="11">
        <f t="shared" si="108"/>
        <v>0</v>
      </c>
      <c r="AY204" s="12">
        <f t="shared" si="109"/>
        <v>0</v>
      </c>
      <c r="AZ204" s="13">
        <f t="shared" si="110"/>
        <v>0</v>
      </c>
      <c r="BA204" s="17">
        <f t="shared" si="111"/>
        <v>0</v>
      </c>
      <c r="BB204" s="16" t="str">
        <f>IF(BA204=0,"",
IF(SUM($BA$161:BA204)=1,BC204,
IF($BA$213&gt;SUM($BA$161:BA204),_xlfn.CONCAT(", ",BC204),
IF($BA$213=SUM($BA$161:BA204),_xlfn.CONCAT(" y ",BC204)))))</f>
        <v/>
      </c>
      <c r="BC204" s="509" t="s">
        <v>5182</v>
      </c>
      <c r="BD204" s="509"/>
      <c r="BE204" s="2">
        <f t="shared" si="112"/>
        <v>0</v>
      </c>
      <c r="BF204" s="2">
        <f t="shared" si="113"/>
        <v>0</v>
      </c>
      <c r="BG204" s="2">
        <f t="shared" si="114"/>
        <v>0</v>
      </c>
      <c r="BH204" s="2">
        <f t="shared" si="115"/>
        <v>0</v>
      </c>
      <c r="BI204" s="2">
        <f t="shared" si="116"/>
        <v>0</v>
      </c>
      <c r="BJ204" s="2">
        <f t="shared" si="117"/>
        <v>0</v>
      </c>
      <c r="BK204" s="2">
        <f t="shared" si="118"/>
        <v>0</v>
      </c>
      <c r="BL204" s="2">
        <f t="shared" si="119"/>
        <v>0</v>
      </c>
      <c r="BM204" s="2">
        <f t="shared" si="120"/>
        <v>0</v>
      </c>
      <c r="BN204" s="2">
        <f t="shared" si="121"/>
        <v>0</v>
      </c>
      <c r="BO204" s="2">
        <f t="shared" si="122"/>
        <v>0</v>
      </c>
      <c r="BP204" s="2">
        <f t="shared" si="123"/>
        <v>0</v>
      </c>
      <c r="BQ204" s="2">
        <f t="shared" si="124"/>
        <v>0</v>
      </c>
      <c r="BR204" s="2">
        <f t="shared" si="125"/>
        <v>0</v>
      </c>
      <c r="BS204" s="2">
        <f t="shared" si="126"/>
        <v>0</v>
      </c>
      <c r="BT204" s="2">
        <f t="shared" si="127"/>
        <v>0</v>
      </c>
    </row>
    <row r="205" spans="1:72" s="22" customFormat="1" ht="36" customHeight="1">
      <c r="A205" s="164"/>
      <c r="B205" s="167"/>
      <c r="C205" s="491"/>
      <c r="D205" s="522"/>
      <c r="E205" s="522"/>
      <c r="F205" s="522"/>
      <c r="G205" s="509" t="s">
        <v>5184</v>
      </c>
      <c r="H205" s="509"/>
      <c r="I205" s="524" t="s">
        <v>5185</v>
      </c>
      <c r="J205" s="524"/>
      <c r="K205" s="524"/>
      <c r="L205" s="524"/>
      <c r="M205" s="524"/>
      <c r="N205" s="524"/>
      <c r="O205" s="1"/>
      <c r="P205" s="1"/>
      <c r="Q205" s="1"/>
      <c r="R205" s="1"/>
      <c r="S205" s="1"/>
      <c r="T205" s="1"/>
      <c r="U205" s="1"/>
      <c r="V205" s="1"/>
      <c r="W205" s="1"/>
      <c r="X205" s="1"/>
      <c r="Y205" s="1"/>
      <c r="Z205" s="1"/>
      <c r="AA205" s="1"/>
      <c r="AB205" s="1"/>
      <c r="AC205" s="1"/>
      <c r="AD205" s="1"/>
      <c r="AE205"/>
      <c r="AG205">
        <f>IF(OR($AF$21&lt;&gt;1,$AG$21=0,$AG$21="NS",$AG$21="NA",$O$27=0,$O$27="NS",$O$27="NA",$C$143=0,$C$143="NS",$C$143="NA",CNGE_2026_M1_Secc10_Sub2!$Y90=0,CNGE_2026_M1_Secc10_Sub2!$Y90="NS",CNGE_2026_M1_Secc10_Sub2!$Y90="NA"),0,IF(COUNTA(O205:AD205)=16,0,1))</f>
        <v>0</v>
      </c>
      <c r="AH205">
        <f>IF(OR(CNGE_2026_M1_Secc10_Sub2!$Y90=0,CNGE_2026_M1_Secc10_Sub2!$Y90="NS",CNGE_2026_M1_Secc10_Sub2!$Y90="NA"),IF(COUNTA(O205:AD205)=0,0,1),0)</f>
        <v>0</v>
      </c>
      <c r="AK205" s="10">
        <f t="shared" si="95"/>
        <v>0</v>
      </c>
      <c r="AL205" s="11">
        <f t="shared" si="96"/>
        <v>0</v>
      </c>
      <c r="AM205" s="12">
        <f t="shared" si="97"/>
        <v>0</v>
      </c>
      <c r="AN205" s="13">
        <f t="shared" si="98"/>
        <v>0</v>
      </c>
      <c r="AO205" s="10">
        <f t="shared" si="99"/>
        <v>0</v>
      </c>
      <c r="AP205" s="11">
        <f t="shared" si="100"/>
        <v>0</v>
      </c>
      <c r="AQ205" s="12">
        <f t="shared" si="101"/>
        <v>0</v>
      </c>
      <c r="AR205" s="13">
        <f t="shared" si="102"/>
        <v>0</v>
      </c>
      <c r="AS205" s="10">
        <f t="shared" si="103"/>
        <v>0</v>
      </c>
      <c r="AT205" s="11">
        <f t="shared" si="104"/>
        <v>0</v>
      </c>
      <c r="AU205" s="12">
        <f t="shared" si="105"/>
        <v>0</v>
      </c>
      <c r="AV205" s="13">
        <f t="shared" si="106"/>
        <v>0</v>
      </c>
      <c r="AW205" s="10">
        <f t="shared" si="107"/>
        <v>0</v>
      </c>
      <c r="AX205" s="11">
        <f t="shared" si="108"/>
        <v>0</v>
      </c>
      <c r="AY205" s="12">
        <f t="shared" si="109"/>
        <v>0</v>
      </c>
      <c r="AZ205" s="13">
        <f t="shared" si="110"/>
        <v>0</v>
      </c>
      <c r="BA205" s="17">
        <f t="shared" si="111"/>
        <v>0</v>
      </c>
      <c r="BB205" s="16" t="str">
        <f>IF(BA205=0,"",
IF(SUM($BA$161:BA205)=1,BC205,
IF($BA$213&gt;SUM($BA$161:BA205),_xlfn.CONCAT(", ",BC205),
IF($BA$213=SUM($BA$161:BA205),_xlfn.CONCAT(" y ",BC205)))))</f>
        <v/>
      </c>
      <c r="BC205" s="509" t="s">
        <v>5184</v>
      </c>
      <c r="BD205" s="509"/>
      <c r="BE205" s="2">
        <f t="shared" si="112"/>
        <v>0</v>
      </c>
      <c r="BF205" s="2">
        <f t="shared" si="113"/>
        <v>0</v>
      </c>
      <c r="BG205" s="2">
        <f t="shared" si="114"/>
        <v>0</v>
      </c>
      <c r="BH205" s="2">
        <f t="shared" si="115"/>
        <v>0</v>
      </c>
      <c r="BI205" s="2">
        <f t="shared" si="116"/>
        <v>0</v>
      </c>
      <c r="BJ205" s="2">
        <f t="shared" si="117"/>
        <v>0</v>
      </c>
      <c r="BK205" s="2">
        <f t="shared" si="118"/>
        <v>0</v>
      </c>
      <c r="BL205" s="2">
        <f t="shared" si="119"/>
        <v>0</v>
      </c>
      <c r="BM205" s="2">
        <f t="shared" si="120"/>
        <v>0</v>
      </c>
      <c r="BN205" s="2">
        <f t="shared" si="121"/>
        <v>0</v>
      </c>
      <c r="BO205" s="2">
        <f t="shared" si="122"/>
        <v>0</v>
      </c>
      <c r="BP205" s="2">
        <f t="shared" si="123"/>
        <v>0</v>
      </c>
      <c r="BQ205" s="2">
        <f t="shared" si="124"/>
        <v>0</v>
      </c>
      <c r="BR205" s="2">
        <f t="shared" si="125"/>
        <v>0</v>
      </c>
      <c r="BS205" s="2">
        <f t="shared" si="126"/>
        <v>0</v>
      </c>
      <c r="BT205" s="2">
        <f t="shared" si="127"/>
        <v>0</v>
      </c>
    </row>
    <row r="206" spans="1:72" s="22" customFormat="1" ht="36" customHeight="1">
      <c r="A206" s="164"/>
      <c r="B206" s="167"/>
      <c r="C206" s="491"/>
      <c r="D206" s="522"/>
      <c r="E206" s="522"/>
      <c r="F206" s="522"/>
      <c r="G206" s="509" t="s">
        <v>5186</v>
      </c>
      <c r="H206" s="509"/>
      <c r="I206" s="524" t="s">
        <v>5187</v>
      </c>
      <c r="J206" s="524"/>
      <c r="K206" s="524"/>
      <c r="L206" s="524"/>
      <c r="M206" s="524"/>
      <c r="N206" s="524"/>
      <c r="O206" s="1"/>
      <c r="P206" s="1"/>
      <c r="Q206" s="1"/>
      <c r="R206" s="1"/>
      <c r="S206" s="1"/>
      <c r="T206" s="1"/>
      <c r="U206" s="1"/>
      <c r="V206" s="1"/>
      <c r="W206" s="1"/>
      <c r="X206" s="1"/>
      <c r="Y206" s="1"/>
      <c r="Z206" s="1"/>
      <c r="AA206" s="1"/>
      <c r="AB206" s="1"/>
      <c r="AC206" s="1"/>
      <c r="AD206" s="1"/>
      <c r="AE206"/>
      <c r="AG206">
        <f>IF(OR($AF$21&lt;&gt;1,$AG$21=0,$AG$21="NS",$AG$21="NA",$O$27=0,$O$27="NS",$O$27="NA",$C$143=0,$C$143="NS",$C$143="NA",CNGE_2026_M1_Secc10_Sub2!$Y91=0,CNGE_2026_M1_Secc10_Sub2!$Y91="NS",CNGE_2026_M1_Secc10_Sub2!$Y91="NA"),0,IF(COUNTA(O206:AD206)=16,0,1))</f>
        <v>0</v>
      </c>
      <c r="AH206">
        <f>IF(OR(CNGE_2026_M1_Secc10_Sub2!$Y91=0,CNGE_2026_M1_Secc10_Sub2!$Y91="NS",CNGE_2026_M1_Secc10_Sub2!$Y91="NA"),IF(COUNTA(O206:AD206)=0,0,1),0)</f>
        <v>0</v>
      </c>
      <c r="AK206" s="10">
        <f t="shared" si="95"/>
        <v>0</v>
      </c>
      <c r="AL206" s="11">
        <f t="shared" si="96"/>
        <v>0</v>
      </c>
      <c r="AM206" s="12">
        <f t="shared" si="97"/>
        <v>0</v>
      </c>
      <c r="AN206" s="13">
        <f t="shared" si="98"/>
        <v>0</v>
      </c>
      <c r="AO206" s="10">
        <f t="shared" si="99"/>
        <v>0</v>
      </c>
      <c r="AP206" s="11">
        <f t="shared" si="100"/>
        <v>0</v>
      </c>
      <c r="AQ206" s="12">
        <f t="shared" si="101"/>
        <v>0</v>
      </c>
      <c r="AR206" s="13">
        <f t="shared" si="102"/>
        <v>0</v>
      </c>
      <c r="AS206" s="10">
        <f t="shared" si="103"/>
        <v>0</v>
      </c>
      <c r="AT206" s="11">
        <f t="shared" si="104"/>
        <v>0</v>
      </c>
      <c r="AU206" s="12">
        <f t="shared" si="105"/>
        <v>0</v>
      </c>
      <c r="AV206" s="13">
        <f t="shared" si="106"/>
        <v>0</v>
      </c>
      <c r="AW206" s="10">
        <f t="shared" si="107"/>
        <v>0</v>
      </c>
      <c r="AX206" s="11">
        <f t="shared" si="108"/>
        <v>0</v>
      </c>
      <c r="AY206" s="12">
        <f t="shared" si="109"/>
        <v>0</v>
      </c>
      <c r="AZ206" s="13">
        <f t="shared" si="110"/>
        <v>0</v>
      </c>
      <c r="BA206" s="17">
        <f t="shared" si="111"/>
        <v>0</v>
      </c>
      <c r="BB206" s="16" t="str">
        <f>IF(BA206=0,"",
IF(SUM($BA$161:BA206)=1,BC206,
IF($BA$213&gt;SUM($BA$161:BA206),_xlfn.CONCAT(", ",BC206),
IF($BA$213=SUM($BA$161:BA206),_xlfn.CONCAT(" y ",BC206)))))</f>
        <v/>
      </c>
      <c r="BC206" s="509" t="s">
        <v>5186</v>
      </c>
      <c r="BD206" s="509"/>
      <c r="BE206" s="2">
        <f t="shared" si="112"/>
        <v>0</v>
      </c>
      <c r="BF206" s="2">
        <f t="shared" si="113"/>
        <v>0</v>
      </c>
      <c r="BG206" s="2">
        <f t="shared" si="114"/>
        <v>0</v>
      </c>
      <c r="BH206" s="2">
        <f t="shared" si="115"/>
        <v>0</v>
      </c>
      <c r="BI206" s="2">
        <f t="shared" si="116"/>
        <v>0</v>
      </c>
      <c r="BJ206" s="2">
        <f t="shared" si="117"/>
        <v>0</v>
      </c>
      <c r="BK206" s="2">
        <f t="shared" si="118"/>
        <v>0</v>
      </c>
      <c r="BL206" s="2">
        <f t="shared" si="119"/>
        <v>0</v>
      </c>
      <c r="BM206" s="2">
        <f t="shared" si="120"/>
        <v>0</v>
      </c>
      <c r="BN206" s="2">
        <f t="shared" si="121"/>
        <v>0</v>
      </c>
      <c r="BO206" s="2">
        <f t="shared" si="122"/>
        <v>0</v>
      </c>
      <c r="BP206" s="2">
        <f t="shared" si="123"/>
        <v>0</v>
      </c>
      <c r="BQ206" s="2">
        <f t="shared" si="124"/>
        <v>0</v>
      </c>
      <c r="BR206" s="2">
        <f t="shared" si="125"/>
        <v>0</v>
      </c>
      <c r="BS206" s="2">
        <f t="shared" si="126"/>
        <v>0</v>
      </c>
      <c r="BT206" s="2">
        <f t="shared" si="127"/>
        <v>0</v>
      </c>
    </row>
    <row r="207" spans="1:72" s="22" customFormat="1" ht="72" customHeight="1">
      <c r="A207" s="164"/>
      <c r="B207" s="167"/>
      <c r="C207" s="491"/>
      <c r="D207" s="522"/>
      <c r="E207" s="522"/>
      <c r="F207" s="522"/>
      <c r="G207" s="509" t="s">
        <v>5188</v>
      </c>
      <c r="H207" s="509"/>
      <c r="I207" s="524" t="s">
        <v>5189</v>
      </c>
      <c r="J207" s="524"/>
      <c r="K207" s="524"/>
      <c r="L207" s="524"/>
      <c r="M207" s="524"/>
      <c r="N207" s="524"/>
      <c r="O207" s="1"/>
      <c r="P207" s="1"/>
      <c r="Q207" s="1"/>
      <c r="R207" s="1"/>
      <c r="S207" s="1"/>
      <c r="T207" s="1"/>
      <c r="U207" s="1"/>
      <c r="V207" s="1"/>
      <c r="W207" s="1"/>
      <c r="X207" s="1"/>
      <c r="Y207" s="1"/>
      <c r="Z207" s="1"/>
      <c r="AA207" s="1"/>
      <c r="AB207" s="1"/>
      <c r="AC207" s="1"/>
      <c r="AD207" s="1"/>
      <c r="AE207"/>
      <c r="AG207">
        <f>IF(OR($AF$21&lt;&gt;1,$AG$21=0,$AG$21="NS",$AG$21="NA",$O$27=0,$O$27="NS",$O$27="NA",$C$143=0,$C$143="NS",$C$143="NA",CNGE_2026_M1_Secc10_Sub2!$Y92=0,CNGE_2026_M1_Secc10_Sub2!$Y92="NS",CNGE_2026_M1_Secc10_Sub2!$Y92="NA"),0,IF(COUNTA(O207:AD207)=16,0,1))</f>
        <v>0</v>
      </c>
      <c r="AH207">
        <f>IF(OR(CNGE_2026_M1_Secc10_Sub2!$Y92=0,CNGE_2026_M1_Secc10_Sub2!$Y92="NS",CNGE_2026_M1_Secc10_Sub2!$Y92="NA"),IF(COUNTA(O207:AD207)=0,0,1),0)</f>
        <v>0</v>
      </c>
      <c r="AK207" s="10">
        <f t="shared" si="95"/>
        <v>0</v>
      </c>
      <c r="AL207" s="11">
        <f t="shared" si="96"/>
        <v>0</v>
      </c>
      <c r="AM207" s="12">
        <f t="shared" si="97"/>
        <v>0</v>
      </c>
      <c r="AN207" s="13">
        <f t="shared" si="98"/>
        <v>0</v>
      </c>
      <c r="AO207" s="10">
        <f t="shared" si="99"/>
        <v>0</v>
      </c>
      <c r="AP207" s="11">
        <f t="shared" si="100"/>
        <v>0</v>
      </c>
      <c r="AQ207" s="12">
        <f t="shared" si="101"/>
        <v>0</v>
      </c>
      <c r="AR207" s="13">
        <f t="shared" si="102"/>
        <v>0</v>
      </c>
      <c r="AS207" s="10">
        <f t="shared" si="103"/>
        <v>0</v>
      </c>
      <c r="AT207" s="11">
        <f t="shared" si="104"/>
        <v>0</v>
      </c>
      <c r="AU207" s="12">
        <f t="shared" si="105"/>
        <v>0</v>
      </c>
      <c r="AV207" s="13">
        <f t="shared" si="106"/>
        <v>0</v>
      </c>
      <c r="AW207" s="10">
        <f t="shared" si="107"/>
        <v>0</v>
      </c>
      <c r="AX207" s="11">
        <f t="shared" si="108"/>
        <v>0</v>
      </c>
      <c r="AY207" s="12">
        <f t="shared" si="109"/>
        <v>0</v>
      </c>
      <c r="AZ207" s="13">
        <f t="shared" si="110"/>
        <v>0</v>
      </c>
      <c r="BA207" s="17">
        <f t="shared" si="111"/>
        <v>0</v>
      </c>
      <c r="BB207" s="16" t="str">
        <f>IF(BA207=0,"",
IF(SUM($BA$161:BA207)=1,BC207,
IF($BA$213&gt;SUM($BA$161:BA207),_xlfn.CONCAT(", ",BC207),
IF($BA$213=SUM($BA$161:BA207),_xlfn.CONCAT(" y ",BC207)))))</f>
        <v/>
      </c>
      <c r="BC207" s="509" t="s">
        <v>5188</v>
      </c>
      <c r="BD207" s="509"/>
      <c r="BE207" s="2">
        <f t="shared" si="112"/>
        <v>0</v>
      </c>
      <c r="BF207" s="2">
        <f t="shared" si="113"/>
        <v>0</v>
      </c>
      <c r="BG207" s="2">
        <f t="shared" si="114"/>
        <v>0</v>
      </c>
      <c r="BH207" s="2">
        <f t="shared" si="115"/>
        <v>0</v>
      </c>
      <c r="BI207" s="2">
        <f t="shared" si="116"/>
        <v>0</v>
      </c>
      <c r="BJ207" s="2">
        <f t="shared" si="117"/>
        <v>0</v>
      </c>
      <c r="BK207" s="2">
        <f t="shared" si="118"/>
        <v>0</v>
      </c>
      <c r="BL207" s="2">
        <f t="shared" si="119"/>
        <v>0</v>
      </c>
      <c r="BM207" s="2">
        <f t="shared" si="120"/>
        <v>0</v>
      </c>
      <c r="BN207" s="2">
        <f t="shared" si="121"/>
        <v>0</v>
      </c>
      <c r="BO207" s="2">
        <f t="shared" si="122"/>
        <v>0</v>
      </c>
      <c r="BP207" s="2">
        <f t="shared" si="123"/>
        <v>0</v>
      </c>
      <c r="BQ207" s="2">
        <f t="shared" si="124"/>
        <v>0</v>
      </c>
      <c r="BR207" s="2">
        <f t="shared" si="125"/>
        <v>0</v>
      </c>
      <c r="BS207" s="2">
        <f t="shared" si="126"/>
        <v>0</v>
      </c>
      <c r="BT207" s="2">
        <f t="shared" si="127"/>
        <v>0</v>
      </c>
    </row>
    <row r="208" spans="1:72" s="22" customFormat="1" ht="60" customHeight="1">
      <c r="A208" s="164"/>
      <c r="B208" s="167"/>
      <c r="C208" s="491"/>
      <c r="D208" s="522"/>
      <c r="E208" s="522"/>
      <c r="F208" s="522"/>
      <c r="G208" s="509" t="s">
        <v>5190</v>
      </c>
      <c r="H208" s="509"/>
      <c r="I208" s="524" t="s">
        <v>5191</v>
      </c>
      <c r="J208" s="524"/>
      <c r="K208" s="524"/>
      <c r="L208" s="524"/>
      <c r="M208" s="524"/>
      <c r="N208" s="524"/>
      <c r="O208" s="1"/>
      <c r="P208" s="1"/>
      <c r="Q208" s="1"/>
      <c r="R208" s="1"/>
      <c r="S208" s="1"/>
      <c r="T208" s="1"/>
      <c r="U208" s="1"/>
      <c r="V208" s="1"/>
      <c r="W208" s="1"/>
      <c r="X208" s="1"/>
      <c r="Y208" s="1"/>
      <c r="Z208" s="1"/>
      <c r="AA208" s="1"/>
      <c r="AB208" s="1"/>
      <c r="AC208" s="1"/>
      <c r="AD208" s="1"/>
      <c r="AE208"/>
      <c r="AG208">
        <f>IF(OR($AF$21&lt;&gt;1,$AG$21=0,$AG$21="NS",$AG$21="NA",$O$27=0,$O$27="NS",$O$27="NA",$C$143=0,$C$143="NS",$C$143="NA",CNGE_2026_M1_Secc10_Sub2!$Y93=0,CNGE_2026_M1_Secc10_Sub2!$Y93="NS",CNGE_2026_M1_Secc10_Sub2!$Y93="NA"),0,IF(COUNTA(O208:AD208)=16,0,1))</f>
        <v>0</v>
      </c>
      <c r="AH208">
        <f>IF(OR(CNGE_2026_M1_Secc10_Sub2!$Y93=0,CNGE_2026_M1_Secc10_Sub2!$Y93="NS",CNGE_2026_M1_Secc10_Sub2!$Y93="NA"),IF(COUNTA(O208:AD208)=0,0,1),0)</f>
        <v>0</v>
      </c>
      <c r="AK208" s="10">
        <f t="shared" si="95"/>
        <v>0</v>
      </c>
      <c r="AL208" s="11">
        <f t="shared" si="96"/>
        <v>0</v>
      </c>
      <c r="AM208" s="12">
        <f t="shared" si="97"/>
        <v>0</v>
      </c>
      <c r="AN208" s="13">
        <f t="shared" si="98"/>
        <v>0</v>
      </c>
      <c r="AO208" s="10">
        <f t="shared" si="99"/>
        <v>0</v>
      </c>
      <c r="AP208" s="11">
        <f t="shared" si="100"/>
        <v>0</v>
      </c>
      <c r="AQ208" s="12">
        <f t="shared" si="101"/>
        <v>0</v>
      </c>
      <c r="AR208" s="13">
        <f t="shared" si="102"/>
        <v>0</v>
      </c>
      <c r="AS208" s="10">
        <f t="shared" si="103"/>
        <v>0</v>
      </c>
      <c r="AT208" s="11">
        <f t="shared" si="104"/>
        <v>0</v>
      </c>
      <c r="AU208" s="12">
        <f t="shared" si="105"/>
        <v>0</v>
      </c>
      <c r="AV208" s="13">
        <f t="shared" si="106"/>
        <v>0</v>
      </c>
      <c r="AW208" s="10">
        <f t="shared" si="107"/>
        <v>0</v>
      </c>
      <c r="AX208" s="11">
        <f t="shared" si="108"/>
        <v>0</v>
      </c>
      <c r="AY208" s="12">
        <f t="shared" si="109"/>
        <v>0</v>
      </c>
      <c r="AZ208" s="13">
        <f t="shared" si="110"/>
        <v>0</v>
      </c>
      <c r="BA208" s="17">
        <f t="shared" si="111"/>
        <v>0</v>
      </c>
      <c r="BB208" s="16" t="str">
        <f>IF(BA208=0,"",
IF(SUM($BA$161:BA208)=1,BC208,
IF($BA$213&gt;SUM($BA$161:BA208),_xlfn.CONCAT(", ",BC208),
IF($BA$213=SUM($BA$161:BA208),_xlfn.CONCAT(" y ",BC208)))))</f>
        <v/>
      </c>
      <c r="BC208" s="509" t="s">
        <v>5190</v>
      </c>
      <c r="BD208" s="509"/>
      <c r="BE208" s="2">
        <f t="shared" si="112"/>
        <v>0</v>
      </c>
      <c r="BF208" s="2">
        <f t="shared" si="113"/>
        <v>0</v>
      </c>
      <c r="BG208" s="2">
        <f t="shared" si="114"/>
        <v>0</v>
      </c>
      <c r="BH208" s="2">
        <f t="shared" si="115"/>
        <v>0</v>
      </c>
      <c r="BI208" s="2">
        <f t="shared" si="116"/>
        <v>0</v>
      </c>
      <c r="BJ208" s="2">
        <f t="shared" si="117"/>
        <v>0</v>
      </c>
      <c r="BK208" s="2">
        <f t="shared" si="118"/>
        <v>0</v>
      </c>
      <c r="BL208" s="2">
        <f t="shared" si="119"/>
        <v>0</v>
      </c>
      <c r="BM208" s="2">
        <f t="shared" si="120"/>
        <v>0</v>
      </c>
      <c r="BN208" s="2">
        <f t="shared" si="121"/>
        <v>0</v>
      </c>
      <c r="BO208" s="2">
        <f t="shared" si="122"/>
        <v>0</v>
      </c>
      <c r="BP208" s="2">
        <f t="shared" si="123"/>
        <v>0</v>
      </c>
      <c r="BQ208" s="2">
        <f t="shared" si="124"/>
        <v>0</v>
      </c>
      <c r="BR208" s="2">
        <f t="shared" si="125"/>
        <v>0</v>
      </c>
      <c r="BS208" s="2">
        <f t="shared" si="126"/>
        <v>0</v>
      </c>
      <c r="BT208" s="2">
        <f t="shared" si="127"/>
        <v>0</v>
      </c>
    </row>
    <row r="209" spans="1:89" s="22" customFormat="1" ht="36" customHeight="1">
      <c r="A209" s="164"/>
      <c r="B209" s="167"/>
      <c r="C209" s="491"/>
      <c r="D209" s="522"/>
      <c r="E209" s="522"/>
      <c r="F209" s="522"/>
      <c r="G209" s="509" t="s">
        <v>5192</v>
      </c>
      <c r="H209" s="509"/>
      <c r="I209" s="524" t="s">
        <v>5193</v>
      </c>
      <c r="J209" s="524"/>
      <c r="K209" s="524"/>
      <c r="L209" s="524"/>
      <c r="M209" s="524"/>
      <c r="N209" s="524"/>
      <c r="O209" s="1"/>
      <c r="P209" s="1"/>
      <c r="Q209" s="1"/>
      <c r="R209" s="1"/>
      <c r="S209" s="1"/>
      <c r="T209" s="1"/>
      <c r="U209" s="1"/>
      <c r="V209" s="1"/>
      <c r="W209" s="1"/>
      <c r="X209" s="1"/>
      <c r="Y209" s="1"/>
      <c r="Z209" s="1"/>
      <c r="AA209" s="1"/>
      <c r="AB209" s="1"/>
      <c r="AC209" s="1"/>
      <c r="AD209" s="1"/>
      <c r="AE209"/>
      <c r="AG209">
        <f>IF(OR($AF$21&lt;&gt;1,$AG$21=0,$AG$21="NS",$AG$21="NA",$O$27=0,$O$27="NS",$O$27="NA",$C$143=0,$C$143="NS",$C$143="NA",CNGE_2026_M1_Secc10_Sub2!$Y94=0,CNGE_2026_M1_Secc10_Sub2!$Y94="NS",CNGE_2026_M1_Secc10_Sub2!$Y94="NA"),0,IF(COUNTA(O209:AD209)=16,0,1))</f>
        <v>0</v>
      </c>
      <c r="AH209">
        <f>IF(OR(CNGE_2026_M1_Secc10_Sub2!$Y94=0,CNGE_2026_M1_Secc10_Sub2!$Y94="NS",CNGE_2026_M1_Secc10_Sub2!$Y94="NA"),IF(COUNTA(O209:AD209)=0,0,1),0)</f>
        <v>0</v>
      </c>
      <c r="AK209" s="10">
        <f t="shared" si="95"/>
        <v>0</v>
      </c>
      <c r="AL209" s="11">
        <f t="shared" si="96"/>
        <v>0</v>
      </c>
      <c r="AM209" s="12">
        <f t="shared" si="97"/>
        <v>0</v>
      </c>
      <c r="AN209" s="13">
        <f t="shared" si="98"/>
        <v>0</v>
      </c>
      <c r="AO209" s="10">
        <f t="shared" si="99"/>
        <v>0</v>
      </c>
      <c r="AP209" s="11">
        <f t="shared" si="100"/>
        <v>0</v>
      </c>
      <c r="AQ209" s="12">
        <f t="shared" si="101"/>
        <v>0</v>
      </c>
      <c r="AR209" s="13">
        <f t="shared" si="102"/>
        <v>0</v>
      </c>
      <c r="AS209" s="10">
        <f t="shared" si="103"/>
        <v>0</v>
      </c>
      <c r="AT209" s="11">
        <f t="shared" si="104"/>
        <v>0</v>
      </c>
      <c r="AU209" s="12">
        <f t="shared" si="105"/>
        <v>0</v>
      </c>
      <c r="AV209" s="13">
        <f t="shared" si="106"/>
        <v>0</v>
      </c>
      <c r="AW209" s="10">
        <f t="shared" si="107"/>
        <v>0</v>
      </c>
      <c r="AX209" s="11">
        <f t="shared" si="108"/>
        <v>0</v>
      </c>
      <c r="AY209" s="12">
        <f t="shared" si="109"/>
        <v>0</v>
      </c>
      <c r="AZ209" s="13">
        <f t="shared" si="110"/>
        <v>0</v>
      </c>
      <c r="BA209" s="17">
        <f t="shared" si="111"/>
        <v>0</v>
      </c>
      <c r="BB209" s="16" t="str">
        <f>IF(BA209=0,"",
IF(SUM($BA$161:BA209)=1,BC209,
IF($BA$213&gt;SUM($BA$161:BA209),_xlfn.CONCAT(", ",BC209),
IF($BA$213=SUM($BA$161:BA209),_xlfn.CONCAT(" y ",BC209)))))</f>
        <v/>
      </c>
      <c r="BC209" s="509" t="s">
        <v>5192</v>
      </c>
      <c r="BD209" s="509"/>
      <c r="BE209" s="2">
        <f t="shared" si="112"/>
        <v>0</v>
      </c>
      <c r="BF209" s="2">
        <f t="shared" si="113"/>
        <v>0</v>
      </c>
      <c r="BG209" s="2">
        <f t="shared" si="114"/>
        <v>0</v>
      </c>
      <c r="BH209" s="2">
        <f t="shared" si="115"/>
        <v>0</v>
      </c>
      <c r="BI209" s="2">
        <f t="shared" si="116"/>
        <v>0</v>
      </c>
      <c r="BJ209" s="2">
        <f t="shared" si="117"/>
        <v>0</v>
      </c>
      <c r="BK209" s="2">
        <f t="shared" si="118"/>
        <v>0</v>
      </c>
      <c r="BL209" s="2">
        <f t="shared" si="119"/>
        <v>0</v>
      </c>
      <c r="BM209" s="2">
        <f t="shared" si="120"/>
        <v>0</v>
      </c>
      <c r="BN209" s="2">
        <f t="shared" si="121"/>
        <v>0</v>
      </c>
      <c r="BO209" s="2">
        <f t="shared" si="122"/>
        <v>0</v>
      </c>
      <c r="BP209" s="2">
        <f t="shared" si="123"/>
        <v>0</v>
      </c>
      <c r="BQ209" s="2">
        <f t="shared" si="124"/>
        <v>0</v>
      </c>
      <c r="BR209" s="2">
        <f t="shared" si="125"/>
        <v>0</v>
      </c>
      <c r="BS209" s="2">
        <f t="shared" si="126"/>
        <v>0</v>
      </c>
      <c r="BT209" s="2">
        <f t="shared" si="127"/>
        <v>0</v>
      </c>
    </row>
    <row r="210" spans="1:89" s="22" customFormat="1" ht="36" customHeight="1">
      <c r="A210" s="164"/>
      <c r="B210" s="167"/>
      <c r="C210" s="491"/>
      <c r="D210" s="522"/>
      <c r="E210" s="522"/>
      <c r="F210" s="522"/>
      <c r="G210" s="523" t="s">
        <v>5194</v>
      </c>
      <c r="H210" s="523"/>
      <c r="I210" s="524" t="s">
        <v>5195</v>
      </c>
      <c r="J210" s="524"/>
      <c r="K210" s="524"/>
      <c r="L210" s="524"/>
      <c r="M210" s="524"/>
      <c r="N210" s="524"/>
      <c r="O210" s="1"/>
      <c r="P210" s="1"/>
      <c r="Q210" s="1"/>
      <c r="R210" s="1"/>
      <c r="S210" s="1"/>
      <c r="T210" s="1"/>
      <c r="U210" s="1"/>
      <c r="V210" s="1"/>
      <c r="W210" s="1"/>
      <c r="X210" s="1"/>
      <c r="Y210" s="1"/>
      <c r="Z210" s="1"/>
      <c r="AA210" s="1"/>
      <c r="AB210" s="1"/>
      <c r="AC210" s="1"/>
      <c r="AD210" s="1"/>
      <c r="AE210"/>
      <c r="AG210">
        <f>IF(OR($AF$21&lt;&gt;1,$AG$21=0,$AG$21="NS",$AG$21="NA",$O$27=0,$O$27="NS",$O$27="NA",$C$143=0,$C$143="NS",$C$143="NA",CNGE_2026_M1_Secc10_Sub2!$Y95=0,CNGE_2026_M1_Secc10_Sub2!$Y95="NS",CNGE_2026_M1_Secc10_Sub2!$Y95="NA"),0,IF(COUNTA(O210:AD210)=16,0,1))</f>
        <v>0</v>
      </c>
      <c r="AH210">
        <f>IF(OR(CNGE_2026_M1_Secc10_Sub2!$Y95=0,CNGE_2026_M1_Secc10_Sub2!$Y95="NS",CNGE_2026_M1_Secc10_Sub2!$Y95="NA"),IF(COUNTA(O210:AD210)=0,0,1),0)</f>
        <v>0</v>
      </c>
      <c r="AJ210"/>
      <c r="AK210" s="10">
        <f t="shared" si="95"/>
        <v>0</v>
      </c>
      <c r="AL210" s="11">
        <f t="shared" si="96"/>
        <v>0</v>
      </c>
      <c r="AM210" s="12">
        <f t="shared" si="97"/>
        <v>0</v>
      </c>
      <c r="AN210" s="13">
        <f t="shared" si="98"/>
        <v>0</v>
      </c>
      <c r="AO210" s="10">
        <f t="shared" si="99"/>
        <v>0</v>
      </c>
      <c r="AP210" s="11">
        <f t="shared" si="100"/>
        <v>0</v>
      </c>
      <c r="AQ210" s="12">
        <f t="shared" si="101"/>
        <v>0</v>
      </c>
      <c r="AR210" s="13">
        <f t="shared" si="102"/>
        <v>0</v>
      </c>
      <c r="AS210" s="10">
        <f t="shared" si="103"/>
        <v>0</v>
      </c>
      <c r="AT210" s="11">
        <f t="shared" si="104"/>
        <v>0</v>
      </c>
      <c r="AU210" s="12">
        <f t="shared" si="105"/>
        <v>0</v>
      </c>
      <c r="AV210" s="13">
        <f t="shared" si="106"/>
        <v>0</v>
      </c>
      <c r="AW210" s="10">
        <f t="shared" si="107"/>
        <v>0</v>
      </c>
      <c r="AX210" s="11">
        <f t="shared" si="108"/>
        <v>0</v>
      </c>
      <c r="AY210" s="12">
        <f t="shared" si="109"/>
        <v>0</v>
      </c>
      <c r="AZ210" s="13">
        <f t="shared" si="110"/>
        <v>0</v>
      </c>
      <c r="BA210" s="17">
        <f t="shared" si="111"/>
        <v>0</v>
      </c>
      <c r="BB210" s="16" t="str">
        <f>IF(BA210=0,"",
IF(SUM($BA$161:BA210)=1,BC210,
IF($BA$213&gt;SUM($BA$161:BA210),_xlfn.CONCAT(", ",BC210),
IF($BA$213=SUM($BA$161:BA210),_xlfn.CONCAT(" y ",BC210)))))</f>
        <v/>
      </c>
      <c r="BC210" s="523" t="s">
        <v>5194</v>
      </c>
      <c r="BD210" s="523"/>
      <c r="BE210" s="2">
        <f t="shared" si="112"/>
        <v>0</v>
      </c>
      <c r="BF210" s="2">
        <f t="shared" si="113"/>
        <v>0</v>
      </c>
      <c r="BG210" s="2">
        <f t="shared" si="114"/>
        <v>0</v>
      </c>
      <c r="BH210" s="2">
        <f t="shared" si="115"/>
        <v>0</v>
      </c>
      <c r="BI210" s="2">
        <f t="shared" si="116"/>
        <v>0</v>
      </c>
      <c r="BJ210" s="2">
        <f t="shared" si="117"/>
        <v>0</v>
      </c>
      <c r="BK210" s="2">
        <f t="shared" si="118"/>
        <v>0</v>
      </c>
      <c r="BL210" s="2">
        <f t="shared" si="119"/>
        <v>0</v>
      </c>
      <c r="BM210" s="2">
        <f t="shared" si="120"/>
        <v>0</v>
      </c>
      <c r="BN210" s="2">
        <f t="shared" si="121"/>
        <v>0</v>
      </c>
      <c r="BO210" s="2">
        <f t="shared" si="122"/>
        <v>0</v>
      </c>
      <c r="BP210" s="2">
        <f t="shared" si="123"/>
        <v>0</v>
      </c>
      <c r="BQ210" s="2">
        <f t="shared" si="124"/>
        <v>0</v>
      </c>
      <c r="BR210" s="2">
        <f t="shared" si="125"/>
        <v>0</v>
      </c>
      <c r="BS210" s="2">
        <f t="shared" si="126"/>
        <v>0</v>
      </c>
      <c r="BT210" s="2">
        <f t="shared" si="127"/>
        <v>0</v>
      </c>
    </row>
    <row r="211" spans="1:89" s="22" customFormat="1" ht="24" customHeight="1">
      <c r="A211" s="164"/>
      <c r="B211" s="167"/>
      <c r="C211" s="181" t="s">
        <v>5196</v>
      </c>
      <c r="D211" s="525" t="s">
        <v>5324</v>
      </c>
      <c r="E211" s="525"/>
      <c r="F211" s="525"/>
      <c r="G211" s="509" t="s">
        <v>5198</v>
      </c>
      <c r="H211" s="509"/>
      <c r="I211" s="524" t="s">
        <v>5199</v>
      </c>
      <c r="J211" s="524"/>
      <c r="K211" s="524"/>
      <c r="L211" s="524"/>
      <c r="M211" s="524"/>
      <c r="N211" s="524"/>
      <c r="O211" s="1"/>
      <c r="P211" s="1"/>
      <c r="Q211" s="1"/>
      <c r="R211" s="1"/>
      <c r="S211" s="1"/>
      <c r="T211" s="1"/>
      <c r="U211" s="1"/>
      <c r="V211" s="1"/>
      <c r="W211" s="1"/>
      <c r="X211" s="1"/>
      <c r="Y211" s="1"/>
      <c r="Z211" s="1"/>
      <c r="AA211" s="1"/>
      <c r="AB211" s="1"/>
      <c r="AC211" s="1"/>
      <c r="AD211" s="1"/>
      <c r="AE211"/>
      <c r="AG211">
        <f>IF(OR($AF$21&lt;&gt;1,$AG$21=0,$AG$21="NS",$AG$21="NA",$O$27=0,$O$27="NS",$O$27="NA",$C$143=0,$C$143="NS",$C$143="NA",CNGE_2026_M1_Secc10_Sub2!$Y96=0,CNGE_2026_M1_Secc10_Sub2!$Y96="NS",CNGE_2026_M1_Secc10_Sub2!$Y96="NA"),0,IF(COUNTA(O211:AD211)=16,0,1))</f>
        <v>0</v>
      </c>
      <c r="AH211">
        <f>IF(OR(CNGE_2026_M1_Secc10_Sub2!$Y96=0,CNGE_2026_M1_Secc10_Sub2!$Y96="NS",CNGE_2026_M1_Secc10_Sub2!$Y96="NA"),IF(COUNTA(O211:AD211)=0,0,1),0)</f>
        <v>0</v>
      </c>
      <c r="AJ211"/>
      <c r="AK211" s="10">
        <f t="shared" si="95"/>
        <v>0</v>
      </c>
      <c r="AL211" s="11">
        <f t="shared" si="96"/>
        <v>0</v>
      </c>
      <c r="AM211" s="12">
        <f t="shared" si="97"/>
        <v>0</v>
      </c>
      <c r="AN211" s="13">
        <f t="shared" si="98"/>
        <v>0</v>
      </c>
      <c r="AO211" s="10">
        <f t="shared" si="99"/>
        <v>0</v>
      </c>
      <c r="AP211" s="11">
        <f t="shared" si="100"/>
        <v>0</v>
      </c>
      <c r="AQ211" s="12">
        <f t="shared" si="101"/>
        <v>0</v>
      </c>
      <c r="AR211" s="13">
        <f t="shared" si="102"/>
        <v>0</v>
      </c>
      <c r="AS211" s="10">
        <f t="shared" si="103"/>
        <v>0</v>
      </c>
      <c r="AT211" s="11">
        <f t="shared" si="104"/>
        <v>0</v>
      </c>
      <c r="AU211" s="12">
        <f t="shared" si="105"/>
        <v>0</v>
      </c>
      <c r="AV211" s="13">
        <f t="shared" si="106"/>
        <v>0</v>
      </c>
      <c r="AW211" s="10">
        <f t="shared" si="107"/>
        <v>0</v>
      </c>
      <c r="AX211" s="11">
        <f t="shared" si="108"/>
        <v>0</v>
      </c>
      <c r="AY211" s="12">
        <f t="shared" si="109"/>
        <v>0</v>
      </c>
      <c r="AZ211" s="13">
        <f t="shared" si="110"/>
        <v>0</v>
      </c>
      <c r="BA211" s="17">
        <f t="shared" si="111"/>
        <v>0</v>
      </c>
      <c r="BB211" s="16" t="str">
        <f>IF(BA211=0,"",
IF(SUM($BA$161:BA211)=1,BC211,
IF($BA$213&gt;SUM($BA$161:BA211),_xlfn.CONCAT(", ",BC211),
IF($BA$213=SUM($BA$161:BA211),_xlfn.CONCAT(" y ",BC211)))))</f>
        <v/>
      </c>
      <c r="BC211" s="509" t="s">
        <v>5198</v>
      </c>
      <c r="BD211" s="509"/>
      <c r="BE211" s="2">
        <f t="shared" si="112"/>
        <v>0</v>
      </c>
      <c r="BF211" s="2">
        <f t="shared" si="113"/>
        <v>0</v>
      </c>
      <c r="BG211" s="2">
        <f t="shared" si="114"/>
        <v>0</v>
      </c>
      <c r="BH211" s="2">
        <f t="shared" si="115"/>
        <v>0</v>
      </c>
      <c r="BI211" s="2">
        <f t="shared" si="116"/>
        <v>0</v>
      </c>
      <c r="BJ211" s="2">
        <f t="shared" si="117"/>
        <v>0</v>
      </c>
      <c r="BK211" s="2">
        <f t="shared" si="118"/>
        <v>0</v>
      </c>
      <c r="BL211" s="2">
        <f t="shared" si="119"/>
        <v>0</v>
      </c>
      <c r="BM211" s="2">
        <f t="shared" si="120"/>
        <v>0</v>
      </c>
      <c r="BN211" s="2">
        <f t="shared" si="121"/>
        <v>0</v>
      </c>
      <c r="BO211" s="2">
        <f t="shared" si="122"/>
        <v>0</v>
      </c>
      <c r="BP211" s="2">
        <f t="shared" si="123"/>
        <v>0</v>
      </c>
      <c r="BQ211" s="2">
        <f t="shared" si="124"/>
        <v>0</v>
      </c>
      <c r="BR211" s="2">
        <f t="shared" si="125"/>
        <v>0</v>
      </c>
      <c r="BS211" s="2">
        <f t="shared" si="126"/>
        <v>0</v>
      </c>
      <c r="BT211" s="2">
        <f t="shared" si="127"/>
        <v>0</v>
      </c>
    </row>
    <row r="212" spans="1:89" s="22" customFormat="1" ht="15" customHeight="1">
      <c r="A212" s="164"/>
      <c r="B212" s="167"/>
      <c r="C212" s="526" t="s">
        <v>5200</v>
      </c>
      <c r="D212" s="526"/>
      <c r="E212" s="526"/>
      <c r="F212" s="526"/>
      <c r="G212" s="526"/>
      <c r="H212" s="526"/>
      <c r="I212" s="524" t="s">
        <v>400</v>
      </c>
      <c r="J212" s="524"/>
      <c r="K212" s="524"/>
      <c r="L212" s="524"/>
      <c r="M212" s="524"/>
      <c r="N212" s="524"/>
      <c r="O212" s="1"/>
      <c r="P212" s="1"/>
      <c r="Q212" s="1"/>
      <c r="R212" s="1"/>
      <c r="S212" s="1"/>
      <c r="T212" s="1"/>
      <c r="U212" s="1"/>
      <c r="V212" s="1"/>
      <c r="W212" s="1"/>
      <c r="X212" s="1"/>
      <c r="Y212" s="1"/>
      <c r="Z212" s="1"/>
      <c r="AA212" s="1"/>
      <c r="AB212" s="1"/>
      <c r="AC212" s="1"/>
      <c r="AD212" s="1"/>
      <c r="AE212"/>
      <c r="AG212">
        <f>IF(OR($AF$21&lt;&gt;1,$AG$21=0,$AG$21="NS",$AG$21="NA",$O$27=0,$O$27="NS",$O$27="NA",$C$143=0,$C$143="NS",$C$143="NA",CNGE_2026_M1_Secc10_Sub2!$Y97=0,CNGE_2026_M1_Secc10_Sub2!$Y97="NS",CNGE_2026_M1_Secc10_Sub2!$Y97="NA"),0,IF(COUNTA(O212:AD212)=16,0,1))</f>
        <v>0</v>
      </c>
      <c r="AH212">
        <f>IF(OR(CNGE_2026_M1_Secc10_Sub2!$Y97=0,CNGE_2026_M1_Secc10_Sub2!$Y97="NS",CNGE_2026_M1_Secc10_Sub2!$Y97="NA"),IF(COUNTA(O212:AD212)=0,0,1),0)</f>
        <v>0</v>
      </c>
      <c r="AK212" s="10">
        <f t="shared" si="95"/>
        <v>0</v>
      </c>
      <c r="AL212" s="11">
        <f t="shared" si="96"/>
        <v>0</v>
      </c>
      <c r="AM212" s="12">
        <f t="shared" si="97"/>
        <v>0</v>
      </c>
      <c r="AN212" s="13">
        <f t="shared" si="98"/>
        <v>0</v>
      </c>
      <c r="AO212" s="10">
        <f t="shared" si="99"/>
        <v>0</v>
      </c>
      <c r="AP212" s="11">
        <f t="shared" si="100"/>
        <v>0</v>
      </c>
      <c r="AQ212" s="12">
        <f t="shared" si="101"/>
        <v>0</v>
      </c>
      <c r="AR212" s="13">
        <f t="shared" si="102"/>
        <v>0</v>
      </c>
      <c r="AS212" s="10">
        <f t="shared" si="103"/>
        <v>0</v>
      </c>
      <c r="AT212" s="11">
        <f t="shared" si="104"/>
        <v>0</v>
      </c>
      <c r="AU212" s="12">
        <f t="shared" si="105"/>
        <v>0</v>
      </c>
      <c r="AV212" s="13">
        <f t="shared" si="106"/>
        <v>0</v>
      </c>
      <c r="AW212" s="10">
        <f>R212</f>
        <v>0</v>
      </c>
      <c r="AX212" s="11">
        <f>COUNTIF(V212,"NS") + COUNTIF(Z212,"NS") + COUNTIF(AD212,"NS")</f>
        <v>0</v>
      </c>
      <c r="AY212" s="12">
        <f>SUM(V212,Z212,AD212)</f>
        <v>0</v>
      </c>
      <c r="AZ212" s="13">
        <f>IF(OR(AND(AW212=0, AX212&gt;0),AND(AW212="NS", AY212&gt;0), AND(AW212="NS", AX212=0, AY212=0)), 1, IF(OR(AND(AW212&gt;0, AX212&gt;1,AW212&gt;AY212), AND(AW212="NS", AX212=2), AND(AW212="NS", AY212=0, AX212&gt;0), AW212=AY212), 0, 1))</f>
        <v>0</v>
      </c>
      <c r="BA212" s="17">
        <f>IF(SUM(AN212,AR212,AV212,AZ212)=0,0,1)</f>
        <v>0</v>
      </c>
      <c r="BB212" s="16" t="str">
        <f>IF(BA212=0,"",
IF(SUM($BA$161:BA212)=1,BC212,
IF($BA$213&gt;SUM($BA$161:BA212),_xlfn.CONCAT(", ",BC212),
IF($BA$213=SUM($BA$161:BA212),_xlfn.CONCAT(" y ",BC212)))))</f>
        <v/>
      </c>
      <c r="BC212" s="472" t="s">
        <v>5200</v>
      </c>
      <c r="BD212" s="473"/>
      <c r="BE212" s="2">
        <f t="shared" si="112"/>
        <v>0</v>
      </c>
      <c r="BF212" s="2">
        <f t="shared" si="113"/>
        <v>0</v>
      </c>
      <c r="BG212" s="2">
        <f t="shared" si="114"/>
        <v>0</v>
      </c>
      <c r="BH212" s="2">
        <f t="shared" si="115"/>
        <v>0</v>
      </c>
      <c r="BI212" s="2">
        <f t="shared" si="116"/>
        <v>0</v>
      </c>
      <c r="BJ212" s="2">
        <f t="shared" si="117"/>
        <v>0</v>
      </c>
      <c r="BK212" s="2">
        <f t="shared" si="118"/>
        <v>0</v>
      </c>
      <c r="BL212" s="2">
        <f t="shared" si="119"/>
        <v>0</v>
      </c>
      <c r="BM212" s="2">
        <f t="shared" si="120"/>
        <v>0</v>
      </c>
      <c r="BN212" s="2">
        <f t="shared" si="121"/>
        <v>0</v>
      </c>
      <c r="BO212" s="2">
        <f t="shared" si="122"/>
        <v>0</v>
      </c>
      <c r="BP212" s="2">
        <f t="shared" si="123"/>
        <v>0</v>
      </c>
      <c r="BQ212" s="2">
        <f>AA212</f>
        <v>0</v>
      </c>
      <c r="BR212" s="2">
        <f>COUNTIF(AB212:AD212,"NS")</f>
        <v>0</v>
      </c>
      <c r="BS212" s="2">
        <f>SUM(AB212:AD212)</f>
        <v>0</v>
      </c>
      <c r="BT212" s="2">
        <f>IF(OR(AND(BQ212=0, BR212&gt;0),AND(BQ212="NS", BS212&gt;0), AND(BQ212="NS", BR212=0, BS212=0)), 1, IF(OR(AND(BQ212&gt;0, BR212&gt;1,BQ212&gt;BS212), AND(BQ212="NS", BR212=2), AND(BQ212="NS", BS212=0, BR212&gt;0), BQ212=BS212), 0, 1))</f>
        <v>0</v>
      </c>
      <c r="BV212" t="s">
        <v>5079</v>
      </c>
    </row>
    <row r="213" spans="1:89" s="22" customFormat="1" ht="15" customHeight="1">
      <c r="A213" s="164"/>
      <c r="B213" s="167"/>
      <c r="C213" s="164"/>
      <c r="D213" s="164"/>
      <c r="E213" s="164"/>
      <c r="F213" s="164"/>
      <c r="G213" s="164"/>
      <c r="H213" s="164"/>
      <c r="I213" s="164"/>
      <c r="J213" s="164"/>
      <c r="K213" s="164"/>
      <c r="L213" s="140"/>
      <c r="M213" s="164"/>
      <c r="N213" s="177" t="s">
        <v>5201</v>
      </c>
      <c r="O213" s="190">
        <f t="shared" ref="O213:AC213" si="128">IF(AND(SUM(O161:O212)=0,COUNTIF(O161:O212,"NS")&gt;0),"NS",IF(AND(SUM(O161:O212)=0,COUNTIF(O161:O212,0)&gt;0),0,IF(AND(SUM(O161:O212)=0,COUNTIF(O161:O212,"NA")&gt;0),"NA",SUM(O161:O212))))</f>
        <v>0</v>
      </c>
      <c r="P213" s="190">
        <f t="shared" si="128"/>
        <v>0</v>
      </c>
      <c r="Q213" s="190">
        <f t="shared" si="128"/>
        <v>0</v>
      </c>
      <c r="R213" s="190">
        <f t="shared" si="128"/>
        <v>0</v>
      </c>
      <c r="S213" s="190">
        <f t="shared" si="128"/>
        <v>0</v>
      </c>
      <c r="T213" s="190">
        <f t="shared" si="128"/>
        <v>0</v>
      </c>
      <c r="U213" s="190">
        <f t="shared" si="128"/>
        <v>0</v>
      </c>
      <c r="V213" s="190">
        <f t="shared" si="128"/>
        <v>0</v>
      </c>
      <c r="W213" s="190">
        <f t="shared" si="128"/>
        <v>0</v>
      </c>
      <c r="X213" s="190">
        <f t="shared" si="128"/>
        <v>0</v>
      </c>
      <c r="Y213" s="190">
        <f t="shared" si="128"/>
        <v>0</v>
      </c>
      <c r="Z213" s="190">
        <f t="shared" si="128"/>
        <v>0</v>
      </c>
      <c r="AA213" s="190">
        <f t="shared" si="128"/>
        <v>0</v>
      </c>
      <c r="AB213" s="190">
        <f t="shared" si="128"/>
        <v>0</v>
      </c>
      <c r="AC213" s="190">
        <f t="shared" si="128"/>
        <v>0</v>
      </c>
      <c r="AD213" s="190">
        <f>IF(AND(SUM(AD161:AD212)=0,COUNTIF(AD161:AD212,"NS")&gt;0),"NS",IF(AND(SUM(AD161:AD212)=0,COUNTIF(AD161:AD212,0)&gt;0),0,IF(AND(SUM(AD161:AD212)=0,COUNTIF(AD161:AD212,"NA")&gt;0),"NA",SUM(AD161:AD212))))</f>
        <v>0</v>
      </c>
      <c r="AE213"/>
      <c r="AG213" s="178">
        <f>SUM(AG161:AG212)</f>
        <v>0</v>
      </c>
      <c r="AH213" s="178">
        <f>SUM(AH161:AH212,AI161)</f>
        <v>0</v>
      </c>
      <c r="AI213" s="175"/>
      <c r="BA213" s="209">
        <f>SUM(BA161:BA212)</f>
        <v>0</v>
      </c>
      <c r="BB213" s="209" t="str">
        <f>IF(BA213=0,"",_xlfn.CONCAT(BB161:BB212))</f>
        <v/>
      </c>
      <c r="BC213" s="18" t="str">
        <f>IF(BA213=0,"",
IF(BA213&gt;20,"Favor de revisar la suma y consistencia de totales y/o subtotales por filas (numéricos y NS)",
IF(BA213=1,_xlfn.CONCAT("La suma de los subtotales es diferente al Total en el numeral ",BB213),_xlfn.CONCAT("La suma de los subtotales es diferente al Total en los numerales ",BB213))))</f>
        <v/>
      </c>
      <c r="BH213" s="15">
        <f>SUM(BH161:BH212)</f>
        <v>0</v>
      </c>
      <c r="BI213" s="2"/>
      <c r="BJ213" s="2"/>
      <c r="BK213" s="2"/>
      <c r="BL213" s="15">
        <f>SUM(BL161:BL212)</f>
        <v>0</v>
      </c>
      <c r="BM213" s="2"/>
      <c r="BN213" s="2"/>
      <c r="BO213" s="2"/>
      <c r="BP213" s="15">
        <f>SUM(BP161:BP212)</f>
        <v>0</v>
      </c>
      <c r="BQ213" s="2"/>
      <c r="BR213" s="2"/>
      <c r="BS213" s="2"/>
      <c r="BT213" s="15">
        <f>SUM(BT161:BT212)</f>
        <v>0</v>
      </c>
      <c r="BV213">
        <f>IF(O213=C143,0,1)</f>
        <v>0</v>
      </c>
      <c r="BW213">
        <f>IF(P213=D143,0,1)</f>
        <v>0</v>
      </c>
      <c r="BX213">
        <f>IF(Q213=E143,0,1)</f>
        <v>0</v>
      </c>
      <c r="BY213">
        <f>IF(R213=F143,0,1)</f>
        <v>0</v>
      </c>
      <c r="BZ213">
        <f>IF(S213=G143,0,1)</f>
        <v>0</v>
      </c>
      <c r="CA213">
        <f>IF(T213=I143,0,1)</f>
        <v>0</v>
      </c>
      <c r="CB213">
        <f>IF(U213=K143,0,1)</f>
        <v>0</v>
      </c>
      <c r="CC213">
        <f>IF(V213=M143,0,1)</f>
        <v>0</v>
      </c>
      <c r="CD213">
        <f>IF(W213=O143,0,1)</f>
        <v>0</v>
      </c>
      <c r="CE213">
        <f>IF(X213=Q143,0,1)</f>
        <v>0</v>
      </c>
      <c r="CF213">
        <f>IF(Y213=S143,0,1)</f>
        <v>0</v>
      </c>
      <c r="CG213">
        <f>IF(Z213=U143,0,1)</f>
        <v>0</v>
      </c>
      <c r="CH213">
        <f>IF(AA213=W143,0,1)</f>
        <v>0</v>
      </c>
      <c r="CI213">
        <f>IF(AB213=Y143,0,1)</f>
        <v>0</v>
      </c>
      <c r="CJ213">
        <f>IF(AC213=AA143,0,1)</f>
        <v>0</v>
      </c>
      <c r="CK213">
        <f>IF(AD213=AC143,0,1)</f>
        <v>0</v>
      </c>
    </row>
    <row r="214" spans="1:89" s="22" customFormat="1" ht="15" customHeight="1">
      <c r="A214" s="164"/>
      <c r="B214" s="167"/>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c r="AA214" s="164"/>
      <c r="AB214" s="164"/>
      <c r="AC214" s="164"/>
      <c r="AD214" s="164"/>
      <c r="AE214"/>
      <c r="AJ214" s="175"/>
      <c r="BE214" t="s">
        <v>5269</v>
      </c>
      <c r="BF214" s="160">
        <f>SUM(BH213,BL213,BP213,BT213)</f>
        <v>0</v>
      </c>
      <c r="CK214" s="178">
        <f>IF(OR($AF$21&lt;&gt;1,$AG$21=0,$AG$21="NS",$AG$21="NA",$O$27=0,$O$27="NS",$O$27="NA",$C$143=0,$C$143="NS",$C$143="NA"),0,SUM(BV213:CK213))</f>
        <v>0</v>
      </c>
    </row>
    <row r="215" spans="1:89" s="22" customFormat="1" ht="24" customHeight="1">
      <c r="A215" s="164"/>
      <c r="B215" s="167"/>
      <c r="C215" s="423" t="s">
        <v>5058</v>
      </c>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c r="AC215" s="423"/>
      <c r="AD215" s="423"/>
      <c r="AE215"/>
    </row>
    <row r="216" spans="1:89" s="22" customFormat="1" ht="60" customHeight="1">
      <c r="A216"/>
      <c r="B216"/>
      <c r="C216" s="477"/>
      <c r="D216" s="477"/>
      <c r="E216" s="477"/>
      <c r="F216" s="477"/>
      <c r="G216" s="477"/>
      <c r="H216" s="477"/>
      <c r="I216" s="477"/>
      <c r="J216" s="477"/>
      <c r="K216" s="477"/>
      <c r="L216" s="477"/>
      <c r="M216" s="477"/>
      <c r="N216" s="477"/>
      <c r="O216" s="477"/>
      <c r="P216" s="477"/>
      <c r="Q216" s="477"/>
      <c r="R216" s="477"/>
      <c r="S216" s="477"/>
      <c r="T216" s="477"/>
      <c r="U216" s="477"/>
      <c r="V216" s="477"/>
      <c r="W216" s="477"/>
      <c r="X216" s="477"/>
      <c r="Y216" s="477"/>
      <c r="Z216" s="477"/>
      <c r="AA216" s="477"/>
      <c r="AB216" s="477"/>
      <c r="AC216" s="477"/>
      <c r="AD216" s="477"/>
      <c r="AE216"/>
    </row>
    <row r="217" spans="1:89" s="22" customFormat="1" ht="15" customHeight="1">
      <c r="A217" s="38"/>
      <c r="B217" s="438" t="str">
        <f>IF(AG213=0,"","Favor de ingresar toda la información requerida en la pregunta")</f>
        <v/>
      </c>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row>
    <row r="218" spans="1:89" s="22" customFormat="1" ht="15" customHeight="1">
      <c r="A218" s="38"/>
      <c r="B218" s="439" t="str">
        <f>IF(COUNTIF(O161:AD212,"NS")&lt;&gt;0,"Alerta: debido a que cuenta con registros NS, debe proporcionar una justificación en el area de comentarios al final de la pregunta","")</f>
        <v/>
      </c>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c r="AA218" s="439"/>
      <c r="AB218" s="439"/>
      <c r="AC218" s="439"/>
      <c r="AD218" s="439"/>
      <c r="AE218" s="439"/>
    </row>
    <row r="219" spans="1:89" s="22" customFormat="1" ht="15" customHeight="1">
      <c r="A219" s="38"/>
      <c r="B219" s="440" t="str">
        <f>IF(AH213&gt;0,"Revise la información capturada, ya que tiene datos ingresados en celdas que están sombreadas","")</f>
        <v/>
      </c>
      <c r="C219" s="440"/>
      <c r="D219" s="440"/>
      <c r="E219" s="440"/>
      <c r="F219" s="440"/>
      <c r="G219" s="440"/>
      <c r="H219" s="440"/>
      <c r="I219" s="440"/>
      <c r="J219" s="440"/>
      <c r="K219" s="440"/>
      <c r="L219" s="440"/>
      <c r="M219" s="440"/>
      <c r="N219" s="440"/>
      <c r="O219" s="440"/>
      <c r="P219" s="440"/>
      <c r="Q219" s="440"/>
      <c r="R219" s="440"/>
      <c r="S219" s="440"/>
      <c r="T219" s="440"/>
      <c r="U219" s="440"/>
      <c r="V219" s="440"/>
      <c r="W219" s="440"/>
      <c r="X219" s="440"/>
      <c r="Y219" s="440"/>
      <c r="Z219" s="440"/>
      <c r="AA219" s="440"/>
      <c r="AB219" s="440"/>
      <c r="AC219" s="440"/>
      <c r="AD219" s="440"/>
      <c r="AE219" s="440"/>
    </row>
    <row r="220" spans="1:89" s="22" customFormat="1" ht="15" customHeight="1">
      <c r="A220" s="38"/>
      <c r="B220" s="440" t="str">
        <f>IF(BC213&lt;&gt;"",BC213,IF(BF214&gt;0,"Favor de revisar la suma y consistencia de totales y/o subtotales por filas (numéricos y NS)",""))</f>
        <v/>
      </c>
      <c r="C220" s="440"/>
      <c r="D220" s="440"/>
      <c r="E220" s="440"/>
      <c r="F220" s="440"/>
      <c r="G220" s="440"/>
      <c r="H220" s="440"/>
      <c r="I220" s="440"/>
      <c r="J220" s="440"/>
      <c r="K220" s="440"/>
      <c r="L220" s="440"/>
      <c r="M220" s="440"/>
      <c r="N220" s="440"/>
      <c r="O220" s="440"/>
      <c r="P220" s="440"/>
      <c r="Q220" s="440"/>
      <c r="R220" s="440"/>
      <c r="S220" s="440"/>
      <c r="T220" s="440"/>
      <c r="U220" s="440"/>
      <c r="V220" s="440"/>
      <c r="W220" s="440"/>
      <c r="X220" s="440"/>
      <c r="Y220" s="440"/>
      <c r="Z220" s="440"/>
      <c r="AA220" s="440"/>
      <c r="AB220" s="440"/>
      <c r="AC220" s="440"/>
      <c r="AD220" s="440"/>
      <c r="AE220" s="440"/>
    </row>
    <row r="221" spans="1:89" s="22" customFormat="1" ht="15" customHeight="1">
      <c r="A221" s="38"/>
      <c r="B221" s="456" t="str">
        <f>IF(CK214&gt;0,"Favor de revisar la instrucción 3, debido a que no se cumplen con los criterios mencionados","")</f>
        <v/>
      </c>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row>
    <row r="222" spans="1:89" s="22" customFormat="1" ht="14.25">
      <c r="A222" s="38"/>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row>
  </sheetData>
  <sheetProtection algorithmName="SHA-512" hashValue="Tmw774erZfa7qnp5HrmSM8R8IeI5HSHr/o34+sl6yqjoy+lRdLYB4VjYmm5vo+Y/5cYDVXHleEhCYUNz4B7vDQ==" saltValue="cgWz9WAMz2QMa7Qq+QyYBw==" spinCount="100000" sheet="1" objects="1" scenarios="1"/>
  <mergeCells count="464">
    <mergeCell ref="B221:AE221"/>
    <mergeCell ref="B147:AE147"/>
    <mergeCell ref="B148:AE148"/>
    <mergeCell ref="B149:AE149"/>
    <mergeCell ref="B150:AE150"/>
    <mergeCell ref="B151:AE151"/>
    <mergeCell ref="B217:AE217"/>
    <mergeCell ref="B218:AE218"/>
    <mergeCell ref="B219:AE219"/>
    <mergeCell ref="B220:AE220"/>
    <mergeCell ref="S159:V159"/>
    <mergeCell ref="B153:AD153"/>
    <mergeCell ref="C154:AD154"/>
    <mergeCell ref="C155:AD155"/>
    <mergeCell ref="C156:AD156"/>
    <mergeCell ref="G164:H164"/>
    <mergeCell ref="I164:N164"/>
    <mergeCell ref="G165:H165"/>
    <mergeCell ref="I165:N165"/>
    <mergeCell ref="G166:H166"/>
    <mergeCell ref="I166:N166"/>
    <mergeCell ref="W159:Z159"/>
    <mergeCell ref="AA159:AD159"/>
    <mergeCell ref="C161:C173"/>
    <mergeCell ref="BC208:BD208"/>
    <mergeCell ref="BC209:BD209"/>
    <mergeCell ref="BC210:BD210"/>
    <mergeCell ref="BC211:BD211"/>
    <mergeCell ref="BC212:BD212"/>
    <mergeCell ref="B31:AE31"/>
    <mergeCell ref="B32:AE32"/>
    <mergeCell ref="B33:AE33"/>
    <mergeCell ref="B34:AE34"/>
    <mergeCell ref="B35:AE35"/>
    <mergeCell ref="B57:AE57"/>
    <mergeCell ref="B58:AE58"/>
    <mergeCell ref="B59:AE59"/>
    <mergeCell ref="B60:AE60"/>
    <mergeCell ref="B61:AE61"/>
    <mergeCell ref="B81:AE81"/>
    <mergeCell ref="B82:AE82"/>
    <mergeCell ref="B83:AE83"/>
    <mergeCell ref="B84:AE84"/>
    <mergeCell ref="B85:AE85"/>
    <mergeCell ref="B108:AE108"/>
    <mergeCell ref="B109:AE109"/>
    <mergeCell ref="B110:AE110"/>
    <mergeCell ref="B111:AE111"/>
    <mergeCell ref="AI140:AX140"/>
    <mergeCell ref="AI141:AL141"/>
    <mergeCell ref="AM141:AP141"/>
    <mergeCell ref="AQ141:AT141"/>
    <mergeCell ref="AU141:AX141"/>
    <mergeCell ref="AK158:AZ158"/>
    <mergeCell ref="AK159:AN159"/>
    <mergeCell ref="AO159:AR159"/>
    <mergeCell ref="AS159:AV159"/>
    <mergeCell ref="AW159:AZ159"/>
    <mergeCell ref="AJ92:AY92"/>
    <mergeCell ref="AJ93:AM93"/>
    <mergeCell ref="AN93:AQ93"/>
    <mergeCell ref="AR93:AU93"/>
    <mergeCell ref="AV93:AY93"/>
    <mergeCell ref="AJ111:AQ111"/>
    <mergeCell ref="AJ118:AY118"/>
    <mergeCell ref="AJ119:AM119"/>
    <mergeCell ref="AN119:AQ119"/>
    <mergeCell ref="AR119:AU119"/>
    <mergeCell ref="AV119:AY119"/>
    <mergeCell ref="B1:AD1"/>
    <mergeCell ref="B3:AD3"/>
    <mergeCell ref="B5:AD5"/>
    <mergeCell ref="AA7:AD7"/>
    <mergeCell ref="C17:AD17"/>
    <mergeCell ref="C18:AD18"/>
    <mergeCell ref="B20:AD20"/>
    <mergeCell ref="C21:AD21"/>
    <mergeCell ref="C22:AD22"/>
    <mergeCell ref="O24:AD24"/>
    <mergeCell ref="O25:O26"/>
    <mergeCell ref="P25:P26"/>
    <mergeCell ref="B10:AD10"/>
    <mergeCell ref="B11:AD11"/>
    <mergeCell ref="C12:AD12"/>
    <mergeCell ref="C13:AD13"/>
    <mergeCell ref="C14:AD14"/>
    <mergeCell ref="C16:AD16"/>
    <mergeCell ref="C15:AD15"/>
    <mergeCell ref="C29:AD29"/>
    <mergeCell ref="C30:AD30"/>
    <mergeCell ref="B37:AD37"/>
    <mergeCell ref="C38:AD38"/>
    <mergeCell ref="Q25:Q26"/>
    <mergeCell ref="R25:R26"/>
    <mergeCell ref="S25:V25"/>
    <mergeCell ref="W25:Z25"/>
    <mergeCell ref="AA25:AD25"/>
    <mergeCell ref="C39:AD39"/>
    <mergeCell ref="C40:AD40"/>
    <mergeCell ref="C41:AD41"/>
    <mergeCell ref="C42:AD42"/>
    <mergeCell ref="C46:N47"/>
    <mergeCell ref="O46:AD46"/>
    <mergeCell ref="O47:R47"/>
    <mergeCell ref="S47:V47"/>
    <mergeCell ref="W47:Z47"/>
    <mergeCell ref="AA47:AD47"/>
    <mergeCell ref="D48:N48"/>
    <mergeCell ref="O48:R48"/>
    <mergeCell ref="S48:V48"/>
    <mergeCell ref="W48:Z48"/>
    <mergeCell ref="AA48:AD48"/>
    <mergeCell ref="D49:N49"/>
    <mergeCell ref="O49:R49"/>
    <mergeCell ref="S49:V49"/>
    <mergeCell ref="W49:Z49"/>
    <mergeCell ref="AA49:AD49"/>
    <mergeCell ref="D50:N50"/>
    <mergeCell ref="O50:R50"/>
    <mergeCell ref="S50:V50"/>
    <mergeCell ref="W50:Z50"/>
    <mergeCell ref="AA50:AD50"/>
    <mergeCell ref="D51:N51"/>
    <mergeCell ref="O51:R51"/>
    <mergeCell ref="S51:V51"/>
    <mergeCell ref="W51:Z51"/>
    <mergeCell ref="AA51:AD51"/>
    <mergeCell ref="C55:AD55"/>
    <mergeCell ref="C56:AD56"/>
    <mergeCell ref="C65:N66"/>
    <mergeCell ref="O65:AD65"/>
    <mergeCell ref="O66:R66"/>
    <mergeCell ref="S66:V66"/>
    <mergeCell ref="W66:Z66"/>
    <mergeCell ref="AA66:AD66"/>
    <mergeCell ref="D52:N52"/>
    <mergeCell ref="O52:R52"/>
    <mergeCell ref="S52:V52"/>
    <mergeCell ref="W52:Z52"/>
    <mergeCell ref="AA52:AD52"/>
    <mergeCell ref="O53:R53"/>
    <mergeCell ref="S53:V53"/>
    <mergeCell ref="W53:Z53"/>
    <mergeCell ref="AA53:AD53"/>
    <mergeCell ref="D67:N67"/>
    <mergeCell ref="O67:R67"/>
    <mergeCell ref="S67:V67"/>
    <mergeCell ref="W67:Z67"/>
    <mergeCell ref="AA67:AD67"/>
    <mergeCell ref="D68:N68"/>
    <mergeCell ref="O68:R68"/>
    <mergeCell ref="S68:V68"/>
    <mergeCell ref="W68:Z68"/>
    <mergeCell ref="AA68:AD68"/>
    <mergeCell ref="D69:N69"/>
    <mergeCell ref="O69:R69"/>
    <mergeCell ref="S69:V69"/>
    <mergeCell ref="W69:Z69"/>
    <mergeCell ref="AA69:AD69"/>
    <mergeCell ref="D70:N70"/>
    <mergeCell ref="O70:R70"/>
    <mergeCell ref="S70:V70"/>
    <mergeCell ref="W70:Z70"/>
    <mergeCell ref="AA70:AD70"/>
    <mergeCell ref="D71:N71"/>
    <mergeCell ref="O71:R71"/>
    <mergeCell ref="S71:V71"/>
    <mergeCell ref="W71:Z71"/>
    <mergeCell ref="AA71:AD71"/>
    <mergeCell ref="D72:N72"/>
    <mergeCell ref="O72:R72"/>
    <mergeCell ref="S72:V72"/>
    <mergeCell ref="W72:Z72"/>
    <mergeCell ref="AA72:AD72"/>
    <mergeCell ref="D73:N73"/>
    <mergeCell ref="O73:R73"/>
    <mergeCell ref="S73:V73"/>
    <mergeCell ref="W73:Z73"/>
    <mergeCell ref="AA73:AD73"/>
    <mergeCell ref="D74:N74"/>
    <mergeCell ref="O74:R74"/>
    <mergeCell ref="S74:V74"/>
    <mergeCell ref="W74:Z74"/>
    <mergeCell ref="AA74:AD74"/>
    <mergeCell ref="D75:N75"/>
    <mergeCell ref="O75:R75"/>
    <mergeCell ref="S75:V75"/>
    <mergeCell ref="W75:Z75"/>
    <mergeCell ref="AA75:AD75"/>
    <mergeCell ref="D76:N76"/>
    <mergeCell ref="O76:R76"/>
    <mergeCell ref="S76:V76"/>
    <mergeCell ref="W76:Z76"/>
    <mergeCell ref="AA76:AD76"/>
    <mergeCell ref="B87:AD87"/>
    <mergeCell ref="C88:AD88"/>
    <mergeCell ref="C89:AD89"/>
    <mergeCell ref="C90:AD90"/>
    <mergeCell ref="O77:R77"/>
    <mergeCell ref="S77:V77"/>
    <mergeCell ref="W77:Z77"/>
    <mergeCell ref="AA77:AD77"/>
    <mergeCell ref="C79:AD79"/>
    <mergeCell ref="C80:AD80"/>
    <mergeCell ref="D99:N99"/>
    <mergeCell ref="D100:N100"/>
    <mergeCell ref="D101:N101"/>
    <mergeCell ref="D102:N102"/>
    <mergeCell ref="D103:N103"/>
    <mergeCell ref="C106:AD106"/>
    <mergeCell ref="W93:Z93"/>
    <mergeCell ref="AA93:AD93"/>
    <mergeCell ref="D95:N95"/>
    <mergeCell ref="D96:N96"/>
    <mergeCell ref="D97:N97"/>
    <mergeCell ref="D98:N98"/>
    <mergeCell ref="C92:N94"/>
    <mergeCell ref="O92:AD92"/>
    <mergeCell ref="O93:O94"/>
    <mergeCell ref="P93:P94"/>
    <mergeCell ref="Q93:Q94"/>
    <mergeCell ref="R93:R94"/>
    <mergeCell ref="S93:V93"/>
    <mergeCell ref="D122:N122"/>
    <mergeCell ref="B128:AE128"/>
    <mergeCell ref="B131:AE131"/>
    <mergeCell ref="B132:AE132"/>
    <mergeCell ref="B133:AE133"/>
    <mergeCell ref="B134:AE134"/>
    <mergeCell ref="B135:AE135"/>
    <mergeCell ref="C107:AD107"/>
    <mergeCell ref="B114:AD114"/>
    <mergeCell ref="C115:AD115"/>
    <mergeCell ref="C116:AD116"/>
    <mergeCell ref="C118:N120"/>
    <mergeCell ref="O118:AD118"/>
    <mergeCell ref="O119:O120"/>
    <mergeCell ref="P119:P120"/>
    <mergeCell ref="Q119:Q120"/>
    <mergeCell ref="B112:AE112"/>
    <mergeCell ref="B113:AE113"/>
    <mergeCell ref="C145:AD145"/>
    <mergeCell ref="C146:AD146"/>
    <mergeCell ref="F141:F142"/>
    <mergeCell ref="G141:N141"/>
    <mergeCell ref="O141:V141"/>
    <mergeCell ref="W141:AD141"/>
    <mergeCell ref="S142:T142"/>
    <mergeCell ref="U142:V142"/>
    <mergeCell ref="W142:X142"/>
    <mergeCell ref="Y142:Z142"/>
    <mergeCell ref="AA142:AB142"/>
    <mergeCell ref="AC142:AD142"/>
    <mergeCell ref="G142:H142"/>
    <mergeCell ref="I142:J142"/>
    <mergeCell ref="K142:L142"/>
    <mergeCell ref="M142:N142"/>
    <mergeCell ref="O142:P142"/>
    <mergeCell ref="Q142:R142"/>
    <mergeCell ref="S143:T143"/>
    <mergeCell ref="U143:V143"/>
    <mergeCell ref="W143:X143"/>
    <mergeCell ref="Y143:Z143"/>
    <mergeCell ref="AA143:AB143"/>
    <mergeCell ref="AC143:AD143"/>
    <mergeCell ref="D161:F173"/>
    <mergeCell ref="G161:H161"/>
    <mergeCell ref="I161:N161"/>
    <mergeCell ref="G162:H162"/>
    <mergeCell ref="I162:N162"/>
    <mergeCell ref="G163:H163"/>
    <mergeCell ref="I163:N163"/>
    <mergeCell ref="C158:F160"/>
    <mergeCell ref="G158:H160"/>
    <mergeCell ref="I158:N160"/>
    <mergeCell ref="G172:H172"/>
    <mergeCell ref="I172:N172"/>
    <mergeCell ref="O158:AD158"/>
    <mergeCell ref="O159:O160"/>
    <mergeCell ref="P159:P160"/>
    <mergeCell ref="Q159:Q160"/>
    <mergeCell ref="R159:R160"/>
    <mergeCell ref="G170:H170"/>
    <mergeCell ref="I170:N170"/>
    <mergeCell ref="G171:H171"/>
    <mergeCell ref="I171:N171"/>
    <mergeCell ref="G167:H167"/>
    <mergeCell ref="I167:N167"/>
    <mergeCell ref="G168:H168"/>
    <mergeCell ref="I168:N168"/>
    <mergeCell ref="G169:H169"/>
    <mergeCell ref="I169:N169"/>
    <mergeCell ref="G177:H177"/>
    <mergeCell ref="I177:N177"/>
    <mergeCell ref="G178:H178"/>
    <mergeCell ref="I178:N178"/>
    <mergeCell ref="G179:H179"/>
    <mergeCell ref="I179:N179"/>
    <mergeCell ref="G173:H173"/>
    <mergeCell ref="I173:N173"/>
    <mergeCell ref="C174:C185"/>
    <mergeCell ref="D174:F185"/>
    <mergeCell ref="G174:H174"/>
    <mergeCell ref="I174:N174"/>
    <mergeCell ref="G175:H175"/>
    <mergeCell ref="I175:N175"/>
    <mergeCell ref="G176:H176"/>
    <mergeCell ref="I176:N176"/>
    <mergeCell ref="G183:H183"/>
    <mergeCell ref="I183:N183"/>
    <mergeCell ref="G184:H184"/>
    <mergeCell ref="I184:N184"/>
    <mergeCell ref="G185:H185"/>
    <mergeCell ref="I185:N185"/>
    <mergeCell ref="G180:H180"/>
    <mergeCell ref="I180:N180"/>
    <mergeCell ref="G181:H181"/>
    <mergeCell ref="I181:N181"/>
    <mergeCell ref="G182:H182"/>
    <mergeCell ref="I182:N182"/>
    <mergeCell ref="C186:C197"/>
    <mergeCell ref="D186:F197"/>
    <mergeCell ref="G186:H186"/>
    <mergeCell ref="I186:N186"/>
    <mergeCell ref="G187:H187"/>
    <mergeCell ref="I187:N187"/>
    <mergeCell ref="G188:H188"/>
    <mergeCell ref="I188:N188"/>
    <mergeCell ref="G189:H189"/>
    <mergeCell ref="I189:N189"/>
    <mergeCell ref="G193:H193"/>
    <mergeCell ref="I193:N193"/>
    <mergeCell ref="G194:H194"/>
    <mergeCell ref="I194:N194"/>
    <mergeCell ref="G195:H195"/>
    <mergeCell ref="I195:N195"/>
    <mergeCell ref="G190:H190"/>
    <mergeCell ref="I190:N190"/>
    <mergeCell ref="G191:H191"/>
    <mergeCell ref="I191:N191"/>
    <mergeCell ref="G192:H192"/>
    <mergeCell ref="I192:N192"/>
    <mergeCell ref="G200:H200"/>
    <mergeCell ref="I200:N200"/>
    <mergeCell ref="G201:H201"/>
    <mergeCell ref="I201:N201"/>
    <mergeCell ref="G202:H202"/>
    <mergeCell ref="I202:N202"/>
    <mergeCell ref="G196:H196"/>
    <mergeCell ref="I196:N196"/>
    <mergeCell ref="G197:H197"/>
    <mergeCell ref="I197:N197"/>
    <mergeCell ref="G198:H198"/>
    <mergeCell ref="I198:N198"/>
    <mergeCell ref="G199:H199"/>
    <mergeCell ref="I199:N199"/>
    <mergeCell ref="I203:N203"/>
    <mergeCell ref="C204:C210"/>
    <mergeCell ref="D204:F210"/>
    <mergeCell ref="G204:H204"/>
    <mergeCell ref="I204:N204"/>
    <mergeCell ref="G205:H205"/>
    <mergeCell ref="I205:N205"/>
    <mergeCell ref="G206:H206"/>
    <mergeCell ref="I206:N206"/>
    <mergeCell ref="C198:C203"/>
    <mergeCell ref="D198:F203"/>
    <mergeCell ref="C215:AD215"/>
    <mergeCell ref="C216:AD216"/>
    <mergeCell ref="B8:L8"/>
    <mergeCell ref="N8:O8"/>
    <mergeCell ref="C24:N26"/>
    <mergeCell ref="C27:N27"/>
    <mergeCell ref="C140:AD140"/>
    <mergeCell ref="C141:C142"/>
    <mergeCell ref="D141:D142"/>
    <mergeCell ref="E141:E142"/>
    <mergeCell ref="G210:H210"/>
    <mergeCell ref="I210:N210"/>
    <mergeCell ref="D211:F211"/>
    <mergeCell ref="G211:H211"/>
    <mergeCell ref="I211:N211"/>
    <mergeCell ref="C212:H212"/>
    <mergeCell ref="I212:N212"/>
    <mergeCell ref="G207:H207"/>
    <mergeCell ref="I207:N207"/>
    <mergeCell ref="G208:H208"/>
    <mergeCell ref="I208:N208"/>
    <mergeCell ref="G209:H209"/>
    <mergeCell ref="I209:N209"/>
    <mergeCell ref="G203:H203"/>
    <mergeCell ref="G143:H143"/>
    <mergeCell ref="I143:J143"/>
    <mergeCell ref="K143:L143"/>
    <mergeCell ref="M143:N143"/>
    <mergeCell ref="O143:P143"/>
    <mergeCell ref="Q143:R143"/>
    <mergeCell ref="AJ24:AY24"/>
    <mergeCell ref="AJ25:AM25"/>
    <mergeCell ref="AN25:AQ25"/>
    <mergeCell ref="AR25:AU25"/>
    <mergeCell ref="AV25:AY25"/>
    <mergeCell ref="B137:AD137"/>
    <mergeCell ref="C138:AD138"/>
    <mergeCell ref="D123:N123"/>
    <mergeCell ref="D124:N124"/>
    <mergeCell ref="C127:E127"/>
    <mergeCell ref="F127:AD127"/>
    <mergeCell ref="C129:AD129"/>
    <mergeCell ref="C130:AD130"/>
    <mergeCell ref="R119:R120"/>
    <mergeCell ref="S119:V119"/>
    <mergeCell ref="W119:Z119"/>
    <mergeCell ref="AA119:AD119"/>
    <mergeCell ref="D121:N121"/>
    <mergeCell ref="BC178:BD178"/>
    <mergeCell ref="BC179:BD179"/>
    <mergeCell ref="BC180:BD180"/>
    <mergeCell ref="BC161:BD161"/>
    <mergeCell ref="BC164:BD164"/>
    <mergeCell ref="BC165:BD165"/>
    <mergeCell ref="BC166:BD166"/>
    <mergeCell ref="BC167:BD167"/>
    <mergeCell ref="BC168:BD168"/>
    <mergeCell ref="BC169:BD169"/>
    <mergeCell ref="BC170:BD170"/>
    <mergeCell ref="BC171:BD171"/>
    <mergeCell ref="BC162:BD162"/>
    <mergeCell ref="BC163:BD163"/>
    <mergeCell ref="BC197:BD197"/>
    <mergeCell ref="BC207:BD207"/>
    <mergeCell ref="BC198:BD198"/>
    <mergeCell ref="BC199:BD199"/>
    <mergeCell ref="BC200:BD200"/>
    <mergeCell ref="BC201:BD201"/>
    <mergeCell ref="BC202:BD202"/>
    <mergeCell ref="BC203:BD203"/>
    <mergeCell ref="BC204:BD204"/>
    <mergeCell ref="BC205:BD205"/>
    <mergeCell ref="BC206:BD206"/>
    <mergeCell ref="AI127:AL127"/>
    <mergeCell ref="B126:AD126"/>
    <mergeCell ref="BC190:BD190"/>
    <mergeCell ref="BC191:BD191"/>
    <mergeCell ref="BC192:BD192"/>
    <mergeCell ref="BC193:BD193"/>
    <mergeCell ref="BC194:BD194"/>
    <mergeCell ref="BC195:BD195"/>
    <mergeCell ref="BC196:BD196"/>
    <mergeCell ref="BC181:BD181"/>
    <mergeCell ref="BC182:BD182"/>
    <mergeCell ref="BC183:BD183"/>
    <mergeCell ref="BC184:BD184"/>
    <mergeCell ref="BC185:BD185"/>
    <mergeCell ref="BC186:BD186"/>
    <mergeCell ref="BC187:BD187"/>
    <mergeCell ref="BC188:BD188"/>
    <mergeCell ref="BC189:BD189"/>
    <mergeCell ref="BC172:BD172"/>
    <mergeCell ref="BC173:BD173"/>
    <mergeCell ref="BC174:BD174"/>
    <mergeCell ref="BC175:BD175"/>
    <mergeCell ref="BC176:BD176"/>
    <mergeCell ref="BC177:BD177"/>
  </mergeCells>
  <conditionalFormatting sqref="A1:XFD1048576">
    <cfRule type="expression" dxfId="97" priority="64" stopIfTrue="1">
      <formula>AND($A$1&lt;&gt;"",SEARCH("no puede registrar",A1)&gt;0)</formula>
    </cfRule>
    <cfRule type="expression" dxfId="96" priority="61" stopIfTrue="1">
      <formula>AND($A$1&lt;&gt;"",SEARCH("igual o menor",A1)&gt;0)</formula>
    </cfRule>
    <cfRule type="expression" dxfId="95" priority="60" stopIfTrue="1">
      <formula>AND($A$1&lt;&gt;"",SEARCH("igual o mayor",A1)&gt;0)</formula>
    </cfRule>
    <cfRule type="expression" dxfId="94" priority="63" stopIfTrue="1">
      <formula>AND($A$1&lt;&gt;"",SEARCH("en blanco",A1)&gt;0)</formula>
    </cfRule>
    <cfRule type="expression" dxfId="93" priority="62" stopIfTrue="1">
      <formula>AND($A$1&lt;&gt;"",SEARCH("pase a la pregunta",A1)&gt;0)</formula>
    </cfRule>
    <cfRule type="expression" dxfId="92" priority="66" stopIfTrue="1">
      <formula>AND($A$1&lt;&gt;"",SEARCH("la pregunta",A1)&gt;0)</formula>
    </cfRule>
    <cfRule type="expression" dxfId="91" priority="65" stopIfTrue="1">
      <formula>AND($A$1&lt;&gt;"",SUM(A1)&gt;0)</formula>
    </cfRule>
  </conditionalFormatting>
  <conditionalFormatting sqref="B126:AD126">
    <cfRule type="expression" dxfId="90" priority="16" stopIfTrue="1">
      <formula>AND($A$1&lt;&gt;"",SEARCH("igual o mayor",B126)&gt;0)</formula>
    </cfRule>
    <cfRule type="expression" dxfId="89" priority="23" stopIfTrue="1">
      <formula>AND($A$1&lt;&gt;"",SEARCH("igual o mayor",B126)&gt;0)</formula>
    </cfRule>
    <cfRule type="expression" dxfId="88" priority="24" stopIfTrue="1">
      <formula>AND($A$1&lt;&gt;"",SEARCH("igual o menor",B126)&gt;0)</formula>
    </cfRule>
    <cfRule type="expression" dxfId="87" priority="25" stopIfTrue="1">
      <formula>AND($A$1&lt;&gt;"",SEARCH("pase a la pregunta",B126)&gt;0)</formula>
    </cfRule>
    <cfRule type="expression" dxfId="86" priority="26" stopIfTrue="1">
      <formula>AND($A$1&lt;&gt;"",SEARCH("en blanco",B126)&gt;0)</formula>
    </cfRule>
    <cfRule type="expression" dxfId="85" priority="27" stopIfTrue="1">
      <formula>AND($A$1&lt;&gt;"",SEARCH("no puede registrar",B126)&gt;0)</formula>
    </cfRule>
    <cfRule type="expression" dxfId="84" priority="28" stopIfTrue="1">
      <formula>AND($A$1&lt;&gt;"",SUM(B126)&gt;0)</formula>
    </cfRule>
    <cfRule type="expression" dxfId="83" priority="29" stopIfTrue="1">
      <formula>AND($A$1&lt;&gt;"",SEARCH("la pregunta",B126)&gt;0)</formula>
    </cfRule>
    <cfRule type="expression" dxfId="82" priority="17" stopIfTrue="1">
      <formula>AND($A$1&lt;&gt;"",SEARCH("igual o menor",B126)&gt;0)</formula>
    </cfRule>
    <cfRule type="expression" dxfId="81" priority="18" stopIfTrue="1">
      <formula>AND($A$1&lt;&gt;"",SEARCH("pase a la pregunta",B126)&gt;0)</formula>
    </cfRule>
    <cfRule type="expression" dxfId="80" priority="19" stopIfTrue="1">
      <formula>AND($A$1&lt;&gt;"",SEARCH("en blanco",B126)&gt;0)</formula>
    </cfRule>
    <cfRule type="expression" dxfId="79" priority="20" stopIfTrue="1">
      <formula>AND($A$1&lt;&gt;"",SEARCH("no puede registrar",B126)&gt;0)</formula>
    </cfRule>
    <cfRule type="expression" dxfId="78" priority="21" stopIfTrue="1">
      <formula>AND($A$1&lt;&gt;"",SUM(B126)&gt;0)</formula>
    </cfRule>
    <cfRule type="expression" dxfId="77" priority="22" stopIfTrue="1">
      <formula>AND($A$1&lt;&gt;"",SEARCH("la pregunta",B126)&gt;0)</formula>
    </cfRule>
  </conditionalFormatting>
  <conditionalFormatting sqref="C27:AD27">
    <cfRule type="expression" dxfId="76" priority="56">
      <formula>OR($AF$21&lt;&gt;1,$AG$21=0,$AG$21="NS",$AG$21="NA")</formula>
    </cfRule>
  </conditionalFormatting>
  <conditionalFormatting sqref="C143:AD143">
    <cfRule type="expression" dxfId="75" priority="50">
      <formula>OR($AF$21&lt;&gt;1,$AG$21=0,$AG$21="NS",$AG$21="NA",$O$27=0,$O$27="NS",$O$27="NA")</formula>
    </cfRule>
  </conditionalFormatting>
  <conditionalFormatting sqref="D121:N123">
    <cfRule type="expression" dxfId="74" priority="59" stopIfTrue="1">
      <formula>ISNUMBER(SEARCH(" " &amp; D121 &amp; " ", " " &amp; SUBSTITUTE($AK$129, " / ", " ") &amp; " "))</formula>
    </cfRule>
  </conditionalFormatting>
  <conditionalFormatting sqref="F127:AD127">
    <cfRule type="expression" dxfId="73" priority="58">
      <formula>AND(O124&gt;0,O124&lt;&gt;"NA",O124&lt;&gt;"NS",F127="")</formula>
    </cfRule>
    <cfRule type="expression" dxfId="72" priority="57">
      <formula>OR(O124=0,O124="NA",O124="NS")</formula>
    </cfRule>
  </conditionalFormatting>
  <conditionalFormatting sqref="O27:AD27">
    <cfRule type="expression" dxfId="71" priority="55">
      <formula>$C$27&gt;1</formula>
    </cfRule>
  </conditionalFormatting>
  <conditionalFormatting sqref="O48:AD52">
    <cfRule type="expression" dxfId="70" priority="54">
      <formula>OR($AF$21&lt;&gt;1,$AG$21=0,$AG$21="NS",$AG$21="NA",$O$27=0,$O$27="NS",$O$27="NA",$S$27=0,$S$27="NS",$S$27="NA")</formula>
    </cfRule>
  </conditionalFormatting>
  <conditionalFormatting sqref="O67:AD76">
    <cfRule type="expression" dxfId="69" priority="53">
      <formula>OR($AF$21&lt;&gt;1,$AG$21=0,$AG$21="NS",$AG$21="NA",$O$27=0,$O$27="NS",$O$27="NA",$W$27=0,$W$27="NS",$W$27="NA")</formula>
    </cfRule>
  </conditionalFormatting>
  <conditionalFormatting sqref="O95:AD103">
    <cfRule type="expression" dxfId="68" priority="52">
      <formula>OR($AF$21&lt;&gt;1,$AG$21=0,$AG$21="NS",$AG$21="NA",$O$27=0,$O$27="NS",$O$27="NA")</formula>
    </cfRule>
  </conditionalFormatting>
  <conditionalFormatting sqref="O121:AD124">
    <cfRule type="expression" dxfId="67" priority="51">
      <formula>OR($AF$21&lt;&gt;1,$AG$21=0,$AG$21="NS",$AG$21="NA",$O$27=0,$O$27="NS",$O$27="NA")</formula>
    </cfRule>
  </conditionalFormatting>
  <conditionalFormatting sqref="O161:AD212">
    <cfRule type="expression" dxfId="66" priority="48">
      <formula>OR($AF$21&lt;&gt;1,$AG$21=0,$AG$21="NS",$AG$21="NA",$O$27=0,$O$27="NS",$O$27="NA",$C$143=0,$C$143="NS",$C$143="NA")</formula>
    </cfRule>
  </conditionalFormatting>
  <conditionalFormatting sqref="AF127">
    <cfRule type="expression" dxfId="65" priority="35" stopIfTrue="1">
      <formula>AND($A$1&lt;&gt;"",SUM(AF127)&gt;0)</formula>
    </cfRule>
    <cfRule type="expression" dxfId="64" priority="36" stopIfTrue="1">
      <formula>AND($A$1&lt;&gt;"",SEARCH("la pregunta",AF127)&gt;0)</formula>
    </cfRule>
    <cfRule type="expression" dxfId="63" priority="37" stopIfTrue="1">
      <formula>AND($A$1&lt;&gt;"",SEARCH("igual o mayor",AF127)&gt;0)</formula>
    </cfRule>
    <cfRule type="expression" dxfId="62" priority="38" stopIfTrue="1">
      <formula>AND($A$1&lt;&gt;"",SEARCH("igual o menor",AF127)&gt;0)</formula>
    </cfRule>
    <cfRule type="expression" dxfId="61" priority="39" stopIfTrue="1">
      <formula>AND($A$1&lt;&gt;"",SEARCH("pase a la pregunta",AF127)&gt;0)</formula>
    </cfRule>
    <cfRule type="expression" dxfId="60" priority="40" stopIfTrue="1">
      <formula>AND($A$1&lt;&gt;"",SEARCH("en blanco",AF127)&gt;0)</formula>
    </cfRule>
    <cfRule type="expression" dxfId="59" priority="41" stopIfTrue="1">
      <formula>AND($A$1&lt;&gt;"",SEARCH("no puede registrar",AF127)&gt;0)</formula>
    </cfRule>
    <cfRule type="expression" dxfId="58" priority="42" stopIfTrue="1">
      <formula>AND($A$1&lt;&gt;"",SUM(AF127)&gt;0)</formula>
    </cfRule>
    <cfRule type="expression" dxfId="57" priority="43" stopIfTrue="1">
      <formula>AND($A$1&lt;&gt;"",SEARCH("la pregunta",AF127)&gt;0)</formula>
    </cfRule>
    <cfRule type="expression" dxfId="56" priority="30" stopIfTrue="1">
      <formula>AND($A$1&lt;&gt;"",SEARCH("igual o mayor",AF127)&gt;0)</formula>
    </cfRule>
    <cfRule type="expression" dxfId="55" priority="31" stopIfTrue="1">
      <formula>AND($A$1&lt;&gt;"",SEARCH("igual o menor",AF127)&gt;0)</formula>
    </cfRule>
    <cfRule type="expression" dxfId="54" priority="32" stopIfTrue="1">
      <formula>AND($A$1&lt;&gt;"",SEARCH("pase a la pregunta",AF127)&gt;0)</formula>
    </cfRule>
    <cfRule type="expression" dxfId="53" priority="33" stopIfTrue="1">
      <formula>AND($A$1&lt;&gt;"",SEARCH("en blanco",AF127)&gt;0)</formula>
    </cfRule>
    <cfRule type="expression" dxfId="52" priority="34" stopIfTrue="1">
      <formula>AND($A$1&lt;&gt;"",SEARCH("no puede registrar",AF127)&gt;0)</formula>
    </cfRule>
  </conditionalFormatting>
  <conditionalFormatting sqref="AI129:AI131">
    <cfRule type="expression" dxfId="51" priority="11" stopIfTrue="1">
      <formula>AND($A$1&lt;&gt;"",SEARCH("pase a la pregunta",AI129)&gt;0)</formula>
    </cfRule>
    <cfRule type="expression" dxfId="50" priority="10" stopIfTrue="1">
      <formula>AND($A$1&lt;&gt;"",SEARCH("igual o menor",AI129)&gt;0)</formula>
    </cfRule>
    <cfRule type="expression" dxfId="49" priority="8" stopIfTrue="1">
      <formula>AND($A$1&lt;&gt;"",SEARCH("la pregunta",AI129)&gt;0)</formula>
    </cfRule>
    <cfRule type="expression" dxfId="48" priority="7" stopIfTrue="1">
      <formula>AND($A$1&lt;&gt;"",SUM(AI129)&gt;0)</formula>
    </cfRule>
    <cfRule type="expression" dxfId="47" priority="6" stopIfTrue="1">
      <formula>AND($A$1&lt;&gt;"",SEARCH("no puede registrar",AI129)&gt;0)</formula>
    </cfRule>
    <cfRule type="expression" dxfId="46" priority="5" stopIfTrue="1">
      <formula>AND($A$1&lt;&gt;"",SEARCH("en blanco",AI129)&gt;0)</formula>
    </cfRule>
    <cfRule type="expression" dxfId="45" priority="2" stopIfTrue="1">
      <formula>AND($A$1&lt;&gt;"",SEARCH("igual o mayor",AI129)&gt;0)</formula>
    </cfRule>
    <cfRule type="expression" dxfId="44" priority="4" stopIfTrue="1">
      <formula>AND($A$1&lt;&gt;"",SEARCH("pase a la pregunta",AI129)&gt;0)</formula>
    </cfRule>
    <cfRule type="expression" dxfId="43" priority="3" stopIfTrue="1">
      <formula>AND($A$1&lt;&gt;"",SEARCH("igual o menor",AI129)&gt;0)</formula>
    </cfRule>
    <cfRule type="expression" dxfId="42" priority="9" stopIfTrue="1">
      <formula>AND($A$1&lt;&gt;"",SEARCH("igual o mayor",AI129)&gt;0)</formula>
    </cfRule>
    <cfRule type="expression" dxfId="41" priority="15" stopIfTrue="1">
      <formula>AND($A$1&lt;&gt;"",SEARCH("la pregunta",AI129)&gt;0)</formula>
    </cfRule>
    <cfRule type="expression" dxfId="40" priority="14" stopIfTrue="1">
      <formula>AND($A$1&lt;&gt;"",SUM(AI129)&gt;0)</formula>
    </cfRule>
    <cfRule type="expression" dxfId="39" priority="13" stopIfTrue="1">
      <formula>AND($A$1&lt;&gt;"",SEARCH("no puede registrar",AI129)&gt;0)</formula>
    </cfRule>
    <cfRule type="expression" dxfId="38" priority="12" stopIfTrue="1">
      <formula>AND($A$1&lt;&gt;"",SEARCH("en blanco",AI129)&gt;0)</formula>
    </cfRule>
  </conditionalFormatting>
  <dataValidations disablePrompts="1" count="1">
    <dataValidation type="list" allowBlank="1" showInputMessage="1" showErrorMessage="1" sqref="C27:N27">
      <formula1>"1,2,9"</formula1>
    </dataValidation>
  </dataValidations>
  <hyperlinks>
    <hyperlink ref="AA7:AD7" location="Índice!C2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Cuestionario</oddHeader>
    <oddFooter>&amp;LCenso Nacional de Gobiernos Estatales 2026&amp;R&amp;P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9" id="{FB696E9E-669D-4E00-A2A5-F264A66ED7EC}">
            <xm:f>OR(CNGE_2026_M1_Secc10_Sub2!$Y46=0,CNGE_2026_M1_Secc10_Sub2!$Y46="NS",CNGE_2026_M1_Secc10_Sub2!$Y46="NA")</xm:f>
            <x14:dxf>
              <fill>
                <patternFill patternType="mediumGray"/>
              </fill>
            </x14:dxf>
          </x14:cfRule>
          <xm:sqref>O161:AD212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
  <sheetViews>
    <sheetView showGridLines="0" view="pageBreakPreview" zoomScale="120" zoomScaleNormal="100" zoomScaleSheetLayoutView="120" workbookViewId="0"/>
  </sheetViews>
  <sheetFormatPr baseColWidth="10" defaultColWidth="0" defaultRowHeight="15" customHeight="1" zeroHeight="1"/>
  <cols>
    <col min="1" max="1" width="5.625" style="19" customWidth="1"/>
    <col min="2" max="30" width="3.625" style="19" customWidth="1"/>
    <col min="31" max="31" width="5.625" style="19" customWidth="1"/>
    <col min="32" max="16384" width="0" style="19" hidden="1"/>
  </cols>
  <sheetData>
    <row r="1" spans="1:31" ht="173.25" customHeight="1">
      <c r="A1" s="296"/>
      <c r="B1" s="306" t="s">
        <v>6016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row>
    <row r="2" spans="1:31" ht="15" customHeight="1">
      <c r="A2" s="139"/>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row>
    <row r="3" spans="1:31" ht="45" customHeight="1">
      <c r="A3" s="139"/>
      <c r="B3" s="308" t="s">
        <v>0</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row>
    <row r="4" spans="1:31" ht="15" customHeight="1">
      <c r="A4" s="13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row>
    <row r="5" spans="1:31" ht="45" customHeight="1">
      <c r="A5" s="139"/>
      <c r="B5" s="308" t="s">
        <v>1</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row>
    <row r="6" spans="1:31" ht="15" customHeight="1">
      <c r="A6" s="139"/>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row>
    <row r="7" spans="1:31" ht="15" customHeight="1" thickBot="1">
      <c r="A7" s="141"/>
      <c r="B7" s="24" t="s">
        <v>3</v>
      </c>
      <c r="C7" s="25"/>
      <c r="D7" s="25"/>
      <c r="E7" s="25"/>
      <c r="F7" s="25"/>
      <c r="G7" s="25"/>
      <c r="H7" s="25"/>
      <c r="I7" s="25"/>
      <c r="J7" s="25"/>
      <c r="K7" s="25"/>
      <c r="L7" s="25"/>
      <c r="M7" s="26"/>
      <c r="N7" s="24" t="s">
        <v>4</v>
      </c>
      <c r="O7" s="26"/>
      <c r="P7"/>
      <c r="Q7"/>
      <c r="R7"/>
      <c r="S7"/>
      <c r="T7"/>
      <c r="U7"/>
      <c r="V7"/>
      <c r="W7"/>
      <c r="X7"/>
      <c r="Y7"/>
      <c r="Z7"/>
      <c r="AA7" s="441" t="s">
        <v>2</v>
      </c>
      <c r="AB7" s="441"/>
      <c r="AC7" s="441"/>
      <c r="AD7" s="441"/>
      <c r="AE7"/>
    </row>
    <row r="8" spans="1:31" ht="15" customHeight="1" thickBot="1">
      <c r="A8" s="141"/>
      <c r="B8" s="311" t="str">
        <f>IF(Presentación!B10="","",Presentación!B10)</f>
        <v>Veracruz de Ignacio de la Llave</v>
      </c>
      <c r="C8" s="312"/>
      <c r="D8" s="312"/>
      <c r="E8" s="312"/>
      <c r="F8" s="312"/>
      <c r="G8" s="312"/>
      <c r="H8" s="312"/>
      <c r="I8" s="312"/>
      <c r="J8" s="312"/>
      <c r="K8" s="312"/>
      <c r="L8" s="313"/>
      <c r="M8" s="29"/>
      <c r="N8" s="311" t="str">
        <f>IF(Presentación!N10="","",Presentación!N10)</f>
        <v>230</v>
      </c>
      <c r="O8" s="313"/>
      <c r="P8" s="20"/>
      <c r="Q8" s="27"/>
      <c r="R8" s="27"/>
      <c r="S8" s="27"/>
      <c r="T8" s="27"/>
      <c r="U8" s="27"/>
      <c r="V8" s="27"/>
      <c r="W8" s="27"/>
      <c r="X8" s="27"/>
      <c r="Y8" s="27"/>
      <c r="Z8" s="27"/>
      <c r="AA8" s="27"/>
      <c r="AB8" s="20"/>
      <c r="AC8" s="27"/>
      <c r="AD8" s="28"/>
      <c r="AE8"/>
    </row>
    <row r="9" spans="1:31" ht="15" customHeight="1" thickBot="1">
      <c r="A9" s="139"/>
      <c r="B9" s="140"/>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140"/>
      <c r="AE9"/>
    </row>
    <row r="10" spans="1:31" ht="15" customHeight="1" thickBot="1">
      <c r="A10" s="142"/>
      <c r="B10" s="442" t="s">
        <v>5325</v>
      </c>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4"/>
      <c r="AE10"/>
    </row>
    <row r="11" spans="1:31" ht="15" customHeight="1">
      <c r="A11" s="139"/>
      <c r="B11" s="445" t="s">
        <v>5060</v>
      </c>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7"/>
      <c r="AE11"/>
    </row>
    <row r="12" spans="1:31" ht="36" customHeight="1">
      <c r="A12" s="144"/>
      <c r="B12" s="145"/>
      <c r="C12" s="448" t="s">
        <v>6021</v>
      </c>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50"/>
      <c r="AE12"/>
    </row>
    <row r="13" spans="1:31" ht="24" customHeight="1">
      <c r="A13" s="139"/>
      <c r="B13" s="146"/>
      <c r="C13" s="448" t="s">
        <v>5040</v>
      </c>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50"/>
      <c r="AE13"/>
    </row>
    <row r="14" spans="1:31" ht="15" customHeight="1">
      <c r="A14" s="139"/>
      <c r="B14" s="147"/>
      <c r="C14" s="423" t="s">
        <v>5326</v>
      </c>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7"/>
      <c r="AE14"/>
    </row>
    <row r="15" spans="1:31" ht="15" customHeight="1">
      <c r="A15" s="139"/>
      <c r="B15" s="147"/>
      <c r="C15" s="423" t="s">
        <v>5327</v>
      </c>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5"/>
      <c r="AE15"/>
    </row>
    <row r="16" spans="1:31" ht="36" customHeight="1">
      <c r="A16" s="139"/>
      <c r="B16" s="149"/>
      <c r="C16" s="423" t="s">
        <v>5043</v>
      </c>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7"/>
      <c r="AE16"/>
    </row>
    <row r="17" spans="1:38" ht="48" customHeight="1">
      <c r="A17" s="139"/>
      <c r="B17" s="150"/>
      <c r="C17" s="423" t="s">
        <v>5044</v>
      </c>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7"/>
      <c r="AE17"/>
    </row>
    <row r="18" spans="1:38" ht="15" customHeight="1">
      <c r="A18" s="139"/>
      <c r="B18" s="168"/>
      <c r="C18" s="494" t="s">
        <v>5045</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6"/>
      <c r="AE18"/>
    </row>
    <row r="19" spans="1:38" ht="15" customHeight="1">
      <c r="A19" s="151"/>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row>
    <row r="20" spans="1:38" ht="36" customHeight="1">
      <c r="A20" s="171" t="s">
        <v>5328</v>
      </c>
      <c r="B20" s="531" t="s">
        <v>6022</v>
      </c>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c r="AF20" s="141" t="s">
        <v>5064</v>
      </c>
      <c r="AG20"/>
    </row>
    <row r="21" spans="1:38" ht="24" customHeight="1">
      <c r="A21" s="155"/>
      <c r="B21" s="166"/>
      <c r="C21" s="423" t="s">
        <v>5329</v>
      </c>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c r="AF21" s="218">
        <f>CNGE_2026_M1_Secc10_Sub1!C27</f>
        <v>0</v>
      </c>
    </row>
    <row r="22" spans="1:38" ht="24" customHeight="1">
      <c r="A22" s="155"/>
      <c r="B22" s="166"/>
      <c r="C22" s="448" t="s">
        <v>5330</v>
      </c>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row>
    <row r="23" spans="1:38" ht="24" customHeight="1">
      <c r="A23" s="155"/>
      <c r="B23" s="166"/>
      <c r="C23" s="448" t="s">
        <v>5331</v>
      </c>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row>
    <row r="24" spans="1:38" ht="15" customHeight="1">
      <c r="A24" s="155"/>
      <c r="B24" s="166"/>
      <c r="C24" s="166"/>
      <c r="D24" s="166"/>
      <c r="E24" s="166"/>
      <c r="F24" s="166"/>
      <c r="G24" s="166"/>
      <c r="H24" s="166"/>
      <c r="I24" s="166"/>
      <c r="J24" s="166"/>
      <c r="K24" s="166"/>
      <c r="L24" s="166"/>
      <c r="M24" s="166"/>
      <c r="N24" s="26"/>
      <c r="O24" s="26"/>
      <c r="P24" s="26"/>
      <c r="Q24" s="26"/>
      <c r="R24" s="26"/>
      <c r="S24" s="26"/>
      <c r="T24" s="26"/>
      <c r="U24" s="26"/>
      <c r="V24" s="26"/>
      <c r="W24" s="26"/>
      <c r="X24" s="26"/>
      <c r="Y24" s="26"/>
      <c r="Z24" s="26"/>
      <c r="AA24" s="26"/>
      <c r="AB24" s="26"/>
      <c r="AC24" s="26"/>
      <c r="AD24" s="26"/>
      <c r="AE24"/>
    </row>
    <row r="25" spans="1:38" s="22" customFormat="1" ht="48" customHeight="1">
      <c r="A25" s="155"/>
      <c r="B25" s="166"/>
      <c r="C25" s="540" t="s">
        <v>5332</v>
      </c>
      <c r="D25" s="541"/>
      <c r="E25" s="541"/>
      <c r="F25" s="541"/>
      <c r="G25" s="541"/>
      <c r="H25" s="541"/>
      <c r="I25" s="541"/>
      <c r="J25" s="541"/>
      <c r="K25" s="541"/>
      <c r="L25" s="542"/>
      <c r="M25" s="540" t="s">
        <v>5333</v>
      </c>
      <c r="N25" s="541"/>
      <c r="O25" s="541"/>
      <c r="P25" s="541"/>
      <c r="Q25" s="541"/>
      <c r="R25" s="541"/>
      <c r="S25" s="541"/>
      <c r="T25" s="541"/>
      <c r="U25" s="542"/>
      <c r="V25" s="540" t="s">
        <v>5334</v>
      </c>
      <c r="W25" s="541"/>
      <c r="X25" s="541"/>
      <c r="Y25" s="541"/>
      <c r="Z25" s="541"/>
      <c r="AA25" s="541"/>
      <c r="AB25" s="541"/>
      <c r="AC25" s="541"/>
      <c r="AD25" s="542"/>
      <c r="AE25"/>
      <c r="AG25" t="s">
        <v>5055</v>
      </c>
      <c r="AH25" t="s">
        <v>5056</v>
      </c>
      <c r="AI25" t="s">
        <v>5335</v>
      </c>
      <c r="AJ25" t="s">
        <v>5336</v>
      </c>
      <c r="AK25" t="s">
        <v>5337</v>
      </c>
      <c r="AL25" t="s">
        <v>5338</v>
      </c>
    </row>
    <row r="26" spans="1:38" s="22" customFormat="1" ht="15" customHeight="1">
      <c r="A26" s="155"/>
      <c r="B26" s="166"/>
      <c r="C26" s="339"/>
      <c r="D26" s="340"/>
      <c r="E26" s="340"/>
      <c r="F26" s="340"/>
      <c r="G26" s="340"/>
      <c r="H26" s="340"/>
      <c r="I26" s="340"/>
      <c r="J26" s="340"/>
      <c r="K26" s="340"/>
      <c r="L26" s="340"/>
      <c r="M26" s="532"/>
      <c r="N26" s="532"/>
      <c r="O26" s="532"/>
      <c r="P26" s="532"/>
      <c r="Q26" s="532"/>
      <c r="R26" s="532"/>
      <c r="S26" s="532"/>
      <c r="T26" s="532"/>
      <c r="U26" s="532"/>
      <c r="V26" s="532"/>
      <c r="W26" s="532"/>
      <c r="X26" s="532"/>
      <c r="Y26" s="532"/>
      <c r="Z26" s="532"/>
      <c r="AA26" s="532"/>
      <c r="AB26" s="532"/>
      <c r="AC26" s="532"/>
      <c r="AD26" s="532"/>
      <c r="AE26"/>
      <c r="AG26" s="160">
        <f>IF(AND($AF$21=1,CNGE_2026_M1_Secc10_Sub2!$Y$115&gt;0,CNGE_2026_M1_Secc10_Sub2!$Y$115&lt;&gt;"NS",CNGE_2026_M1_Secc10_Sub2!$Y$115&lt;&gt;"NA"),IF(AND(C26=1,COUNTA(M26:AD26)=2),0,IF(C26&gt;1,0,1)),0)</f>
        <v>0</v>
      </c>
      <c r="AH26" s="160">
        <f>IF(OR($AF$21&lt;&gt;1,CNGE_2026_M1_Secc10_Sub2!$Y$115=0,CNGE_2026_M1_Secc10_Sub2!$Y$115="NS",CNGE_2026_M1_Secc10_Sub2!$Y$115="NA"),IF(COUNTA(C26:AD26)=0,0,1),IF(C26&gt;1,IF(COUNTA(M26:AD26)=0,0,1),0))</f>
        <v>0</v>
      </c>
      <c r="AI26" s="160" cm="1">
        <f t="array" ref="AI26">IF(OR(V26={"NS","NA"},M26={"NS","NA"}),0,IF(V26&lt;=M26,0,1))</f>
        <v>0</v>
      </c>
      <c r="AJ26">
        <f>IF(OR(M26="NS",M26="NA",ISTEXT(M26)),0,LEN(M26)-LEN(INT(M26))-1)</f>
        <v>-2</v>
      </c>
      <c r="AK26">
        <f>IF(AJ26&lt;1,0,1)</f>
        <v>0</v>
      </c>
      <c r="AL26">
        <f>IF(OR(M26="",M26="NA",M26="NS",ISNUMBER(M26)),0,1)</f>
        <v>0</v>
      </c>
    </row>
    <row r="27" spans="1:38" s="22" customFormat="1" ht="15" customHeight="1">
      <c r="A27" s="155"/>
      <c r="B27" s="166"/>
      <c r="C27"/>
      <c r="D27"/>
      <c r="E27"/>
      <c r="F27"/>
      <c r="G27"/>
      <c r="H27"/>
      <c r="I27"/>
      <c r="J27"/>
      <c r="K27" s="26"/>
      <c r="L27" s="26"/>
      <c r="M27" s="26"/>
      <c r="N27" s="26"/>
      <c r="O27" s="26"/>
      <c r="P27" s="26"/>
      <c r="Q27" s="26"/>
      <c r="R27" s="26"/>
      <c r="S27" s="26"/>
      <c r="T27" s="26"/>
      <c r="U27" s="26"/>
      <c r="V27" s="26"/>
      <c r="W27" s="26"/>
      <c r="X27" s="26"/>
      <c r="Y27" s="26"/>
      <c r="Z27" s="26"/>
      <c r="AA27" s="26"/>
      <c r="AB27" s="26"/>
      <c r="AC27" s="26"/>
      <c r="AD27" s="26"/>
      <c r="AE27"/>
      <c r="AJ27">
        <f>IF(OR(V26="NS",V26="NA",ISTEXT(V26)),0,LEN(V26)-LEN(INT(V26))-1)</f>
        <v>-2</v>
      </c>
      <c r="AK27">
        <f>IF(AJ27&lt;1,0,1)</f>
        <v>0</v>
      </c>
      <c r="AL27">
        <f>IF(OR(V26="",V26="NA",V26="NS",ISNUMBER(V26)),0,1)</f>
        <v>0</v>
      </c>
    </row>
    <row r="28" spans="1:38" s="22" customFormat="1" ht="24" customHeight="1">
      <c r="A28" s="155"/>
      <c r="B28" s="166"/>
      <c r="C28" s="536" t="s">
        <v>5058</v>
      </c>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c r="AK28" s="160">
        <f>IFERROR(SUM(AK26:AK27),0)</f>
        <v>0</v>
      </c>
      <c r="AL28" s="160">
        <f>SUM(AL26:AL27)</f>
        <v>0</v>
      </c>
    </row>
    <row r="29" spans="1:38" s="22" customFormat="1" ht="60" customHeight="1">
      <c r="A29" s="155"/>
      <c r="B29" s="166"/>
      <c r="C29" s="537"/>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9"/>
      <c r="AE29"/>
    </row>
    <row r="30" spans="1:38" s="22" customFormat="1" ht="15" customHeight="1">
      <c r="A30" s="164"/>
      <c r="B30" s="438" t="str">
        <f>IF(AG26=0,"","Favor de ingresar toda la información requerida en la pregunta")</f>
        <v/>
      </c>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8" s="22" customFormat="1" ht="15" customHeight="1">
      <c r="A31" s="164"/>
      <c r="B31" s="439" t="str">
        <f>IF(COUNTIF(M26:AD26,"NS")&lt;&gt;0,"Alerta: debido a que cuenta con registros NS, debe proporcionar una justificación en el area de comentarios al final de la pregunta","")</f>
        <v/>
      </c>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row>
    <row r="32" spans="1:38" s="22" customFormat="1" ht="15" customHeight="1">
      <c r="A32" s="164"/>
      <c r="B32" s="440" t="str">
        <f>IF(AH26&gt;0,"Revise la información capturada, ya que tiene datos ingresados en celdas que están sombreadas","")</f>
        <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row>
    <row r="33" spans="1:38" s="22" customFormat="1" ht="15" customHeight="1">
      <c r="A33" s="164"/>
      <c r="B33" s="456" t="str">
        <f>IF(AI26&gt;0,"Favor de revisar la instrucción 3, debido a que no se cumplen con los criterios mencionados","")</f>
        <v/>
      </c>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row>
    <row r="34" spans="1:38" s="22" customFormat="1" ht="15" customHeight="1">
      <c r="A34" s="164"/>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row>
    <row r="35" spans="1:38" s="22" customFormat="1" ht="15" customHeight="1">
      <c r="A35" s="164"/>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row>
    <row r="36" spans="1:38" s="22" customFormat="1" ht="15" customHeight="1">
      <c r="A36" s="171" t="s">
        <v>5339</v>
      </c>
      <c r="B36" s="531" t="s">
        <v>6023</v>
      </c>
      <c r="C36" s="531"/>
      <c r="D36" s="531"/>
      <c r="E36" s="531"/>
      <c r="F36" s="531"/>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row>
    <row r="37" spans="1:38" s="22" customFormat="1" ht="36" customHeight="1">
      <c r="A37" s="155"/>
      <c r="B37" s="166"/>
      <c r="C37" s="423" t="s">
        <v>5340</v>
      </c>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row>
    <row r="38" spans="1:38" s="22" customFormat="1" ht="24" customHeight="1">
      <c r="A38" s="155"/>
      <c r="B38" s="166"/>
      <c r="C38" s="423" t="s">
        <v>5341</v>
      </c>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row>
    <row r="39" spans="1:38" s="22" customFormat="1" ht="24" customHeight="1">
      <c r="A39" s="155"/>
      <c r="B39" s="166"/>
      <c r="C39" s="448" t="s">
        <v>5342</v>
      </c>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row>
    <row r="40" spans="1:38" s="22" customFormat="1" ht="15" customHeight="1" thickBot="1">
      <c r="A40" s="155"/>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c r="AG40" t="s">
        <v>5055</v>
      </c>
      <c r="AH40" t="s">
        <v>5056</v>
      </c>
      <c r="AI40" t="s">
        <v>5304</v>
      </c>
      <c r="AJ40" t="s">
        <v>5336</v>
      </c>
      <c r="AK40" t="s">
        <v>5337</v>
      </c>
      <c r="AL40" t="s">
        <v>5338</v>
      </c>
    </row>
    <row r="41" spans="1:38" s="22" customFormat="1" ht="15" customHeight="1" thickBot="1">
      <c r="A41" s="155"/>
      <c r="B41" s="166"/>
      <c r="C41" s="533"/>
      <c r="D41" s="534"/>
      <c r="E41" s="534"/>
      <c r="F41" s="535"/>
      <c r="G41" s="219" t="s">
        <v>5343</v>
      </c>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c r="AG41" s="160">
        <f>IF(AND($AF$21=1,C26=1),IF(COUNTA(C41)=1,0,1),0)</f>
        <v>0</v>
      </c>
      <c r="AH41" s="160">
        <f>IF($AF$21&lt;&gt;1,IF(COUNTA(C41)=0,0,1),0)</f>
        <v>0</v>
      </c>
      <c r="AI41" s="160" cm="1">
        <f t="array" ref="AI41">IF(OR(C41={"NS","NA"},V26={"NS","NA"}),0,IF(C41&gt;=V26,0,1))</f>
        <v>0</v>
      </c>
      <c r="AJ41">
        <f>IF(OR(C41="NS",C41="NA",ISTEXT(C41)),0,LEN(C41)-LEN(INT(C41))-1)</f>
        <v>-2</v>
      </c>
      <c r="AK41" s="160">
        <f>IFERROR(IF(AJ41&lt;1,0,1),0)</f>
        <v>0</v>
      </c>
      <c r="AL41" s="160">
        <f>IF(OR(C41="",C41="NA",C41="NS",ISNUMBER(C41)),0,1)</f>
        <v>0</v>
      </c>
    </row>
    <row r="42" spans="1:38" s="22" customFormat="1" ht="15" customHeight="1">
      <c r="A42" s="155"/>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c r="AH42" s="22" t="s">
        <v>5344</v>
      </c>
    </row>
    <row r="43" spans="1:38" s="22" customFormat="1" ht="24" customHeight="1">
      <c r="A43" s="155"/>
      <c r="B43" s="166"/>
      <c r="C43" s="536" t="s">
        <v>5058</v>
      </c>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c r="AH43" s="178">
        <f>IF(C26&lt;&gt;1,IF(COUNTA(C41)=0,0,1),0)</f>
        <v>0</v>
      </c>
    </row>
    <row r="44" spans="1:38" s="22" customFormat="1" ht="60" customHeight="1">
      <c r="A44" s="155"/>
      <c r="B44" s="166"/>
      <c r="C44" s="537"/>
      <c r="D44" s="538"/>
      <c r="E44" s="538"/>
      <c r="F44" s="538"/>
      <c r="G44" s="538"/>
      <c r="H44" s="538"/>
      <c r="I44" s="538"/>
      <c r="J44" s="538"/>
      <c r="K44" s="538"/>
      <c r="L44" s="538"/>
      <c r="M44" s="538"/>
      <c r="N44" s="538"/>
      <c r="O44" s="538"/>
      <c r="P44" s="538"/>
      <c r="Q44" s="538"/>
      <c r="R44" s="538"/>
      <c r="S44" s="538"/>
      <c r="T44" s="538"/>
      <c r="U44" s="538"/>
      <c r="V44" s="538"/>
      <c r="W44" s="538"/>
      <c r="X44" s="538"/>
      <c r="Y44" s="538"/>
      <c r="Z44" s="538"/>
      <c r="AA44" s="538"/>
      <c r="AB44" s="538"/>
      <c r="AC44" s="538"/>
      <c r="AD44" s="539"/>
      <c r="AE44"/>
    </row>
    <row r="45" spans="1:38" customFormat="1" ht="15" customHeight="1">
      <c r="A45" s="19"/>
      <c r="B45" s="438" t="str">
        <f>IF(AG41=0,"","Favor de ingresar toda la información requerida en la pregunta")</f>
        <v/>
      </c>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8" customFormat="1" ht="15" customHeight="1">
      <c r="A46" s="19"/>
      <c r="B46" s="439" t="str">
        <f>IF(COUNTIF(C41,"NS")&lt;&gt;0,"Alerta: debido a que cuenta con registros NS, debe proporcionar una justificación en el area de comentarios al final de la pregunta","")</f>
        <v/>
      </c>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row>
    <row r="47" spans="1:38" customFormat="1" ht="15" customHeight="1">
      <c r="A47" s="19"/>
      <c r="B47" s="440" t="str">
        <f>IF(AH41&gt;0,"Revise la información capturada, ya que tiene datos ingresados en celdas que están sombreadas","")</f>
        <v/>
      </c>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row>
    <row r="48" spans="1:38" customFormat="1" ht="15" customHeight="1">
      <c r="A48" s="19"/>
      <c r="B48" s="456" t="str">
        <f>IF(AI41&gt;0,"Favor de revisar la instrucción 3, debido a que no se cumplen con los criterios mencionados","")</f>
        <v/>
      </c>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row>
    <row r="49" spans="2:16384" ht="15" customHeight="1">
      <c r="B49" s="457" t="str">
        <f>IF(AH43&gt;0,"Alerta: debe de proporcionar una justificación de acuerdo a lo establecido en la instrucción 1","")</f>
        <v/>
      </c>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2:16384" ht="14.25">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2:16384" ht="15" hidden="1" customHeight="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2:16384" ht="15" hidden="1" customHeight="1">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2:16384" ht="15" hidden="1" customHeight="1">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2:16384" ht="15" hidden="1" customHeight="1">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sheetData>
  <sheetProtection algorithmName="SHA-512" hashValue="qZoNNADSKMIlzxF1E6hYCDJ41hv9Lqjkpao42DW7mgJuiDvtLwCKsAvnb/vwVmHKNUpQ1LuSz2PBTrjCl4ZIsw==" saltValue="uJ6wLVzEMWfmt/Mypybziw==" spinCount="100000" sheet="1" objects="1" scenarios="1"/>
  <mergeCells count="43">
    <mergeCell ref="C15:AD15"/>
    <mergeCell ref="B1:AD1"/>
    <mergeCell ref="B3:AD3"/>
    <mergeCell ref="B5:AD5"/>
    <mergeCell ref="AA7:AD7"/>
    <mergeCell ref="B8:L8"/>
    <mergeCell ref="N8:O8"/>
    <mergeCell ref="B10:AD10"/>
    <mergeCell ref="B11:AD11"/>
    <mergeCell ref="C12:AD12"/>
    <mergeCell ref="C13:AD13"/>
    <mergeCell ref="C14:AD14"/>
    <mergeCell ref="C23:AD23"/>
    <mergeCell ref="C25:L25"/>
    <mergeCell ref="M25:U25"/>
    <mergeCell ref="C16:AD16"/>
    <mergeCell ref="C17:AD17"/>
    <mergeCell ref="C18:AD18"/>
    <mergeCell ref="B20:AD20"/>
    <mergeCell ref="C21:AD21"/>
    <mergeCell ref="C22:AD22"/>
    <mergeCell ref="V25:AD25"/>
    <mergeCell ref="C43:AD43"/>
    <mergeCell ref="C44:AD44"/>
    <mergeCell ref="B36:AD36"/>
    <mergeCell ref="C37:AD37"/>
    <mergeCell ref="C38:AD38"/>
    <mergeCell ref="C39:AD39"/>
    <mergeCell ref="C26:L26"/>
    <mergeCell ref="M26:U26"/>
    <mergeCell ref="V26:AD26"/>
    <mergeCell ref="C41:F41"/>
    <mergeCell ref="C28:AD28"/>
    <mergeCell ref="C29:AD29"/>
    <mergeCell ref="B30:AE30"/>
    <mergeCell ref="B31:AE31"/>
    <mergeCell ref="B32:AE32"/>
    <mergeCell ref="B33:AE33"/>
    <mergeCell ref="B45:AE45"/>
    <mergeCell ref="B46:AE46"/>
    <mergeCell ref="B47:AE47"/>
    <mergeCell ref="B48:AE48"/>
    <mergeCell ref="B49:AE49"/>
  </mergeCells>
  <conditionalFormatting sqref="A1:XFD1048576">
    <cfRule type="expression" dxfId="36" priority="9" stopIfTrue="1">
      <formula>AND($A$1&lt;&gt;"",SEARCH("igual o mayor",A1)&gt;0)</formula>
    </cfRule>
    <cfRule type="expression" dxfId="35" priority="10" stopIfTrue="1">
      <formula>AND($A$1&lt;&gt;"",SEARCH("igual o menor",A1)&gt;0)</formula>
    </cfRule>
    <cfRule type="expression" dxfId="34" priority="11" stopIfTrue="1">
      <formula>AND($A$1&lt;&gt;"",SEARCH("pase a la pregunta",A1)&gt;0)</formula>
    </cfRule>
    <cfRule type="expression" dxfId="33" priority="12" stopIfTrue="1">
      <formula>AND($A$1&lt;&gt;"",SEARCH("en blanco",A1)&gt;0)</formula>
    </cfRule>
    <cfRule type="expression" dxfId="32" priority="13" stopIfTrue="1">
      <formula>AND($A$1&lt;&gt;"",SEARCH("no puede registrar",A1)&gt;0)</formula>
    </cfRule>
    <cfRule type="expression" dxfId="31" priority="14" stopIfTrue="1">
      <formula>AND($A$1&lt;&gt;"",SUM(A1)&gt;0)</formula>
    </cfRule>
    <cfRule type="expression" dxfId="30" priority="15" stopIfTrue="1">
      <formula>AND($A$1&lt;&gt;"",SEARCH("la pregunta",A1)&gt;0)</formula>
    </cfRule>
  </conditionalFormatting>
  <conditionalFormatting sqref="C41:F41">
    <cfRule type="expression" dxfId="29" priority="4">
      <formula>$C$26&lt;&gt;1</formula>
    </cfRule>
    <cfRule type="expression" dxfId="28" priority="5">
      <formula>$AF$21&lt;&gt;1</formula>
    </cfRule>
  </conditionalFormatting>
  <conditionalFormatting sqref="C15:AD15">
    <cfRule type="expression" dxfId="27" priority="8">
      <formula>C15&lt;&gt;#REF!</formula>
    </cfRule>
  </conditionalFormatting>
  <conditionalFormatting sqref="M26:AD26">
    <cfRule type="expression" dxfId="26" priority="7">
      <formula>$C$26&gt;1</formula>
    </cfRule>
  </conditionalFormatting>
  <dataValidations count="2">
    <dataValidation type="list" allowBlank="1" showInputMessage="1" showErrorMessage="1" sqref="C26:L26">
      <formula1>"1,2,9"</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M26 C41 V26">
      <formula1>OR(ISBLANK(C26),IF(ISNUMBER(C26),MOD(C26,1)=0,FALSE),OR(LOWER(TRIM(SUBSTITUTE(C26,CHAR(160),"")))="ns",LOWER(TRIM(SUBSTITUTE(C26,CHAR(160),"")))="na"))</formula1>
    </dataValidation>
  </dataValidations>
  <hyperlinks>
    <hyperlink ref="AA7:AD7" location="Índice!C25"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X
Cuestionario</oddHeader>
    <oddFooter>&amp;LCenso Nacional de Gobiernos Estatales 2026&amp;R&amp;P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 id="{3103BA5E-65BE-4FA8-B689-8F5CE4897308}">
            <xm:f>OR($AF$21&lt;&gt;1,CNGE_2026_M1_Secc10_Sub2!$Y$115=0,CNGE_2026_M1_Secc10_Sub2!$Y$115="NS",CNGE_2026_M1_Secc10_Sub2!$Y$115="NA")</xm:f>
            <x14:dxf>
              <fill>
                <patternFill patternType="mediumGray"/>
              </fill>
            </x14:dxf>
          </x14:cfRule>
          <xm:sqref>C26:AD26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08"/>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63" width="3.625" customWidth="1"/>
    <col min="64" max="64" width="5.625" customWidth="1"/>
    <col min="65" max="16384" width="11.5" hidden="1"/>
  </cols>
  <sheetData>
    <row r="1" spans="1:63" ht="173.25" customHeight="1">
      <c r="A1" s="298"/>
      <c r="B1" s="543" t="s">
        <v>6016</v>
      </c>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row>
    <row r="2" spans="1:63" ht="1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row>
    <row r="3" spans="1:63" ht="45" customHeight="1">
      <c r="A3" s="140"/>
      <c r="B3" s="347" t="s">
        <v>0</v>
      </c>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c r="AI3" s="347"/>
      <c r="AJ3" s="347"/>
      <c r="AK3" s="347"/>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row>
    <row r="4" spans="1:63" ht="15" customHeigh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row>
    <row r="5" spans="1:63" ht="45" customHeight="1">
      <c r="A5" s="140"/>
      <c r="B5" s="347" t="s">
        <v>1</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row>
    <row r="6" spans="1:63" ht="15" customHeight="1">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row>
    <row r="7" spans="1:63" ht="72" customHeight="1">
      <c r="A7" s="140"/>
      <c r="B7" s="347" t="s">
        <v>16</v>
      </c>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row>
    <row r="8" spans="1:63" ht="15" customHeight="1">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row>
    <row r="9" spans="1:63" ht="15" customHeight="1" thickBot="1">
      <c r="A9" s="140"/>
      <c r="B9" s="201" t="s">
        <v>3</v>
      </c>
      <c r="C9" s="140"/>
      <c r="D9" s="140"/>
      <c r="E9" s="140"/>
      <c r="F9" s="140"/>
      <c r="G9" s="140"/>
      <c r="H9" s="140"/>
      <c r="I9" s="140"/>
      <c r="J9" s="140"/>
      <c r="K9" s="140"/>
      <c r="L9" s="140"/>
      <c r="M9" s="140"/>
      <c r="N9" s="201" t="s">
        <v>4</v>
      </c>
      <c r="O9" s="83"/>
      <c r="P9" s="201"/>
      <c r="Q9" s="83"/>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441" t="s">
        <v>2</v>
      </c>
      <c r="BI9" s="441"/>
      <c r="BJ9" s="441"/>
      <c r="BK9" s="441"/>
    </row>
    <row r="10" spans="1:63" ht="15" customHeight="1" thickBot="1">
      <c r="A10" s="140"/>
      <c r="B10" s="311" t="str">
        <f>IF(Presentación!B10="","",Presentación!B10)</f>
        <v>Veracruz de Ignacio de la Llave</v>
      </c>
      <c r="C10" s="312"/>
      <c r="D10" s="312"/>
      <c r="E10" s="312"/>
      <c r="F10" s="312"/>
      <c r="G10" s="312"/>
      <c r="H10" s="312"/>
      <c r="I10" s="312"/>
      <c r="J10" s="312"/>
      <c r="K10" s="312"/>
      <c r="L10" s="313"/>
      <c r="M10" s="166"/>
      <c r="N10" s="311" t="str">
        <f>IF(Presentación!N10="","",Presentación!N10)</f>
        <v>230</v>
      </c>
      <c r="O10" s="313"/>
      <c r="P10" s="31"/>
      <c r="Q10" s="31"/>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row>
    <row r="11" spans="1:63" ht="15" customHeight="1">
      <c r="A11" s="140"/>
      <c r="B11" s="180"/>
      <c r="C11" s="180"/>
      <c r="D11" s="180"/>
      <c r="E11" s="180"/>
      <c r="F11" s="180"/>
      <c r="G11" s="180"/>
      <c r="H11" s="180"/>
      <c r="I11" s="180"/>
      <c r="J11" s="180"/>
      <c r="K11" s="180"/>
      <c r="L11" s="180"/>
      <c r="M11" s="166"/>
      <c r="N11" s="180"/>
      <c r="O11" s="180"/>
      <c r="P11" s="31"/>
      <c r="Q11" s="31"/>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row>
    <row r="12" spans="1:63" ht="15" customHeight="1">
      <c r="A12" s="140"/>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548" t="s">
        <v>5345</v>
      </c>
      <c r="BI12" s="322"/>
      <c r="BJ12" s="322"/>
      <c r="BK12" s="322"/>
    </row>
    <row r="13" spans="1:63" ht="15" customHeight="1">
      <c r="A13" s="140"/>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row>
    <row r="14" spans="1:63" ht="15" customHeight="1">
      <c r="A14" s="220"/>
      <c r="B14" s="431" t="s">
        <v>5346</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3"/>
    </row>
    <row r="15" spans="1:63" ht="15" customHeight="1">
      <c r="A15" s="220"/>
      <c r="B15" s="221"/>
      <c r="C15" s="423" t="s">
        <v>5347</v>
      </c>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7"/>
    </row>
    <row r="16" spans="1:63" ht="15" customHeight="1">
      <c r="A16" s="220"/>
      <c r="B16" s="221"/>
      <c r="C16" s="423" t="s">
        <v>5348</v>
      </c>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7"/>
    </row>
    <row r="17" spans="1:125" s="38" customFormat="1" ht="15" customHeight="1">
      <c r="A17" s="220"/>
      <c r="B17" s="222"/>
      <c r="C17" s="423" t="s">
        <v>5349</v>
      </c>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7"/>
      <c r="BL17"/>
      <c r="BM17" s="38">
        <v>1</v>
      </c>
      <c r="BN17" s="38">
        <v>2</v>
      </c>
      <c r="BO17" s="38">
        <v>3</v>
      </c>
      <c r="BP17" s="38">
        <v>4</v>
      </c>
      <c r="BQ17" s="38">
        <v>5</v>
      </c>
      <c r="BR17" s="38">
        <v>6</v>
      </c>
      <c r="BS17" s="38">
        <v>7</v>
      </c>
      <c r="BT17" s="38">
        <v>8</v>
      </c>
      <c r="BU17" s="38">
        <v>9</v>
      </c>
      <c r="BV17" s="38">
        <v>10</v>
      </c>
      <c r="BW17" s="38">
        <v>11</v>
      </c>
      <c r="BX17" s="38">
        <v>12</v>
      </c>
      <c r="BY17" s="38">
        <v>13</v>
      </c>
      <c r="BZ17" s="38">
        <v>14</v>
      </c>
      <c r="CA17" s="38">
        <v>15</v>
      </c>
      <c r="CB17" s="38">
        <v>16</v>
      </c>
      <c r="CC17" s="38">
        <v>17</v>
      </c>
      <c r="CD17" s="38">
        <v>18</v>
      </c>
      <c r="CE17" s="38">
        <v>19</v>
      </c>
      <c r="CF17" s="38">
        <v>20</v>
      </c>
      <c r="CG17" s="38">
        <v>21</v>
      </c>
      <c r="CH17" s="38">
        <v>22</v>
      </c>
      <c r="CI17" s="38">
        <v>23</v>
      </c>
      <c r="CJ17" s="38">
        <v>24</v>
      </c>
      <c r="CK17" s="38">
        <v>25</v>
      </c>
      <c r="CL17" s="38">
        <v>26</v>
      </c>
      <c r="CM17" s="38">
        <v>27</v>
      </c>
      <c r="CN17" s="38">
        <v>28</v>
      </c>
      <c r="CO17" s="38">
        <v>29</v>
      </c>
      <c r="CP17" s="38">
        <v>30</v>
      </c>
      <c r="CQ17" s="38">
        <v>31</v>
      </c>
      <c r="CR17" s="38">
        <v>32</v>
      </c>
      <c r="CS17" s="38">
        <v>33</v>
      </c>
      <c r="CT17" s="38">
        <v>34</v>
      </c>
      <c r="CU17" s="38">
        <v>35</v>
      </c>
      <c r="CV17" s="38">
        <v>36</v>
      </c>
      <c r="CW17" s="38">
        <v>37</v>
      </c>
      <c r="CX17" s="38">
        <v>38</v>
      </c>
      <c r="CY17" s="38">
        <v>39</v>
      </c>
      <c r="CZ17" s="38">
        <v>40</v>
      </c>
      <c r="DA17" s="38">
        <v>41</v>
      </c>
      <c r="DB17" s="38">
        <v>42</v>
      </c>
      <c r="DC17" s="38">
        <v>43</v>
      </c>
      <c r="DD17" s="38">
        <v>44</v>
      </c>
      <c r="DE17" s="38">
        <v>45</v>
      </c>
      <c r="DF17" s="38">
        <v>46</v>
      </c>
      <c r="DG17" s="38">
        <v>47</v>
      </c>
      <c r="DH17" s="38">
        <v>48</v>
      </c>
      <c r="DI17" s="38">
        <v>49</v>
      </c>
      <c r="DJ17" s="38">
        <v>50</v>
      </c>
      <c r="DK17" s="38">
        <v>51</v>
      </c>
      <c r="DL17" s="38">
        <v>52</v>
      </c>
    </row>
    <row r="18" spans="1:125" s="38" customFormat="1" ht="15" customHeight="1">
      <c r="A18" s="220"/>
      <c r="B18" s="222"/>
      <c r="C18" s="423" t="s">
        <v>5350</v>
      </c>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7"/>
      <c r="BL18"/>
      <c r="BM18" s="38" t="s">
        <v>5351</v>
      </c>
    </row>
    <row r="19" spans="1:125" s="38" customFormat="1" ht="15" customHeight="1">
      <c r="A19" s="220"/>
      <c r="B19" s="223"/>
      <c r="C19" s="480" t="s">
        <v>5352</v>
      </c>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500"/>
      <c r="BL19"/>
      <c r="BM19">
        <f>IF(OR(CNGE_2026_M1_Secc10_Sub2!AM$45=0,CNGE_2026_M1_Secc10_Sub2!AM$45="NS",CNGE_2026_M1_Secc10_Sub2!AM$45="NA"),IF(COUNTA(L25:L599)=0,0,1),0)</f>
        <v>0</v>
      </c>
      <c r="BN19">
        <f>IF(OR(CNGE_2026_M1_Secc10_Sub2!AN$45=0,CNGE_2026_M1_Secc10_Sub2!AN$45="NS",CNGE_2026_M1_Secc10_Sub2!AN$45="NA"),IF(COUNTA(M25:M599)=0,0,1),0)</f>
        <v>0</v>
      </c>
      <c r="BO19">
        <f>IF(OR(CNGE_2026_M1_Secc10_Sub2!AO$45=0,CNGE_2026_M1_Secc10_Sub2!AO$45="NS",CNGE_2026_M1_Secc10_Sub2!AO$45="NA"),IF(COUNTA(N25:N599)=0,0,1),0)</f>
        <v>0</v>
      </c>
      <c r="BP19">
        <f>IF(OR(CNGE_2026_M1_Secc10_Sub2!AP$45=0,CNGE_2026_M1_Secc10_Sub2!AP$45="NS",CNGE_2026_M1_Secc10_Sub2!AP$45="NA"),IF(COUNTA(O25:O599)=0,0,1),0)</f>
        <v>0</v>
      </c>
      <c r="BQ19">
        <f>IF(OR(CNGE_2026_M1_Secc10_Sub2!AQ$45=0,CNGE_2026_M1_Secc10_Sub2!AQ$45="NS",CNGE_2026_M1_Secc10_Sub2!AQ$45="NA"),IF(COUNTA(P25:P599)=0,0,1),0)</f>
        <v>0</v>
      </c>
      <c r="BR19">
        <f>IF(OR(CNGE_2026_M1_Secc10_Sub2!AR$45=0,CNGE_2026_M1_Secc10_Sub2!AR$45="NS",CNGE_2026_M1_Secc10_Sub2!AR$45="NA"),IF(COUNTA(Q25:Q599)=0,0,1),0)</f>
        <v>0</v>
      </c>
      <c r="BS19">
        <f>IF(OR(CNGE_2026_M1_Secc10_Sub2!AS$45=0,CNGE_2026_M1_Secc10_Sub2!AS$45="NS",CNGE_2026_M1_Secc10_Sub2!AS$45="NA"),IF(COUNTA(R25:R599)=0,0,1),0)</f>
        <v>0</v>
      </c>
      <c r="BT19">
        <f>IF(OR(CNGE_2026_M1_Secc10_Sub2!AT$45=0,CNGE_2026_M1_Secc10_Sub2!AT$45="NS",CNGE_2026_M1_Secc10_Sub2!AT$45="NA"),IF(COUNTA(S25:S599)=0,0,1),0)</f>
        <v>0</v>
      </c>
      <c r="BU19">
        <f>IF(OR(CNGE_2026_M1_Secc10_Sub2!AU$45=0,CNGE_2026_M1_Secc10_Sub2!AU$45="NS",CNGE_2026_M1_Secc10_Sub2!AU$45="NA"),IF(COUNTA(T25:T599)=0,0,1),0)</f>
        <v>0</v>
      </c>
      <c r="BV19">
        <f>IF(OR(CNGE_2026_M1_Secc10_Sub2!AV$45=0,CNGE_2026_M1_Secc10_Sub2!AV$45="NS",CNGE_2026_M1_Secc10_Sub2!AV$45="NA"),IF(COUNTA(U25:U599)=0,0,1),0)</f>
        <v>0</v>
      </c>
      <c r="BW19">
        <f>IF(OR(CNGE_2026_M1_Secc10_Sub2!AW$45=0,CNGE_2026_M1_Secc10_Sub2!AW$45="NS",CNGE_2026_M1_Secc10_Sub2!AW$45="NA"),IF(COUNTA(V25:V599)=0,0,1),0)</f>
        <v>0</v>
      </c>
      <c r="BX19">
        <f>IF(OR(CNGE_2026_M1_Secc10_Sub2!AX$45=0,CNGE_2026_M1_Secc10_Sub2!AX$45="NS",CNGE_2026_M1_Secc10_Sub2!AX$45="NA"),IF(COUNTA(W25:W599)=0,0,1),0)</f>
        <v>0</v>
      </c>
      <c r="BY19">
        <f>IF(OR(CNGE_2026_M1_Secc10_Sub2!AY$45=0,CNGE_2026_M1_Secc10_Sub2!AY$45="NS",CNGE_2026_M1_Secc10_Sub2!AY$45="NA"),IF(COUNTA(X25:X599)=0,0,1),0)</f>
        <v>0</v>
      </c>
      <c r="BZ19">
        <f>IF(OR(CNGE_2026_M1_Secc10_Sub2!AZ$45=0,CNGE_2026_M1_Secc10_Sub2!AZ$45="NS",CNGE_2026_M1_Secc10_Sub2!AZ$45="NA"),IF(COUNTA(Y25:Y599)=0,0,1),0)</f>
        <v>0</v>
      </c>
      <c r="CA19">
        <f>IF(OR(CNGE_2026_M1_Secc10_Sub2!BA$45=0,CNGE_2026_M1_Secc10_Sub2!BA$45="NS",CNGE_2026_M1_Secc10_Sub2!BA$45="NA"),IF(COUNTA(Z25:Z599)=0,0,1),0)</f>
        <v>0</v>
      </c>
      <c r="CB19">
        <f>IF(OR(CNGE_2026_M1_Secc10_Sub2!BB$45=0,CNGE_2026_M1_Secc10_Sub2!BB$45="NS",CNGE_2026_M1_Secc10_Sub2!BB$45="NA"),IF(COUNTA(AA25:AA599)=0,0,1),0)</f>
        <v>0</v>
      </c>
      <c r="CC19">
        <f>IF(OR(CNGE_2026_M1_Secc10_Sub2!BC$45=0,CNGE_2026_M1_Secc10_Sub2!BC$45="NS",CNGE_2026_M1_Secc10_Sub2!BC$45="NA"),IF(COUNTA(AB25:AB599)=0,0,1),0)</f>
        <v>0</v>
      </c>
      <c r="CD19">
        <f>IF(OR(CNGE_2026_M1_Secc10_Sub2!BD$45=0,CNGE_2026_M1_Secc10_Sub2!BD$45="NS",CNGE_2026_M1_Secc10_Sub2!BD$45="NA"),IF(COUNTA(AC25:AC599)=0,0,1),0)</f>
        <v>0</v>
      </c>
      <c r="CE19">
        <f>IF(OR(CNGE_2026_M1_Secc10_Sub2!BE$45=0,CNGE_2026_M1_Secc10_Sub2!BE$45="NS",CNGE_2026_M1_Secc10_Sub2!BE$45="NA"),IF(COUNTA(AD25:AD599)=0,0,1),0)</f>
        <v>0</v>
      </c>
      <c r="CF19">
        <f>IF(OR(CNGE_2026_M1_Secc10_Sub2!BF$45=0,CNGE_2026_M1_Secc10_Sub2!BF$45="NS",CNGE_2026_M1_Secc10_Sub2!BF$45="NA"),IF(COUNTA(AE25:AE599)=0,0,1),0)</f>
        <v>0</v>
      </c>
      <c r="CG19">
        <f>IF(OR(CNGE_2026_M1_Secc10_Sub2!BG$45=0,CNGE_2026_M1_Secc10_Sub2!BG$45="NS",CNGE_2026_M1_Secc10_Sub2!BG$45="NA"),IF(COUNTA(AF25:AF599)=0,0,1),0)</f>
        <v>0</v>
      </c>
      <c r="CH19">
        <f>IF(OR(CNGE_2026_M1_Secc10_Sub2!BH$45=0,CNGE_2026_M1_Secc10_Sub2!BH$45="NS",CNGE_2026_M1_Secc10_Sub2!BH$45="NA"),IF(COUNTA(AG25:AG599)=0,0,1),0)</f>
        <v>0</v>
      </c>
      <c r="CI19">
        <f>IF(OR(CNGE_2026_M1_Secc10_Sub2!BI$45=0,CNGE_2026_M1_Secc10_Sub2!BI$45="NS",CNGE_2026_M1_Secc10_Sub2!BI$45="NA"),IF(COUNTA(AH25:AH599)=0,0,1),0)</f>
        <v>0</v>
      </c>
      <c r="CJ19">
        <f>IF(OR(CNGE_2026_M1_Secc10_Sub2!BJ$45=0,CNGE_2026_M1_Secc10_Sub2!BJ$45="NS",CNGE_2026_M1_Secc10_Sub2!BJ$45="NA"),IF(COUNTA(AI25:AI599)=0,0,1),0)</f>
        <v>0</v>
      </c>
      <c r="CK19">
        <f>IF(OR(CNGE_2026_M1_Secc10_Sub2!BK$45=0,CNGE_2026_M1_Secc10_Sub2!BK$45="NS",CNGE_2026_M1_Secc10_Sub2!BK$45="NA"),IF(COUNTA(AJ25:AJ599)=0,0,1),0)</f>
        <v>0</v>
      </c>
      <c r="CL19">
        <f>IF(OR(CNGE_2026_M1_Secc10_Sub2!BL$45=0,CNGE_2026_M1_Secc10_Sub2!BL$45="NS",CNGE_2026_M1_Secc10_Sub2!BL$45="NA"),IF(COUNTA(AK25:AK599)=0,0,1),0)</f>
        <v>0</v>
      </c>
      <c r="CM19">
        <f>IF(OR(CNGE_2026_M1_Secc10_Sub2!BM$45=0,CNGE_2026_M1_Secc10_Sub2!BM$45="NS",CNGE_2026_M1_Secc10_Sub2!BM$45="NA"),IF(COUNTA(AL25:AL599)=0,0,1),0)</f>
        <v>0</v>
      </c>
      <c r="CN19">
        <f>IF(OR(CNGE_2026_M1_Secc10_Sub2!BN$45=0,CNGE_2026_M1_Secc10_Sub2!BN$45="NS",CNGE_2026_M1_Secc10_Sub2!BN$45="NA"),IF(COUNTA(AM25:AM599)=0,0,1),0)</f>
        <v>0</v>
      </c>
      <c r="CO19">
        <f>IF(OR(CNGE_2026_M1_Secc10_Sub2!BO$45=0,CNGE_2026_M1_Secc10_Sub2!BO$45="NS",CNGE_2026_M1_Secc10_Sub2!BO$45="NA"),IF(COUNTA(AN25:AN599)=0,0,1),0)</f>
        <v>0</v>
      </c>
      <c r="CP19">
        <f>IF(OR(CNGE_2026_M1_Secc10_Sub2!BP$45=0,CNGE_2026_M1_Secc10_Sub2!BP$45="NS",CNGE_2026_M1_Secc10_Sub2!BP$45="NA"),IF(COUNTA(AO25:AO599)=0,0,1),0)</f>
        <v>0</v>
      </c>
      <c r="CQ19">
        <f>IF(OR(CNGE_2026_M1_Secc10_Sub2!BQ$45=0,CNGE_2026_M1_Secc10_Sub2!BQ$45="NS",CNGE_2026_M1_Secc10_Sub2!BQ$45="NA"),IF(COUNTA(AP25:AP599)=0,0,1),0)</f>
        <v>0</v>
      </c>
      <c r="CR19">
        <f>IF(OR(CNGE_2026_M1_Secc10_Sub2!BR$45=0,CNGE_2026_M1_Secc10_Sub2!BR$45="NS",CNGE_2026_M1_Secc10_Sub2!BR$45="NA"),IF(COUNTA(AQ25:AQ599)=0,0,1),0)</f>
        <v>0</v>
      </c>
      <c r="CS19">
        <f>IF(OR(CNGE_2026_M1_Secc10_Sub2!BS$45=0,CNGE_2026_M1_Secc10_Sub2!BS$45="NS",CNGE_2026_M1_Secc10_Sub2!BS$45="NA"),IF(COUNTA(AR25:AR599)=0,0,1),0)</f>
        <v>0</v>
      </c>
      <c r="CT19">
        <f>IF(OR(CNGE_2026_M1_Secc10_Sub2!BT$45=0,CNGE_2026_M1_Secc10_Sub2!BT$45="NS",CNGE_2026_M1_Secc10_Sub2!BT$45="NA"),IF(COUNTA(AS25:AS599)=0,0,1),0)</f>
        <v>0</v>
      </c>
      <c r="CU19">
        <f>IF(OR(CNGE_2026_M1_Secc10_Sub2!BU$45=0,CNGE_2026_M1_Secc10_Sub2!BU$45="NS",CNGE_2026_M1_Secc10_Sub2!BU$45="NA"),IF(COUNTA(AT25:AT599)=0,0,1),0)</f>
        <v>0</v>
      </c>
      <c r="CV19">
        <f>IF(OR(CNGE_2026_M1_Secc10_Sub2!BV$45=0,CNGE_2026_M1_Secc10_Sub2!BV$45="NS",CNGE_2026_M1_Secc10_Sub2!BV$45="NA"),IF(COUNTA(AU25:AU599)=0,0,1),0)</f>
        <v>0</v>
      </c>
      <c r="CW19">
        <f>IF(OR(CNGE_2026_M1_Secc10_Sub2!BW$45=0,CNGE_2026_M1_Secc10_Sub2!BW$45="NS",CNGE_2026_M1_Secc10_Sub2!BW$45="NA"),IF(COUNTA(AV25:AV599)=0,0,1),0)</f>
        <v>0</v>
      </c>
      <c r="CX19">
        <f>IF(OR(CNGE_2026_M1_Secc10_Sub2!BX$45=0,CNGE_2026_M1_Secc10_Sub2!BX$45="NS",CNGE_2026_M1_Secc10_Sub2!BX$45="NA"),IF(COUNTA(AW25:AW599)=0,0,1),0)</f>
        <v>0</v>
      </c>
      <c r="CY19">
        <f>IF(OR(CNGE_2026_M1_Secc10_Sub2!BY$45=0,CNGE_2026_M1_Secc10_Sub2!BY$45="NS",CNGE_2026_M1_Secc10_Sub2!BY$45="NA"),IF(COUNTA(AX25:AX599)=0,0,1),0)</f>
        <v>0</v>
      </c>
      <c r="CZ19">
        <f>IF(OR(CNGE_2026_M1_Secc10_Sub2!BZ$45=0,CNGE_2026_M1_Secc10_Sub2!BZ$45="NS",CNGE_2026_M1_Secc10_Sub2!BZ$45="NA"),IF(COUNTA(AY25:AY599)=0,0,1),0)</f>
        <v>0</v>
      </c>
      <c r="DA19">
        <f>IF(OR(CNGE_2026_M1_Secc10_Sub2!CA$45=0,CNGE_2026_M1_Secc10_Sub2!CA$45="NS",CNGE_2026_M1_Secc10_Sub2!CA$45="NA"),IF(COUNTA(AZ25:AZ599)=0,0,1),0)</f>
        <v>0</v>
      </c>
      <c r="DB19">
        <f>IF(OR(CNGE_2026_M1_Secc10_Sub2!CB$45=0,CNGE_2026_M1_Secc10_Sub2!CB$45="NS",CNGE_2026_M1_Secc10_Sub2!CB$45="NA"),IF(COUNTA(BA25:BA599)=0,0,1),0)</f>
        <v>0</v>
      </c>
      <c r="DC19">
        <f>IF(OR(CNGE_2026_M1_Secc10_Sub2!CC$45=0,CNGE_2026_M1_Secc10_Sub2!CC$45="NS",CNGE_2026_M1_Secc10_Sub2!CC$45="NA"),IF(COUNTA(BB25:BB599)=0,0,1),0)</f>
        <v>0</v>
      </c>
      <c r="DD19">
        <f>IF(OR(CNGE_2026_M1_Secc10_Sub2!CD$45=0,CNGE_2026_M1_Secc10_Sub2!CD$45="NS",CNGE_2026_M1_Secc10_Sub2!CD$45="NA"),IF(COUNTA(BC25:BC599)=0,0,1),0)</f>
        <v>0</v>
      </c>
      <c r="DE19">
        <f>IF(OR(CNGE_2026_M1_Secc10_Sub2!CE$45=0,CNGE_2026_M1_Secc10_Sub2!CE$45="NS",CNGE_2026_M1_Secc10_Sub2!CE$45="NA"),IF(COUNTA(BD25:BD599)=0,0,1),0)</f>
        <v>0</v>
      </c>
      <c r="DF19">
        <f>IF(OR(CNGE_2026_M1_Secc10_Sub2!CF$45=0,CNGE_2026_M1_Secc10_Sub2!CF$45="NS",CNGE_2026_M1_Secc10_Sub2!CF$45="NA"),IF(COUNTA(BE25:BE599)=0,0,1),0)</f>
        <v>0</v>
      </c>
      <c r="DG19">
        <f>IF(OR(CNGE_2026_M1_Secc10_Sub2!CG$45=0,CNGE_2026_M1_Secc10_Sub2!CG$45="NS",CNGE_2026_M1_Secc10_Sub2!CG$45="NA"),IF(COUNTA(BF25:BF599)=0,0,1),0)</f>
        <v>0</v>
      </c>
      <c r="DH19">
        <f>IF(OR(CNGE_2026_M1_Secc10_Sub2!CH$45=0,CNGE_2026_M1_Secc10_Sub2!CH$45="NS",CNGE_2026_M1_Secc10_Sub2!CH$45="NA"),IF(COUNTA(BG25:BG599)=0,0,1),0)</f>
        <v>0</v>
      </c>
      <c r="DI19">
        <f>IF(OR(CNGE_2026_M1_Secc10_Sub2!CI$45=0,CNGE_2026_M1_Secc10_Sub2!CI$45="NS",CNGE_2026_M1_Secc10_Sub2!CI$45="NA"),IF(COUNTA(BH25:BH599)=0,0,1),0)</f>
        <v>0</v>
      </c>
      <c r="DJ19">
        <f>IF(OR(CNGE_2026_M1_Secc10_Sub2!CJ$45=0,CNGE_2026_M1_Secc10_Sub2!CJ$45="NS",CNGE_2026_M1_Secc10_Sub2!CJ$45="NA"),IF(COUNTA(BI25:BI599)=0,0,1),0)</f>
        <v>0</v>
      </c>
      <c r="DK19">
        <f>IF(OR(CNGE_2026_M1_Secc10_Sub2!CK$45=0,CNGE_2026_M1_Secc10_Sub2!CK$45="NS",CNGE_2026_M1_Secc10_Sub2!CK$45="NA"),IF(COUNTA(BJ25:BJ599)=0,0,1),0)</f>
        <v>0</v>
      </c>
      <c r="DL19">
        <f>IF(OR(CNGE_2026_M1_Secc10_Sub2!CL$45=0,CNGE_2026_M1_Secc10_Sub2!CL$45="NS",CNGE_2026_M1_Secc10_Sub2!CL$45="NA"),IF(COUNTA(BK25:BK599)=0,0,1),0)</f>
        <v>0</v>
      </c>
      <c r="DM19" s="38">
        <f>IF(COUNTIF(BM21:DL21,"1")=52,IF(COUNTA(K25:K599)=0,0,1),0)</f>
        <v>0</v>
      </c>
      <c r="DN19" s="224">
        <f>SUM(BM19:DM19)</f>
        <v>0</v>
      </c>
    </row>
    <row r="20" spans="1:125" s="38" customFormat="1" ht="15" customHeight="1">
      <c r="A20" s="220"/>
      <c r="B20" s="162"/>
      <c r="C20" s="162"/>
      <c r="D20" s="162"/>
      <c r="E20" s="162"/>
      <c r="F20" s="162"/>
      <c r="G20" s="162"/>
      <c r="H20" s="162"/>
      <c r="I20" s="162"/>
      <c r="J20" s="162"/>
      <c r="K20" s="16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s="38" t="s">
        <v>5353</v>
      </c>
      <c r="DK20"/>
      <c r="DL20"/>
    </row>
    <row r="21" spans="1:125" s="38" customFormat="1" ht="15" customHeight="1">
      <c r="A21" s="220"/>
      <c r="B21" s="162"/>
      <c r="C21" s="337" t="s">
        <v>5354</v>
      </c>
      <c r="D21" s="337"/>
      <c r="E21" s="337"/>
      <c r="F21" s="337"/>
      <c r="G21" s="337"/>
      <c r="H21" s="337"/>
      <c r="I21" s="337"/>
      <c r="J21" s="337"/>
      <c r="K21" s="337" t="s">
        <v>5355</v>
      </c>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c r="BM21">
        <f>IF(AND(CNGE_2026_M1_Secc10_Sub2!AM45&gt;0,CNGE_2026_M1_Secc10_Sub2!AM45&lt;&gt;"NS",CNGE_2026_M1_Secc10_Sub2!AM45&lt;&gt;"NA"),0,1)</f>
        <v>1</v>
      </c>
      <c r="BN21">
        <f>IF(AND(CNGE_2026_M1_Secc10_Sub2!AN45&gt;0,CNGE_2026_M1_Secc10_Sub2!AN45&lt;&gt;"NS",CNGE_2026_M1_Secc10_Sub2!AN45&lt;&gt;"NA"),0,1)</f>
        <v>1</v>
      </c>
      <c r="BO21">
        <f>IF(AND(CNGE_2026_M1_Secc10_Sub2!AO45&gt;0,CNGE_2026_M1_Secc10_Sub2!AO45&lt;&gt;"NS",CNGE_2026_M1_Secc10_Sub2!AO45&lt;&gt;"NA"),0,1)</f>
        <v>1</v>
      </c>
      <c r="BP21">
        <f>IF(AND(CNGE_2026_M1_Secc10_Sub2!AP45&gt;0,CNGE_2026_M1_Secc10_Sub2!AP45&lt;&gt;"NS",CNGE_2026_M1_Secc10_Sub2!AP45&lt;&gt;"NA"),0,1)</f>
        <v>1</v>
      </c>
      <c r="BQ21">
        <f>IF(AND(CNGE_2026_M1_Secc10_Sub2!AQ45&gt;0,CNGE_2026_M1_Secc10_Sub2!AQ45&lt;&gt;"NS",CNGE_2026_M1_Secc10_Sub2!AQ45&lt;&gt;"NA"),0,1)</f>
        <v>1</v>
      </c>
      <c r="BR21">
        <f>IF(AND(CNGE_2026_M1_Secc10_Sub2!AR45&gt;0,CNGE_2026_M1_Secc10_Sub2!AR45&lt;&gt;"NS",CNGE_2026_M1_Secc10_Sub2!AR45&lt;&gt;"NA"),0,1)</f>
        <v>1</v>
      </c>
      <c r="BS21">
        <f>IF(AND(CNGE_2026_M1_Secc10_Sub2!AS45&gt;0,CNGE_2026_M1_Secc10_Sub2!AS45&lt;&gt;"NS",CNGE_2026_M1_Secc10_Sub2!AS45&lt;&gt;"NA"),0,1)</f>
        <v>1</v>
      </c>
      <c r="BT21">
        <f>IF(AND(CNGE_2026_M1_Secc10_Sub2!AT45&gt;0,CNGE_2026_M1_Secc10_Sub2!AT45&lt;&gt;"NS",CNGE_2026_M1_Secc10_Sub2!AT45&lt;&gt;"NA"),0,1)</f>
        <v>1</v>
      </c>
      <c r="BU21">
        <f>IF(AND(CNGE_2026_M1_Secc10_Sub2!AU45&gt;0,CNGE_2026_M1_Secc10_Sub2!AU45&lt;&gt;"NS",CNGE_2026_M1_Secc10_Sub2!AU45&lt;&gt;"NA"),0,1)</f>
        <v>1</v>
      </c>
      <c r="BV21">
        <f>IF(AND(CNGE_2026_M1_Secc10_Sub2!AV45&gt;0,CNGE_2026_M1_Secc10_Sub2!AV45&lt;&gt;"NS",CNGE_2026_M1_Secc10_Sub2!AV45&lt;&gt;"NA"),0,1)</f>
        <v>1</v>
      </c>
      <c r="BW21">
        <f>IF(AND(CNGE_2026_M1_Secc10_Sub2!AW45&gt;0,CNGE_2026_M1_Secc10_Sub2!AW45&lt;&gt;"NS",CNGE_2026_M1_Secc10_Sub2!AW45&lt;&gt;"NA"),0,1)</f>
        <v>1</v>
      </c>
      <c r="BX21">
        <f>IF(AND(CNGE_2026_M1_Secc10_Sub2!AX45&gt;0,CNGE_2026_M1_Secc10_Sub2!AX45&lt;&gt;"NS",CNGE_2026_M1_Secc10_Sub2!AX45&lt;&gt;"NA"),0,1)</f>
        <v>1</v>
      </c>
      <c r="BY21">
        <f>IF(AND(CNGE_2026_M1_Secc10_Sub2!AY45&gt;0,CNGE_2026_M1_Secc10_Sub2!AY45&lt;&gt;"NS",CNGE_2026_M1_Secc10_Sub2!AY45&lt;&gt;"NA"),0,1)</f>
        <v>1</v>
      </c>
      <c r="BZ21">
        <f>IF(AND(CNGE_2026_M1_Secc10_Sub2!AZ45&gt;0,CNGE_2026_M1_Secc10_Sub2!AZ45&lt;&gt;"NS",CNGE_2026_M1_Secc10_Sub2!AZ45&lt;&gt;"NA"),0,1)</f>
        <v>1</v>
      </c>
      <c r="CA21">
        <f>IF(AND(CNGE_2026_M1_Secc10_Sub2!BA45&gt;0,CNGE_2026_M1_Secc10_Sub2!BA45&lt;&gt;"NS",CNGE_2026_M1_Secc10_Sub2!BA45&lt;&gt;"NA"),0,1)</f>
        <v>1</v>
      </c>
      <c r="CB21">
        <f>IF(AND(CNGE_2026_M1_Secc10_Sub2!BB45&gt;0,CNGE_2026_M1_Secc10_Sub2!BB45&lt;&gt;"NS",CNGE_2026_M1_Secc10_Sub2!BB45&lt;&gt;"NA"),0,1)</f>
        <v>1</v>
      </c>
      <c r="CC21">
        <f>IF(AND(CNGE_2026_M1_Secc10_Sub2!BC45&gt;0,CNGE_2026_M1_Secc10_Sub2!BC45&lt;&gt;"NS",CNGE_2026_M1_Secc10_Sub2!BC45&lt;&gt;"NA"),0,1)</f>
        <v>1</v>
      </c>
      <c r="CD21">
        <f>IF(AND(CNGE_2026_M1_Secc10_Sub2!BD45&gt;0,CNGE_2026_M1_Secc10_Sub2!BD45&lt;&gt;"NS",CNGE_2026_M1_Secc10_Sub2!BD45&lt;&gt;"NA"),0,1)</f>
        <v>1</v>
      </c>
      <c r="CE21">
        <f>IF(AND(CNGE_2026_M1_Secc10_Sub2!BE45&gt;0,CNGE_2026_M1_Secc10_Sub2!BE45&lt;&gt;"NS",CNGE_2026_M1_Secc10_Sub2!BE45&lt;&gt;"NA"),0,1)</f>
        <v>1</v>
      </c>
      <c r="CF21">
        <f>IF(AND(CNGE_2026_M1_Secc10_Sub2!BF45&gt;0,CNGE_2026_M1_Secc10_Sub2!BF45&lt;&gt;"NS",CNGE_2026_M1_Secc10_Sub2!BF45&lt;&gt;"NA"),0,1)</f>
        <v>1</v>
      </c>
      <c r="CG21">
        <f>IF(AND(CNGE_2026_M1_Secc10_Sub2!BG45&gt;0,CNGE_2026_M1_Secc10_Sub2!BG45&lt;&gt;"NS",CNGE_2026_M1_Secc10_Sub2!BG45&lt;&gt;"NA"),0,1)</f>
        <v>1</v>
      </c>
      <c r="CH21">
        <f>IF(AND(CNGE_2026_M1_Secc10_Sub2!BH45&gt;0,CNGE_2026_M1_Secc10_Sub2!BH45&lt;&gt;"NS",CNGE_2026_M1_Secc10_Sub2!BH45&lt;&gt;"NA"),0,1)</f>
        <v>1</v>
      </c>
      <c r="CI21">
        <f>IF(AND(CNGE_2026_M1_Secc10_Sub2!BI45&gt;0,CNGE_2026_M1_Secc10_Sub2!BI45&lt;&gt;"NS",CNGE_2026_M1_Secc10_Sub2!BI45&lt;&gt;"NA"),0,1)</f>
        <v>1</v>
      </c>
      <c r="CJ21">
        <f>IF(AND(CNGE_2026_M1_Secc10_Sub2!BJ45&gt;0,CNGE_2026_M1_Secc10_Sub2!BJ45&lt;&gt;"NS",CNGE_2026_M1_Secc10_Sub2!BJ45&lt;&gt;"NA"),0,1)</f>
        <v>1</v>
      </c>
      <c r="CK21">
        <f>IF(AND(CNGE_2026_M1_Secc10_Sub2!BK45&gt;0,CNGE_2026_M1_Secc10_Sub2!BK45&lt;&gt;"NS",CNGE_2026_M1_Secc10_Sub2!BK45&lt;&gt;"NA"),0,1)</f>
        <v>1</v>
      </c>
      <c r="CL21">
        <f>IF(AND(CNGE_2026_M1_Secc10_Sub2!BL45&gt;0,CNGE_2026_M1_Secc10_Sub2!BL45&lt;&gt;"NS",CNGE_2026_M1_Secc10_Sub2!BL45&lt;&gt;"NA"),0,1)</f>
        <v>1</v>
      </c>
      <c r="CM21">
        <f>IF(AND(CNGE_2026_M1_Secc10_Sub2!BM45&gt;0,CNGE_2026_M1_Secc10_Sub2!BM45&lt;&gt;"NS",CNGE_2026_M1_Secc10_Sub2!BM45&lt;&gt;"NA"),0,1)</f>
        <v>1</v>
      </c>
      <c r="CN21">
        <f>IF(AND(CNGE_2026_M1_Secc10_Sub2!BN45&gt;0,CNGE_2026_M1_Secc10_Sub2!BN45&lt;&gt;"NS",CNGE_2026_M1_Secc10_Sub2!BN45&lt;&gt;"NA"),0,1)</f>
        <v>1</v>
      </c>
      <c r="CO21">
        <f>IF(AND(CNGE_2026_M1_Secc10_Sub2!BO45&gt;0,CNGE_2026_M1_Secc10_Sub2!BO45&lt;&gt;"NS",CNGE_2026_M1_Secc10_Sub2!BO45&lt;&gt;"NA"),0,1)</f>
        <v>1</v>
      </c>
      <c r="CP21">
        <f>IF(AND(CNGE_2026_M1_Secc10_Sub2!BP45&gt;0,CNGE_2026_M1_Secc10_Sub2!BP45&lt;&gt;"NS",CNGE_2026_M1_Secc10_Sub2!BP45&lt;&gt;"NA"),0,1)</f>
        <v>1</v>
      </c>
      <c r="CQ21">
        <f>IF(AND(CNGE_2026_M1_Secc10_Sub2!BQ45&gt;0,CNGE_2026_M1_Secc10_Sub2!BQ45&lt;&gt;"NS",CNGE_2026_M1_Secc10_Sub2!BQ45&lt;&gt;"NA"),0,1)</f>
        <v>1</v>
      </c>
      <c r="CR21">
        <f>IF(AND(CNGE_2026_M1_Secc10_Sub2!BR45&gt;0,CNGE_2026_M1_Secc10_Sub2!BR45&lt;&gt;"NS",CNGE_2026_M1_Secc10_Sub2!BR45&lt;&gt;"NA"),0,1)</f>
        <v>1</v>
      </c>
      <c r="CS21">
        <f>IF(AND(CNGE_2026_M1_Secc10_Sub2!BS45&gt;0,CNGE_2026_M1_Secc10_Sub2!BS45&lt;&gt;"NS",CNGE_2026_M1_Secc10_Sub2!BS45&lt;&gt;"NA"),0,1)</f>
        <v>1</v>
      </c>
      <c r="CT21">
        <f>IF(AND(CNGE_2026_M1_Secc10_Sub2!BT45&gt;0,CNGE_2026_M1_Secc10_Sub2!BT45&lt;&gt;"NS",CNGE_2026_M1_Secc10_Sub2!BT45&lt;&gt;"NA"),0,1)</f>
        <v>1</v>
      </c>
      <c r="CU21">
        <f>IF(AND(CNGE_2026_M1_Secc10_Sub2!BU45&gt;0,CNGE_2026_M1_Secc10_Sub2!BU45&lt;&gt;"NS",CNGE_2026_M1_Secc10_Sub2!BU45&lt;&gt;"NA"),0,1)</f>
        <v>1</v>
      </c>
      <c r="CV21">
        <f>IF(AND(CNGE_2026_M1_Secc10_Sub2!BV45&gt;0,CNGE_2026_M1_Secc10_Sub2!BV45&lt;&gt;"NS",CNGE_2026_M1_Secc10_Sub2!BV45&lt;&gt;"NA"),0,1)</f>
        <v>1</v>
      </c>
      <c r="CW21">
        <f>IF(AND(CNGE_2026_M1_Secc10_Sub2!BW45&gt;0,CNGE_2026_M1_Secc10_Sub2!BW45&lt;&gt;"NS",CNGE_2026_M1_Secc10_Sub2!BW45&lt;&gt;"NA"),0,1)</f>
        <v>1</v>
      </c>
      <c r="CX21">
        <f>IF(AND(CNGE_2026_M1_Secc10_Sub2!BX45&gt;0,CNGE_2026_M1_Secc10_Sub2!BX45&lt;&gt;"NS",CNGE_2026_M1_Secc10_Sub2!BX45&lt;&gt;"NA"),0,1)</f>
        <v>1</v>
      </c>
      <c r="CY21">
        <f>IF(AND(CNGE_2026_M1_Secc10_Sub2!BY45&gt;0,CNGE_2026_M1_Secc10_Sub2!BY45&lt;&gt;"NS",CNGE_2026_M1_Secc10_Sub2!BY45&lt;&gt;"NA"),0,1)</f>
        <v>1</v>
      </c>
      <c r="CZ21">
        <f>IF(AND(CNGE_2026_M1_Secc10_Sub2!BZ45&gt;0,CNGE_2026_M1_Secc10_Sub2!BZ45&lt;&gt;"NS",CNGE_2026_M1_Secc10_Sub2!BZ45&lt;&gt;"NA"),0,1)</f>
        <v>1</v>
      </c>
      <c r="DA21">
        <f>IF(AND(CNGE_2026_M1_Secc10_Sub2!CA45&gt;0,CNGE_2026_M1_Secc10_Sub2!CA45&lt;&gt;"NS",CNGE_2026_M1_Secc10_Sub2!CA45&lt;&gt;"NA"),0,1)</f>
        <v>1</v>
      </c>
      <c r="DB21">
        <f>IF(AND(CNGE_2026_M1_Secc10_Sub2!CB45&gt;0,CNGE_2026_M1_Secc10_Sub2!CB45&lt;&gt;"NS",CNGE_2026_M1_Secc10_Sub2!CB45&lt;&gt;"NA"),0,1)</f>
        <v>1</v>
      </c>
      <c r="DC21">
        <f>IF(AND(CNGE_2026_M1_Secc10_Sub2!CC45&gt;0,CNGE_2026_M1_Secc10_Sub2!CC45&lt;&gt;"NS",CNGE_2026_M1_Secc10_Sub2!CC45&lt;&gt;"NA"),0,1)</f>
        <v>1</v>
      </c>
      <c r="DD21">
        <f>IF(AND(CNGE_2026_M1_Secc10_Sub2!CD45&gt;0,CNGE_2026_M1_Secc10_Sub2!CD45&lt;&gt;"NS",CNGE_2026_M1_Secc10_Sub2!CD45&lt;&gt;"NA"),0,1)</f>
        <v>1</v>
      </c>
      <c r="DE21">
        <f>IF(AND(CNGE_2026_M1_Secc10_Sub2!CE45&gt;0,CNGE_2026_M1_Secc10_Sub2!CE45&lt;&gt;"NS",CNGE_2026_M1_Secc10_Sub2!CE45&lt;&gt;"NA"),0,1)</f>
        <v>1</v>
      </c>
      <c r="DF21">
        <f>IF(AND(CNGE_2026_M1_Secc10_Sub2!CF45&gt;0,CNGE_2026_M1_Secc10_Sub2!CF45&lt;&gt;"NS",CNGE_2026_M1_Secc10_Sub2!CF45&lt;&gt;"NA"),0,1)</f>
        <v>1</v>
      </c>
      <c r="DG21">
        <f>IF(AND(CNGE_2026_M1_Secc10_Sub2!CG45&gt;0,CNGE_2026_M1_Secc10_Sub2!CG45&lt;&gt;"NS",CNGE_2026_M1_Secc10_Sub2!CG45&lt;&gt;"NA"),0,1)</f>
        <v>1</v>
      </c>
      <c r="DH21">
        <f>IF(AND(CNGE_2026_M1_Secc10_Sub2!CH45&gt;0,CNGE_2026_M1_Secc10_Sub2!CH45&lt;&gt;"NS",CNGE_2026_M1_Secc10_Sub2!CH45&lt;&gt;"NA"),0,1)</f>
        <v>1</v>
      </c>
      <c r="DI21">
        <f>IF(AND(CNGE_2026_M1_Secc10_Sub2!CI45&gt;0,CNGE_2026_M1_Secc10_Sub2!CI45&lt;&gt;"NS",CNGE_2026_M1_Secc10_Sub2!CI45&lt;&gt;"NA"),0,1)</f>
        <v>1</v>
      </c>
      <c r="DJ21">
        <f>IF(AND(CNGE_2026_M1_Secc10_Sub2!CJ45&gt;0,CNGE_2026_M1_Secc10_Sub2!CJ45&lt;&gt;"NS",CNGE_2026_M1_Secc10_Sub2!CJ45&lt;&gt;"NA"),0,1)</f>
        <v>1</v>
      </c>
      <c r="DK21">
        <f>IF(AND(CNGE_2026_M1_Secc10_Sub2!CK45&gt;0,CNGE_2026_M1_Secc10_Sub2!CK45&lt;&gt;"NS",CNGE_2026_M1_Secc10_Sub2!CK45&lt;&gt;"NA"),0,1)</f>
        <v>1</v>
      </c>
      <c r="DL21">
        <f>IF(AND(CNGE_2026_M1_Secc10_Sub2!CL45&gt;0,CNGE_2026_M1_Secc10_Sub2!CL45&lt;&gt;"NS",CNGE_2026_M1_Secc10_Sub2!CL45&lt;&gt;"NA"),0,1)</f>
        <v>1</v>
      </c>
      <c r="DM21" s="38">
        <f>IF(COUNTIF(BM21:DL21,"1")=52,1,0)</f>
        <v>1</v>
      </c>
      <c r="DN21" s="224">
        <f>SUM(BM21:DM21)</f>
        <v>53</v>
      </c>
    </row>
    <row r="22" spans="1:125" s="38" customFormat="1" ht="348" customHeight="1">
      <c r="A22" s="140"/>
      <c r="B22" s="140"/>
      <c r="C22" s="337"/>
      <c r="D22" s="337"/>
      <c r="E22" s="337"/>
      <c r="F22" s="337"/>
      <c r="G22" s="337"/>
      <c r="H22" s="337"/>
      <c r="I22" s="337"/>
      <c r="J22" s="337"/>
      <c r="K22" s="481" t="s">
        <v>5225</v>
      </c>
      <c r="L22" s="225" t="s">
        <v>5089</v>
      </c>
      <c r="M22" s="225" t="s">
        <v>5091</v>
      </c>
      <c r="N22" s="225" t="s">
        <v>5093</v>
      </c>
      <c r="O22" s="225" t="s">
        <v>5095</v>
      </c>
      <c r="P22" s="225" t="s">
        <v>5097</v>
      </c>
      <c r="Q22" s="225" t="s">
        <v>5099</v>
      </c>
      <c r="R22" s="225" t="s">
        <v>5101</v>
      </c>
      <c r="S22" s="225" t="s">
        <v>5103</v>
      </c>
      <c r="T22" s="225" t="s">
        <v>5105</v>
      </c>
      <c r="U22" s="225" t="s">
        <v>5107</v>
      </c>
      <c r="V22" s="225" t="s">
        <v>5109</v>
      </c>
      <c r="W22" s="225" t="s">
        <v>5111</v>
      </c>
      <c r="X22" s="225" t="s">
        <v>5113</v>
      </c>
      <c r="Y22" s="225" t="s">
        <v>5117</v>
      </c>
      <c r="Z22" s="225" t="s">
        <v>5119</v>
      </c>
      <c r="AA22" s="225" t="s">
        <v>5121</v>
      </c>
      <c r="AB22" s="225" t="s">
        <v>5123</v>
      </c>
      <c r="AC22" s="225" t="s">
        <v>5125</v>
      </c>
      <c r="AD22" s="225" t="s">
        <v>5127</v>
      </c>
      <c r="AE22" s="225" t="s">
        <v>5129</v>
      </c>
      <c r="AF22" s="225" t="s">
        <v>5131</v>
      </c>
      <c r="AG22" s="225" t="s">
        <v>5133</v>
      </c>
      <c r="AH22" s="225" t="s">
        <v>5135</v>
      </c>
      <c r="AI22" s="225" t="s">
        <v>5137</v>
      </c>
      <c r="AJ22" s="225" t="s">
        <v>5139</v>
      </c>
      <c r="AK22" s="225" t="s">
        <v>5143</v>
      </c>
      <c r="AL22" s="225" t="s">
        <v>5145</v>
      </c>
      <c r="AM22" s="225" t="s">
        <v>5147</v>
      </c>
      <c r="AN22" s="225" t="s">
        <v>5149</v>
      </c>
      <c r="AO22" s="225" t="s">
        <v>5151</v>
      </c>
      <c r="AP22" s="225" t="s">
        <v>5153</v>
      </c>
      <c r="AQ22" s="225" t="s">
        <v>5155</v>
      </c>
      <c r="AR22" s="225" t="s">
        <v>5157</v>
      </c>
      <c r="AS22" s="225" t="s">
        <v>5159</v>
      </c>
      <c r="AT22" s="225" t="s">
        <v>5161</v>
      </c>
      <c r="AU22" s="225" t="s">
        <v>5163</v>
      </c>
      <c r="AV22" s="225" t="s">
        <v>5165</v>
      </c>
      <c r="AW22" s="225" t="s">
        <v>5169</v>
      </c>
      <c r="AX22" s="225" t="s">
        <v>5171</v>
      </c>
      <c r="AY22" s="225" t="s">
        <v>5173</v>
      </c>
      <c r="AZ22" s="225" t="s">
        <v>5175</v>
      </c>
      <c r="BA22" s="225" t="s">
        <v>5177</v>
      </c>
      <c r="BB22" s="225" t="s">
        <v>5179</v>
      </c>
      <c r="BC22" s="225" t="s">
        <v>5183</v>
      </c>
      <c r="BD22" s="225" t="s">
        <v>5185</v>
      </c>
      <c r="BE22" s="225" t="s">
        <v>5187</v>
      </c>
      <c r="BF22" s="225" t="s">
        <v>5189</v>
      </c>
      <c r="BG22" s="225" t="s">
        <v>5191</v>
      </c>
      <c r="BH22" s="225" t="s">
        <v>5193</v>
      </c>
      <c r="BI22" s="225" t="s">
        <v>5195</v>
      </c>
      <c r="BJ22" s="225" t="s">
        <v>5199</v>
      </c>
      <c r="BK22" s="225" t="s">
        <v>400</v>
      </c>
      <c r="BL22" s="140"/>
    </row>
    <row r="23" spans="1:125" s="38" customFormat="1" ht="36" customHeight="1">
      <c r="A23" s="140"/>
      <c r="B23" s="140"/>
      <c r="C23" s="547" t="s">
        <v>6027</v>
      </c>
      <c r="D23" s="547"/>
      <c r="E23" s="547"/>
      <c r="F23" s="547"/>
      <c r="G23" s="519" t="s">
        <v>5356</v>
      </c>
      <c r="H23" s="520"/>
      <c r="I23" s="520"/>
      <c r="J23" s="521"/>
      <c r="K23" s="481"/>
      <c r="L23" s="226" t="s">
        <v>5088</v>
      </c>
      <c r="M23" s="226" t="s">
        <v>5090</v>
      </c>
      <c r="N23" s="226" t="s">
        <v>5092</v>
      </c>
      <c r="O23" s="226" t="s">
        <v>5094</v>
      </c>
      <c r="P23" s="226" t="s">
        <v>5096</v>
      </c>
      <c r="Q23" s="226" t="s">
        <v>5098</v>
      </c>
      <c r="R23" s="226" t="s">
        <v>5100</v>
      </c>
      <c r="S23" s="226" t="s">
        <v>5102</v>
      </c>
      <c r="T23" s="226" t="s">
        <v>5104</v>
      </c>
      <c r="U23" s="226" t="s">
        <v>5106</v>
      </c>
      <c r="V23" s="226" t="s">
        <v>5108</v>
      </c>
      <c r="W23" s="226" t="s">
        <v>5110</v>
      </c>
      <c r="X23" s="226" t="s">
        <v>5112</v>
      </c>
      <c r="Y23" s="226" t="s">
        <v>5116</v>
      </c>
      <c r="Z23" s="226" t="s">
        <v>5118</v>
      </c>
      <c r="AA23" s="226" t="s">
        <v>5120</v>
      </c>
      <c r="AB23" s="226" t="s">
        <v>5122</v>
      </c>
      <c r="AC23" s="226" t="s">
        <v>5124</v>
      </c>
      <c r="AD23" s="226" t="s">
        <v>5126</v>
      </c>
      <c r="AE23" s="226" t="s">
        <v>5128</v>
      </c>
      <c r="AF23" s="226" t="s">
        <v>5130</v>
      </c>
      <c r="AG23" s="226" t="s">
        <v>5132</v>
      </c>
      <c r="AH23" s="227" t="s">
        <v>5357</v>
      </c>
      <c r="AI23" s="227" t="s">
        <v>5136</v>
      </c>
      <c r="AJ23" s="226" t="s">
        <v>5138</v>
      </c>
      <c r="AK23" s="226" t="s">
        <v>5142</v>
      </c>
      <c r="AL23" s="226" t="s">
        <v>5144</v>
      </c>
      <c r="AM23" s="226" t="s">
        <v>5146</v>
      </c>
      <c r="AN23" s="226" t="s">
        <v>5148</v>
      </c>
      <c r="AO23" s="226" t="s">
        <v>5150</v>
      </c>
      <c r="AP23" s="226" t="s">
        <v>5152</v>
      </c>
      <c r="AQ23" s="226" t="s">
        <v>5154</v>
      </c>
      <c r="AR23" s="226" t="s">
        <v>5156</v>
      </c>
      <c r="AS23" s="226" t="s">
        <v>5158</v>
      </c>
      <c r="AT23" s="226" t="s">
        <v>5160</v>
      </c>
      <c r="AU23" s="226" t="s">
        <v>5162</v>
      </c>
      <c r="AV23" s="226" t="s">
        <v>5164</v>
      </c>
      <c r="AW23" s="226" t="s">
        <v>5168</v>
      </c>
      <c r="AX23" s="226" t="s">
        <v>5170</v>
      </c>
      <c r="AY23" s="226" t="s">
        <v>5172</v>
      </c>
      <c r="AZ23" s="226" t="s">
        <v>5174</v>
      </c>
      <c r="BA23" s="226" t="s">
        <v>5176</v>
      </c>
      <c r="BB23" s="226" t="s">
        <v>5178</v>
      </c>
      <c r="BC23" s="226" t="s">
        <v>5182</v>
      </c>
      <c r="BD23" s="226" t="s">
        <v>5184</v>
      </c>
      <c r="BE23" s="226" t="s">
        <v>5186</v>
      </c>
      <c r="BF23" s="226" t="s">
        <v>5188</v>
      </c>
      <c r="BG23" s="226" t="s">
        <v>5190</v>
      </c>
      <c r="BH23" s="226" t="s">
        <v>5192</v>
      </c>
      <c r="BI23" s="226" t="s">
        <v>5194</v>
      </c>
      <c r="BJ23" s="226" t="s">
        <v>5198</v>
      </c>
      <c r="BK23" s="226" t="s">
        <v>5200</v>
      </c>
      <c r="BL23" s="140"/>
      <c r="BN23" s="228" t="s">
        <v>5055</v>
      </c>
      <c r="BO23" s="228" t="s">
        <v>5056</v>
      </c>
      <c r="BP23" t="s">
        <v>5287</v>
      </c>
    </row>
    <row r="24" spans="1:125" s="38" customFormat="1" ht="14.25">
      <c r="A24" s="140"/>
      <c r="B24" s="140"/>
      <c r="C24" s="546" t="s">
        <v>5225</v>
      </c>
      <c r="D24" s="546"/>
      <c r="E24" s="546"/>
      <c r="F24" s="546"/>
      <c r="G24" s="546"/>
      <c r="H24" s="546"/>
      <c r="I24" s="546"/>
      <c r="J24" s="546"/>
      <c r="K24" s="190">
        <f>IF(AND(SUM(K25:K599)=0,COUNTIF(K25:K599,"NS")&gt;0),"NS",IF(AND(SUM(K25:K599)=0,COUNTIF(K25:K599,0)&gt;0),0,IF(AND(SUM(K25:K599)=0,COUNTIF(K25:K599,"NA")&gt;0),"NA",SUM(K25:K599))))</f>
        <v>0</v>
      </c>
      <c r="L24" s="190">
        <f t="shared" ref="L24:BJ24" si="0">IF(AND(SUM(L25:L599)=0,COUNTIF(L25:L599,"NS")&gt;0),"NS",IF(AND(SUM(L25:L599)=0,COUNTIF(L25:L599,0)&gt;0),0,IF(AND(SUM(L25:L599)=0,COUNTIF(L25:L599,"NA")&gt;0),"NA",SUM(L25:L599))))</f>
        <v>0</v>
      </c>
      <c r="M24" s="190">
        <f t="shared" si="0"/>
        <v>0</v>
      </c>
      <c r="N24" s="190">
        <f t="shared" si="0"/>
        <v>0</v>
      </c>
      <c r="O24" s="190">
        <f t="shared" si="0"/>
        <v>0</v>
      </c>
      <c r="P24" s="190">
        <f t="shared" si="0"/>
        <v>0</v>
      </c>
      <c r="Q24" s="190">
        <f t="shared" si="0"/>
        <v>0</v>
      </c>
      <c r="R24" s="190">
        <f t="shared" si="0"/>
        <v>0</v>
      </c>
      <c r="S24" s="190">
        <f t="shared" si="0"/>
        <v>0</v>
      </c>
      <c r="T24" s="190">
        <f t="shared" si="0"/>
        <v>0</v>
      </c>
      <c r="U24" s="190">
        <f t="shared" si="0"/>
        <v>0</v>
      </c>
      <c r="V24" s="190">
        <f t="shared" si="0"/>
        <v>0</v>
      </c>
      <c r="W24" s="190">
        <f t="shared" si="0"/>
        <v>0</v>
      </c>
      <c r="X24" s="190">
        <f t="shared" si="0"/>
        <v>0</v>
      </c>
      <c r="Y24" s="190">
        <f t="shared" si="0"/>
        <v>0</v>
      </c>
      <c r="Z24" s="190">
        <f t="shared" si="0"/>
        <v>0</v>
      </c>
      <c r="AA24" s="190">
        <f t="shared" si="0"/>
        <v>0</v>
      </c>
      <c r="AB24" s="190">
        <f t="shared" si="0"/>
        <v>0</v>
      </c>
      <c r="AC24" s="190">
        <f t="shared" si="0"/>
        <v>0</v>
      </c>
      <c r="AD24" s="190">
        <f t="shared" si="0"/>
        <v>0</v>
      </c>
      <c r="AE24" s="190">
        <f t="shared" si="0"/>
        <v>0</v>
      </c>
      <c r="AF24" s="190">
        <f t="shared" si="0"/>
        <v>0</v>
      </c>
      <c r="AG24" s="190">
        <f t="shared" si="0"/>
        <v>0</v>
      </c>
      <c r="AH24" s="190">
        <f t="shared" si="0"/>
        <v>0</v>
      </c>
      <c r="AI24" s="190">
        <f t="shared" si="0"/>
        <v>0</v>
      </c>
      <c r="AJ24" s="190">
        <f t="shared" si="0"/>
        <v>0</v>
      </c>
      <c r="AK24" s="190">
        <f t="shared" si="0"/>
        <v>0</v>
      </c>
      <c r="AL24" s="190">
        <f t="shared" si="0"/>
        <v>0</v>
      </c>
      <c r="AM24" s="190">
        <f t="shared" si="0"/>
        <v>0</v>
      </c>
      <c r="AN24" s="190">
        <f t="shared" si="0"/>
        <v>0</v>
      </c>
      <c r="AO24" s="190">
        <f t="shared" si="0"/>
        <v>0</v>
      </c>
      <c r="AP24" s="190">
        <f t="shared" si="0"/>
        <v>0</v>
      </c>
      <c r="AQ24" s="190">
        <f t="shared" si="0"/>
        <v>0</v>
      </c>
      <c r="AR24" s="190">
        <f t="shared" si="0"/>
        <v>0</v>
      </c>
      <c r="AS24" s="190">
        <f t="shared" si="0"/>
        <v>0</v>
      </c>
      <c r="AT24" s="190">
        <f t="shared" si="0"/>
        <v>0</v>
      </c>
      <c r="AU24" s="190">
        <f t="shared" si="0"/>
        <v>0</v>
      </c>
      <c r="AV24" s="190">
        <f t="shared" si="0"/>
        <v>0</v>
      </c>
      <c r="AW24" s="190">
        <f t="shared" si="0"/>
        <v>0</v>
      </c>
      <c r="AX24" s="190">
        <f t="shared" si="0"/>
        <v>0</v>
      </c>
      <c r="AY24" s="190">
        <f t="shared" si="0"/>
        <v>0</v>
      </c>
      <c r="AZ24" s="190">
        <f t="shared" si="0"/>
        <v>0</v>
      </c>
      <c r="BA24" s="190">
        <f t="shared" si="0"/>
        <v>0</v>
      </c>
      <c r="BB24" s="190">
        <f t="shared" si="0"/>
        <v>0</v>
      </c>
      <c r="BC24" s="190">
        <f t="shared" si="0"/>
        <v>0</v>
      </c>
      <c r="BD24" s="190">
        <f t="shared" si="0"/>
        <v>0</v>
      </c>
      <c r="BE24" s="190">
        <f t="shared" si="0"/>
        <v>0</v>
      </c>
      <c r="BF24" s="190">
        <f t="shared" si="0"/>
        <v>0</v>
      </c>
      <c r="BG24" s="190">
        <f t="shared" si="0"/>
        <v>0</v>
      </c>
      <c r="BH24" s="190">
        <f t="shared" si="0"/>
        <v>0</v>
      </c>
      <c r="BI24" s="190">
        <f t="shared" si="0"/>
        <v>0</v>
      </c>
      <c r="BJ24" s="190">
        <f t="shared" si="0"/>
        <v>0</v>
      </c>
      <c r="BK24" s="190">
        <f>IF(AND(SUM(BK25:BK599)=0,COUNTIF(BK25:BK599,"NS")&gt;0),"NS",IF(AND(SUM(BK25:BK599)=0,COUNTIF(BK25:BK599,0)&gt;0),0,IF(AND(SUM(BK25:BK599)=0,COUNTIF(BK25:BK599,"NA")&gt;0),"NA",SUM(BK25:BK599))))</f>
        <v>0</v>
      </c>
      <c r="BL24"/>
      <c r="BN24">
        <f>IF(D25&lt;&gt;"",IF(OR(COUNTA(K25:BK25)=0,COUNTA(K25:BK25)&gt;=(53-$DN$21)),0,1),0)</f>
        <v>0</v>
      </c>
      <c r="BO24">
        <f>IF(D25="",IF(COUNTA(K25:BK25)=0,0,1),0)</f>
        <v>0</v>
      </c>
      <c r="BP24">
        <f>IF(OR(CNGE_2026_M1_Secc10_Sub2!AM$45=0,CNGE_2026_M1_Secc10_Sub2!AM$45="NS",CNGE_2026_M1_Secc10_Sub2!AM$45="NA"),0,IF(L24=CNGE_2026_M1_Secc10_Sub2!AM$45,0,1))</f>
        <v>0</v>
      </c>
      <c r="BQ24">
        <f>IF(OR(CNGE_2026_M1_Secc10_Sub2!AN$45=0,CNGE_2026_M1_Secc10_Sub2!AN$45="NS",CNGE_2026_M1_Secc10_Sub2!AN$45="NA"),0,IF(M24=CNGE_2026_M1_Secc10_Sub2!AN$45,0,1))</f>
        <v>0</v>
      </c>
      <c r="BR24">
        <f>IF(OR(CNGE_2026_M1_Secc10_Sub2!AO$45=0,CNGE_2026_M1_Secc10_Sub2!AO$45="NS",CNGE_2026_M1_Secc10_Sub2!AO$45="NA"),0,IF(N24=CNGE_2026_M1_Secc10_Sub2!AO$45,0,1))</f>
        <v>0</v>
      </c>
      <c r="BS24">
        <f>IF(OR(CNGE_2026_M1_Secc10_Sub2!AP$45=0,CNGE_2026_M1_Secc10_Sub2!AP$45="NS",CNGE_2026_M1_Secc10_Sub2!AP$45="NA"),0,IF(O24=CNGE_2026_M1_Secc10_Sub2!AP$45,0,1))</f>
        <v>0</v>
      </c>
      <c r="BT24">
        <f>IF(OR(CNGE_2026_M1_Secc10_Sub2!AQ$45=0,CNGE_2026_M1_Secc10_Sub2!AQ$45="NS",CNGE_2026_M1_Secc10_Sub2!AQ$45="NA"),0,IF(P24=CNGE_2026_M1_Secc10_Sub2!AQ$45,0,1))</f>
        <v>0</v>
      </c>
      <c r="BU24">
        <f>IF(OR(CNGE_2026_M1_Secc10_Sub2!AR$45=0,CNGE_2026_M1_Secc10_Sub2!AR$45="NS",CNGE_2026_M1_Secc10_Sub2!AR$45="NA"),0,IF(Q24=CNGE_2026_M1_Secc10_Sub2!AR$45,0,1))</f>
        <v>0</v>
      </c>
      <c r="BV24">
        <f>IF(OR(CNGE_2026_M1_Secc10_Sub2!AS$45=0,CNGE_2026_M1_Secc10_Sub2!AS$45="NS",CNGE_2026_M1_Secc10_Sub2!AS$45="NA"),0,IF(R24=CNGE_2026_M1_Secc10_Sub2!AS$45,0,1))</f>
        <v>0</v>
      </c>
      <c r="BW24">
        <f>IF(OR(CNGE_2026_M1_Secc10_Sub2!AT$45=0,CNGE_2026_M1_Secc10_Sub2!AT$45="NS",CNGE_2026_M1_Secc10_Sub2!AT$45="NA"),0,IF(S24=CNGE_2026_M1_Secc10_Sub2!AT$45,0,1))</f>
        <v>0</v>
      </c>
      <c r="BX24">
        <f>IF(OR(CNGE_2026_M1_Secc10_Sub2!AU$45=0,CNGE_2026_M1_Secc10_Sub2!AU$45="NS",CNGE_2026_M1_Secc10_Sub2!AU$45="NA"),0,IF(T24=CNGE_2026_M1_Secc10_Sub2!AU$45,0,1))</f>
        <v>0</v>
      </c>
      <c r="BY24">
        <f>IF(OR(CNGE_2026_M1_Secc10_Sub2!AV$45=0,CNGE_2026_M1_Secc10_Sub2!AV$45="NS",CNGE_2026_M1_Secc10_Sub2!AV$45="NA"),0,IF(U24=CNGE_2026_M1_Secc10_Sub2!AV$45,0,1))</f>
        <v>0</v>
      </c>
      <c r="BZ24">
        <f>IF(OR(CNGE_2026_M1_Secc10_Sub2!AW$45=0,CNGE_2026_M1_Secc10_Sub2!AW$45="NS",CNGE_2026_M1_Secc10_Sub2!AW$45="NA"),0,IF(V24=CNGE_2026_M1_Secc10_Sub2!AW$45,0,1))</f>
        <v>0</v>
      </c>
      <c r="CA24">
        <f>IF(OR(CNGE_2026_M1_Secc10_Sub2!AX$45=0,CNGE_2026_M1_Secc10_Sub2!AX$45="NS",CNGE_2026_M1_Secc10_Sub2!AX$45="NA"),0,IF(W24=CNGE_2026_M1_Secc10_Sub2!AX$45,0,1))</f>
        <v>0</v>
      </c>
      <c r="CB24">
        <f>IF(OR(CNGE_2026_M1_Secc10_Sub2!AY$45=0,CNGE_2026_M1_Secc10_Sub2!AY$45="NS",CNGE_2026_M1_Secc10_Sub2!AY$45="NA"),0,IF(X24=CNGE_2026_M1_Secc10_Sub2!AY$45,0,1))</f>
        <v>0</v>
      </c>
      <c r="CC24">
        <f>IF(OR(CNGE_2026_M1_Secc10_Sub2!AZ$45=0,CNGE_2026_M1_Secc10_Sub2!AZ$45="NS",CNGE_2026_M1_Secc10_Sub2!AZ$45="NA"),0,IF(Y24=CNGE_2026_M1_Secc10_Sub2!AZ$45,0,1))</f>
        <v>0</v>
      </c>
      <c r="CD24">
        <f>IF(OR(CNGE_2026_M1_Secc10_Sub2!BA$45=0,CNGE_2026_M1_Secc10_Sub2!BA$45="NS",CNGE_2026_M1_Secc10_Sub2!BA$45="NA"),0,IF(Z24=CNGE_2026_M1_Secc10_Sub2!BA$45,0,1))</f>
        <v>0</v>
      </c>
      <c r="CE24">
        <f>IF(OR(CNGE_2026_M1_Secc10_Sub2!BB$45=0,CNGE_2026_M1_Secc10_Sub2!BB$45="NS",CNGE_2026_M1_Secc10_Sub2!BB$45="NA"),0,IF(AA24=CNGE_2026_M1_Secc10_Sub2!BB$45,0,1))</f>
        <v>0</v>
      </c>
      <c r="CF24">
        <f>IF(OR(CNGE_2026_M1_Secc10_Sub2!BC$45=0,CNGE_2026_M1_Secc10_Sub2!BC$45="NS",CNGE_2026_M1_Secc10_Sub2!BC$45="NA"),0,IF(AB24=CNGE_2026_M1_Secc10_Sub2!BC$45,0,1))</f>
        <v>0</v>
      </c>
      <c r="CG24">
        <f>IF(OR(CNGE_2026_M1_Secc10_Sub2!BD$45=0,CNGE_2026_M1_Secc10_Sub2!BD$45="NS",CNGE_2026_M1_Secc10_Sub2!BD$45="NA"),0,IF(AC24=CNGE_2026_M1_Secc10_Sub2!BD$45,0,1))</f>
        <v>0</v>
      </c>
      <c r="CH24">
        <f>IF(OR(CNGE_2026_M1_Secc10_Sub2!BE$45=0,CNGE_2026_M1_Secc10_Sub2!BE$45="NS",CNGE_2026_M1_Secc10_Sub2!BE$45="NA"),0,IF(AD24=CNGE_2026_M1_Secc10_Sub2!BE$45,0,1))</f>
        <v>0</v>
      </c>
      <c r="CI24">
        <f>IF(OR(CNGE_2026_M1_Secc10_Sub2!BF$45=0,CNGE_2026_M1_Secc10_Sub2!BF$45="NS",CNGE_2026_M1_Secc10_Sub2!BF$45="NA"),0,IF(AE24=CNGE_2026_M1_Secc10_Sub2!BF$45,0,1))</f>
        <v>0</v>
      </c>
      <c r="CJ24">
        <f>IF(OR(CNGE_2026_M1_Secc10_Sub2!BG$45=0,CNGE_2026_M1_Secc10_Sub2!BG$45="NS",CNGE_2026_M1_Secc10_Sub2!BG$45="NA"),0,IF(AF24=CNGE_2026_M1_Secc10_Sub2!BG$45,0,1))</f>
        <v>0</v>
      </c>
      <c r="CK24">
        <f>IF(OR(CNGE_2026_M1_Secc10_Sub2!BH$45=0,CNGE_2026_M1_Secc10_Sub2!BH$45="NS",CNGE_2026_M1_Secc10_Sub2!BH$45="NA"),0,IF(AG24=CNGE_2026_M1_Secc10_Sub2!BH$45,0,1))</f>
        <v>0</v>
      </c>
      <c r="CL24">
        <f>IF(OR(CNGE_2026_M1_Secc10_Sub2!BI$45=0,CNGE_2026_M1_Secc10_Sub2!BI$45="NS",CNGE_2026_M1_Secc10_Sub2!BI$45="NA"),0,IF(AH24=CNGE_2026_M1_Secc10_Sub2!BI$45,0,1))</f>
        <v>0</v>
      </c>
      <c r="CM24">
        <f>IF(OR(CNGE_2026_M1_Secc10_Sub2!BJ$45=0,CNGE_2026_M1_Secc10_Sub2!BJ$45="NS",CNGE_2026_M1_Secc10_Sub2!BJ$45="NA"),0,IF(AI24=CNGE_2026_M1_Secc10_Sub2!BJ$45,0,1))</f>
        <v>0</v>
      </c>
      <c r="CN24">
        <f>IF(OR(CNGE_2026_M1_Secc10_Sub2!BK$45=0,CNGE_2026_M1_Secc10_Sub2!BK$45="NS",CNGE_2026_M1_Secc10_Sub2!BK$45="NA"),0,IF(AJ24=CNGE_2026_M1_Secc10_Sub2!BK$45,0,1))</f>
        <v>0</v>
      </c>
      <c r="CO24">
        <f>IF(OR(CNGE_2026_M1_Secc10_Sub2!BL$45=0,CNGE_2026_M1_Secc10_Sub2!BL$45="NS",CNGE_2026_M1_Secc10_Sub2!BL$45="NA"),0,IF(AK24=CNGE_2026_M1_Secc10_Sub2!BL$45,0,1))</f>
        <v>0</v>
      </c>
      <c r="CP24">
        <f>IF(OR(CNGE_2026_M1_Secc10_Sub2!BM$45=0,CNGE_2026_M1_Secc10_Sub2!BM$45="NS",CNGE_2026_M1_Secc10_Sub2!BM$45="NA"),0,IF(AL24=CNGE_2026_M1_Secc10_Sub2!BM$45,0,1))</f>
        <v>0</v>
      </c>
      <c r="CQ24">
        <f>IF(OR(CNGE_2026_M1_Secc10_Sub2!BN$45=0,CNGE_2026_M1_Secc10_Sub2!BN$45="NS",CNGE_2026_M1_Secc10_Sub2!BN$45="NA"),0,IF(AM24=CNGE_2026_M1_Secc10_Sub2!BN$45,0,1))</f>
        <v>0</v>
      </c>
      <c r="CR24">
        <f>IF(OR(CNGE_2026_M1_Secc10_Sub2!BO$45=0,CNGE_2026_M1_Secc10_Sub2!BO$45="NS",CNGE_2026_M1_Secc10_Sub2!BO$45="NA"),0,IF(AN24=CNGE_2026_M1_Secc10_Sub2!BO$45,0,1))</f>
        <v>0</v>
      </c>
      <c r="CS24">
        <f>IF(OR(CNGE_2026_M1_Secc10_Sub2!BP$45=0,CNGE_2026_M1_Secc10_Sub2!BP$45="NS",CNGE_2026_M1_Secc10_Sub2!BP$45="NA"),0,IF(AO24=CNGE_2026_M1_Secc10_Sub2!BP$45,0,1))</f>
        <v>0</v>
      </c>
      <c r="CT24">
        <f>IF(OR(CNGE_2026_M1_Secc10_Sub2!BQ$45=0,CNGE_2026_M1_Secc10_Sub2!BQ$45="NS",CNGE_2026_M1_Secc10_Sub2!BQ$45="NA"),0,IF(AP24=CNGE_2026_M1_Secc10_Sub2!BQ$45,0,1))</f>
        <v>0</v>
      </c>
      <c r="CU24">
        <f>IF(OR(CNGE_2026_M1_Secc10_Sub2!BR$45=0,CNGE_2026_M1_Secc10_Sub2!BR$45="NS",CNGE_2026_M1_Secc10_Sub2!BR$45="NA"),0,IF(AQ24=CNGE_2026_M1_Secc10_Sub2!BR$45,0,1))</f>
        <v>0</v>
      </c>
      <c r="CV24">
        <f>IF(OR(CNGE_2026_M1_Secc10_Sub2!BS$45=0,CNGE_2026_M1_Secc10_Sub2!BS$45="NS",CNGE_2026_M1_Secc10_Sub2!BS$45="NA"),0,IF(AR24=CNGE_2026_M1_Secc10_Sub2!BS$45,0,1))</f>
        <v>0</v>
      </c>
      <c r="CW24">
        <f>IF(OR(CNGE_2026_M1_Secc10_Sub2!BT$45=0,CNGE_2026_M1_Secc10_Sub2!BT$45="NS",CNGE_2026_M1_Secc10_Sub2!BT$45="NA"),0,IF(AS24=CNGE_2026_M1_Secc10_Sub2!BT$45,0,1))</f>
        <v>0</v>
      </c>
      <c r="CX24">
        <f>IF(OR(CNGE_2026_M1_Secc10_Sub2!BU$45=0,CNGE_2026_M1_Secc10_Sub2!BU$45="NS",CNGE_2026_M1_Secc10_Sub2!BU$45="NA"),0,IF(AT24=CNGE_2026_M1_Secc10_Sub2!BU$45,0,1))</f>
        <v>0</v>
      </c>
      <c r="CY24">
        <f>IF(OR(CNGE_2026_M1_Secc10_Sub2!BV$45=0,CNGE_2026_M1_Secc10_Sub2!BV$45="NS",CNGE_2026_M1_Secc10_Sub2!BV$45="NA"),0,IF(AU24=CNGE_2026_M1_Secc10_Sub2!BV$45,0,1))</f>
        <v>0</v>
      </c>
      <c r="CZ24">
        <f>IF(OR(CNGE_2026_M1_Secc10_Sub2!BW$45=0,CNGE_2026_M1_Secc10_Sub2!BW$45="NS",CNGE_2026_M1_Secc10_Sub2!BW$45="NA"),0,IF(AV24=CNGE_2026_M1_Secc10_Sub2!BW$45,0,1))</f>
        <v>0</v>
      </c>
      <c r="DA24">
        <f>IF(OR(CNGE_2026_M1_Secc10_Sub2!BX$45=0,CNGE_2026_M1_Secc10_Sub2!BX$45="NS",CNGE_2026_M1_Secc10_Sub2!BX$45="NA"),0,IF(AW24=CNGE_2026_M1_Secc10_Sub2!BX$45,0,1))</f>
        <v>0</v>
      </c>
      <c r="DB24">
        <f>IF(OR(CNGE_2026_M1_Secc10_Sub2!BY$45=0,CNGE_2026_M1_Secc10_Sub2!BY$45="NS",CNGE_2026_M1_Secc10_Sub2!BY$45="NA"),0,IF(AX24=CNGE_2026_M1_Secc10_Sub2!BY$45,0,1))</f>
        <v>0</v>
      </c>
      <c r="DC24">
        <f>IF(OR(CNGE_2026_M1_Secc10_Sub2!BZ$45=0,CNGE_2026_M1_Secc10_Sub2!BZ$45="NS",CNGE_2026_M1_Secc10_Sub2!BZ$45="NA"),0,IF(AY24=CNGE_2026_M1_Secc10_Sub2!BZ$45,0,1))</f>
        <v>0</v>
      </c>
      <c r="DD24">
        <f>IF(OR(CNGE_2026_M1_Secc10_Sub2!CA$45=0,CNGE_2026_M1_Secc10_Sub2!CA$45="NS",CNGE_2026_M1_Secc10_Sub2!CA$45="NA"),0,IF(AZ24=CNGE_2026_M1_Secc10_Sub2!CA$45,0,1))</f>
        <v>0</v>
      </c>
      <c r="DE24">
        <f>IF(OR(CNGE_2026_M1_Secc10_Sub2!CB$45=0,CNGE_2026_M1_Secc10_Sub2!CB$45="NS",CNGE_2026_M1_Secc10_Sub2!CB$45="NA"),0,IF(BA24=CNGE_2026_M1_Secc10_Sub2!CB$45,0,1))</f>
        <v>0</v>
      </c>
      <c r="DF24">
        <f>IF(OR(CNGE_2026_M1_Secc10_Sub2!CC$45=0,CNGE_2026_M1_Secc10_Sub2!CC$45="NS",CNGE_2026_M1_Secc10_Sub2!CC$45="NA"),0,IF(BB24=CNGE_2026_M1_Secc10_Sub2!CC$45,0,1))</f>
        <v>0</v>
      </c>
      <c r="DG24">
        <f>IF(OR(CNGE_2026_M1_Secc10_Sub2!CD$45=0,CNGE_2026_M1_Secc10_Sub2!CD$45="NS",CNGE_2026_M1_Secc10_Sub2!CD$45="NA"),0,IF(BC24=CNGE_2026_M1_Secc10_Sub2!CD$45,0,1))</f>
        <v>0</v>
      </c>
      <c r="DH24">
        <f>IF(OR(CNGE_2026_M1_Secc10_Sub2!CE$45=0,CNGE_2026_M1_Secc10_Sub2!CE$45="NS",CNGE_2026_M1_Secc10_Sub2!CE$45="NA"),0,IF(BD24=CNGE_2026_M1_Secc10_Sub2!CE$45,0,1))</f>
        <v>0</v>
      </c>
      <c r="DI24">
        <f>IF(OR(CNGE_2026_M1_Secc10_Sub2!CF$45=0,CNGE_2026_M1_Secc10_Sub2!CF$45="NS",CNGE_2026_M1_Secc10_Sub2!CF$45="NA"),0,IF(BE24=CNGE_2026_M1_Secc10_Sub2!CF$45,0,1))</f>
        <v>0</v>
      </c>
      <c r="DJ24">
        <f>IF(OR(CNGE_2026_M1_Secc10_Sub2!CG$45=0,CNGE_2026_M1_Secc10_Sub2!CG$45="NS",CNGE_2026_M1_Secc10_Sub2!CG$45="NA"),0,IF(BF24=CNGE_2026_M1_Secc10_Sub2!CG$45,0,1))</f>
        <v>0</v>
      </c>
      <c r="DK24">
        <f>IF(OR(CNGE_2026_M1_Secc10_Sub2!CH$45=0,CNGE_2026_M1_Secc10_Sub2!CH$45="NS",CNGE_2026_M1_Secc10_Sub2!CH$45="NA"),0,IF(BG24=CNGE_2026_M1_Secc10_Sub2!CH$45,0,1))</f>
        <v>0</v>
      </c>
      <c r="DL24">
        <f>IF(OR(CNGE_2026_M1_Secc10_Sub2!CI$45=0,CNGE_2026_M1_Secc10_Sub2!CI$45="NS",CNGE_2026_M1_Secc10_Sub2!CI$45="NA"),0,IF(BH24=CNGE_2026_M1_Secc10_Sub2!CI$45,0,1))</f>
        <v>0</v>
      </c>
      <c r="DM24">
        <f>IF(OR(CNGE_2026_M1_Secc10_Sub2!CJ$45=0,CNGE_2026_M1_Secc10_Sub2!CJ$45="NS",CNGE_2026_M1_Secc10_Sub2!CJ$45="NA"),0,IF(BI24=CNGE_2026_M1_Secc10_Sub2!CJ$45,0,1))</f>
        <v>0</v>
      </c>
      <c r="DN24">
        <f>IF(OR(CNGE_2026_M1_Secc10_Sub2!CK$45=0,CNGE_2026_M1_Secc10_Sub2!CK$45="NS",CNGE_2026_M1_Secc10_Sub2!CK$45="NA"),0,IF(BJ24=CNGE_2026_M1_Secc10_Sub2!CK$45,0,1))</f>
        <v>0</v>
      </c>
      <c r="DO24">
        <f>IF(OR(CNGE_2026_M1_Secc10_Sub2!CL$45=0,CNGE_2026_M1_Secc10_Sub2!CL$45="NS",CNGE_2026_M1_Secc10_Sub2!CL$45="NA"),0,IF(BK24=CNGE_2026_M1_Secc10_Sub2!CL$45,0,1))</f>
        <v>0</v>
      </c>
      <c r="DP24">
        <f>IF(OR(CNGE_2026_M1_Secc10_Sub2!Y98=0,CNGE_2026_M1_Secc10_Sub2!Y98="NS",CNGE_2026_M1_Secc10_Sub2!Y98="NA"),0,IF(K24=CNGE_2026_M1_Secc10_Sub2!Y98,0,1))</f>
        <v>0</v>
      </c>
      <c r="DQ24" s="229">
        <f>SUM(BP24:DP24)</f>
        <v>0</v>
      </c>
      <c r="DR24" s="9" t="s">
        <v>5253</v>
      </c>
      <c r="DS24" s="9" t="s">
        <v>5254</v>
      </c>
      <c r="DT24" s="9" t="s">
        <v>5255</v>
      </c>
      <c r="DU24" s="9" t="s">
        <v>5256</v>
      </c>
    </row>
    <row r="25" spans="1:125" s="38" customFormat="1" ht="14.25">
      <c r="A25" s="140"/>
      <c r="B25" s="140"/>
      <c r="C25" s="206" t="s">
        <v>4994</v>
      </c>
      <c r="D25" s="519" t="str">
        <f>IF($N$10="","",IF(HLOOKUP($N$10,Presentación!$AQ$3:$BV$575,Presentación!AP4)="","",HLOOKUP($N$10,Presentación!$AQ$3:$BV$575,Presentación!AP4,0)))</f>
        <v>30001</v>
      </c>
      <c r="E25" s="520"/>
      <c r="F25" s="521"/>
      <c r="G25" s="515" t="str">
        <f>IF($N$10="","",IF(HLOOKUP($N$10,Presentación!$BZ$3:$DE$575,Presentación!AP4,0)="","",HLOOKUP($N$10,Presentación!$BZ$3:$DE$575,Presentación!AP4,0)))</f>
        <v>Acajete</v>
      </c>
      <c r="H25" s="516"/>
      <c r="I25" s="516"/>
      <c r="J25" s="517"/>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c r="BN25">
        <f t="shared" ref="BN25:BN88" si="1">IF(D26&lt;&gt;"",IF(OR(COUNTA(K26:BK26)=0,COUNTA(K26:BK26)&gt;=(53-$DN$21)),0,1),0)</f>
        <v>0</v>
      </c>
      <c r="BO25">
        <f t="shared" ref="BO25:BO88" si="2">IF(D26="",IF(COUNTA(K26:BK26)=0,0,1),0)</f>
        <v>0</v>
      </c>
      <c r="DP25"/>
      <c r="DQ25"/>
      <c r="DR25" s="2">
        <f>K25</f>
        <v>0</v>
      </c>
      <c r="DS25" s="2">
        <f>COUNTIF(L25:BK25,"NS")</f>
        <v>0</v>
      </c>
      <c r="DT25" s="2">
        <f>SUM(L25:BK25)</f>
        <v>0</v>
      </c>
      <c r="DU25" s="2">
        <f>IF(OR(AND(DR25=0, DS25&gt;0),AND(DR25="NS", DT25&gt;0), AND(DR25="NS", DS25=0, DT25=0)), 1, IF(OR(AND(DR25&gt;0, DS25&gt;1,DR25&gt;DT25), AND(DR25="NS", DS25=2), AND(DR25="NS", DT25=0, DS25&gt;0), DR25=DT25), 0, 1))</f>
        <v>0</v>
      </c>
    </row>
    <row r="26" spans="1:125" s="38" customFormat="1" ht="15" customHeight="1">
      <c r="A26" s="140"/>
      <c r="B26" s="140"/>
      <c r="C26" s="206" t="s">
        <v>4996</v>
      </c>
      <c r="D26" s="519" t="str">
        <f>IF($N$10="","",IF(HLOOKUP($N$10,Presentación!$AQ$3:$BV$575,Presentación!AP5)="","",HLOOKUP($N$10,Presentación!$AQ$3:$BV$575,Presentación!AP5,0)))</f>
        <v>30002</v>
      </c>
      <c r="E26" s="520"/>
      <c r="F26" s="521"/>
      <c r="G26" s="515" t="str">
        <f>IF($N$10="","",IF(HLOOKUP($N$10,Presentación!$BZ$3:$DE$575,Presentación!AP5,0)="","",HLOOKUP($N$10,Presentación!$BZ$3:$DE$575,Presentación!AP5,0)))</f>
        <v>Acatlán</v>
      </c>
      <c r="H26" s="516"/>
      <c r="I26" s="516"/>
      <c r="J26" s="517"/>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c r="BN26">
        <f t="shared" si="1"/>
        <v>0</v>
      </c>
      <c r="BO26">
        <f t="shared" si="2"/>
        <v>0</v>
      </c>
      <c r="DP26"/>
      <c r="DQ26"/>
      <c r="DR26" s="2">
        <f t="shared" ref="DR26:DR88" si="3">K26</f>
        <v>0</v>
      </c>
      <c r="DS26" s="2">
        <f t="shared" ref="DS26:DS88" si="4">COUNTIF(L26:BK26,"NS")</f>
        <v>0</v>
      </c>
      <c r="DT26" s="2">
        <f t="shared" ref="DT26:DT88" si="5">SUM(L26:BK26)</f>
        <v>0</v>
      </c>
      <c r="DU26" s="2">
        <f t="shared" ref="DU26:DU89" si="6">IF(OR(AND(DR26=0, DS26&gt;0),AND(DR26="NS", DT26&gt;0), AND(DR26="NS", DS26=0, DT26=0)), 1, IF(OR(AND(DR26&gt;0, DS26&gt;1,DR26&gt;DT26), AND(DR26="NS", DS26=2), AND(DR26="NS", DT26=0, DS26&gt;0), DR26=DT26), 0, 1))</f>
        <v>0</v>
      </c>
    </row>
    <row r="27" spans="1:125" s="38" customFormat="1" ht="15" customHeight="1">
      <c r="A27" s="140"/>
      <c r="B27" s="140"/>
      <c r="C27" s="206" t="s">
        <v>4998</v>
      </c>
      <c r="D27" s="519" t="str">
        <f>IF($N$10="","",IF(HLOOKUP($N$10,Presentación!$AQ$3:$BV$575,Presentación!AP6)="","",HLOOKUP($N$10,Presentación!$AQ$3:$BV$575,Presentación!AP6,0)))</f>
        <v>30003</v>
      </c>
      <c r="E27" s="520"/>
      <c r="F27" s="521"/>
      <c r="G27" s="515" t="str">
        <f>IF($N$10="","",IF(HLOOKUP($N$10,Presentación!$BZ$3:$DE$575,Presentación!AP6,0)="","",HLOOKUP($N$10,Presentación!$BZ$3:$DE$575,Presentación!AP6,0)))</f>
        <v>Acayucan</v>
      </c>
      <c r="H27" s="516"/>
      <c r="I27" s="516"/>
      <c r="J27" s="517"/>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c r="BN27">
        <f t="shared" si="1"/>
        <v>0</v>
      </c>
      <c r="BO27">
        <f t="shared" si="2"/>
        <v>0</v>
      </c>
      <c r="DP27"/>
      <c r="DQ27"/>
      <c r="DR27" s="2">
        <f t="shared" si="3"/>
        <v>0</v>
      </c>
      <c r="DS27" s="2">
        <f t="shared" si="4"/>
        <v>0</v>
      </c>
      <c r="DT27" s="2">
        <f t="shared" si="5"/>
        <v>0</v>
      </c>
      <c r="DU27" s="2">
        <f t="shared" si="6"/>
        <v>0</v>
      </c>
    </row>
    <row r="28" spans="1:125" s="38" customFormat="1" ht="15" customHeight="1">
      <c r="A28" s="140"/>
      <c r="B28" s="140"/>
      <c r="C28" s="206" t="s">
        <v>5000</v>
      </c>
      <c r="D28" s="519" t="str">
        <f>IF($N$10="","",IF(HLOOKUP($N$10,Presentación!$AQ$3:$BV$575,Presentación!AP7)="","",HLOOKUP($N$10,Presentación!$AQ$3:$BV$575,Presentación!AP7,0)))</f>
        <v>30004</v>
      </c>
      <c r="E28" s="520"/>
      <c r="F28" s="521"/>
      <c r="G28" s="515" t="str">
        <f>IF($N$10="","",IF(HLOOKUP($N$10,Presentación!$BZ$3:$DE$575,Presentación!AP7,0)="","",HLOOKUP($N$10,Presentación!$BZ$3:$DE$575,Presentación!AP7,0)))</f>
        <v>Actopan</v>
      </c>
      <c r="H28" s="516"/>
      <c r="I28" s="516"/>
      <c r="J28" s="517"/>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c r="BN28">
        <f t="shared" si="1"/>
        <v>0</v>
      </c>
      <c r="BO28">
        <f t="shared" si="2"/>
        <v>0</v>
      </c>
      <c r="DP28"/>
      <c r="DQ28"/>
      <c r="DR28" s="2">
        <f t="shared" si="3"/>
        <v>0</v>
      </c>
      <c r="DS28" s="2">
        <f t="shared" si="4"/>
        <v>0</v>
      </c>
      <c r="DT28" s="2">
        <f t="shared" si="5"/>
        <v>0</v>
      </c>
      <c r="DU28" s="2">
        <f t="shared" si="6"/>
        <v>0</v>
      </c>
    </row>
    <row r="29" spans="1:125" s="38" customFormat="1" ht="15" customHeight="1">
      <c r="A29" s="140"/>
      <c r="B29" s="140"/>
      <c r="C29" s="206" t="s">
        <v>5002</v>
      </c>
      <c r="D29" s="519" t="str">
        <f>IF($N$10="","",IF(HLOOKUP($N$10,Presentación!$AQ$3:$BV$575,Presentación!AP8)="","",HLOOKUP($N$10,Presentación!$AQ$3:$BV$575,Presentación!AP8,0)))</f>
        <v>30005</v>
      </c>
      <c r="E29" s="520"/>
      <c r="F29" s="521"/>
      <c r="G29" s="515" t="str">
        <f>IF($N$10="","",IF(HLOOKUP($N$10,Presentación!$BZ$3:$DE$575,Presentación!AP8,0)="","",HLOOKUP($N$10,Presentación!$BZ$3:$DE$575,Presentación!AP8,0)))</f>
        <v>Acula</v>
      </c>
      <c r="H29" s="516"/>
      <c r="I29" s="516"/>
      <c r="J29" s="517"/>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c r="BN29">
        <f t="shared" si="1"/>
        <v>0</v>
      </c>
      <c r="BO29">
        <f t="shared" si="2"/>
        <v>0</v>
      </c>
      <c r="DP29"/>
      <c r="DQ29"/>
      <c r="DR29" s="2">
        <f t="shared" si="3"/>
        <v>0</v>
      </c>
      <c r="DS29" s="2">
        <f t="shared" si="4"/>
        <v>0</v>
      </c>
      <c r="DT29" s="2">
        <f t="shared" si="5"/>
        <v>0</v>
      </c>
      <c r="DU29" s="2">
        <f t="shared" si="6"/>
        <v>0</v>
      </c>
    </row>
    <row r="30" spans="1:125" s="38" customFormat="1" ht="15" customHeight="1">
      <c r="A30" s="140"/>
      <c r="B30" s="140"/>
      <c r="C30" s="206" t="s">
        <v>5004</v>
      </c>
      <c r="D30" s="519" t="str">
        <f>IF($N$10="","",IF(HLOOKUP($N$10,Presentación!$AQ$3:$BV$575,Presentación!AP9)="","",HLOOKUP($N$10,Presentación!$AQ$3:$BV$575,Presentación!AP9,0)))</f>
        <v>30006</v>
      </c>
      <c r="E30" s="520"/>
      <c r="F30" s="521"/>
      <c r="G30" s="515" t="str">
        <f>IF($N$10="","",IF(HLOOKUP($N$10,Presentación!$BZ$3:$DE$575,Presentación!AP9,0)="","",HLOOKUP($N$10,Presentación!$BZ$3:$DE$575,Presentación!AP9,0)))</f>
        <v>Acultzingo</v>
      </c>
      <c r="H30" s="516"/>
      <c r="I30" s="516"/>
      <c r="J30" s="517"/>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c r="BN30">
        <f t="shared" si="1"/>
        <v>0</v>
      </c>
      <c r="BO30">
        <f t="shared" si="2"/>
        <v>0</v>
      </c>
      <c r="DP30"/>
      <c r="DQ30"/>
      <c r="DR30" s="2">
        <f t="shared" si="3"/>
        <v>0</v>
      </c>
      <c r="DS30" s="2">
        <f t="shared" si="4"/>
        <v>0</v>
      </c>
      <c r="DT30" s="2">
        <f t="shared" si="5"/>
        <v>0</v>
      </c>
      <c r="DU30" s="2">
        <f t="shared" si="6"/>
        <v>0</v>
      </c>
    </row>
    <row r="31" spans="1:125" s="38" customFormat="1" ht="15" customHeight="1">
      <c r="A31" s="140"/>
      <c r="B31" s="140"/>
      <c r="C31" s="206" t="s">
        <v>5006</v>
      </c>
      <c r="D31" s="519" t="str">
        <f>IF($N$10="","",IF(HLOOKUP($N$10,Presentación!$AQ$3:$BV$575,Presentación!AP10)="","",HLOOKUP($N$10,Presentación!$AQ$3:$BV$575,Presentación!AP10,0)))</f>
        <v>30007</v>
      </c>
      <c r="E31" s="520"/>
      <c r="F31" s="521"/>
      <c r="G31" s="515" t="str">
        <f>IF($N$10="","",IF(HLOOKUP($N$10,Presentación!$BZ$3:$DE$575,Presentación!AP10,0)="","",HLOOKUP($N$10,Presentación!$BZ$3:$DE$575,Presentación!AP10,0)))</f>
        <v>Camarón de Tejeda</v>
      </c>
      <c r="H31" s="516"/>
      <c r="I31" s="516"/>
      <c r="J31" s="517"/>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c r="BN31">
        <f t="shared" si="1"/>
        <v>0</v>
      </c>
      <c r="BO31">
        <f t="shared" si="2"/>
        <v>0</v>
      </c>
      <c r="DP31"/>
      <c r="DQ31"/>
      <c r="DR31" s="2">
        <f t="shared" si="3"/>
        <v>0</v>
      </c>
      <c r="DS31" s="2">
        <f t="shared" si="4"/>
        <v>0</v>
      </c>
      <c r="DT31" s="2">
        <f t="shared" si="5"/>
        <v>0</v>
      </c>
      <c r="DU31" s="2">
        <f t="shared" si="6"/>
        <v>0</v>
      </c>
    </row>
    <row r="32" spans="1:125" s="38" customFormat="1" ht="15" customHeight="1">
      <c r="A32" s="140"/>
      <c r="B32" s="140"/>
      <c r="C32" s="206" t="s">
        <v>5008</v>
      </c>
      <c r="D32" s="519" t="str">
        <f>IF($N$10="","",IF(HLOOKUP($N$10,Presentación!$AQ$3:$BV$575,Presentación!AP11)="","",HLOOKUP($N$10,Presentación!$AQ$3:$BV$575,Presentación!AP11,0)))</f>
        <v>30008</v>
      </c>
      <c r="E32" s="520"/>
      <c r="F32" s="521"/>
      <c r="G32" s="515" t="str">
        <f>IF($N$10="","",IF(HLOOKUP($N$10,Presentación!$BZ$3:$DE$575,Presentación!AP11,0)="","",HLOOKUP($N$10,Presentación!$BZ$3:$DE$575,Presentación!AP11,0)))</f>
        <v>Alpatláhuac</v>
      </c>
      <c r="H32" s="516"/>
      <c r="I32" s="516"/>
      <c r="J32" s="517"/>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c r="BN32">
        <f t="shared" si="1"/>
        <v>0</v>
      </c>
      <c r="BO32">
        <f t="shared" si="2"/>
        <v>0</v>
      </c>
      <c r="DP32"/>
      <c r="DQ32"/>
      <c r="DR32" s="2">
        <f t="shared" si="3"/>
        <v>0</v>
      </c>
      <c r="DS32" s="2">
        <f t="shared" si="4"/>
        <v>0</v>
      </c>
      <c r="DT32" s="2">
        <f t="shared" si="5"/>
        <v>0</v>
      </c>
      <c r="DU32" s="2">
        <f t="shared" si="6"/>
        <v>0</v>
      </c>
    </row>
    <row r="33" spans="1:125" s="38" customFormat="1" ht="15" customHeight="1">
      <c r="A33" s="140"/>
      <c r="B33" s="140"/>
      <c r="C33" s="206" t="s">
        <v>5010</v>
      </c>
      <c r="D33" s="519" t="str">
        <f>IF($N$10="","",IF(HLOOKUP($N$10,Presentación!$AQ$3:$BV$575,Presentación!AP12)="","",HLOOKUP($N$10,Presentación!$AQ$3:$BV$575,Presentación!AP12,0)))</f>
        <v>30009</v>
      </c>
      <c r="E33" s="520"/>
      <c r="F33" s="521"/>
      <c r="G33" s="515" t="str">
        <f>IF($N$10="","",IF(HLOOKUP($N$10,Presentación!$BZ$3:$DE$575,Presentación!AP12,0)="","",HLOOKUP($N$10,Presentación!$BZ$3:$DE$575,Presentación!AP12,0)))</f>
        <v>Alto Lucero de Gutiérrez Barrios</v>
      </c>
      <c r="H33" s="516"/>
      <c r="I33" s="516"/>
      <c r="J33" s="517"/>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c r="BN33">
        <f t="shared" si="1"/>
        <v>0</v>
      </c>
      <c r="BO33">
        <f t="shared" si="2"/>
        <v>0</v>
      </c>
      <c r="DP33"/>
      <c r="DQ33"/>
      <c r="DR33" s="2">
        <f t="shared" si="3"/>
        <v>0</v>
      </c>
      <c r="DS33" s="2">
        <f t="shared" si="4"/>
        <v>0</v>
      </c>
      <c r="DT33" s="2">
        <f t="shared" si="5"/>
        <v>0</v>
      </c>
      <c r="DU33" s="2">
        <f t="shared" si="6"/>
        <v>0</v>
      </c>
    </row>
    <row r="34" spans="1:125" s="38" customFormat="1" ht="15" customHeight="1">
      <c r="A34" s="140"/>
      <c r="B34" s="140"/>
      <c r="C34" s="206" t="s">
        <v>5011</v>
      </c>
      <c r="D34" s="519" t="str">
        <f>IF($N$10="","",IF(HLOOKUP($N$10,Presentación!$AQ$3:$BV$575,Presentación!AP13)="","",HLOOKUP($N$10,Presentación!$AQ$3:$BV$575,Presentación!AP13,0)))</f>
        <v>30010</v>
      </c>
      <c r="E34" s="520"/>
      <c r="F34" s="521"/>
      <c r="G34" s="515" t="str">
        <f>IF($N$10="","",IF(HLOOKUP($N$10,Presentación!$BZ$3:$DE$575,Presentación!AP13,0)="","",HLOOKUP($N$10,Presentación!$BZ$3:$DE$575,Presentación!AP13,0)))</f>
        <v>Altotonga</v>
      </c>
      <c r="H34" s="516"/>
      <c r="I34" s="516"/>
      <c r="J34" s="517"/>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c r="BN34">
        <f t="shared" si="1"/>
        <v>0</v>
      </c>
      <c r="BO34">
        <f t="shared" si="2"/>
        <v>0</v>
      </c>
      <c r="DP34"/>
      <c r="DQ34"/>
      <c r="DR34" s="2">
        <f t="shared" si="3"/>
        <v>0</v>
      </c>
      <c r="DS34" s="2">
        <f t="shared" si="4"/>
        <v>0</v>
      </c>
      <c r="DT34" s="2">
        <f t="shared" si="5"/>
        <v>0</v>
      </c>
      <c r="DU34" s="2">
        <f t="shared" si="6"/>
        <v>0</v>
      </c>
    </row>
    <row r="35" spans="1:125" s="38" customFormat="1" ht="15" customHeight="1">
      <c r="A35" s="140"/>
      <c r="B35" s="140"/>
      <c r="C35" s="206" t="s">
        <v>5013</v>
      </c>
      <c r="D35" s="519" t="str">
        <f>IF($N$10="","",IF(HLOOKUP($N$10,Presentación!$AQ$3:$BV$575,Presentación!AP14)="","",HLOOKUP($N$10,Presentación!$AQ$3:$BV$575,Presentación!AP14,0)))</f>
        <v>30011</v>
      </c>
      <c r="E35" s="520"/>
      <c r="F35" s="521"/>
      <c r="G35" s="515" t="str">
        <f>IF($N$10="","",IF(HLOOKUP($N$10,Presentación!$BZ$3:$DE$575,Presentación!AP14,0)="","",HLOOKUP($N$10,Presentación!$BZ$3:$DE$575,Presentación!AP14,0)))</f>
        <v>Alvarado</v>
      </c>
      <c r="H35" s="516"/>
      <c r="I35" s="516"/>
      <c r="J35" s="517"/>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c r="BN35">
        <f t="shared" si="1"/>
        <v>0</v>
      </c>
      <c r="BO35">
        <f t="shared" si="2"/>
        <v>0</v>
      </c>
      <c r="DP35"/>
      <c r="DQ35"/>
      <c r="DR35" s="2">
        <f t="shared" si="3"/>
        <v>0</v>
      </c>
      <c r="DS35" s="2">
        <f t="shared" si="4"/>
        <v>0</v>
      </c>
      <c r="DT35" s="2">
        <f t="shared" si="5"/>
        <v>0</v>
      </c>
      <c r="DU35" s="2">
        <f t="shared" si="6"/>
        <v>0</v>
      </c>
    </row>
    <row r="36" spans="1:125" s="38" customFormat="1" ht="15" customHeight="1">
      <c r="A36" s="140"/>
      <c r="B36" s="140"/>
      <c r="C36" s="206" t="s">
        <v>5014</v>
      </c>
      <c r="D36" s="519" t="str">
        <f>IF($N$10="","",IF(HLOOKUP($N$10,Presentación!$AQ$3:$BV$575,Presentación!AP15)="","",HLOOKUP($N$10,Presentación!$AQ$3:$BV$575,Presentación!AP15,0)))</f>
        <v>30012</v>
      </c>
      <c r="E36" s="520"/>
      <c r="F36" s="521"/>
      <c r="G36" s="515" t="str">
        <f>IF($N$10="","",IF(HLOOKUP($N$10,Presentación!$BZ$3:$DE$575,Presentación!AP15,0)="","",HLOOKUP($N$10,Presentación!$BZ$3:$DE$575,Presentación!AP15,0)))</f>
        <v>Amatitlán</v>
      </c>
      <c r="H36" s="516"/>
      <c r="I36" s="516"/>
      <c r="J36" s="517"/>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c r="BN36">
        <f t="shared" si="1"/>
        <v>0</v>
      </c>
      <c r="BO36">
        <f t="shared" si="2"/>
        <v>0</v>
      </c>
      <c r="DP36"/>
      <c r="DQ36"/>
      <c r="DR36" s="2">
        <f t="shared" si="3"/>
        <v>0</v>
      </c>
      <c r="DS36" s="2">
        <f t="shared" si="4"/>
        <v>0</v>
      </c>
      <c r="DT36" s="2">
        <f t="shared" si="5"/>
        <v>0</v>
      </c>
      <c r="DU36" s="2">
        <f t="shared" si="6"/>
        <v>0</v>
      </c>
    </row>
    <row r="37" spans="1:125" s="38" customFormat="1" ht="15" customHeight="1">
      <c r="A37" s="140"/>
      <c r="B37" s="140"/>
      <c r="C37" s="206" t="s">
        <v>5015</v>
      </c>
      <c r="D37" s="519" t="str">
        <f>IF($N$10="","",IF(HLOOKUP($N$10,Presentación!$AQ$3:$BV$575,Presentación!AP16)="","",HLOOKUP($N$10,Presentación!$AQ$3:$BV$575,Presentación!AP16,0)))</f>
        <v>30013</v>
      </c>
      <c r="E37" s="520"/>
      <c r="F37" s="521"/>
      <c r="G37" s="515" t="str">
        <f>IF($N$10="","",IF(HLOOKUP($N$10,Presentación!$BZ$3:$DE$575,Presentación!AP16,0)="","",HLOOKUP($N$10,Presentación!$BZ$3:$DE$575,Presentación!AP16,0)))</f>
        <v>Naranjos Amatlán</v>
      </c>
      <c r="H37" s="516"/>
      <c r="I37" s="516"/>
      <c r="J37" s="517"/>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c r="BN37">
        <f t="shared" si="1"/>
        <v>0</v>
      </c>
      <c r="BO37">
        <f t="shared" si="2"/>
        <v>0</v>
      </c>
      <c r="DP37"/>
      <c r="DQ37"/>
      <c r="DR37" s="2">
        <f t="shared" si="3"/>
        <v>0</v>
      </c>
      <c r="DS37" s="2">
        <f t="shared" si="4"/>
        <v>0</v>
      </c>
      <c r="DT37" s="2">
        <f t="shared" si="5"/>
        <v>0</v>
      </c>
      <c r="DU37" s="2">
        <f t="shared" si="6"/>
        <v>0</v>
      </c>
    </row>
    <row r="38" spans="1:125" s="38" customFormat="1" ht="14.25">
      <c r="A38" s="140"/>
      <c r="B38" s="140"/>
      <c r="C38" s="206" t="s">
        <v>5016</v>
      </c>
      <c r="D38" s="519" t="str">
        <f>IF($N$10="","",IF(HLOOKUP($N$10,Presentación!$AQ$3:$BV$575,Presentación!AP17)="","",HLOOKUP($N$10,Presentación!$AQ$3:$BV$575,Presentación!AP17,0)))</f>
        <v>30014</v>
      </c>
      <c r="E38" s="520"/>
      <c r="F38" s="521"/>
      <c r="G38" s="515" t="str">
        <f>IF($N$10="","",IF(HLOOKUP($N$10,Presentación!$BZ$3:$DE$575,Presentación!AP17,0)="","",HLOOKUP($N$10,Presentación!$BZ$3:$DE$575,Presentación!AP17,0)))</f>
        <v>Amatlán de los Reyes</v>
      </c>
      <c r="H38" s="516"/>
      <c r="I38" s="516"/>
      <c r="J38" s="517"/>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c r="BN38">
        <f t="shared" si="1"/>
        <v>0</v>
      </c>
      <c r="BO38">
        <f t="shared" si="2"/>
        <v>0</v>
      </c>
      <c r="DP38"/>
      <c r="DQ38"/>
      <c r="DR38" s="2">
        <f t="shared" si="3"/>
        <v>0</v>
      </c>
      <c r="DS38" s="2">
        <f t="shared" si="4"/>
        <v>0</v>
      </c>
      <c r="DT38" s="2">
        <f t="shared" si="5"/>
        <v>0</v>
      </c>
      <c r="DU38" s="2">
        <f t="shared" si="6"/>
        <v>0</v>
      </c>
    </row>
    <row r="39" spans="1:125" s="38" customFormat="1" ht="14.25">
      <c r="A39" s="140"/>
      <c r="B39" s="140"/>
      <c r="C39" s="206" t="s">
        <v>5017</v>
      </c>
      <c r="D39" s="519" t="str">
        <f>IF($N$10="","",IF(HLOOKUP($N$10,Presentación!$AQ$3:$BV$575,Presentación!AP18)="","",HLOOKUP($N$10,Presentación!$AQ$3:$BV$575,Presentación!AP18,0)))</f>
        <v>30015</v>
      </c>
      <c r="E39" s="520"/>
      <c r="F39" s="521"/>
      <c r="G39" s="515" t="str">
        <f>IF($N$10="","",IF(HLOOKUP($N$10,Presentación!$BZ$3:$DE$575,Presentación!AP18,0)="","",HLOOKUP($N$10,Presentación!$BZ$3:$DE$575,Presentación!AP18,0)))</f>
        <v>Angel R. Cabada</v>
      </c>
      <c r="H39" s="516"/>
      <c r="I39" s="516"/>
      <c r="J39" s="517"/>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c r="BN39">
        <f t="shared" si="1"/>
        <v>0</v>
      </c>
      <c r="BO39">
        <f t="shared" si="2"/>
        <v>0</v>
      </c>
      <c r="DP39"/>
      <c r="DQ39"/>
      <c r="DR39" s="2">
        <f t="shared" si="3"/>
        <v>0</v>
      </c>
      <c r="DS39" s="2">
        <f t="shared" si="4"/>
        <v>0</v>
      </c>
      <c r="DT39" s="2">
        <f t="shared" si="5"/>
        <v>0</v>
      </c>
      <c r="DU39" s="2">
        <f t="shared" si="6"/>
        <v>0</v>
      </c>
    </row>
    <row r="40" spans="1:125" s="38" customFormat="1" ht="14.25">
      <c r="A40" s="140"/>
      <c r="B40" s="140"/>
      <c r="C40" s="206" t="s">
        <v>5018</v>
      </c>
      <c r="D40" s="519" t="str">
        <f>IF($N$10="","",IF(HLOOKUP($N$10,Presentación!$AQ$3:$BV$575,Presentación!AP19)="","",HLOOKUP($N$10,Presentación!$AQ$3:$BV$575,Presentación!AP19,0)))</f>
        <v>30016</v>
      </c>
      <c r="E40" s="520"/>
      <c r="F40" s="521"/>
      <c r="G40" s="515" t="str">
        <f>IF($N$10="","",IF(HLOOKUP($N$10,Presentación!$BZ$3:$DE$575,Presentación!AP19,0)="","",HLOOKUP($N$10,Presentación!$BZ$3:$DE$575,Presentación!AP19,0)))</f>
        <v>La Antigua</v>
      </c>
      <c r="H40" s="516"/>
      <c r="I40" s="516"/>
      <c r="J40" s="517"/>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c r="BN40">
        <f t="shared" si="1"/>
        <v>0</v>
      </c>
      <c r="BO40">
        <f t="shared" si="2"/>
        <v>0</v>
      </c>
      <c r="DP40"/>
      <c r="DQ40"/>
      <c r="DR40" s="2">
        <f t="shared" si="3"/>
        <v>0</v>
      </c>
      <c r="DS40" s="2">
        <f t="shared" si="4"/>
        <v>0</v>
      </c>
      <c r="DT40" s="2">
        <f t="shared" si="5"/>
        <v>0</v>
      </c>
      <c r="DU40" s="2">
        <f t="shared" si="6"/>
        <v>0</v>
      </c>
    </row>
    <row r="41" spans="1:125" s="38" customFormat="1" ht="15" customHeight="1">
      <c r="A41" s="140"/>
      <c r="B41" s="140"/>
      <c r="C41" s="206" t="s">
        <v>5019</v>
      </c>
      <c r="D41" s="519" t="str">
        <f>IF($N$10="","",IF(HLOOKUP($N$10,Presentación!$AQ$3:$BV$575,Presentación!AP20)="","",HLOOKUP($N$10,Presentación!$AQ$3:$BV$575,Presentación!AP20,0)))</f>
        <v>30017</v>
      </c>
      <c r="E41" s="520"/>
      <c r="F41" s="521"/>
      <c r="G41" s="515" t="str">
        <f>IF($N$10="","",IF(HLOOKUP($N$10,Presentación!$BZ$3:$DE$575,Presentación!AP20,0)="","",HLOOKUP($N$10,Presentación!$BZ$3:$DE$575,Presentación!AP20,0)))</f>
        <v>Apazapan</v>
      </c>
      <c r="H41" s="516"/>
      <c r="I41" s="516"/>
      <c r="J41" s="517"/>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c r="BN41">
        <f t="shared" si="1"/>
        <v>0</v>
      </c>
      <c r="BO41">
        <f t="shared" si="2"/>
        <v>0</v>
      </c>
      <c r="DP41"/>
      <c r="DQ41"/>
      <c r="DR41" s="2">
        <f t="shared" si="3"/>
        <v>0</v>
      </c>
      <c r="DS41" s="2">
        <f t="shared" si="4"/>
        <v>0</v>
      </c>
      <c r="DT41" s="2">
        <f t="shared" si="5"/>
        <v>0</v>
      </c>
      <c r="DU41" s="2">
        <f t="shared" si="6"/>
        <v>0</v>
      </c>
    </row>
    <row r="42" spans="1:125" s="38" customFormat="1" ht="15" customHeight="1">
      <c r="A42" s="140"/>
      <c r="B42" s="140"/>
      <c r="C42" s="206" t="s">
        <v>5020</v>
      </c>
      <c r="D42" s="519" t="str">
        <f>IF($N$10="","",IF(HLOOKUP($N$10,Presentación!$AQ$3:$BV$575,Presentación!AP21)="","",HLOOKUP($N$10,Presentación!$AQ$3:$BV$575,Presentación!AP21,0)))</f>
        <v>30018</v>
      </c>
      <c r="E42" s="520"/>
      <c r="F42" s="521"/>
      <c r="G42" s="515" t="str">
        <f>IF($N$10="","",IF(HLOOKUP($N$10,Presentación!$BZ$3:$DE$575,Presentación!AP21,0)="","",HLOOKUP($N$10,Presentación!$BZ$3:$DE$575,Presentación!AP21,0)))</f>
        <v>Aquila</v>
      </c>
      <c r="H42" s="516"/>
      <c r="I42" s="516"/>
      <c r="J42" s="517"/>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c r="BN42">
        <f t="shared" si="1"/>
        <v>0</v>
      </c>
      <c r="BO42">
        <f t="shared" si="2"/>
        <v>0</v>
      </c>
      <c r="DP42"/>
      <c r="DQ42"/>
      <c r="DR42" s="2">
        <f t="shared" si="3"/>
        <v>0</v>
      </c>
      <c r="DS42" s="2">
        <f t="shared" si="4"/>
        <v>0</v>
      </c>
      <c r="DT42" s="2">
        <f t="shared" si="5"/>
        <v>0</v>
      </c>
      <c r="DU42" s="2">
        <f t="shared" si="6"/>
        <v>0</v>
      </c>
    </row>
    <row r="43" spans="1:125" s="38" customFormat="1" ht="15" customHeight="1">
      <c r="A43" s="140"/>
      <c r="B43" s="140"/>
      <c r="C43" s="206" t="s">
        <v>5021</v>
      </c>
      <c r="D43" s="519" t="str">
        <f>IF($N$10="","",IF(HLOOKUP($N$10,Presentación!$AQ$3:$BV$575,Presentación!AP22)="","",HLOOKUP($N$10,Presentación!$AQ$3:$BV$575,Presentación!AP22,0)))</f>
        <v>30019</v>
      </c>
      <c r="E43" s="520"/>
      <c r="F43" s="521"/>
      <c r="G43" s="515" t="str">
        <f>IF($N$10="","",IF(HLOOKUP($N$10,Presentación!$BZ$3:$DE$575,Presentación!AP22,0)="","",HLOOKUP($N$10,Presentación!$BZ$3:$DE$575,Presentación!AP22,0)))</f>
        <v>Astacinga</v>
      </c>
      <c r="H43" s="516"/>
      <c r="I43" s="516"/>
      <c r="J43" s="517"/>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c r="BN43">
        <f t="shared" si="1"/>
        <v>0</v>
      </c>
      <c r="BO43">
        <f t="shared" si="2"/>
        <v>0</v>
      </c>
      <c r="DP43"/>
      <c r="DQ43"/>
      <c r="DR43" s="2">
        <f t="shared" si="3"/>
        <v>0</v>
      </c>
      <c r="DS43" s="2">
        <f t="shared" si="4"/>
        <v>0</v>
      </c>
      <c r="DT43" s="2">
        <f t="shared" si="5"/>
        <v>0</v>
      </c>
      <c r="DU43" s="2">
        <f t="shared" si="6"/>
        <v>0</v>
      </c>
    </row>
    <row r="44" spans="1:125" s="38" customFormat="1" ht="15" customHeight="1">
      <c r="A44" s="140"/>
      <c r="B44" s="140"/>
      <c r="C44" s="206" t="s">
        <v>5022</v>
      </c>
      <c r="D44" s="519" t="str">
        <f>IF($N$10="","",IF(HLOOKUP($N$10,Presentación!$AQ$3:$BV$575,Presentación!AP23)="","",HLOOKUP($N$10,Presentación!$AQ$3:$BV$575,Presentación!AP23,0)))</f>
        <v>30020</v>
      </c>
      <c r="E44" s="520"/>
      <c r="F44" s="521"/>
      <c r="G44" s="515" t="str">
        <f>IF($N$10="","",IF(HLOOKUP($N$10,Presentación!$BZ$3:$DE$575,Presentación!AP23,0)="","",HLOOKUP($N$10,Presentación!$BZ$3:$DE$575,Presentación!AP23,0)))</f>
        <v>Atlahuilco</v>
      </c>
      <c r="H44" s="516"/>
      <c r="I44" s="516"/>
      <c r="J44" s="517"/>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c r="BN44">
        <f t="shared" si="1"/>
        <v>0</v>
      </c>
      <c r="BO44">
        <f t="shared" si="2"/>
        <v>0</v>
      </c>
      <c r="DP44"/>
      <c r="DQ44"/>
      <c r="DR44" s="2">
        <f t="shared" si="3"/>
        <v>0</v>
      </c>
      <c r="DS44" s="2">
        <f t="shared" si="4"/>
        <v>0</v>
      </c>
      <c r="DT44" s="2">
        <f t="shared" si="5"/>
        <v>0</v>
      </c>
      <c r="DU44" s="2">
        <f t="shared" si="6"/>
        <v>0</v>
      </c>
    </row>
    <row r="45" spans="1:125" s="38" customFormat="1" ht="15" customHeight="1">
      <c r="A45" s="140"/>
      <c r="B45" s="140"/>
      <c r="C45" s="206" t="s">
        <v>5023</v>
      </c>
      <c r="D45" s="519" t="str">
        <f>IF($N$10="","",IF(HLOOKUP($N$10,Presentación!$AQ$3:$BV$575,Presentación!AP24)="","",HLOOKUP($N$10,Presentación!$AQ$3:$BV$575,Presentación!AP24,0)))</f>
        <v>30021</v>
      </c>
      <c r="E45" s="520"/>
      <c r="F45" s="521"/>
      <c r="G45" s="515" t="str">
        <f>IF($N$10="","",IF(HLOOKUP($N$10,Presentación!$BZ$3:$DE$575,Presentación!AP24,0)="","",HLOOKUP($N$10,Presentación!$BZ$3:$DE$575,Presentación!AP24,0)))</f>
        <v>Atoyac</v>
      </c>
      <c r="H45" s="516"/>
      <c r="I45" s="516"/>
      <c r="J45" s="517"/>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c r="BN45">
        <f t="shared" si="1"/>
        <v>0</v>
      </c>
      <c r="BO45">
        <f t="shared" si="2"/>
        <v>0</v>
      </c>
      <c r="DP45"/>
      <c r="DQ45"/>
      <c r="DR45" s="2">
        <f t="shared" si="3"/>
        <v>0</v>
      </c>
      <c r="DS45" s="2">
        <f t="shared" si="4"/>
        <v>0</v>
      </c>
      <c r="DT45" s="2">
        <f t="shared" si="5"/>
        <v>0</v>
      </c>
      <c r="DU45" s="2">
        <f t="shared" si="6"/>
        <v>0</v>
      </c>
    </row>
    <row r="46" spans="1:125" s="38" customFormat="1" ht="15" customHeight="1">
      <c r="A46" s="140"/>
      <c r="B46" s="140"/>
      <c r="C46" s="206" t="s">
        <v>5024</v>
      </c>
      <c r="D46" s="519" t="str">
        <f>IF($N$10="","",IF(HLOOKUP($N$10,Presentación!$AQ$3:$BV$575,Presentación!AP25)="","",HLOOKUP($N$10,Presentación!$AQ$3:$BV$575,Presentación!AP25,0)))</f>
        <v>30022</v>
      </c>
      <c r="E46" s="520"/>
      <c r="F46" s="521"/>
      <c r="G46" s="515" t="str">
        <f>IF($N$10="","",IF(HLOOKUP($N$10,Presentación!$BZ$3:$DE$575,Presentación!AP25,0)="","",HLOOKUP($N$10,Presentación!$BZ$3:$DE$575,Presentación!AP25,0)))</f>
        <v>Atzacan</v>
      </c>
      <c r="H46" s="516"/>
      <c r="I46" s="516"/>
      <c r="J46" s="517"/>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c r="BN46">
        <f t="shared" si="1"/>
        <v>0</v>
      </c>
      <c r="BO46">
        <f t="shared" si="2"/>
        <v>0</v>
      </c>
      <c r="DP46"/>
      <c r="DQ46"/>
      <c r="DR46" s="2">
        <f t="shared" si="3"/>
        <v>0</v>
      </c>
      <c r="DS46" s="2">
        <f t="shared" si="4"/>
        <v>0</v>
      </c>
      <c r="DT46" s="2">
        <f t="shared" si="5"/>
        <v>0</v>
      </c>
      <c r="DU46" s="2">
        <f t="shared" si="6"/>
        <v>0</v>
      </c>
    </row>
    <row r="47" spans="1:125" s="38" customFormat="1" ht="15" customHeight="1">
      <c r="A47" s="140"/>
      <c r="B47" s="140"/>
      <c r="C47" s="206" t="s">
        <v>5025</v>
      </c>
      <c r="D47" s="519" t="str">
        <f>IF($N$10="","",IF(HLOOKUP($N$10,Presentación!$AQ$3:$BV$575,Presentación!AP26)="","",HLOOKUP($N$10,Presentación!$AQ$3:$BV$575,Presentación!AP26,0)))</f>
        <v>30023</v>
      </c>
      <c r="E47" s="520"/>
      <c r="F47" s="521"/>
      <c r="G47" s="515" t="str">
        <f>IF($N$10="","",IF(HLOOKUP($N$10,Presentación!$BZ$3:$DE$575,Presentación!AP26,0)="","",HLOOKUP($N$10,Presentación!$BZ$3:$DE$575,Presentación!AP26,0)))</f>
        <v>Atzalan</v>
      </c>
      <c r="H47" s="516"/>
      <c r="I47" s="516"/>
      <c r="J47" s="517"/>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c r="BN47">
        <f t="shared" si="1"/>
        <v>0</v>
      </c>
      <c r="BO47">
        <f t="shared" si="2"/>
        <v>0</v>
      </c>
      <c r="DP47"/>
      <c r="DQ47"/>
      <c r="DR47" s="2">
        <f t="shared" si="3"/>
        <v>0</v>
      </c>
      <c r="DS47" s="2">
        <f t="shared" si="4"/>
        <v>0</v>
      </c>
      <c r="DT47" s="2">
        <f t="shared" si="5"/>
        <v>0</v>
      </c>
      <c r="DU47" s="2">
        <f t="shared" si="6"/>
        <v>0</v>
      </c>
    </row>
    <row r="48" spans="1:125" s="38" customFormat="1" ht="15" customHeight="1">
      <c r="A48" s="140"/>
      <c r="B48" s="140"/>
      <c r="C48" s="206" t="s">
        <v>5026</v>
      </c>
      <c r="D48" s="519" t="str">
        <f>IF($N$10="","",IF(HLOOKUP($N$10,Presentación!$AQ$3:$BV$575,Presentación!AP27)="","",HLOOKUP($N$10,Presentación!$AQ$3:$BV$575,Presentación!AP27,0)))</f>
        <v>30024</v>
      </c>
      <c r="E48" s="520"/>
      <c r="F48" s="521"/>
      <c r="G48" s="515" t="str">
        <f>IF($N$10="","",IF(HLOOKUP($N$10,Presentación!$BZ$3:$DE$575,Presentación!AP27,0)="","",HLOOKUP($N$10,Presentación!$BZ$3:$DE$575,Presentación!AP27,0)))</f>
        <v>Tlaltetela</v>
      </c>
      <c r="H48" s="516"/>
      <c r="I48" s="516"/>
      <c r="J48" s="517"/>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c r="BN48">
        <f t="shared" si="1"/>
        <v>0</v>
      </c>
      <c r="BO48">
        <f t="shared" si="2"/>
        <v>0</v>
      </c>
      <c r="DP48"/>
      <c r="DQ48"/>
      <c r="DR48" s="2">
        <f t="shared" si="3"/>
        <v>0</v>
      </c>
      <c r="DS48" s="2">
        <f t="shared" si="4"/>
        <v>0</v>
      </c>
      <c r="DT48" s="2">
        <f t="shared" si="5"/>
        <v>0</v>
      </c>
      <c r="DU48" s="2">
        <f t="shared" si="6"/>
        <v>0</v>
      </c>
    </row>
    <row r="49" spans="1:125" s="38" customFormat="1" ht="15" customHeight="1">
      <c r="A49" s="140"/>
      <c r="B49" s="140"/>
      <c r="C49" s="206" t="s">
        <v>5027</v>
      </c>
      <c r="D49" s="519" t="str">
        <f>IF($N$10="","",IF(HLOOKUP($N$10,Presentación!$AQ$3:$BV$575,Presentación!AP28)="","",HLOOKUP($N$10,Presentación!$AQ$3:$BV$575,Presentación!AP28,0)))</f>
        <v>30025</v>
      </c>
      <c r="E49" s="520"/>
      <c r="F49" s="521"/>
      <c r="G49" s="515" t="str">
        <f>IF($N$10="","",IF(HLOOKUP($N$10,Presentación!$BZ$3:$DE$575,Presentación!AP28,0)="","",HLOOKUP($N$10,Presentación!$BZ$3:$DE$575,Presentación!AP28,0)))</f>
        <v>Ayahualulco</v>
      </c>
      <c r="H49" s="516"/>
      <c r="I49" s="516"/>
      <c r="J49" s="517"/>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c r="BN49">
        <f t="shared" si="1"/>
        <v>0</v>
      </c>
      <c r="BO49">
        <f t="shared" si="2"/>
        <v>0</v>
      </c>
      <c r="DP49"/>
      <c r="DQ49"/>
      <c r="DR49" s="2">
        <f t="shared" si="3"/>
        <v>0</v>
      </c>
      <c r="DS49" s="2">
        <f t="shared" si="4"/>
        <v>0</v>
      </c>
      <c r="DT49" s="2">
        <f t="shared" si="5"/>
        <v>0</v>
      </c>
      <c r="DU49" s="2">
        <f t="shared" si="6"/>
        <v>0</v>
      </c>
    </row>
    <row r="50" spans="1:125" s="38" customFormat="1" ht="15" customHeight="1">
      <c r="A50" s="140"/>
      <c r="B50" s="140"/>
      <c r="C50" s="206" t="s">
        <v>5028</v>
      </c>
      <c r="D50" s="519" t="str">
        <f>IF($N$10="","",IF(HLOOKUP($N$10,Presentación!$AQ$3:$BV$575,Presentación!AP29)="","",HLOOKUP($N$10,Presentación!$AQ$3:$BV$575,Presentación!AP29,0)))</f>
        <v>30026</v>
      </c>
      <c r="E50" s="520"/>
      <c r="F50" s="521"/>
      <c r="G50" s="515" t="str">
        <f>IF($N$10="","",IF(HLOOKUP($N$10,Presentación!$BZ$3:$DE$575,Presentación!AP29,0)="","",HLOOKUP($N$10,Presentación!$BZ$3:$DE$575,Presentación!AP29,0)))</f>
        <v>Banderilla</v>
      </c>
      <c r="H50" s="516"/>
      <c r="I50" s="516"/>
      <c r="J50" s="517"/>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c r="BN50">
        <f t="shared" si="1"/>
        <v>0</v>
      </c>
      <c r="BO50">
        <f t="shared" si="2"/>
        <v>0</v>
      </c>
      <c r="DP50"/>
      <c r="DQ50"/>
      <c r="DR50" s="2">
        <f t="shared" si="3"/>
        <v>0</v>
      </c>
      <c r="DS50" s="2">
        <f t="shared" si="4"/>
        <v>0</v>
      </c>
      <c r="DT50" s="2">
        <f t="shared" si="5"/>
        <v>0</v>
      </c>
      <c r="DU50" s="2">
        <f t="shared" si="6"/>
        <v>0</v>
      </c>
    </row>
    <row r="51" spans="1:125" s="38" customFormat="1" ht="15" customHeight="1">
      <c r="A51" s="140"/>
      <c r="B51" s="140"/>
      <c r="C51" s="206" t="s">
        <v>5029</v>
      </c>
      <c r="D51" s="519" t="str">
        <f>IF($N$10="","",IF(HLOOKUP($N$10,Presentación!$AQ$3:$BV$575,Presentación!AP30)="","",HLOOKUP($N$10,Presentación!$AQ$3:$BV$575,Presentación!AP30,0)))</f>
        <v>30027</v>
      </c>
      <c r="E51" s="520"/>
      <c r="F51" s="521"/>
      <c r="G51" s="515" t="str">
        <f>IF($N$10="","",IF(HLOOKUP($N$10,Presentación!$BZ$3:$DE$575,Presentación!AP30,0)="","",HLOOKUP($N$10,Presentación!$BZ$3:$DE$575,Presentación!AP30,0)))</f>
        <v>Benito Juárez</v>
      </c>
      <c r="H51" s="516"/>
      <c r="I51" s="516"/>
      <c r="J51" s="517"/>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c r="BN51">
        <f t="shared" si="1"/>
        <v>0</v>
      </c>
      <c r="BO51">
        <f t="shared" si="2"/>
        <v>0</v>
      </c>
      <c r="DP51"/>
      <c r="DQ51"/>
      <c r="DR51" s="2">
        <f t="shared" si="3"/>
        <v>0</v>
      </c>
      <c r="DS51" s="2">
        <f t="shared" si="4"/>
        <v>0</v>
      </c>
      <c r="DT51" s="2">
        <f t="shared" si="5"/>
        <v>0</v>
      </c>
      <c r="DU51" s="2">
        <f t="shared" si="6"/>
        <v>0</v>
      </c>
    </row>
    <row r="52" spans="1:125" s="38" customFormat="1" ht="15" customHeight="1">
      <c r="A52" s="140"/>
      <c r="B52" s="140"/>
      <c r="C52" s="206" t="s">
        <v>5030</v>
      </c>
      <c r="D52" s="519" t="str">
        <f>IF($N$10="","",IF(HLOOKUP($N$10,Presentación!$AQ$3:$BV$575,Presentación!AP31)="","",HLOOKUP($N$10,Presentación!$AQ$3:$BV$575,Presentación!AP31,0)))</f>
        <v>30028</v>
      </c>
      <c r="E52" s="520"/>
      <c r="F52" s="521"/>
      <c r="G52" s="515" t="str">
        <f>IF($N$10="","",IF(HLOOKUP($N$10,Presentación!$BZ$3:$DE$575,Presentación!AP31,0)="","",HLOOKUP($N$10,Presentación!$BZ$3:$DE$575,Presentación!AP31,0)))</f>
        <v>Boca del Río</v>
      </c>
      <c r="H52" s="516"/>
      <c r="I52" s="516"/>
      <c r="J52" s="517"/>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c r="BN52">
        <f t="shared" si="1"/>
        <v>0</v>
      </c>
      <c r="BO52">
        <f t="shared" si="2"/>
        <v>0</v>
      </c>
      <c r="DP52"/>
      <c r="DQ52"/>
      <c r="DR52" s="2">
        <f t="shared" si="3"/>
        <v>0</v>
      </c>
      <c r="DS52" s="2">
        <f t="shared" si="4"/>
        <v>0</v>
      </c>
      <c r="DT52" s="2">
        <f t="shared" si="5"/>
        <v>0</v>
      </c>
      <c r="DU52" s="2">
        <f t="shared" si="6"/>
        <v>0</v>
      </c>
    </row>
    <row r="53" spans="1:125" s="38" customFormat="1" ht="15" customHeight="1">
      <c r="A53" s="140"/>
      <c r="B53" s="140"/>
      <c r="C53" s="206" t="s">
        <v>5031</v>
      </c>
      <c r="D53" s="519" t="str">
        <f>IF($N$10="","",IF(HLOOKUP($N$10,Presentación!$AQ$3:$BV$575,Presentación!AP32)="","",HLOOKUP($N$10,Presentación!$AQ$3:$BV$575,Presentación!AP32,0)))</f>
        <v>30029</v>
      </c>
      <c r="E53" s="520"/>
      <c r="F53" s="521"/>
      <c r="G53" s="515" t="str">
        <f>IF($N$10="","",IF(HLOOKUP($N$10,Presentación!$BZ$3:$DE$575,Presentación!AP32,0)="","",HLOOKUP($N$10,Presentación!$BZ$3:$DE$575,Presentación!AP32,0)))</f>
        <v>Calcahualco</v>
      </c>
      <c r="H53" s="516"/>
      <c r="I53" s="516"/>
      <c r="J53" s="517"/>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c r="BN53">
        <f t="shared" si="1"/>
        <v>0</v>
      </c>
      <c r="BO53">
        <f t="shared" si="2"/>
        <v>0</v>
      </c>
      <c r="DP53"/>
      <c r="DQ53"/>
      <c r="DR53" s="2">
        <f t="shared" si="3"/>
        <v>0</v>
      </c>
      <c r="DS53" s="2">
        <f t="shared" si="4"/>
        <v>0</v>
      </c>
      <c r="DT53" s="2">
        <f t="shared" si="5"/>
        <v>0</v>
      </c>
      <c r="DU53" s="2">
        <f t="shared" si="6"/>
        <v>0</v>
      </c>
    </row>
    <row r="54" spans="1:125" s="38" customFormat="1" ht="15" customHeight="1">
      <c r="A54" s="140"/>
      <c r="B54" s="140"/>
      <c r="C54" s="206" t="s">
        <v>5032</v>
      </c>
      <c r="D54" s="519" t="str">
        <f>IF($N$10="","",IF(HLOOKUP($N$10,Presentación!$AQ$3:$BV$575,Presentación!AP33)="","",HLOOKUP($N$10,Presentación!$AQ$3:$BV$575,Presentación!AP33,0)))</f>
        <v>30030</v>
      </c>
      <c r="E54" s="520"/>
      <c r="F54" s="521"/>
      <c r="G54" s="515" t="str">
        <f>IF($N$10="","",IF(HLOOKUP($N$10,Presentación!$BZ$3:$DE$575,Presentación!AP33,0)="","",HLOOKUP($N$10,Presentación!$BZ$3:$DE$575,Presentación!AP33,0)))</f>
        <v>Camerino Z. Mendoza</v>
      </c>
      <c r="H54" s="516"/>
      <c r="I54" s="516"/>
      <c r="J54" s="517"/>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c r="BN54">
        <f t="shared" si="1"/>
        <v>0</v>
      </c>
      <c r="BO54">
        <f t="shared" si="2"/>
        <v>0</v>
      </c>
      <c r="DP54"/>
      <c r="DQ54"/>
      <c r="DR54" s="2">
        <f t="shared" si="3"/>
        <v>0</v>
      </c>
      <c r="DS54" s="2">
        <f t="shared" si="4"/>
        <v>0</v>
      </c>
      <c r="DT54" s="2">
        <f t="shared" si="5"/>
        <v>0</v>
      </c>
      <c r="DU54" s="2">
        <f t="shared" si="6"/>
        <v>0</v>
      </c>
    </row>
    <row r="55" spans="1:125" s="38" customFormat="1" ht="15" customHeight="1">
      <c r="A55" s="140"/>
      <c r="B55" s="140"/>
      <c r="C55" s="206" t="s">
        <v>5033</v>
      </c>
      <c r="D55" s="519" t="str">
        <f>IF($N$10="","",IF(HLOOKUP($N$10,Presentación!$AQ$3:$BV$575,Presentación!AP34)="","",HLOOKUP($N$10,Presentación!$AQ$3:$BV$575,Presentación!AP34,0)))</f>
        <v>30031</v>
      </c>
      <c r="E55" s="520"/>
      <c r="F55" s="521"/>
      <c r="G55" s="515" t="str">
        <f>IF($N$10="","",IF(HLOOKUP($N$10,Presentación!$BZ$3:$DE$575,Presentación!AP34,0)="","",HLOOKUP($N$10,Presentación!$BZ$3:$DE$575,Presentación!AP34,0)))</f>
        <v>Carrillo Puerto</v>
      </c>
      <c r="H55" s="516"/>
      <c r="I55" s="516"/>
      <c r="J55" s="517"/>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c r="BN55">
        <f t="shared" si="1"/>
        <v>0</v>
      </c>
      <c r="BO55">
        <f t="shared" si="2"/>
        <v>0</v>
      </c>
      <c r="DP55"/>
      <c r="DQ55"/>
      <c r="DR55" s="2">
        <f t="shared" si="3"/>
        <v>0</v>
      </c>
      <c r="DS55" s="2">
        <f t="shared" si="4"/>
        <v>0</v>
      </c>
      <c r="DT55" s="2">
        <f t="shared" si="5"/>
        <v>0</v>
      </c>
      <c r="DU55" s="2">
        <f t="shared" si="6"/>
        <v>0</v>
      </c>
    </row>
    <row r="56" spans="1:125" s="38" customFormat="1" ht="15" customHeight="1">
      <c r="A56" s="140"/>
      <c r="B56" s="140"/>
      <c r="C56" s="206" t="s">
        <v>5034</v>
      </c>
      <c r="D56" s="519" t="str">
        <f>IF($N$10="","",IF(HLOOKUP($N$10,Presentación!$AQ$3:$BV$575,Presentación!AP35)="","",HLOOKUP($N$10,Presentación!$AQ$3:$BV$575,Presentación!AP35,0)))</f>
        <v>30032</v>
      </c>
      <c r="E56" s="520"/>
      <c r="F56" s="521"/>
      <c r="G56" s="515" t="str">
        <f>IF($N$10="","",IF(HLOOKUP($N$10,Presentación!$BZ$3:$DE$575,Presentación!AP35,0)="","",HLOOKUP($N$10,Presentación!$BZ$3:$DE$575,Presentación!AP35,0)))</f>
        <v>Catemaco</v>
      </c>
      <c r="H56" s="516"/>
      <c r="I56" s="516"/>
      <c r="J56" s="517"/>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c r="BN56">
        <f t="shared" si="1"/>
        <v>0</v>
      </c>
      <c r="BO56">
        <f t="shared" si="2"/>
        <v>0</v>
      </c>
      <c r="DP56"/>
      <c r="DQ56"/>
      <c r="DR56" s="2">
        <f t="shared" si="3"/>
        <v>0</v>
      </c>
      <c r="DS56" s="2">
        <f t="shared" si="4"/>
        <v>0</v>
      </c>
      <c r="DT56" s="2">
        <f t="shared" si="5"/>
        <v>0</v>
      </c>
      <c r="DU56" s="2">
        <f t="shared" si="6"/>
        <v>0</v>
      </c>
    </row>
    <row r="57" spans="1:125" s="38" customFormat="1" ht="15" customHeight="1">
      <c r="A57" s="140"/>
      <c r="B57" s="140"/>
      <c r="C57" s="206" t="s">
        <v>5035</v>
      </c>
      <c r="D57" s="519" t="str">
        <f>IF($N$10="","",IF(HLOOKUP($N$10,Presentación!$AQ$3:$BV$575,Presentación!AP36)="","",HLOOKUP($N$10,Presentación!$AQ$3:$BV$575,Presentación!AP36,0)))</f>
        <v>30033</v>
      </c>
      <c r="E57" s="520"/>
      <c r="F57" s="521"/>
      <c r="G57" s="515" t="str">
        <f>IF($N$10="","",IF(HLOOKUP($N$10,Presentación!$BZ$3:$DE$575,Presentación!AP36,0)="","",HLOOKUP($N$10,Presentación!$BZ$3:$DE$575,Presentación!AP36,0)))</f>
        <v>Cazones de Herrera</v>
      </c>
      <c r="H57" s="516"/>
      <c r="I57" s="516"/>
      <c r="J57" s="517"/>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c r="BN57">
        <f t="shared" si="1"/>
        <v>0</v>
      </c>
      <c r="BO57">
        <f t="shared" si="2"/>
        <v>0</v>
      </c>
      <c r="DP57"/>
      <c r="DQ57"/>
      <c r="DR57" s="2">
        <f t="shared" si="3"/>
        <v>0</v>
      </c>
      <c r="DS57" s="2">
        <f t="shared" si="4"/>
        <v>0</v>
      </c>
      <c r="DT57" s="2">
        <f t="shared" si="5"/>
        <v>0</v>
      </c>
      <c r="DU57" s="2">
        <f t="shared" si="6"/>
        <v>0</v>
      </c>
    </row>
    <row r="58" spans="1:125" s="38" customFormat="1" ht="15" customHeight="1">
      <c r="A58" s="140"/>
      <c r="B58" s="140"/>
      <c r="C58" s="206" t="s">
        <v>5036</v>
      </c>
      <c r="D58" s="519" t="str">
        <f>IF($N$10="","",IF(HLOOKUP($N$10,Presentación!$AQ$3:$BV$575,Presentación!AP37)="","",HLOOKUP($N$10,Presentación!$AQ$3:$BV$575,Presentación!AP37,0)))</f>
        <v>30034</v>
      </c>
      <c r="E58" s="520"/>
      <c r="F58" s="521"/>
      <c r="G58" s="515" t="str">
        <f>IF($N$10="","",IF(HLOOKUP($N$10,Presentación!$BZ$3:$DE$575,Presentación!AP37,0)="","",HLOOKUP($N$10,Presentación!$BZ$3:$DE$575,Presentación!AP37,0)))</f>
        <v>Cerro Azul</v>
      </c>
      <c r="H58" s="516"/>
      <c r="I58" s="516"/>
      <c r="J58" s="517"/>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c r="BN58">
        <f t="shared" si="1"/>
        <v>0</v>
      </c>
      <c r="BO58">
        <f t="shared" si="2"/>
        <v>0</v>
      </c>
      <c r="DP58"/>
      <c r="DQ58"/>
      <c r="DR58" s="2">
        <f t="shared" si="3"/>
        <v>0</v>
      </c>
      <c r="DS58" s="2">
        <f t="shared" si="4"/>
        <v>0</v>
      </c>
      <c r="DT58" s="2">
        <f t="shared" si="5"/>
        <v>0</v>
      </c>
      <c r="DU58" s="2">
        <f t="shared" si="6"/>
        <v>0</v>
      </c>
    </row>
    <row r="59" spans="1:125" s="38" customFormat="1" ht="15" customHeight="1">
      <c r="A59" s="140"/>
      <c r="B59" s="140"/>
      <c r="C59" s="206" t="s">
        <v>5037</v>
      </c>
      <c r="D59" s="519" t="str">
        <f>IF($N$10="","",IF(HLOOKUP($N$10,Presentación!$AQ$3:$BV$575,Presentación!AP38)="","",HLOOKUP($N$10,Presentación!$AQ$3:$BV$575,Presentación!AP38,0)))</f>
        <v>30035</v>
      </c>
      <c r="E59" s="520"/>
      <c r="F59" s="521"/>
      <c r="G59" s="515" t="str">
        <f>IF($N$10="","",IF(HLOOKUP($N$10,Presentación!$BZ$3:$DE$575,Presentación!AP38,0)="","",HLOOKUP($N$10,Presentación!$BZ$3:$DE$575,Presentación!AP38,0)))</f>
        <v>Citlaltépetl</v>
      </c>
      <c r="H59" s="516"/>
      <c r="I59" s="516"/>
      <c r="J59" s="517"/>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c r="BN59">
        <f t="shared" si="1"/>
        <v>0</v>
      </c>
      <c r="BO59">
        <f t="shared" si="2"/>
        <v>0</v>
      </c>
      <c r="DP59"/>
      <c r="DQ59"/>
      <c r="DR59" s="2">
        <f t="shared" si="3"/>
        <v>0</v>
      </c>
      <c r="DS59" s="2">
        <f t="shared" si="4"/>
        <v>0</v>
      </c>
      <c r="DT59" s="2">
        <f t="shared" si="5"/>
        <v>0</v>
      </c>
      <c r="DU59" s="2">
        <f t="shared" si="6"/>
        <v>0</v>
      </c>
    </row>
    <row r="60" spans="1:125" s="38" customFormat="1" ht="15" customHeight="1">
      <c r="A60" s="140"/>
      <c r="B60" s="140"/>
      <c r="C60" s="206" t="s">
        <v>5358</v>
      </c>
      <c r="D60" s="519" t="str">
        <f>IF($N$10="","",IF(HLOOKUP($N$10,Presentación!$AQ$3:$BV$575,Presentación!AP39)="","",HLOOKUP($N$10,Presentación!$AQ$3:$BV$575,Presentación!AP39,0)))</f>
        <v>30036</v>
      </c>
      <c r="E60" s="520"/>
      <c r="F60" s="521"/>
      <c r="G60" s="515" t="str">
        <f>IF($N$10="","",IF(HLOOKUP($N$10,Presentación!$BZ$3:$DE$575,Presentación!AP39,0)="","",HLOOKUP($N$10,Presentación!$BZ$3:$DE$575,Presentación!AP39,0)))</f>
        <v>Coacoatzintla</v>
      </c>
      <c r="H60" s="516"/>
      <c r="I60" s="516"/>
      <c r="J60" s="517"/>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c r="BN60">
        <f t="shared" si="1"/>
        <v>0</v>
      </c>
      <c r="BO60">
        <f t="shared" si="2"/>
        <v>0</v>
      </c>
      <c r="DP60"/>
      <c r="DQ60"/>
      <c r="DR60" s="2">
        <f t="shared" si="3"/>
        <v>0</v>
      </c>
      <c r="DS60" s="2">
        <f t="shared" si="4"/>
        <v>0</v>
      </c>
      <c r="DT60" s="2">
        <f t="shared" si="5"/>
        <v>0</v>
      </c>
      <c r="DU60" s="2">
        <f t="shared" si="6"/>
        <v>0</v>
      </c>
    </row>
    <row r="61" spans="1:125" s="38" customFormat="1" ht="15" customHeight="1">
      <c r="A61" s="140"/>
      <c r="B61" s="140"/>
      <c r="C61" s="206" t="s">
        <v>5359</v>
      </c>
      <c r="D61" s="519" t="str">
        <f>IF($N$10="","",IF(HLOOKUP($N$10,Presentación!$AQ$3:$BV$575,Presentación!AP40)="","",HLOOKUP($N$10,Presentación!$AQ$3:$BV$575,Presentación!AP40,0)))</f>
        <v>30037</v>
      </c>
      <c r="E61" s="520"/>
      <c r="F61" s="521"/>
      <c r="G61" s="515" t="str">
        <f>IF($N$10="","",IF(HLOOKUP($N$10,Presentación!$BZ$3:$DE$575,Presentación!AP40,0)="","",HLOOKUP($N$10,Presentación!$BZ$3:$DE$575,Presentación!AP40,0)))</f>
        <v>Coahuitlán</v>
      </c>
      <c r="H61" s="516"/>
      <c r="I61" s="516"/>
      <c r="J61" s="517"/>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c r="BN61">
        <f t="shared" si="1"/>
        <v>0</v>
      </c>
      <c r="BO61">
        <f t="shared" si="2"/>
        <v>0</v>
      </c>
      <c r="DP61"/>
      <c r="DQ61"/>
      <c r="DR61" s="2">
        <f t="shared" si="3"/>
        <v>0</v>
      </c>
      <c r="DS61" s="2">
        <f t="shared" si="4"/>
        <v>0</v>
      </c>
      <c r="DT61" s="2">
        <f t="shared" si="5"/>
        <v>0</v>
      </c>
      <c r="DU61" s="2">
        <f t="shared" si="6"/>
        <v>0</v>
      </c>
    </row>
    <row r="62" spans="1:125" s="38" customFormat="1" ht="15" customHeight="1">
      <c r="A62" s="140"/>
      <c r="B62" s="140"/>
      <c r="C62" s="206" t="s">
        <v>5360</v>
      </c>
      <c r="D62" s="519" t="str">
        <f>IF($N$10="","",IF(HLOOKUP($N$10,Presentación!$AQ$3:$BV$575,Presentación!AP41)="","",HLOOKUP($N$10,Presentación!$AQ$3:$BV$575,Presentación!AP41,0)))</f>
        <v>30038</v>
      </c>
      <c r="E62" s="520"/>
      <c r="F62" s="521"/>
      <c r="G62" s="515" t="str">
        <f>IF($N$10="","",IF(HLOOKUP($N$10,Presentación!$BZ$3:$DE$575,Presentación!AP41,0)="","",HLOOKUP($N$10,Presentación!$BZ$3:$DE$575,Presentación!AP41,0)))</f>
        <v>Coatepec</v>
      </c>
      <c r="H62" s="516"/>
      <c r="I62" s="516"/>
      <c r="J62" s="517"/>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c r="BN62">
        <f t="shared" si="1"/>
        <v>0</v>
      </c>
      <c r="BO62">
        <f t="shared" si="2"/>
        <v>0</v>
      </c>
      <c r="DP62"/>
      <c r="DQ62"/>
      <c r="DR62" s="2">
        <f t="shared" si="3"/>
        <v>0</v>
      </c>
      <c r="DS62" s="2">
        <f t="shared" si="4"/>
        <v>0</v>
      </c>
      <c r="DT62" s="2">
        <f t="shared" si="5"/>
        <v>0</v>
      </c>
      <c r="DU62" s="2">
        <f t="shared" si="6"/>
        <v>0</v>
      </c>
    </row>
    <row r="63" spans="1:125" s="38" customFormat="1" ht="15" customHeight="1">
      <c r="A63" s="140"/>
      <c r="B63" s="140"/>
      <c r="C63" s="206" t="s">
        <v>5361</v>
      </c>
      <c r="D63" s="519" t="str">
        <f>IF($N$10="","",IF(HLOOKUP($N$10,Presentación!$AQ$3:$BV$575,Presentación!AP42)="","",HLOOKUP($N$10,Presentación!$AQ$3:$BV$575,Presentación!AP42,0)))</f>
        <v>30039</v>
      </c>
      <c r="E63" s="520"/>
      <c r="F63" s="521"/>
      <c r="G63" s="515" t="str">
        <f>IF($N$10="","",IF(HLOOKUP($N$10,Presentación!$BZ$3:$DE$575,Presentación!AP42,0)="","",HLOOKUP($N$10,Presentación!$BZ$3:$DE$575,Presentación!AP42,0)))</f>
        <v>Coatzacoalcos</v>
      </c>
      <c r="H63" s="516"/>
      <c r="I63" s="516"/>
      <c r="J63" s="517"/>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c r="BN63">
        <f t="shared" si="1"/>
        <v>0</v>
      </c>
      <c r="BO63">
        <f t="shared" si="2"/>
        <v>0</v>
      </c>
      <c r="DP63"/>
      <c r="DQ63"/>
      <c r="DR63" s="2">
        <f t="shared" si="3"/>
        <v>0</v>
      </c>
      <c r="DS63" s="2">
        <f t="shared" si="4"/>
        <v>0</v>
      </c>
      <c r="DT63" s="2">
        <f t="shared" si="5"/>
        <v>0</v>
      </c>
      <c r="DU63" s="2">
        <f t="shared" si="6"/>
        <v>0</v>
      </c>
    </row>
    <row r="64" spans="1:125" s="38" customFormat="1" ht="15" customHeight="1">
      <c r="A64" s="140"/>
      <c r="B64" s="140"/>
      <c r="C64" s="206" t="s">
        <v>5362</v>
      </c>
      <c r="D64" s="519" t="str">
        <f>IF($N$10="","",IF(HLOOKUP($N$10,Presentación!$AQ$3:$BV$575,Presentación!AP43)="","",HLOOKUP($N$10,Presentación!$AQ$3:$BV$575,Presentación!AP43,0)))</f>
        <v>30040</v>
      </c>
      <c r="E64" s="520"/>
      <c r="F64" s="521"/>
      <c r="G64" s="515" t="str">
        <f>IF($N$10="","",IF(HLOOKUP($N$10,Presentación!$BZ$3:$DE$575,Presentación!AP43,0)="","",HLOOKUP($N$10,Presentación!$BZ$3:$DE$575,Presentación!AP43,0)))</f>
        <v>Coatzintla</v>
      </c>
      <c r="H64" s="516"/>
      <c r="I64" s="516"/>
      <c r="J64" s="517"/>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c r="BN64">
        <f t="shared" si="1"/>
        <v>0</v>
      </c>
      <c r="BO64">
        <f t="shared" si="2"/>
        <v>0</v>
      </c>
      <c r="DP64"/>
      <c r="DQ64"/>
      <c r="DR64" s="2">
        <f t="shared" si="3"/>
        <v>0</v>
      </c>
      <c r="DS64" s="2">
        <f t="shared" si="4"/>
        <v>0</v>
      </c>
      <c r="DT64" s="2">
        <f t="shared" si="5"/>
        <v>0</v>
      </c>
      <c r="DU64" s="2">
        <f t="shared" si="6"/>
        <v>0</v>
      </c>
    </row>
    <row r="65" spans="1:125" s="38" customFormat="1" ht="15" customHeight="1">
      <c r="A65" s="140"/>
      <c r="B65" s="140"/>
      <c r="C65" s="206" t="s">
        <v>5363</v>
      </c>
      <c r="D65" s="519" t="str">
        <f>IF($N$10="","",IF(HLOOKUP($N$10,Presentación!$AQ$3:$BV$575,Presentación!AP44)="","",HLOOKUP($N$10,Presentación!$AQ$3:$BV$575,Presentación!AP44,0)))</f>
        <v>30041</v>
      </c>
      <c r="E65" s="520"/>
      <c r="F65" s="521"/>
      <c r="G65" s="515" t="str">
        <f>IF($N$10="","",IF(HLOOKUP($N$10,Presentación!$BZ$3:$DE$575,Presentación!AP44,0)="","",HLOOKUP($N$10,Presentación!$BZ$3:$DE$575,Presentación!AP44,0)))</f>
        <v>Coetzala</v>
      </c>
      <c r="H65" s="516"/>
      <c r="I65" s="516"/>
      <c r="J65" s="517"/>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c r="BN65">
        <f t="shared" si="1"/>
        <v>0</v>
      </c>
      <c r="BO65">
        <f t="shared" si="2"/>
        <v>0</v>
      </c>
      <c r="DP65"/>
      <c r="DQ65"/>
      <c r="DR65" s="2">
        <f t="shared" si="3"/>
        <v>0</v>
      </c>
      <c r="DS65" s="2">
        <f t="shared" si="4"/>
        <v>0</v>
      </c>
      <c r="DT65" s="2">
        <f t="shared" si="5"/>
        <v>0</v>
      </c>
      <c r="DU65" s="2">
        <f t="shared" si="6"/>
        <v>0</v>
      </c>
    </row>
    <row r="66" spans="1:125" s="38" customFormat="1" ht="15" customHeight="1">
      <c r="A66" s="140"/>
      <c r="B66" s="140"/>
      <c r="C66" s="206" t="s">
        <v>5364</v>
      </c>
      <c r="D66" s="519" t="str">
        <f>IF($N$10="","",IF(HLOOKUP($N$10,Presentación!$AQ$3:$BV$575,Presentación!AP45)="","",HLOOKUP($N$10,Presentación!$AQ$3:$BV$575,Presentación!AP45,0)))</f>
        <v>30042</v>
      </c>
      <c r="E66" s="520"/>
      <c r="F66" s="521"/>
      <c r="G66" s="515" t="str">
        <f>IF($N$10="","",IF(HLOOKUP($N$10,Presentación!$BZ$3:$DE$575,Presentación!AP45,0)="","",HLOOKUP($N$10,Presentación!$BZ$3:$DE$575,Presentación!AP45,0)))</f>
        <v>Colipa</v>
      </c>
      <c r="H66" s="516"/>
      <c r="I66" s="516"/>
      <c r="J66" s="517"/>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c r="BN66">
        <f t="shared" si="1"/>
        <v>0</v>
      </c>
      <c r="BO66">
        <f t="shared" si="2"/>
        <v>0</v>
      </c>
      <c r="DP66"/>
      <c r="DQ66"/>
      <c r="DR66" s="2">
        <f t="shared" si="3"/>
        <v>0</v>
      </c>
      <c r="DS66" s="2">
        <f t="shared" si="4"/>
        <v>0</v>
      </c>
      <c r="DT66" s="2">
        <f t="shared" si="5"/>
        <v>0</v>
      </c>
      <c r="DU66" s="2">
        <f t="shared" si="6"/>
        <v>0</v>
      </c>
    </row>
    <row r="67" spans="1:125" s="38" customFormat="1" ht="15" customHeight="1">
      <c r="A67" s="140"/>
      <c r="B67" s="140"/>
      <c r="C67" s="206" t="s">
        <v>5365</v>
      </c>
      <c r="D67" s="519" t="str">
        <f>IF($N$10="","",IF(HLOOKUP($N$10,Presentación!$AQ$3:$BV$575,Presentación!AP46)="","",HLOOKUP($N$10,Presentación!$AQ$3:$BV$575,Presentación!AP46,0)))</f>
        <v>30043</v>
      </c>
      <c r="E67" s="520"/>
      <c r="F67" s="521"/>
      <c r="G67" s="515" t="str">
        <f>IF($N$10="","",IF(HLOOKUP($N$10,Presentación!$BZ$3:$DE$575,Presentación!AP46,0)="","",HLOOKUP($N$10,Presentación!$BZ$3:$DE$575,Presentación!AP46,0)))</f>
        <v>Comapa</v>
      </c>
      <c r="H67" s="516"/>
      <c r="I67" s="516"/>
      <c r="J67" s="517"/>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c r="BN67">
        <f t="shared" si="1"/>
        <v>0</v>
      </c>
      <c r="BO67">
        <f t="shared" si="2"/>
        <v>0</v>
      </c>
      <c r="DP67"/>
      <c r="DQ67"/>
      <c r="DR67" s="2">
        <f t="shared" si="3"/>
        <v>0</v>
      </c>
      <c r="DS67" s="2">
        <f t="shared" si="4"/>
        <v>0</v>
      </c>
      <c r="DT67" s="2">
        <f t="shared" si="5"/>
        <v>0</v>
      </c>
      <c r="DU67" s="2">
        <f t="shared" si="6"/>
        <v>0</v>
      </c>
    </row>
    <row r="68" spans="1:125" s="38" customFormat="1" ht="15" customHeight="1">
      <c r="A68" s="140"/>
      <c r="B68" s="140"/>
      <c r="C68" s="206" t="s">
        <v>5366</v>
      </c>
      <c r="D68" s="519" t="str">
        <f>IF($N$10="","",IF(HLOOKUP($N$10,Presentación!$AQ$3:$BV$575,Presentación!AP47)="","",HLOOKUP($N$10,Presentación!$AQ$3:$BV$575,Presentación!AP47,0)))</f>
        <v>30044</v>
      </c>
      <c r="E68" s="520"/>
      <c r="F68" s="521"/>
      <c r="G68" s="515" t="str">
        <f>IF($N$10="","",IF(HLOOKUP($N$10,Presentación!$BZ$3:$DE$575,Presentación!AP47,0)="","",HLOOKUP($N$10,Presentación!$BZ$3:$DE$575,Presentación!AP47,0)))</f>
        <v>Córdoba</v>
      </c>
      <c r="H68" s="516"/>
      <c r="I68" s="516"/>
      <c r="J68" s="517"/>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c r="BN68">
        <f t="shared" si="1"/>
        <v>0</v>
      </c>
      <c r="BO68">
        <f t="shared" si="2"/>
        <v>0</v>
      </c>
      <c r="DP68"/>
      <c r="DQ68"/>
      <c r="DR68" s="2">
        <f t="shared" si="3"/>
        <v>0</v>
      </c>
      <c r="DS68" s="2">
        <f t="shared" si="4"/>
        <v>0</v>
      </c>
      <c r="DT68" s="2">
        <f t="shared" si="5"/>
        <v>0</v>
      </c>
      <c r="DU68" s="2">
        <f t="shared" si="6"/>
        <v>0</v>
      </c>
    </row>
    <row r="69" spans="1:125" s="38" customFormat="1" ht="15" customHeight="1">
      <c r="A69" s="140"/>
      <c r="B69" s="140"/>
      <c r="C69" s="206" t="s">
        <v>5367</v>
      </c>
      <c r="D69" s="519" t="str">
        <f>IF($N$10="","",IF(HLOOKUP($N$10,Presentación!$AQ$3:$BV$575,Presentación!AP48)="","",HLOOKUP($N$10,Presentación!$AQ$3:$BV$575,Presentación!AP48,0)))</f>
        <v>30045</v>
      </c>
      <c r="E69" s="520"/>
      <c r="F69" s="521"/>
      <c r="G69" s="515" t="str">
        <f>IF($N$10="","",IF(HLOOKUP($N$10,Presentación!$BZ$3:$DE$575,Presentación!AP48,0)="","",HLOOKUP($N$10,Presentación!$BZ$3:$DE$575,Presentación!AP48,0)))</f>
        <v>Cosamaloapan de Carpio</v>
      </c>
      <c r="H69" s="516"/>
      <c r="I69" s="516"/>
      <c r="J69" s="517"/>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c r="BN69">
        <f t="shared" si="1"/>
        <v>0</v>
      </c>
      <c r="BO69">
        <f t="shared" si="2"/>
        <v>0</v>
      </c>
      <c r="DP69"/>
      <c r="DQ69"/>
      <c r="DR69" s="2">
        <f t="shared" si="3"/>
        <v>0</v>
      </c>
      <c r="DS69" s="2">
        <f t="shared" si="4"/>
        <v>0</v>
      </c>
      <c r="DT69" s="2">
        <f t="shared" si="5"/>
        <v>0</v>
      </c>
      <c r="DU69" s="2">
        <f t="shared" si="6"/>
        <v>0</v>
      </c>
    </row>
    <row r="70" spans="1:125" s="38" customFormat="1" ht="15" customHeight="1">
      <c r="A70" s="140"/>
      <c r="B70" s="140"/>
      <c r="C70" s="206" t="s">
        <v>5368</v>
      </c>
      <c r="D70" s="519" t="str">
        <f>IF($N$10="","",IF(HLOOKUP($N$10,Presentación!$AQ$3:$BV$575,Presentación!AP49)="","",HLOOKUP($N$10,Presentación!$AQ$3:$BV$575,Presentación!AP49,0)))</f>
        <v>30046</v>
      </c>
      <c r="E70" s="520"/>
      <c r="F70" s="521"/>
      <c r="G70" s="515" t="str">
        <f>IF($N$10="","",IF(HLOOKUP($N$10,Presentación!$BZ$3:$DE$575,Presentación!AP49,0)="","",HLOOKUP($N$10,Presentación!$BZ$3:$DE$575,Presentación!AP49,0)))</f>
        <v>Cosautlán de Carvajal</v>
      </c>
      <c r="H70" s="516"/>
      <c r="I70" s="516"/>
      <c r="J70" s="517"/>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c r="BN70">
        <f t="shared" si="1"/>
        <v>0</v>
      </c>
      <c r="BO70">
        <f t="shared" si="2"/>
        <v>0</v>
      </c>
      <c r="DP70"/>
      <c r="DQ70"/>
      <c r="DR70" s="2">
        <f t="shared" si="3"/>
        <v>0</v>
      </c>
      <c r="DS70" s="2">
        <f t="shared" si="4"/>
        <v>0</v>
      </c>
      <c r="DT70" s="2">
        <f t="shared" si="5"/>
        <v>0</v>
      </c>
      <c r="DU70" s="2">
        <f t="shared" si="6"/>
        <v>0</v>
      </c>
    </row>
    <row r="71" spans="1:125" s="38" customFormat="1" ht="15" customHeight="1">
      <c r="A71" s="140"/>
      <c r="B71" s="140"/>
      <c r="C71" s="206" t="s">
        <v>5369</v>
      </c>
      <c r="D71" s="519" t="str">
        <f>IF($N$10="","",IF(HLOOKUP($N$10,Presentación!$AQ$3:$BV$575,Presentación!AP50)="","",HLOOKUP($N$10,Presentación!$AQ$3:$BV$575,Presentación!AP50,0)))</f>
        <v>30047</v>
      </c>
      <c r="E71" s="520"/>
      <c r="F71" s="521"/>
      <c r="G71" s="515" t="str">
        <f>IF($N$10="","",IF(HLOOKUP($N$10,Presentación!$BZ$3:$DE$575,Presentación!AP50,0)="","",HLOOKUP($N$10,Presentación!$BZ$3:$DE$575,Presentación!AP50,0)))</f>
        <v>Coscomatepec</v>
      </c>
      <c r="H71" s="516"/>
      <c r="I71" s="516"/>
      <c r="J71" s="517"/>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c r="BN71">
        <f t="shared" si="1"/>
        <v>0</v>
      </c>
      <c r="BO71">
        <f t="shared" si="2"/>
        <v>0</v>
      </c>
      <c r="DP71"/>
      <c r="DQ71"/>
      <c r="DR71" s="2">
        <f t="shared" si="3"/>
        <v>0</v>
      </c>
      <c r="DS71" s="2">
        <f t="shared" si="4"/>
        <v>0</v>
      </c>
      <c r="DT71" s="2">
        <f t="shared" si="5"/>
        <v>0</v>
      </c>
      <c r="DU71" s="2">
        <f t="shared" si="6"/>
        <v>0</v>
      </c>
    </row>
    <row r="72" spans="1:125" s="38" customFormat="1" ht="15" customHeight="1">
      <c r="A72" s="140"/>
      <c r="B72" s="140"/>
      <c r="C72" s="206" t="s">
        <v>5370</v>
      </c>
      <c r="D72" s="519" t="str">
        <f>IF($N$10="","",IF(HLOOKUP($N$10,Presentación!$AQ$3:$BV$575,Presentación!AP51)="","",HLOOKUP($N$10,Presentación!$AQ$3:$BV$575,Presentación!AP51,0)))</f>
        <v>30048</v>
      </c>
      <c r="E72" s="520"/>
      <c r="F72" s="521"/>
      <c r="G72" s="515" t="str">
        <f>IF($N$10="","",IF(HLOOKUP($N$10,Presentación!$BZ$3:$DE$575,Presentación!AP51,0)="","",HLOOKUP($N$10,Presentación!$BZ$3:$DE$575,Presentación!AP51,0)))</f>
        <v>Cosoleacaque</v>
      </c>
      <c r="H72" s="516"/>
      <c r="I72" s="516"/>
      <c r="J72" s="517"/>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c r="BN72">
        <f t="shared" si="1"/>
        <v>0</v>
      </c>
      <c r="BO72">
        <f t="shared" si="2"/>
        <v>0</v>
      </c>
      <c r="DP72"/>
      <c r="DQ72"/>
      <c r="DR72" s="2">
        <f t="shared" si="3"/>
        <v>0</v>
      </c>
      <c r="DS72" s="2">
        <f t="shared" si="4"/>
        <v>0</v>
      </c>
      <c r="DT72" s="2">
        <f t="shared" si="5"/>
        <v>0</v>
      </c>
      <c r="DU72" s="2">
        <f t="shared" si="6"/>
        <v>0</v>
      </c>
    </row>
    <row r="73" spans="1:125" s="38" customFormat="1" ht="15" customHeight="1">
      <c r="A73" s="140"/>
      <c r="B73" s="140"/>
      <c r="C73" s="206" t="s">
        <v>5371</v>
      </c>
      <c r="D73" s="519" t="str">
        <f>IF($N$10="","",IF(HLOOKUP($N$10,Presentación!$AQ$3:$BV$575,Presentación!AP52)="","",HLOOKUP($N$10,Presentación!$AQ$3:$BV$575,Presentación!AP52,0)))</f>
        <v>30049</v>
      </c>
      <c r="E73" s="520"/>
      <c r="F73" s="521"/>
      <c r="G73" s="515" t="str">
        <f>IF($N$10="","",IF(HLOOKUP($N$10,Presentación!$BZ$3:$DE$575,Presentación!AP52,0)="","",HLOOKUP($N$10,Presentación!$BZ$3:$DE$575,Presentación!AP52,0)))</f>
        <v>Cotaxtla</v>
      </c>
      <c r="H73" s="516"/>
      <c r="I73" s="516"/>
      <c r="J73" s="517"/>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c r="BN73">
        <f t="shared" si="1"/>
        <v>0</v>
      </c>
      <c r="BO73">
        <f t="shared" si="2"/>
        <v>0</v>
      </c>
      <c r="DP73"/>
      <c r="DQ73"/>
      <c r="DR73" s="2">
        <f t="shared" si="3"/>
        <v>0</v>
      </c>
      <c r="DS73" s="2">
        <f t="shared" si="4"/>
        <v>0</v>
      </c>
      <c r="DT73" s="2">
        <f t="shared" si="5"/>
        <v>0</v>
      </c>
      <c r="DU73" s="2">
        <f t="shared" si="6"/>
        <v>0</v>
      </c>
    </row>
    <row r="74" spans="1:125" s="38" customFormat="1" ht="15" customHeight="1">
      <c r="A74" s="140"/>
      <c r="B74" s="140"/>
      <c r="C74" s="206" t="s">
        <v>5372</v>
      </c>
      <c r="D74" s="519" t="str">
        <f>IF($N$10="","",IF(HLOOKUP($N$10,Presentación!$AQ$3:$BV$575,Presentación!AP53)="","",HLOOKUP($N$10,Presentación!$AQ$3:$BV$575,Presentación!AP53,0)))</f>
        <v>30050</v>
      </c>
      <c r="E74" s="520"/>
      <c r="F74" s="521"/>
      <c r="G74" s="515" t="str">
        <f>IF($N$10="","",IF(HLOOKUP($N$10,Presentación!$BZ$3:$DE$575,Presentación!AP53,0)="","",HLOOKUP($N$10,Presentación!$BZ$3:$DE$575,Presentación!AP53,0)))</f>
        <v>Coxquihui</v>
      </c>
      <c r="H74" s="516"/>
      <c r="I74" s="516"/>
      <c r="J74" s="517"/>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c r="BN74">
        <f t="shared" si="1"/>
        <v>0</v>
      </c>
      <c r="BO74">
        <f t="shared" si="2"/>
        <v>0</v>
      </c>
      <c r="DP74"/>
      <c r="DQ74"/>
      <c r="DR74" s="2">
        <f t="shared" si="3"/>
        <v>0</v>
      </c>
      <c r="DS74" s="2">
        <f t="shared" si="4"/>
        <v>0</v>
      </c>
      <c r="DT74" s="2">
        <f t="shared" si="5"/>
        <v>0</v>
      </c>
      <c r="DU74" s="2">
        <f t="shared" si="6"/>
        <v>0</v>
      </c>
    </row>
    <row r="75" spans="1:125" s="38" customFormat="1" ht="15" customHeight="1">
      <c r="A75" s="140"/>
      <c r="B75" s="140"/>
      <c r="C75" s="206" t="s">
        <v>5373</v>
      </c>
      <c r="D75" s="519" t="str">
        <f>IF($N$10="","",IF(HLOOKUP($N$10,Presentación!$AQ$3:$BV$575,Presentación!AP54)="","",HLOOKUP($N$10,Presentación!$AQ$3:$BV$575,Presentación!AP54,0)))</f>
        <v>30051</v>
      </c>
      <c r="E75" s="520"/>
      <c r="F75" s="521"/>
      <c r="G75" s="515" t="str">
        <f>IF($N$10="","",IF(HLOOKUP($N$10,Presentación!$BZ$3:$DE$575,Presentación!AP54,0)="","",HLOOKUP($N$10,Presentación!$BZ$3:$DE$575,Presentación!AP54,0)))</f>
        <v>Coyutla</v>
      </c>
      <c r="H75" s="516"/>
      <c r="I75" s="516"/>
      <c r="J75" s="517"/>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c r="BN75">
        <f t="shared" si="1"/>
        <v>0</v>
      </c>
      <c r="BO75">
        <f t="shared" si="2"/>
        <v>0</v>
      </c>
      <c r="DP75"/>
      <c r="DQ75"/>
      <c r="DR75" s="2">
        <f t="shared" si="3"/>
        <v>0</v>
      </c>
      <c r="DS75" s="2">
        <f t="shared" si="4"/>
        <v>0</v>
      </c>
      <c r="DT75" s="2">
        <f t="shared" si="5"/>
        <v>0</v>
      </c>
      <c r="DU75" s="2">
        <f t="shared" si="6"/>
        <v>0</v>
      </c>
    </row>
    <row r="76" spans="1:125" s="38" customFormat="1" ht="15" customHeight="1">
      <c r="A76" s="140"/>
      <c r="B76" s="140"/>
      <c r="C76" s="206" t="s">
        <v>5374</v>
      </c>
      <c r="D76" s="519" t="str">
        <f>IF($N$10="","",IF(HLOOKUP($N$10,Presentación!$AQ$3:$BV$575,Presentación!AP55)="","",HLOOKUP($N$10,Presentación!$AQ$3:$BV$575,Presentación!AP55,0)))</f>
        <v>30052</v>
      </c>
      <c r="E76" s="520"/>
      <c r="F76" s="521"/>
      <c r="G76" s="515" t="str">
        <f>IF($N$10="","",IF(HLOOKUP($N$10,Presentación!$BZ$3:$DE$575,Presentación!AP55,0)="","",HLOOKUP($N$10,Presentación!$BZ$3:$DE$575,Presentación!AP55,0)))</f>
        <v>Cuichapa</v>
      </c>
      <c r="H76" s="516"/>
      <c r="I76" s="516"/>
      <c r="J76" s="517"/>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c r="BN76">
        <f t="shared" si="1"/>
        <v>0</v>
      </c>
      <c r="BO76">
        <f t="shared" si="2"/>
        <v>0</v>
      </c>
      <c r="DP76"/>
      <c r="DQ76"/>
      <c r="DR76" s="2">
        <f t="shared" si="3"/>
        <v>0</v>
      </c>
      <c r="DS76" s="2">
        <f t="shared" si="4"/>
        <v>0</v>
      </c>
      <c r="DT76" s="2">
        <f t="shared" si="5"/>
        <v>0</v>
      </c>
      <c r="DU76" s="2">
        <f t="shared" si="6"/>
        <v>0</v>
      </c>
    </row>
    <row r="77" spans="1:125" s="38" customFormat="1" ht="15" customHeight="1">
      <c r="A77" s="140"/>
      <c r="B77" s="140"/>
      <c r="C77" s="206" t="s">
        <v>5375</v>
      </c>
      <c r="D77" s="519" t="str">
        <f>IF($N$10="","",IF(HLOOKUP($N$10,Presentación!$AQ$3:$BV$575,Presentación!AP56)="","",HLOOKUP($N$10,Presentación!$AQ$3:$BV$575,Presentación!AP56,0)))</f>
        <v>30053</v>
      </c>
      <c r="E77" s="520"/>
      <c r="F77" s="521"/>
      <c r="G77" s="515" t="str">
        <f>IF($N$10="","",IF(HLOOKUP($N$10,Presentación!$BZ$3:$DE$575,Presentación!AP56,0)="","",HLOOKUP($N$10,Presentación!$BZ$3:$DE$575,Presentación!AP56,0)))</f>
        <v>Cuitláhuac</v>
      </c>
      <c r="H77" s="516"/>
      <c r="I77" s="516"/>
      <c r="J77" s="517"/>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c r="BN77">
        <f t="shared" si="1"/>
        <v>0</v>
      </c>
      <c r="BO77">
        <f t="shared" si="2"/>
        <v>0</v>
      </c>
      <c r="DP77"/>
      <c r="DQ77"/>
      <c r="DR77" s="2">
        <f t="shared" si="3"/>
        <v>0</v>
      </c>
      <c r="DS77" s="2">
        <f t="shared" si="4"/>
        <v>0</v>
      </c>
      <c r="DT77" s="2">
        <f t="shared" si="5"/>
        <v>0</v>
      </c>
      <c r="DU77" s="2">
        <f t="shared" si="6"/>
        <v>0</v>
      </c>
    </row>
    <row r="78" spans="1:125" s="38" customFormat="1" ht="15" customHeight="1">
      <c r="A78" s="140"/>
      <c r="B78" s="140"/>
      <c r="C78" s="206" t="s">
        <v>5376</v>
      </c>
      <c r="D78" s="519" t="str">
        <f>IF($N$10="","",IF(HLOOKUP($N$10,Presentación!$AQ$3:$BV$575,Presentación!AP57)="","",HLOOKUP($N$10,Presentación!$AQ$3:$BV$575,Presentación!AP57,0)))</f>
        <v>30054</v>
      </c>
      <c r="E78" s="520"/>
      <c r="F78" s="521"/>
      <c r="G78" s="515" t="str">
        <f>IF($N$10="","",IF(HLOOKUP($N$10,Presentación!$BZ$3:$DE$575,Presentación!AP57,0)="","",HLOOKUP($N$10,Presentación!$BZ$3:$DE$575,Presentación!AP57,0)))</f>
        <v>Chacaltianguis</v>
      </c>
      <c r="H78" s="516"/>
      <c r="I78" s="516"/>
      <c r="J78" s="517"/>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c r="BN78">
        <f t="shared" si="1"/>
        <v>0</v>
      </c>
      <c r="BO78">
        <f t="shared" si="2"/>
        <v>0</v>
      </c>
      <c r="DP78"/>
      <c r="DQ78"/>
      <c r="DR78" s="2">
        <f t="shared" si="3"/>
        <v>0</v>
      </c>
      <c r="DS78" s="2">
        <f t="shared" si="4"/>
        <v>0</v>
      </c>
      <c r="DT78" s="2">
        <f t="shared" si="5"/>
        <v>0</v>
      </c>
      <c r="DU78" s="2">
        <f t="shared" si="6"/>
        <v>0</v>
      </c>
    </row>
    <row r="79" spans="1:125" s="38" customFormat="1" ht="15" customHeight="1">
      <c r="A79" s="140"/>
      <c r="B79" s="140"/>
      <c r="C79" s="206" t="s">
        <v>5377</v>
      </c>
      <c r="D79" s="519" t="str">
        <f>IF($N$10="","",IF(HLOOKUP($N$10,Presentación!$AQ$3:$BV$575,Presentación!AP58)="","",HLOOKUP($N$10,Presentación!$AQ$3:$BV$575,Presentación!AP58,0)))</f>
        <v>30055</v>
      </c>
      <c r="E79" s="520"/>
      <c r="F79" s="521"/>
      <c r="G79" s="515" t="str">
        <f>IF($N$10="","",IF(HLOOKUP($N$10,Presentación!$BZ$3:$DE$575,Presentación!AP58,0)="","",HLOOKUP($N$10,Presentación!$BZ$3:$DE$575,Presentación!AP58,0)))</f>
        <v>Chalma</v>
      </c>
      <c r="H79" s="516"/>
      <c r="I79" s="516"/>
      <c r="J79" s="517"/>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c r="BN79">
        <f t="shared" si="1"/>
        <v>0</v>
      </c>
      <c r="BO79">
        <f t="shared" si="2"/>
        <v>0</v>
      </c>
      <c r="DP79"/>
      <c r="DQ79"/>
      <c r="DR79" s="2">
        <f t="shared" si="3"/>
        <v>0</v>
      </c>
      <c r="DS79" s="2">
        <f t="shared" si="4"/>
        <v>0</v>
      </c>
      <c r="DT79" s="2">
        <f t="shared" si="5"/>
        <v>0</v>
      </c>
      <c r="DU79" s="2">
        <f t="shared" si="6"/>
        <v>0</v>
      </c>
    </row>
    <row r="80" spans="1:125" s="38" customFormat="1" ht="15" customHeight="1">
      <c r="A80" s="140"/>
      <c r="B80" s="140"/>
      <c r="C80" s="206" t="s">
        <v>5378</v>
      </c>
      <c r="D80" s="519" t="str">
        <f>IF($N$10="","",IF(HLOOKUP($N$10,Presentación!$AQ$3:$BV$575,Presentación!AP59)="","",HLOOKUP($N$10,Presentación!$AQ$3:$BV$575,Presentación!AP59,0)))</f>
        <v>30056</v>
      </c>
      <c r="E80" s="520"/>
      <c r="F80" s="521"/>
      <c r="G80" s="515" t="str">
        <f>IF($N$10="","",IF(HLOOKUP($N$10,Presentación!$BZ$3:$DE$575,Presentación!AP59,0)="","",HLOOKUP($N$10,Presentación!$BZ$3:$DE$575,Presentación!AP59,0)))</f>
        <v>Chiconamel</v>
      </c>
      <c r="H80" s="516"/>
      <c r="I80" s="516"/>
      <c r="J80" s="517"/>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c r="BN80">
        <f t="shared" si="1"/>
        <v>0</v>
      </c>
      <c r="BO80">
        <f t="shared" si="2"/>
        <v>0</v>
      </c>
      <c r="DP80"/>
      <c r="DQ80"/>
      <c r="DR80" s="2">
        <f t="shared" si="3"/>
        <v>0</v>
      </c>
      <c r="DS80" s="2">
        <f t="shared" si="4"/>
        <v>0</v>
      </c>
      <c r="DT80" s="2">
        <f t="shared" si="5"/>
        <v>0</v>
      </c>
      <c r="DU80" s="2">
        <f t="shared" si="6"/>
        <v>0</v>
      </c>
    </row>
    <row r="81" spans="1:125" s="38" customFormat="1" ht="15" customHeight="1">
      <c r="A81" s="140"/>
      <c r="B81" s="140"/>
      <c r="C81" s="206" t="s">
        <v>5379</v>
      </c>
      <c r="D81" s="519" t="str">
        <f>IF($N$10="","",IF(HLOOKUP($N$10,Presentación!$AQ$3:$BV$575,Presentación!AP60)="","",HLOOKUP($N$10,Presentación!$AQ$3:$BV$575,Presentación!AP60,0)))</f>
        <v>30057</v>
      </c>
      <c r="E81" s="520"/>
      <c r="F81" s="521"/>
      <c r="G81" s="515" t="str">
        <f>IF($N$10="","",IF(HLOOKUP($N$10,Presentación!$BZ$3:$DE$575,Presentación!AP60,0)="","",HLOOKUP($N$10,Presentación!$BZ$3:$DE$575,Presentación!AP60,0)))</f>
        <v>Chiconquiaco</v>
      </c>
      <c r="H81" s="516"/>
      <c r="I81" s="516"/>
      <c r="J81" s="517"/>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c r="BN81">
        <f t="shared" si="1"/>
        <v>0</v>
      </c>
      <c r="BO81">
        <f t="shared" si="2"/>
        <v>0</v>
      </c>
      <c r="DP81"/>
      <c r="DQ81"/>
      <c r="DR81" s="2">
        <f t="shared" si="3"/>
        <v>0</v>
      </c>
      <c r="DS81" s="2">
        <f t="shared" si="4"/>
        <v>0</v>
      </c>
      <c r="DT81" s="2">
        <f t="shared" si="5"/>
        <v>0</v>
      </c>
      <c r="DU81" s="2">
        <f t="shared" si="6"/>
        <v>0</v>
      </c>
    </row>
    <row r="82" spans="1:125" s="38" customFormat="1" ht="15" customHeight="1">
      <c r="A82" s="140"/>
      <c r="B82" s="140"/>
      <c r="C82" s="206" t="s">
        <v>5380</v>
      </c>
      <c r="D82" s="519" t="str">
        <f>IF($N$10="","",IF(HLOOKUP($N$10,Presentación!$AQ$3:$BV$575,Presentación!AP61)="","",HLOOKUP($N$10,Presentación!$AQ$3:$BV$575,Presentación!AP61,0)))</f>
        <v>30058</v>
      </c>
      <c r="E82" s="520"/>
      <c r="F82" s="521"/>
      <c r="G82" s="515" t="str">
        <f>IF($N$10="","",IF(HLOOKUP($N$10,Presentación!$BZ$3:$DE$575,Presentación!AP61,0)="","",HLOOKUP($N$10,Presentación!$BZ$3:$DE$575,Presentación!AP61,0)))</f>
        <v>Chicontepec</v>
      </c>
      <c r="H82" s="516"/>
      <c r="I82" s="516"/>
      <c r="J82" s="517"/>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c r="BN82">
        <f t="shared" si="1"/>
        <v>0</v>
      </c>
      <c r="BO82">
        <f t="shared" si="2"/>
        <v>0</v>
      </c>
      <c r="DP82"/>
      <c r="DQ82"/>
      <c r="DR82" s="2">
        <f t="shared" si="3"/>
        <v>0</v>
      </c>
      <c r="DS82" s="2">
        <f t="shared" si="4"/>
        <v>0</v>
      </c>
      <c r="DT82" s="2">
        <f t="shared" si="5"/>
        <v>0</v>
      </c>
      <c r="DU82" s="2">
        <f t="shared" si="6"/>
        <v>0</v>
      </c>
    </row>
    <row r="83" spans="1:125" s="38" customFormat="1" ht="15" customHeight="1">
      <c r="A83" s="140"/>
      <c r="B83" s="140"/>
      <c r="C83" s="206" t="s">
        <v>5381</v>
      </c>
      <c r="D83" s="519" t="str">
        <f>IF($N$10="","",IF(HLOOKUP($N$10,Presentación!$AQ$3:$BV$575,Presentación!AP62)="","",HLOOKUP($N$10,Presentación!$AQ$3:$BV$575,Presentación!AP62,0)))</f>
        <v>30059</v>
      </c>
      <c r="E83" s="520"/>
      <c r="F83" s="521"/>
      <c r="G83" s="515" t="str">
        <f>IF($N$10="","",IF(HLOOKUP($N$10,Presentación!$BZ$3:$DE$575,Presentación!AP62,0)="","",HLOOKUP($N$10,Presentación!$BZ$3:$DE$575,Presentación!AP62,0)))</f>
        <v>Chinameca</v>
      </c>
      <c r="H83" s="516"/>
      <c r="I83" s="516"/>
      <c r="J83" s="517"/>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c r="BN83">
        <f t="shared" si="1"/>
        <v>0</v>
      </c>
      <c r="BO83">
        <f t="shared" si="2"/>
        <v>0</v>
      </c>
      <c r="DP83"/>
      <c r="DQ83"/>
      <c r="DR83" s="2">
        <f t="shared" si="3"/>
        <v>0</v>
      </c>
      <c r="DS83" s="2">
        <f t="shared" si="4"/>
        <v>0</v>
      </c>
      <c r="DT83" s="2">
        <f t="shared" si="5"/>
        <v>0</v>
      </c>
      <c r="DU83" s="2">
        <f t="shared" si="6"/>
        <v>0</v>
      </c>
    </row>
    <row r="84" spans="1:125" s="38" customFormat="1" ht="15" customHeight="1">
      <c r="A84" s="140"/>
      <c r="B84" s="140"/>
      <c r="C84" s="206" t="s">
        <v>5382</v>
      </c>
      <c r="D84" s="519" t="str">
        <f>IF($N$10="","",IF(HLOOKUP($N$10,Presentación!$AQ$3:$BV$575,Presentación!AP63)="","",HLOOKUP($N$10,Presentación!$AQ$3:$BV$575,Presentación!AP63,0)))</f>
        <v>30060</v>
      </c>
      <c r="E84" s="520"/>
      <c r="F84" s="521"/>
      <c r="G84" s="515" t="str">
        <f>IF($N$10="","",IF(HLOOKUP($N$10,Presentación!$BZ$3:$DE$575,Presentación!AP63,0)="","",HLOOKUP($N$10,Presentación!$BZ$3:$DE$575,Presentación!AP63,0)))</f>
        <v>Chinampa de Gorostiza</v>
      </c>
      <c r="H84" s="516"/>
      <c r="I84" s="516"/>
      <c r="J84" s="517"/>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c r="BN84">
        <f t="shared" si="1"/>
        <v>0</v>
      </c>
      <c r="BO84">
        <f t="shared" si="2"/>
        <v>0</v>
      </c>
      <c r="DP84"/>
      <c r="DQ84"/>
      <c r="DR84" s="2">
        <f t="shared" si="3"/>
        <v>0</v>
      </c>
      <c r="DS84" s="2">
        <f t="shared" si="4"/>
        <v>0</v>
      </c>
      <c r="DT84" s="2">
        <f t="shared" si="5"/>
        <v>0</v>
      </c>
      <c r="DU84" s="2">
        <f t="shared" si="6"/>
        <v>0</v>
      </c>
    </row>
    <row r="85" spans="1:125" s="38" customFormat="1" ht="15" customHeight="1">
      <c r="A85" s="140"/>
      <c r="B85" s="140"/>
      <c r="C85" s="206" t="s">
        <v>5383</v>
      </c>
      <c r="D85" s="519" t="str">
        <f>IF($N$10="","",IF(HLOOKUP($N$10,Presentación!$AQ$3:$BV$575,Presentación!AP64)="","",HLOOKUP($N$10,Presentación!$AQ$3:$BV$575,Presentación!AP64,0)))</f>
        <v>30061</v>
      </c>
      <c r="E85" s="520"/>
      <c r="F85" s="521"/>
      <c r="G85" s="515" t="str">
        <f>IF($N$10="","",IF(HLOOKUP($N$10,Presentación!$BZ$3:$DE$575,Presentación!AP64,0)="","",HLOOKUP($N$10,Presentación!$BZ$3:$DE$575,Presentación!AP64,0)))</f>
        <v>Las Choapas</v>
      </c>
      <c r="H85" s="516"/>
      <c r="I85" s="516"/>
      <c r="J85" s="517"/>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c r="BN85">
        <f t="shared" si="1"/>
        <v>0</v>
      </c>
      <c r="BO85">
        <f t="shared" si="2"/>
        <v>0</v>
      </c>
      <c r="DP85"/>
      <c r="DQ85"/>
      <c r="DR85" s="2">
        <f t="shared" si="3"/>
        <v>0</v>
      </c>
      <c r="DS85" s="2">
        <f t="shared" si="4"/>
        <v>0</v>
      </c>
      <c r="DT85" s="2">
        <f t="shared" si="5"/>
        <v>0</v>
      </c>
      <c r="DU85" s="2">
        <f t="shared" si="6"/>
        <v>0</v>
      </c>
    </row>
    <row r="86" spans="1:125" s="38" customFormat="1" ht="15" customHeight="1">
      <c r="A86" s="140"/>
      <c r="B86" s="140"/>
      <c r="C86" s="206" t="s">
        <v>5384</v>
      </c>
      <c r="D86" s="519" t="str">
        <f>IF($N$10="","",IF(HLOOKUP($N$10,Presentación!$AQ$3:$BV$575,Presentación!AP65)="","",HLOOKUP($N$10,Presentación!$AQ$3:$BV$575,Presentación!AP65,0)))</f>
        <v>30062</v>
      </c>
      <c r="E86" s="520"/>
      <c r="F86" s="521"/>
      <c r="G86" s="515" t="str">
        <f>IF($N$10="","",IF(HLOOKUP($N$10,Presentación!$BZ$3:$DE$575,Presentación!AP65,0)="","",HLOOKUP($N$10,Presentación!$BZ$3:$DE$575,Presentación!AP65,0)))</f>
        <v>Chocamán</v>
      </c>
      <c r="H86" s="516"/>
      <c r="I86" s="516"/>
      <c r="J86" s="517"/>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c r="BN86">
        <f t="shared" si="1"/>
        <v>0</v>
      </c>
      <c r="BO86">
        <f t="shared" si="2"/>
        <v>0</v>
      </c>
      <c r="DP86"/>
      <c r="DQ86"/>
      <c r="DR86" s="2">
        <f t="shared" si="3"/>
        <v>0</v>
      </c>
      <c r="DS86" s="2">
        <f t="shared" si="4"/>
        <v>0</v>
      </c>
      <c r="DT86" s="2">
        <f t="shared" si="5"/>
        <v>0</v>
      </c>
      <c r="DU86" s="2">
        <f t="shared" si="6"/>
        <v>0</v>
      </c>
    </row>
    <row r="87" spans="1:125" s="38" customFormat="1" ht="15" customHeight="1">
      <c r="A87" s="140"/>
      <c r="B87" s="140"/>
      <c r="C87" s="206" t="s">
        <v>5385</v>
      </c>
      <c r="D87" s="519" t="str">
        <f>IF($N$10="","",IF(HLOOKUP($N$10,Presentación!$AQ$3:$BV$575,Presentación!AP66)="","",HLOOKUP($N$10,Presentación!$AQ$3:$BV$575,Presentación!AP66,0)))</f>
        <v>30063</v>
      </c>
      <c r="E87" s="520"/>
      <c r="F87" s="521"/>
      <c r="G87" s="515" t="str">
        <f>IF($N$10="","",IF(HLOOKUP($N$10,Presentación!$BZ$3:$DE$575,Presentación!AP66,0)="","",HLOOKUP($N$10,Presentación!$BZ$3:$DE$575,Presentación!AP66,0)))</f>
        <v>Chontla</v>
      </c>
      <c r="H87" s="516"/>
      <c r="I87" s="516"/>
      <c r="J87" s="517"/>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c r="BN87">
        <f t="shared" si="1"/>
        <v>0</v>
      </c>
      <c r="BO87">
        <f t="shared" si="2"/>
        <v>0</v>
      </c>
      <c r="DP87"/>
      <c r="DQ87"/>
      <c r="DR87" s="2">
        <f t="shared" si="3"/>
        <v>0</v>
      </c>
      <c r="DS87" s="2">
        <f t="shared" si="4"/>
        <v>0</v>
      </c>
      <c r="DT87" s="2">
        <f t="shared" si="5"/>
        <v>0</v>
      </c>
      <c r="DU87" s="2">
        <f t="shared" si="6"/>
        <v>0</v>
      </c>
    </row>
    <row r="88" spans="1:125" s="38" customFormat="1" ht="15" customHeight="1">
      <c r="A88" s="140"/>
      <c r="B88" s="140"/>
      <c r="C88" s="206" t="s">
        <v>5386</v>
      </c>
      <c r="D88" s="519" t="str">
        <f>IF($N$10="","",IF(HLOOKUP($N$10,Presentación!$AQ$3:$BV$575,Presentación!AP67)="","",HLOOKUP($N$10,Presentación!$AQ$3:$BV$575,Presentación!AP67,0)))</f>
        <v>30064</v>
      </c>
      <c r="E88" s="520"/>
      <c r="F88" s="521"/>
      <c r="G88" s="515" t="str">
        <f>IF($N$10="","",IF(HLOOKUP($N$10,Presentación!$BZ$3:$DE$575,Presentación!AP67,0)="","",HLOOKUP($N$10,Presentación!$BZ$3:$DE$575,Presentación!AP67,0)))</f>
        <v>Chumatlán</v>
      </c>
      <c r="H88" s="516"/>
      <c r="I88" s="516"/>
      <c r="J88" s="517"/>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c r="BN88">
        <f t="shared" si="1"/>
        <v>0</v>
      </c>
      <c r="BO88">
        <f t="shared" si="2"/>
        <v>0</v>
      </c>
      <c r="DP88"/>
      <c r="DQ88"/>
      <c r="DR88" s="2">
        <f t="shared" si="3"/>
        <v>0</v>
      </c>
      <c r="DS88" s="2">
        <f t="shared" si="4"/>
        <v>0</v>
      </c>
      <c r="DT88" s="2">
        <f t="shared" si="5"/>
        <v>0</v>
      </c>
      <c r="DU88" s="2">
        <f t="shared" si="6"/>
        <v>0</v>
      </c>
    </row>
    <row r="89" spans="1:125" s="38" customFormat="1" ht="15" customHeight="1">
      <c r="A89" s="140"/>
      <c r="B89" s="140"/>
      <c r="C89" s="206" t="s">
        <v>5387</v>
      </c>
      <c r="D89" s="519" t="str">
        <f>IF($N$10="","",IF(HLOOKUP($N$10,Presentación!$AQ$3:$BV$575,Presentación!AP68)="","",HLOOKUP($N$10,Presentación!$AQ$3:$BV$575,Presentación!AP68,0)))</f>
        <v>30065</v>
      </c>
      <c r="E89" s="520"/>
      <c r="F89" s="521"/>
      <c r="G89" s="515" t="str">
        <f>IF($N$10="","",IF(HLOOKUP($N$10,Presentación!$BZ$3:$DE$575,Presentación!AP68,0)="","",HLOOKUP($N$10,Presentación!$BZ$3:$DE$575,Presentación!AP68,0)))</f>
        <v>Emiliano Zapata</v>
      </c>
      <c r="H89" s="516"/>
      <c r="I89" s="516"/>
      <c r="J89" s="517"/>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c r="BN89">
        <f t="shared" ref="BN89:BN152" si="7">IF(D90&lt;&gt;"",IF(OR(COUNTA(K90:BK90)=0,COUNTA(K90:BK90)&gt;=(53-$DN$21)),0,1),0)</f>
        <v>0</v>
      </c>
      <c r="BO89">
        <f t="shared" ref="BO89:BO152" si="8">IF(D90="",IF(COUNTA(K90:BK90)=0,0,1),0)</f>
        <v>0</v>
      </c>
      <c r="DP89"/>
      <c r="DQ89"/>
      <c r="DR89" s="2">
        <f t="shared" ref="DR89:DR152" si="9">K89</f>
        <v>0</v>
      </c>
      <c r="DS89" s="2">
        <f t="shared" ref="DS89:DS152" si="10">COUNTIF(L89:BK89,"NS")</f>
        <v>0</v>
      </c>
      <c r="DT89" s="2">
        <f t="shared" ref="DT89:DT152" si="11">SUM(L89:BK89)</f>
        <v>0</v>
      </c>
      <c r="DU89" s="2">
        <f t="shared" si="6"/>
        <v>0</v>
      </c>
    </row>
    <row r="90" spans="1:125" s="38" customFormat="1" ht="15" customHeight="1">
      <c r="A90" s="140"/>
      <c r="B90" s="140"/>
      <c r="C90" s="206" t="s">
        <v>5388</v>
      </c>
      <c r="D90" s="519" t="str">
        <f>IF($N$10="","",IF(HLOOKUP($N$10,Presentación!$AQ$3:$BV$575,Presentación!AP69)="","",HLOOKUP($N$10,Presentación!$AQ$3:$BV$575,Presentación!AP69,0)))</f>
        <v>30066</v>
      </c>
      <c r="E90" s="520"/>
      <c r="F90" s="521"/>
      <c r="G90" s="515" t="str">
        <f>IF($N$10="","",IF(HLOOKUP($N$10,Presentación!$BZ$3:$DE$575,Presentación!AP69,0)="","",HLOOKUP($N$10,Presentación!$BZ$3:$DE$575,Presentación!AP69,0)))</f>
        <v>Espinal</v>
      </c>
      <c r="H90" s="516"/>
      <c r="I90" s="516"/>
      <c r="J90" s="517"/>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c r="BN90">
        <f t="shared" si="7"/>
        <v>0</v>
      </c>
      <c r="BO90">
        <f t="shared" si="8"/>
        <v>0</v>
      </c>
      <c r="DP90"/>
      <c r="DQ90"/>
      <c r="DR90" s="2">
        <f t="shared" si="9"/>
        <v>0</v>
      </c>
      <c r="DS90" s="2">
        <f t="shared" si="10"/>
        <v>0</v>
      </c>
      <c r="DT90" s="2">
        <f t="shared" si="11"/>
        <v>0</v>
      </c>
      <c r="DU90" s="2">
        <f t="shared" ref="DU90:DU153" si="12">IF(OR(AND(DR90=0, DS90&gt;0),AND(DR90="NS", DT90&gt;0), AND(DR90="NS", DS90=0, DT90=0)), 1, IF(OR(AND(DR90&gt;0, DS90&gt;1,DR90&gt;DT90), AND(DR90="NS", DS90=2), AND(DR90="NS", DT90=0, DS90&gt;0), DR90=DT90), 0, 1))</f>
        <v>0</v>
      </c>
    </row>
    <row r="91" spans="1:125" s="38" customFormat="1" ht="15" customHeight="1">
      <c r="A91" s="140"/>
      <c r="B91" s="140"/>
      <c r="C91" s="206" t="s">
        <v>5389</v>
      </c>
      <c r="D91" s="519" t="str">
        <f>IF($N$10="","",IF(HLOOKUP($N$10,Presentación!$AQ$3:$BV$575,Presentación!AP70)="","",HLOOKUP($N$10,Presentación!$AQ$3:$BV$575,Presentación!AP70,0)))</f>
        <v>30067</v>
      </c>
      <c r="E91" s="520"/>
      <c r="F91" s="521"/>
      <c r="G91" s="515" t="str">
        <f>IF($N$10="","",IF(HLOOKUP($N$10,Presentación!$BZ$3:$DE$575,Presentación!AP70,0)="","",HLOOKUP($N$10,Presentación!$BZ$3:$DE$575,Presentación!AP70,0)))</f>
        <v>Filomeno Mata</v>
      </c>
      <c r="H91" s="516"/>
      <c r="I91" s="516"/>
      <c r="J91" s="517"/>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c r="BN91">
        <f t="shared" si="7"/>
        <v>0</v>
      </c>
      <c r="BO91">
        <f t="shared" si="8"/>
        <v>0</v>
      </c>
      <c r="DP91"/>
      <c r="DQ91"/>
      <c r="DR91" s="2">
        <f t="shared" si="9"/>
        <v>0</v>
      </c>
      <c r="DS91" s="2">
        <f t="shared" si="10"/>
        <v>0</v>
      </c>
      <c r="DT91" s="2">
        <f t="shared" si="11"/>
        <v>0</v>
      </c>
      <c r="DU91" s="2">
        <f t="shared" si="12"/>
        <v>0</v>
      </c>
    </row>
    <row r="92" spans="1:125" s="38" customFormat="1" ht="15" customHeight="1">
      <c r="A92" s="140"/>
      <c r="B92" s="140"/>
      <c r="C92" s="206" t="s">
        <v>5390</v>
      </c>
      <c r="D92" s="519" t="str">
        <f>IF($N$10="","",IF(HLOOKUP($N$10,Presentación!$AQ$3:$BV$575,Presentación!AP71)="","",HLOOKUP($N$10,Presentación!$AQ$3:$BV$575,Presentación!AP71,0)))</f>
        <v>30068</v>
      </c>
      <c r="E92" s="520"/>
      <c r="F92" s="521"/>
      <c r="G92" s="515" t="str">
        <f>IF($N$10="","",IF(HLOOKUP($N$10,Presentación!$BZ$3:$DE$575,Presentación!AP71,0)="","",HLOOKUP($N$10,Presentación!$BZ$3:$DE$575,Presentación!AP71,0)))</f>
        <v>Fortín</v>
      </c>
      <c r="H92" s="516"/>
      <c r="I92" s="516"/>
      <c r="J92" s="517"/>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c r="BN92">
        <f t="shared" si="7"/>
        <v>0</v>
      </c>
      <c r="BO92">
        <f t="shared" si="8"/>
        <v>0</v>
      </c>
      <c r="DP92"/>
      <c r="DQ92"/>
      <c r="DR92" s="2">
        <f t="shared" si="9"/>
        <v>0</v>
      </c>
      <c r="DS92" s="2">
        <f t="shared" si="10"/>
        <v>0</v>
      </c>
      <c r="DT92" s="2">
        <f t="shared" si="11"/>
        <v>0</v>
      </c>
      <c r="DU92" s="2">
        <f t="shared" si="12"/>
        <v>0</v>
      </c>
    </row>
    <row r="93" spans="1:125" s="38" customFormat="1" ht="15" customHeight="1">
      <c r="A93" s="140"/>
      <c r="B93" s="140"/>
      <c r="C93" s="206" t="s">
        <v>5391</v>
      </c>
      <c r="D93" s="519" t="str">
        <f>IF($N$10="","",IF(HLOOKUP($N$10,Presentación!$AQ$3:$BV$575,Presentación!AP72)="","",HLOOKUP($N$10,Presentación!$AQ$3:$BV$575,Presentación!AP72,0)))</f>
        <v>30069</v>
      </c>
      <c r="E93" s="520"/>
      <c r="F93" s="521"/>
      <c r="G93" s="515" t="str">
        <f>IF($N$10="","",IF(HLOOKUP($N$10,Presentación!$BZ$3:$DE$575,Presentación!AP72,0)="","",HLOOKUP($N$10,Presentación!$BZ$3:$DE$575,Presentación!AP72,0)))</f>
        <v>Gutiérrez Zamora</v>
      </c>
      <c r="H93" s="516"/>
      <c r="I93" s="516"/>
      <c r="J93" s="517"/>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c r="BN93">
        <f t="shared" si="7"/>
        <v>0</v>
      </c>
      <c r="BO93">
        <f t="shared" si="8"/>
        <v>0</v>
      </c>
      <c r="DP93"/>
      <c r="DQ93"/>
      <c r="DR93" s="2">
        <f t="shared" si="9"/>
        <v>0</v>
      </c>
      <c r="DS93" s="2">
        <f t="shared" si="10"/>
        <v>0</v>
      </c>
      <c r="DT93" s="2">
        <f t="shared" si="11"/>
        <v>0</v>
      </c>
      <c r="DU93" s="2">
        <f t="shared" si="12"/>
        <v>0</v>
      </c>
    </row>
    <row r="94" spans="1:125" s="38" customFormat="1" ht="15" customHeight="1">
      <c r="A94" s="140"/>
      <c r="B94" s="140"/>
      <c r="C94" s="206" t="s">
        <v>5392</v>
      </c>
      <c r="D94" s="519" t="str">
        <f>IF($N$10="","",IF(HLOOKUP($N$10,Presentación!$AQ$3:$BV$575,Presentación!AP73)="","",HLOOKUP($N$10,Presentación!$AQ$3:$BV$575,Presentación!AP73,0)))</f>
        <v>30070</v>
      </c>
      <c r="E94" s="520"/>
      <c r="F94" s="521"/>
      <c r="G94" s="515" t="str">
        <f>IF($N$10="","",IF(HLOOKUP($N$10,Presentación!$BZ$3:$DE$575,Presentación!AP73,0)="","",HLOOKUP($N$10,Presentación!$BZ$3:$DE$575,Presentación!AP73,0)))</f>
        <v>Hidalgotitlán</v>
      </c>
      <c r="H94" s="516"/>
      <c r="I94" s="516"/>
      <c r="J94" s="517"/>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c r="BN94">
        <f t="shared" si="7"/>
        <v>0</v>
      </c>
      <c r="BO94">
        <f t="shared" si="8"/>
        <v>0</v>
      </c>
      <c r="DP94"/>
      <c r="DQ94"/>
      <c r="DR94" s="2">
        <f t="shared" si="9"/>
        <v>0</v>
      </c>
      <c r="DS94" s="2">
        <f t="shared" si="10"/>
        <v>0</v>
      </c>
      <c r="DT94" s="2">
        <f t="shared" si="11"/>
        <v>0</v>
      </c>
      <c r="DU94" s="2">
        <f t="shared" si="12"/>
        <v>0</v>
      </c>
    </row>
    <row r="95" spans="1:125" s="38" customFormat="1" ht="15" customHeight="1">
      <c r="A95" s="140"/>
      <c r="B95" s="140"/>
      <c r="C95" s="206" t="s">
        <v>5393</v>
      </c>
      <c r="D95" s="519" t="str">
        <f>IF($N$10="","",IF(HLOOKUP($N$10,Presentación!$AQ$3:$BV$575,Presentación!AP74)="","",HLOOKUP($N$10,Presentación!$AQ$3:$BV$575,Presentación!AP74,0)))</f>
        <v>30071</v>
      </c>
      <c r="E95" s="520"/>
      <c r="F95" s="521"/>
      <c r="G95" s="515" t="str">
        <f>IF($N$10="","",IF(HLOOKUP($N$10,Presentación!$BZ$3:$DE$575,Presentación!AP74,0)="","",HLOOKUP($N$10,Presentación!$BZ$3:$DE$575,Presentación!AP74,0)))</f>
        <v>Huatusco</v>
      </c>
      <c r="H95" s="516"/>
      <c r="I95" s="516"/>
      <c r="J95" s="517"/>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c r="BN95">
        <f t="shared" si="7"/>
        <v>0</v>
      </c>
      <c r="BO95">
        <f t="shared" si="8"/>
        <v>0</v>
      </c>
      <c r="DP95"/>
      <c r="DQ95"/>
      <c r="DR95" s="2">
        <f t="shared" si="9"/>
        <v>0</v>
      </c>
      <c r="DS95" s="2">
        <f t="shared" si="10"/>
        <v>0</v>
      </c>
      <c r="DT95" s="2">
        <f t="shared" si="11"/>
        <v>0</v>
      </c>
      <c r="DU95" s="2">
        <f t="shared" si="12"/>
        <v>0</v>
      </c>
    </row>
    <row r="96" spans="1:125" s="38" customFormat="1" ht="15" customHeight="1">
      <c r="A96" s="140"/>
      <c r="B96" s="140"/>
      <c r="C96" s="206" t="s">
        <v>5394</v>
      </c>
      <c r="D96" s="519" t="str">
        <f>IF($N$10="","",IF(HLOOKUP($N$10,Presentación!$AQ$3:$BV$575,Presentación!AP75)="","",HLOOKUP($N$10,Presentación!$AQ$3:$BV$575,Presentación!AP75,0)))</f>
        <v>30072</v>
      </c>
      <c r="E96" s="520"/>
      <c r="F96" s="521"/>
      <c r="G96" s="515" t="str">
        <f>IF($N$10="","",IF(HLOOKUP($N$10,Presentación!$BZ$3:$DE$575,Presentación!AP75,0)="","",HLOOKUP($N$10,Presentación!$BZ$3:$DE$575,Presentación!AP75,0)))</f>
        <v>Huayacocotla</v>
      </c>
      <c r="H96" s="516"/>
      <c r="I96" s="516"/>
      <c r="J96" s="517"/>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c r="BN96">
        <f t="shared" si="7"/>
        <v>0</v>
      </c>
      <c r="BO96">
        <f t="shared" si="8"/>
        <v>0</v>
      </c>
      <c r="DP96"/>
      <c r="DQ96"/>
      <c r="DR96" s="2">
        <f t="shared" si="9"/>
        <v>0</v>
      </c>
      <c r="DS96" s="2">
        <f t="shared" si="10"/>
        <v>0</v>
      </c>
      <c r="DT96" s="2">
        <f t="shared" si="11"/>
        <v>0</v>
      </c>
      <c r="DU96" s="2">
        <f t="shared" si="12"/>
        <v>0</v>
      </c>
    </row>
    <row r="97" spans="1:125" s="38" customFormat="1" ht="15" customHeight="1">
      <c r="A97" s="140"/>
      <c r="B97" s="140"/>
      <c r="C97" s="206" t="s">
        <v>5395</v>
      </c>
      <c r="D97" s="519" t="str">
        <f>IF($N$10="","",IF(HLOOKUP($N$10,Presentación!$AQ$3:$BV$575,Presentación!AP76)="","",HLOOKUP($N$10,Presentación!$AQ$3:$BV$575,Presentación!AP76,0)))</f>
        <v>30073</v>
      </c>
      <c r="E97" s="520"/>
      <c r="F97" s="521"/>
      <c r="G97" s="515" t="str">
        <f>IF($N$10="","",IF(HLOOKUP($N$10,Presentación!$BZ$3:$DE$575,Presentación!AP76,0)="","",HLOOKUP($N$10,Presentación!$BZ$3:$DE$575,Presentación!AP76,0)))</f>
        <v>Hueyapan de Ocampo</v>
      </c>
      <c r="H97" s="516"/>
      <c r="I97" s="516"/>
      <c r="J97" s="517"/>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c r="BN97">
        <f t="shared" si="7"/>
        <v>0</v>
      </c>
      <c r="BO97">
        <f t="shared" si="8"/>
        <v>0</v>
      </c>
      <c r="DP97"/>
      <c r="DQ97"/>
      <c r="DR97" s="2">
        <f t="shared" si="9"/>
        <v>0</v>
      </c>
      <c r="DS97" s="2">
        <f t="shared" si="10"/>
        <v>0</v>
      </c>
      <c r="DT97" s="2">
        <f t="shared" si="11"/>
        <v>0</v>
      </c>
      <c r="DU97" s="2">
        <f t="shared" si="12"/>
        <v>0</v>
      </c>
    </row>
    <row r="98" spans="1:125" s="38" customFormat="1" ht="15" customHeight="1">
      <c r="A98" s="140"/>
      <c r="B98" s="140"/>
      <c r="C98" s="206" t="s">
        <v>5396</v>
      </c>
      <c r="D98" s="519" t="str">
        <f>IF($N$10="","",IF(HLOOKUP($N$10,Presentación!$AQ$3:$BV$575,Presentación!AP77)="","",HLOOKUP($N$10,Presentación!$AQ$3:$BV$575,Presentación!AP77,0)))</f>
        <v>30074</v>
      </c>
      <c r="E98" s="520"/>
      <c r="F98" s="521"/>
      <c r="G98" s="515" t="str">
        <f>IF($N$10="","",IF(HLOOKUP($N$10,Presentación!$BZ$3:$DE$575,Presentación!AP77,0)="","",HLOOKUP($N$10,Presentación!$BZ$3:$DE$575,Presentación!AP77,0)))</f>
        <v>Huiloapan de Cuauhtémoc</v>
      </c>
      <c r="H98" s="516"/>
      <c r="I98" s="516"/>
      <c r="J98" s="517"/>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c r="BN98">
        <f t="shared" si="7"/>
        <v>0</v>
      </c>
      <c r="BO98">
        <f t="shared" si="8"/>
        <v>0</v>
      </c>
      <c r="DP98"/>
      <c r="DQ98"/>
      <c r="DR98" s="2">
        <f t="shared" si="9"/>
        <v>0</v>
      </c>
      <c r="DS98" s="2">
        <f t="shared" si="10"/>
        <v>0</v>
      </c>
      <c r="DT98" s="2">
        <f t="shared" si="11"/>
        <v>0</v>
      </c>
      <c r="DU98" s="2">
        <f t="shared" si="12"/>
        <v>0</v>
      </c>
    </row>
    <row r="99" spans="1:125" s="38" customFormat="1" ht="15" customHeight="1">
      <c r="A99" s="140"/>
      <c r="B99" s="140"/>
      <c r="C99" s="206" t="s">
        <v>5397</v>
      </c>
      <c r="D99" s="519" t="str">
        <f>IF($N$10="","",IF(HLOOKUP($N$10,Presentación!$AQ$3:$BV$575,Presentación!AP78)="","",HLOOKUP($N$10,Presentación!$AQ$3:$BV$575,Presentación!AP78,0)))</f>
        <v>30075</v>
      </c>
      <c r="E99" s="520"/>
      <c r="F99" s="521"/>
      <c r="G99" s="515" t="str">
        <f>IF($N$10="","",IF(HLOOKUP($N$10,Presentación!$BZ$3:$DE$575,Presentación!AP78,0)="","",HLOOKUP($N$10,Presentación!$BZ$3:$DE$575,Presentación!AP78,0)))</f>
        <v>Ignacio de la Llave</v>
      </c>
      <c r="H99" s="516"/>
      <c r="I99" s="516"/>
      <c r="J99" s="517"/>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c r="BN99">
        <f t="shared" si="7"/>
        <v>0</v>
      </c>
      <c r="BO99">
        <f t="shared" si="8"/>
        <v>0</v>
      </c>
      <c r="DP99"/>
      <c r="DQ99"/>
      <c r="DR99" s="2">
        <f t="shared" si="9"/>
        <v>0</v>
      </c>
      <c r="DS99" s="2">
        <f t="shared" si="10"/>
        <v>0</v>
      </c>
      <c r="DT99" s="2">
        <f t="shared" si="11"/>
        <v>0</v>
      </c>
      <c r="DU99" s="2">
        <f t="shared" si="12"/>
        <v>0</v>
      </c>
    </row>
    <row r="100" spans="1:125" s="38" customFormat="1" ht="15" customHeight="1">
      <c r="A100" s="140"/>
      <c r="B100" s="140"/>
      <c r="C100" s="206" t="s">
        <v>5398</v>
      </c>
      <c r="D100" s="519" t="str">
        <f>IF($N$10="","",IF(HLOOKUP($N$10,Presentación!$AQ$3:$BV$575,Presentación!AP79)="","",HLOOKUP($N$10,Presentación!$AQ$3:$BV$575,Presentación!AP79,0)))</f>
        <v>30076</v>
      </c>
      <c r="E100" s="520"/>
      <c r="F100" s="521"/>
      <c r="G100" s="515" t="str">
        <f>IF($N$10="","",IF(HLOOKUP($N$10,Presentación!$BZ$3:$DE$575,Presentación!AP79,0)="","",HLOOKUP($N$10,Presentación!$BZ$3:$DE$575,Presentación!AP79,0)))</f>
        <v>Ilamatlán</v>
      </c>
      <c r="H100" s="516"/>
      <c r="I100" s="516"/>
      <c r="J100" s="517"/>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c r="BN100">
        <f t="shared" si="7"/>
        <v>0</v>
      </c>
      <c r="BO100">
        <f t="shared" si="8"/>
        <v>0</v>
      </c>
      <c r="DP100"/>
      <c r="DQ100"/>
      <c r="DR100" s="2">
        <f t="shared" si="9"/>
        <v>0</v>
      </c>
      <c r="DS100" s="2">
        <f t="shared" si="10"/>
        <v>0</v>
      </c>
      <c r="DT100" s="2">
        <f t="shared" si="11"/>
        <v>0</v>
      </c>
      <c r="DU100" s="2">
        <f t="shared" si="12"/>
        <v>0</v>
      </c>
    </row>
    <row r="101" spans="1:125" s="38" customFormat="1" ht="15" customHeight="1">
      <c r="A101" s="140"/>
      <c r="B101" s="140"/>
      <c r="C101" s="206" t="s">
        <v>5399</v>
      </c>
      <c r="D101" s="519" t="str">
        <f>IF($N$10="","",IF(HLOOKUP($N$10,Presentación!$AQ$3:$BV$575,Presentación!AP80)="","",HLOOKUP($N$10,Presentación!$AQ$3:$BV$575,Presentación!AP80,0)))</f>
        <v>30077</v>
      </c>
      <c r="E101" s="520"/>
      <c r="F101" s="521"/>
      <c r="G101" s="515" t="str">
        <f>IF($N$10="","",IF(HLOOKUP($N$10,Presentación!$BZ$3:$DE$575,Presentación!AP80,0)="","",HLOOKUP($N$10,Presentación!$BZ$3:$DE$575,Presentación!AP80,0)))</f>
        <v>Isla</v>
      </c>
      <c r="H101" s="516"/>
      <c r="I101" s="516"/>
      <c r="J101" s="517"/>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c r="BN101">
        <f t="shared" si="7"/>
        <v>0</v>
      </c>
      <c r="BO101">
        <f t="shared" si="8"/>
        <v>0</v>
      </c>
      <c r="DP101"/>
      <c r="DQ101"/>
      <c r="DR101" s="2">
        <f t="shared" si="9"/>
        <v>0</v>
      </c>
      <c r="DS101" s="2">
        <f t="shared" si="10"/>
        <v>0</v>
      </c>
      <c r="DT101" s="2">
        <f t="shared" si="11"/>
        <v>0</v>
      </c>
      <c r="DU101" s="2">
        <f t="shared" si="12"/>
        <v>0</v>
      </c>
    </row>
    <row r="102" spans="1:125" s="38" customFormat="1" ht="15" customHeight="1">
      <c r="A102" s="140"/>
      <c r="B102" s="140"/>
      <c r="C102" s="206" t="s">
        <v>5400</v>
      </c>
      <c r="D102" s="519" t="str">
        <f>IF($N$10="","",IF(HLOOKUP($N$10,Presentación!$AQ$3:$BV$575,Presentación!AP81)="","",HLOOKUP($N$10,Presentación!$AQ$3:$BV$575,Presentación!AP81,0)))</f>
        <v>30078</v>
      </c>
      <c r="E102" s="520"/>
      <c r="F102" s="521"/>
      <c r="G102" s="515" t="str">
        <f>IF($N$10="","",IF(HLOOKUP($N$10,Presentación!$BZ$3:$DE$575,Presentación!AP81,0)="","",HLOOKUP($N$10,Presentación!$BZ$3:$DE$575,Presentación!AP81,0)))</f>
        <v>Ixcatepec</v>
      </c>
      <c r="H102" s="516"/>
      <c r="I102" s="516"/>
      <c r="J102" s="517"/>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c r="BN102">
        <f t="shared" si="7"/>
        <v>0</v>
      </c>
      <c r="BO102">
        <f t="shared" si="8"/>
        <v>0</v>
      </c>
      <c r="DP102"/>
      <c r="DQ102"/>
      <c r="DR102" s="2">
        <f t="shared" si="9"/>
        <v>0</v>
      </c>
      <c r="DS102" s="2">
        <f t="shared" si="10"/>
        <v>0</v>
      </c>
      <c r="DT102" s="2">
        <f t="shared" si="11"/>
        <v>0</v>
      </c>
      <c r="DU102" s="2">
        <f t="shared" si="12"/>
        <v>0</v>
      </c>
    </row>
    <row r="103" spans="1:125" s="38" customFormat="1" ht="15" customHeight="1">
      <c r="A103" s="140"/>
      <c r="B103" s="140"/>
      <c r="C103" s="206" t="s">
        <v>5401</v>
      </c>
      <c r="D103" s="519" t="str">
        <f>IF($N$10="","",IF(HLOOKUP($N$10,Presentación!$AQ$3:$BV$575,Presentación!AP82)="","",HLOOKUP($N$10,Presentación!$AQ$3:$BV$575,Presentación!AP82,0)))</f>
        <v>30079</v>
      </c>
      <c r="E103" s="520"/>
      <c r="F103" s="521"/>
      <c r="G103" s="515" t="str">
        <f>IF($N$10="","",IF(HLOOKUP($N$10,Presentación!$BZ$3:$DE$575,Presentación!AP82,0)="","",HLOOKUP($N$10,Presentación!$BZ$3:$DE$575,Presentación!AP82,0)))</f>
        <v>Ixhuacán de los Reyes</v>
      </c>
      <c r="H103" s="516"/>
      <c r="I103" s="516"/>
      <c r="J103" s="517"/>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c r="BN103">
        <f t="shared" si="7"/>
        <v>0</v>
      </c>
      <c r="BO103">
        <f t="shared" si="8"/>
        <v>0</v>
      </c>
      <c r="DP103"/>
      <c r="DQ103"/>
      <c r="DR103" s="2">
        <f t="shared" si="9"/>
        <v>0</v>
      </c>
      <c r="DS103" s="2">
        <f t="shared" si="10"/>
        <v>0</v>
      </c>
      <c r="DT103" s="2">
        <f t="shared" si="11"/>
        <v>0</v>
      </c>
      <c r="DU103" s="2">
        <f t="shared" si="12"/>
        <v>0</v>
      </c>
    </row>
    <row r="104" spans="1:125" s="38" customFormat="1" ht="15" customHeight="1">
      <c r="A104" s="140"/>
      <c r="B104" s="140"/>
      <c r="C104" s="206" t="s">
        <v>5402</v>
      </c>
      <c r="D104" s="519" t="str">
        <f>IF($N$10="","",IF(HLOOKUP($N$10,Presentación!$AQ$3:$BV$575,Presentación!AP83)="","",HLOOKUP($N$10,Presentación!$AQ$3:$BV$575,Presentación!AP83,0)))</f>
        <v>30080</v>
      </c>
      <c r="E104" s="520"/>
      <c r="F104" s="521"/>
      <c r="G104" s="515" t="str">
        <f>IF($N$10="","",IF(HLOOKUP($N$10,Presentación!$BZ$3:$DE$575,Presentación!AP83,0)="","",HLOOKUP($N$10,Presentación!$BZ$3:$DE$575,Presentación!AP83,0)))</f>
        <v>Ixhuatlán del Café</v>
      </c>
      <c r="H104" s="516"/>
      <c r="I104" s="516"/>
      <c r="J104" s="517"/>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c r="BN104">
        <f t="shared" si="7"/>
        <v>0</v>
      </c>
      <c r="BO104">
        <f t="shared" si="8"/>
        <v>0</v>
      </c>
      <c r="DP104"/>
      <c r="DQ104"/>
      <c r="DR104" s="2">
        <f t="shared" si="9"/>
        <v>0</v>
      </c>
      <c r="DS104" s="2">
        <f t="shared" si="10"/>
        <v>0</v>
      </c>
      <c r="DT104" s="2">
        <f t="shared" si="11"/>
        <v>0</v>
      </c>
      <c r="DU104" s="2">
        <f t="shared" si="12"/>
        <v>0</v>
      </c>
    </row>
    <row r="105" spans="1:125" s="38" customFormat="1" ht="15" customHeight="1">
      <c r="A105" s="140"/>
      <c r="B105" s="140"/>
      <c r="C105" s="206" t="s">
        <v>5403</v>
      </c>
      <c r="D105" s="519" t="str">
        <f>IF($N$10="","",IF(HLOOKUP($N$10,Presentación!$AQ$3:$BV$575,Presentación!AP84)="","",HLOOKUP($N$10,Presentación!$AQ$3:$BV$575,Presentación!AP84,0)))</f>
        <v>30081</v>
      </c>
      <c r="E105" s="520"/>
      <c r="F105" s="521"/>
      <c r="G105" s="515" t="str">
        <f>IF($N$10="","",IF(HLOOKUP($N$10,Presentación!$BZ$3:$DE$575,Presentación!AP84,0)="","",HLOOKUP($N$10,Presentación!$BZ$3:$DE$575,Presentación!AP84,0)))</f>
        <v>Ixhuatlancillo</v>
      </c>
      <c r="H105" s="516"/>
      <c r="I105" s="516"/>
      <c r="J105" s="517"/>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c r="BN105">
        <f t="shared" si="7"/>
        <v>0</v>
      </c>
      <c r="BO105">
        <f t="shared" si="8"/>
        <v>0</v>
      </c>
      <c r="DP105"/>
      <c r="DQ105"/>
      <c r="DR105" s="2">
        <f t="shared" si="9"/>
        <v>0</v>
      </c>
      <c r="DS105" s="2">
        <f t="shared" si="10"/>
        <v>0</v>
      </c>
      <c r="DT105" s="2">
        <f t="shared" si="11"/>
        <v>0</v>
      </c>
      <c r="DU105" s="2">
        <f t="shared" si="12"/>
        <v>0</v>
      </c>
    </row>
    <row r="106" spans="1:125" s="38" customFormat="1" ht="15" customHeight="1">
      <c r="A106" s="140"/>
      <c r="B106" s="140"/>
      <c r="C106" s="206" t="s">
        <v>5404</v>
      </c>
      <c r="D106" s="519" t="str">
        <f>IF($N$10="","",IF(HLOOKUP($N$10,Presentación!$AQ$3:$BV$575,Presentación!AP85)="","",HLOOKUP($N$10,Presentación!$AQ$3:$BV$575,Presentación!AP85,0)))</f>
        <v>30082</v>
      </c>
      <c r="E106" s="520"/>
      <c r="F106" s="521"/>
      <c r="G106" s="515" t="str">
        <f>IF($N$10="","",IF(HLOOKUP($N$10,Presentación!$BZ$3:$DE$575,Presentación!AP85,0)="","",HLOOKUP($N$10,Presentación!$BZ$3:$DE$575,Presentación!AP85,0)))</f>
        <v>Ixhuatlán del Sureste</v>
      </c>
      <c r="H106" s="516"/>
      <c r="I106" s="516"/>
      <c r="J106" s="517"/>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c r="BN106">
        <f t="shared" si="7"/>
        <v>0</v>
      </c>
      <c r="BO106">
        <f t="shared" si="8"/>
        <v>0</v>
      </c>
      <c r="DP106"/>
      <c r="DQ106"/>
      <c r="DR106" s="2">
        <f t="shared" si="9"/>
        <v>0</v>
      </c>
      <c r="DS106" s="2">
        <f t="shared" si="10"/>
        <v>0</v>
      </c>
      <c r="DT106" s="2">
        <f t="shared" si="11"/>
        <v>0</v>
      </c>
      <c r="DU106" s="2">
        <f t="shared" si="12"/>
        <v>0</v>
      </c>
    </row>
    <row r="107" spans="1:125" s="38" customFormat="1" ht="15" customHeight="1">
      <c r="A107" s="140"/>
      <c r="B107" s="140"/>
      <c r="C107" s="206" t="s">
        <v>5405</v>
      </c>
      <c r="D107" s="519" t="str">
        <f>IF($N$10="","",IF(HLOOKUP($N$10,Presentación!$AQ$3:$BV$575,Presentación!AP86)="","",HLOOKUP($N$10,Presentación!$AQ$3:$BV$575,Presentación!AP86,0)))</f>
        <v>30083</v>
      </c>
      <c r="E107" s="520"/>
      <c r="F107" s="521"/>
      <c r="G107" s="515" t="str">
        <f>IF($N$10="","",IF(HLOOKUP($N$10,Presentación!$BZ$3:$DE$575,Presentación!AP86,0)="","",HLOOKUP($N$10,Presentación!$BZ$3:$DE$575,Presentación!AP86,0)))</f>
        <v>Ixhuatlán de Madero</v>
      </c>
      <c r="H107" s="516"/>
      <c r="I107" s="516"/>
      <c r="J107" s="517"/>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c r="BN107">
        <f t="shared" si="7"/>
        <v>0</v>
      </c>
      <c r="BO107">
        <f t="shared" si="8"/>
        <v>0</v>
      </c>
      <c r="DP107"/>
      <c r="DQ107"/>
      <c r="DR107" s="2">
        <f t="shared" si="9"/>
        <v>0</v>
      </c>
      <c r="DS107" s="2">
        <f t="shared" si="10"/>
        <v>0</v>
      </c>
      <c r="DT107" s="2">
        <f t="shared" si="11"/>
        <v>0</v>
      </c>
      <c r="DU107" s="2">
        <f t="shared" si="12"/>
        <v>0</v>
      </c>
    </row>
    <row r="108" spans="1:125" s="38" customFormat="1" ht="15" customHeight="1">
      <c r="A108" s="140"/>
      <c r="B108" s="140"/>
      <c r="C108" s="206" t="s">
        <v>5406</v>
      </c>
      <c r="D108" s="519" t="str">
        <f>IF($N$10="","",IF(HLOOKUP($N$10,Presentación!$AQ$3:$BV$575,Presentación!AP87)="","",HLOOKUP($N$10,Presentación!$AQ$3:$BV$575,Presentación!AP87,0)))</f>
        <v>30084</v>
      </c>
      <c r="E108" s="520"/>
      <c r="F108" s="521"/>
      <c r="G108" s="515" t="str">
        <f>IF($N$10="","",IF(HLOOKUP($N$10,Presentación!$BZ$3:$DE$575,Presentación!AP87,0)="","",HLOOKUP($N$10,Presentación!$BZ$3:$DE$575,Presentación!AP87,0)))</f>
        <v>Ixmatlahuacan</v>
      </c>
      <c r="H108" s="516"/>
      <c r="I108" s="516"/>
      <c r="J108" s="517"/>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c r="BN108">
        <f t="shared" si="7"/>
        <v>0</v>
      </c>
      <c r="BO108">
        <f t="shared" si="8"/>
        <v>0</v>
      </c>
      <c r="DP108"/>
      <c r="DQ108"/>
      <c r="DR108" s="2">
        <f t="shared" si="9"/>
        <v>0</v>
      </c>
      <c r="DS108" s="2">
        <f t="shared" si="10"/>
        <v>0</v>
      </c>
      <c r="DT108" s="2">
        <f t="shared" si="11"/>
        <v>0</v>
      </c>
      <c r="DU108" s="2">
        <f t="shared" si="12"/>
        <v>0</v>
      </c>
    </row>
    <row r="109" spans="1:125" s="38" customFormat="1" ht="15" customHeight="1">
      <c r="A109" s="140"/>
      <c r="B109" s="140"/>
      <c r="C109" s="206" t="s">
        <v>5407</v>
      </c>
      <c r="D109" s="519" t="str">
        <f>IF($N$10="","",IF(HLOOKUP($N$10,Presentación!$AQ$3:$BV$575,Presentación!AP88)="","",HLOOKUP($N$10,Presentación!$AQ$3:$BV$575,Presentación!AP88,0)))</f>
        <v>30085</v>
      </c>
      <c r="E109" s="520"/>
      <c r="F109" s="521"/>
      <c r="G109" s="515" t="str">
        <f>IF($N$10="","",IF(HLOOKUP($N$10,Presentación!$BZ$3:$DE$575,Presentación!AP88,0)="","",HLOOKUP($N$10,Presentación!$BZ$3:$DE$575,Presentación!AP88,0)))</f>
        <v>Ixtaczoquitlán</v>
      </c>
      <c r="H109" s="516"/>
      <c r="I109" s="516"/>
      <c r="J109" s="517"/>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c r="BN109">
        <f t="shared" si="7"/>
        <v>0</v>
      </c>
      <c r="BO109">
        <f t="shared" si="8"/>
        <v>0</v>
      </c>
      <c r="DP109"/>
      <c r="DQ109"/>
      <c r="DR109" s="2">
        <f t="shared" si="9"/>
        <v>0</v>
      </c>
      <c r="DS109" s="2">
        <f t="shared" si="10"/>
        <v>0</v>
      </c>
      <c r="DT109" s="2">
        <f t="shared" si="11"/>
        <v>0</v>
      </c>
      <c r="DU109" s="2">
        <f t="shared" si="12"/>
        <v>0</v>
      </c>
    </row>
    <row r="110" spans="1:125" s="38" customFormat="1" ht="15" customHeight="1">
      <c r="A110" s="140"/>
      <c r="B110" s="140"/>
      <c r="C110" s="206" t="s">
        <v>5408</v>
      </c>
      <c r="D110" s="519" t="str">
        <f>IF($N$10="","",IF(HLOOKUP($N$10,Presentación!$AQ$3:$BV$575,Presentación!AP89)="","",HLOOKUP($N$10,Presentación!$AQ$3:$BV$575,Presentación!AP89,0)))</f>
        <v>30086</v>
      </c>
      <c r="E110" s="520"/>
      <c r="F110" s="521"/>
      <c r="G110" s="515" t="str">
        <f>IF($N$10="","",IF(HLOOKUP($N$10,Presentación!$BZ$3:$DE$575,Presentación!AP89,0)="","",HLOOKUP($N$10,Presentación!$BZ$3:$DE$575,Presentación!AP89,0)))</f>
        <v>Jalacingo</v>
      </c>
      <c r="H110" s="516"/>
      <c r="I110" s="516"/>
      <c r="J110" s="517"/>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c r="BN110">
        <f t="shared" si="7"/>
        <v>0</v>
      </c>
      <c r="BO110">
        <f t="shared" si="8"/>
        <v>0</v>
      </c>
      <c r="DP110"/>
      <c r="DQ110"/>
      <c r="DR110" s="2">
        <f t="shared" si="9"/>
        <v>0</v>
      </c>
      <c r="DS110" s="2">
        <f t="shared" si="10"/>
        <v>0</v>
      </c>
      <c r="DT110" s="2">
        <f t="shared" si="11"/>
        <v>0</v>
      </c>
      <c r="DU110" s="2">
        <f t="shared" si="12"/>
        <v>0</v>
      </c>
    </row>
    <row r="111" spans="1:125" s="38" customFormat="1" ht="15" customHeight="1">
      <c r="A111" s="140"/>
      <c r="B111" s="140"/>
      <c r="C111" s="206" t="s">
        <v>5409</v>
      </c>
      <c r="D111" s="519" t="str">
        <f>IF($N$10="","",IF(HLOOKUP($N$10,Presentación!$AQ$3:$BV$575,Presentación!AP90)="","",HLOOKUP($N$10,Presentación!$AQ$3:$BV$575,Presentación!AP90,0)))</f>
        <v>30087</v>
      </c>
      <c r="E111" s="520"/>
      <c r="F111" s="521"/>
      <c r="G111" s="515" t="str">
        <f>IF($N$10="","",IF(HLOOKUP($N$10,Presentación!$BZ$3:$DE$575,Presentación!AP90,0)="","",HLOOKUP($N$10,Presentación!$BZ$3:$DE$575,Presentación!AP90,0)))</f>
        <v>Xalapa</v>
      </c>
      <c r="H111" s="516"/>
      <c r="I111" s="516"/>
      <c r="J111" s="517"/>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c r="BN111">
        <f t="shared" si="7"/>
        <v>0</v>
      </c>
      <c r="BO111">
        <f t="shared" si="8"/>
        <v>0</v>
      </c>
      <c r="DP111"/>
      <c r="DQ111"/>
      <c r="DR111" s="2">
        <f t="shared" si="9"/>
        <v>0</v>
      </c>
      <c r="DS111" s="2">
        <f t="shared" si="10"/>
        <v>0</v>
      </c>
      <c r="DT111" s="2">
        <f t="shared" si="11"/>
        <v>0</v>
      </c>
      <c r="DU111" s="2">
        <f t="shared" si="12"/>
        <v>0</v>
      </c>
    </row>
    <row r="112" spans="1:125" s="38" customFormat="1" ht="15" customHeight="1">
      <c r="A112" s="140"/>
      <c r="B112" s="140"/>
      <c r="C112" s="206" t="s">
        <v>5410</v>
      </c>
      <c r="D112" s="519" t="str">
        <f>IF($N$10="","",IF(HLOOKUP($N$10,Presentación!$AQ$3:$BV$575,Presentación!AP91)="","",HLOOKUP($N$10,Presentación!$AQ$3:$BV$575,Presentación!AP91,0)))</f>
        <v>30088</v>
      </c>
      <c r="E112" s="520"/>
      <c r="F112" s="521"/>
      <c r="G112" s="515" t="str">
        <f>IF($N$10="","",IF(HLOOKUP($N$10,Presentación!$BZ$3:$DE$575,Presentación!AP91,0)="","",HLOOKUP($N$10,Presentación!$BZ$3:$DE$575,Presentación!AP91,0)))</f>
        <v>Jalcomulco</v>
      </c>
      <c r="H112" s="516"/>
      <c r="I112" s="516"/>
      <c r="J112" s="517"/>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c r="BN112">
        <f t="shared" si="7"/>
        <v>0</v>
      </c>
      <c r="BO112">
        <f t="shared" si="8"/>
        <v>0</v>
      </c>
      <c r="DP112"/>
      <c r="DQ112"/>
      <c r="DR112" s="2">
        <f t="shared" si="9"/>
        <v>0</v>
      </c>
      <c r="DS112" s="2">
        <f t="shared" si="10"/>
        <v>0</v>
      </c>
      <c r="DT112" s="2">
        <f t="shared" si="11"/>
        <v>0</v>
      </c>
      <c r="DU112" s="2">
        <f t="shared" si="12"/>
        <v>0</v>
      </c>
    </row>
    <row r="113" spans="1:125" s="38" customFormat="1" ht="15" customHeight="1">
      <c r="A113" s="140"/>
      <c r="B113" s="140"/>
      <c r="C113" s="206" t="s">
        <v>5411</v>
      </c>
      <c r="D113" s="519" t="str">
        <f>IF($N$10="","",IF(HLOOKUP($N$10,Presentación!$AQ$3:$BV$575,Presentación!AP92)="","",HLOOKUP($N$10,Presentación!$AQ$3:$BV$575,Presentación!AP92,0)))</f>
        <v>30089</v>
      </c>
      <c r="E113" s="520"/>
      <c r="F113" s="521"/>
      <c r="G113" s="515" t="str">
        <f>IF($N$10="","",IF(HLOOKUP($N$10,Presentación!$BZ$3:$DE$575,Presentación!AP92,0)="","",HLOOKUP($N$10,Presentación!$BZ$3:$DE$575,Presentación!AP92,0)))</f>
        <v>Jáltipan</v>
      </c>
      <c r="H113" s="516"/>
      <c r="I113" s="516"/>
      <c r="J113" s="517"/>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c r="BN113">
        <f t="shared" si="7"/>
        <v>0</v>
      </c>
      <c r="BO113">
        <f t="shared" si="8"/>
        <v>0</v>
      </c>
      <c r="DP113"/>
      <c r="DQ113"/>
      <c r="DR113" s="2">
        <f t="shared" si="9"/>
        <v>0</v>
      </c>
      <c r="DS113" s="2">
        <f t="shared" si="10"/>
        <v>0</v>
      </c>
      <c r="DT113" s="2">
        <f t="shared" si="11"/>
        <v>0</v>
      </c>
      <c r="DU113" s="2">
        <f t="shared" si="12"/>
        <v>0</v>
      </c>
    </row>
    <row r="114" spans="1:125" s="38" customFormat="1" ht="15" customHeight="1">
      <c r="A114" s="140"/>
      <c r="B114" s="140"/>
      <c r="C114" s="206" t="s">
        <v>5412</v>
      </c>
      <c r="D114" s="519" t="str">
        <f>IF($N$10="","",IF(HLOOKUP($N$10,Presentación!$AQ$3:$BV$575,Presentación!AP93)="","",HLOOKUP($N$10,Presentación!$AQ$3:$BV$575,Presentación!AP93,0)))</f>
        <v>30090</v>
      </c>
      <c r="E114" s="520"/>
      <c r="F114" s="521"/>
      <c r="G114" s="515" t="str">
        <f>IF($N$10="","",IF(HLOOKUP($N$10,Presentación!$BZ$3:$DE$575,Presentación!AP93,0)="","",HLOOKUP($N$10,Presentación!$BZ$3:$DE$575,Presentación!AP93,0)))</f>
        <v>Jamapa</v>
      </c>
      <c r="H114" s="516"/>
      <c r="I114" s="516"/>
      <c r="J114" s="517"/>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c r="BN114">
        <f t="shared" si="7"/>
        <v>0</v>
      </c>
      <c r="BO114">
        <f t="shared" si="8"/>
        <v>0</v>
      </c>
      <c r="DP114"/>
      <c r="DQ114"/>
      <c r="DR114" s="2">
        <f t="shared" si="9"/>
        <v>0</v>
      </c>
      <c r="DS114" s="2">
        <f t="shared" si="10"/>
        <v>0</v>
      </c>
      <c r="DT114" s="2">
        <f t="shared" si="11"/>
        <v>0</v>
      </c>
      <c r="DU114" s="2">
        <f t="shared" si="12"/>
        <v>0</v>
      </c>
    </row>
    <row r="115" spans="1:125" s="38" customFormat="1" ht="15" customHeight="1">
      <c r="A115" s="140"/>
      <c r="B115" s="140"/>
      <c r="C115" s="206" t="s">
        <v>5413</v>
      </c>
      <c r="D115" s="519" t="str">
        <f>IF($N$10="","",IF(HLOOKUP($N$10,Presentación!$AQ$3:$BV$575,Presentación!AP94)="","",HLOOKUP($N$10,Presentación!$AQ$3:$BV$575,Presentación!AP94,0)))</f>
        <v>30091</v>
      </c>
      <c r="E115" s="520"/>
      <c r="F115" s="521"/>
      <c r="G115" s="515" t="str">
        <f>IF($N$10="","",IF(HLOOKUP($N$10,Presentación!$BZ$3:$DE$575,Presentación!AP94,0)="","",HLOOKUP($N$10,Presentación!$BZ$3:$DE$575,Presentación!AP94,0)))</f>
        <v>Jesús Carranza</v>
      </c>
      <c r="H115" s="516"/>
      <c r="I115" s="516"/>
      <c r="J115" s="517"/>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c r="BN115">
        <f t="shared" si="7"/>
        <v>0</v>
      </c>
      <c r="BO115">
        <f t="shared" si="8"/>
        <v>0</v>
      </c>
      <c r="DP115"/>
      <c r="DQ115"/>
      <c r="DR115" s="2">
        <f t="shared" si="9"/>
        <v>0</v>
      </c>
      <c r="DS115" s="2">
        <f t="shared" si="10"/>
        <v>0</v>
      </c>
      <c r="DT115" s="2">
        <f t="shared" si="11"/>
        <v>0</v>
      </c>
      <c r="DU115" s="2">
        <f t="shared" si="12"/>
        <v>0</v>
      </c>
    </row>
    <row r="116" spans="1:125" s="38" customFormat="1" ht="15" customHeight="1">
      <c r="A116" s="140"/>
      <c r="B116" s="140"/>
      <c r="C116" s="206" t="s">
        <v>5414</v>
      </c>
      <c r="D116" s="519" t="str">
        <f>IF($N$10="","",IF(HLOOKUP($N$10,Presentación!$AQ$3:$BV$575,Presentación!AP95)="","",HLOOKUP($N$10,Presentación!$AQ$3:$BV$575,Presentación!AP95,0)))</f>
        <v>30092</v>
      </c>
      <c r="E116" s="520"/>
      <c r="F116" s="521"/>
      <c r="G116" s="515" t="str">
        <f>IF($N$10="","",IF(HLOOKUP($N$10,Presentación!$BZ$3:$DE$575,Presentación!AP95,0)="","",HLOOKUP($N$10,Presentación!$BZ$3:$DE$575,Presentación!AP95,0)))</f>
        <v>Xico</v>
      </c>
      <c r="H116" s="516"/>
      <c r="I116" s="516"/>
      <c r="J116" s="517"/>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c r="BN116">
        <f t="shared" si="7"/>
        <v>0</v>
      </c>
      <c r="BO116">
        <f t="shared" si="8"/>
        <v>0</v>
      </c>
      <c r="DP116"/>
      <c r="DQ116"/>
      <c r="DR116" s="2">
        <f t="shared" si="9"/>
        <v>0</v>
      </c>
      <c r="DS116" s="2">
        <f t="shared" si="10"/>
        <v>0</v>
      </c>
      <c r="DT116" s="2">
        <f t="shared" si="11"/>
        <v>0</v>
      </c>
      <c r="DU116" s="2">
        <f t="shared" si="12"/>
        <v>0</v>
      </c>
    </row>
    <row r="117" spans="1:125" s="38" customFormat="1" ht="15" customHeight="1">
      <c r="A117" s="140"/>
      <c r="B117" s="140"/>
      <c r="C117" s="206" t="s">
        <v>5415</v>
      </c>
      <c r="D117" s="519" t="str">
        <f>IF($N$10="","",IF(HLOOKUP($N$10,Presentación!$AQ$3:$BV$575,Presentación!AP96)="","",HLOOKUP($N$10,Presentación!$AQ$3:$BV$575,Presentación!AP96,0)))</f>
        <v>30093</v>
      </c>
      <c r="E117" s="520"/>
      <c r="F117" s="521"/>
      <c r="G117" s="515" t="str">
        <f>IF($N$10="","",IF(HLOOKUP($N$10,Presentación!$BZ$3:$DE$575,Presentación!AP96,0)="","",HLOOKUP($N$10,Presentación!$BZ$3:$DE$575,Presentación!AP96,0)))</f>
        <v>Jilotepec</v>
      </c>
      <c r="H117" s="516"/>
      <c r="I117" s="516"/>
      <c r="J117" s="517"/>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c r="BN117">
        <f t="shared" si="7"/>
        <v>0</v>
      </c>
      <c r="BO117">
        <f t="shared" si="8"/>
        <v>0</v>
      </c>
      <c r="DP117"/>
      <c r="DQ117"/>
      <c r="DR117" s="2">
        <f t="shared" si="9"/>
        <v>0</v>
      </c>
      <c r="DS117" s="2">
        <f t="shared" si="10"/>
        <v>0</v>
      </c>
      <c r="DT117" s="2">
        <f t="shared" si="11"/>
        <v>0</v>
      </c>
      <c r="DU117" s="2">
        <f t="shared" si="12"/>
        <v>0</v>
      </c>
    </row>
    <row r="118" spans="1:125" s="38" customFormat="1" ht="15" customHeight="1">
      <c r="A118" s="140"/>
      <c r="B118" s="140"/>
      <c r="C118" s="206" t="s">
        <v>5416</v>
      </c>
      <c r="D118" s="519" t="str">
        <f>IF($N$10="","",IF(HLOOKUP($N$10,Presentación!$AQ$3:$BV$575,Presentación!AP97)="","",HLOOKUP($N$10,Presentación!$AQ$3:$BV$575,Presentación!AP97,0)))</f>
        <v>30094</v>
      </c>
      <c r="E118" s="520"/>
      <c r="F118" s="521"/>
      <c r="G118" s="515" t="str">
        <f>IF($N$10="","",IF(HLOOKUP($N$10,Presentación!$BZ$3:$DE$575,Presentación!AP97,0)="","",HLOOKUP($N$10,Presentación!$BZ$3:$DE$575,Presentación!AP97,0)))</f>
        <v>Juan Rodríguez Clara</v>
      </c>
      <c r="H118" s="516"/>
      <c r="I118" s="516"/>
      <c r="J118" s="517"/>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c r="BN118">
        <f t="shared" si="7"/>
        <v>0</v>
      </c>
      <c r="BO118">
        <f t="shared" si="8"/>
        <v>0</v>
      </c>
      <c r="DP118"/>
      <c r="DQ118"/>
      <c r="DR118" s="2">
        <f t="shared" si="9"/>
        <v>0</v>
      </c>
      <c r="DS118" s="2">
        <f t="shared" si="10"/>
        <v>0</v>
      </c>
      <c r="DT118" s="2">
        <f t="shared" si="11"/>
        <v>0</v>
      </c>
      <c r="DU118" s="2">
        <f t="shared" si="12"/>
        <v>0</v>
      </c>
    </row>
    <row r="119" spans="1:125" s="38" customFormat="1" ht="15" customHeight="1">
      <c r="A119" s="140"/>
      <c r="B119" s="140"/>
      <c r="C119" s="206" t="s">
        <v>5417</v>
      </c>
      <c r="D119" s="519" t="str">
        <f>IF($N$10="","",IF(HLOOKUP($N$10,Presentación!$AQ$3:$BV$575,Presentación!AP98)="","",HLOOKUP($N$10,Presentación!$AQ$3:$BV$575,Presentación!AP98,0)))</f>
        <v>30095</v>
      </c>
      <c r="E119" s="520"/>
      <c r="F119" s="521"/>
      <c r="G119" s="515" t="str">
        <f>IF($N$10="","",IF(HLOOKUP($N$10,Presentación!$BZ$3:$DE$575,Presentación!AP98,0)="","",HLOOKUP($N$10,Presentación!$BZ$3:$DE$575,Presentación!AP98,0)))</f>
        <v>Juchique de Ferrer</v>
      </c>
      <c r="H119" s="516"/>
      <c r="I119" s="516"/>
      <c r="J119" s="517"/>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c r="BN119">
        <f t="shared" si="7"/>
        <v>0</v>
      </c>
      <c r="BO119">
        <f t="shared" si="8"/>
        <v>0</v>
      </c>
      <c r="DP119"/>
      <c r="DQ119"/>
      <c r="DR119" s="2">
        <f t="shared" si="9"/>
        <v>0</v>
      </c>
      <c r="DS119" s="2">
        <f t="shared" si="10"/>
        <v>0</v>
      </c>
      <c r="DT119" s="2">
        <f t="shared" si="11"/>
        <v>0</v>
      </c>
      <c r="DU119" s="2">
        <f t="shared" si="12"/>
        <v>0</v>
      </c>
    </row>
    <row r="120" spans="1:125" s="38" customFormat="1" ht="15" customHeight="1">
      <c r="A120" s="140"/>
      <c r="B120" s="140"/>
      <c r="C120" s="206" t="s">
        <v>5418</v>
      </c>
      <c r="D120" s="519" t="str">
        <f>IF($N$10="","",IF(HLOOKUP($N$10,Presentación!$AQ$3:$BV$575,Presentación!AP99)="","",HLOOKUP($N$10,Presentación!$AQ$3:$BV$575,Presentación!AP99,0)))</f>
        <v>30096</v>
      </c>
      <c r="E120" s="520"/>
      <c r="F120" s="521"/>
      <c r="G120" s="515" t="str">
        <f>IF($N$10="","",IF(HLOOKUP($N$10,Presentación!$BZ$3:$DE$575,Presentación!AP99,0)="","",HLOOKUP($N$10,Presentación!$BZ$3:$DE$575,Presentación!AP99,0)))</f>
        <v>Landero y Coss</v>
      </c>
      <c r="H120" s="516"/>
      <c r="I120" s="516"/>
      <c r="J120" s="517"/>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c r="BN120">
        <f t="shared" si="7"/>
        <v>0</v>
      </c>
      <c r="BO120">
        <f t="shared" si="8"/>
        <v>0</v>
      </c>
      <c r="DP120"/>
      <c r="DQ120"/>
      <c r="DR120" s="2">
        <f t="shared" si="9"/>
        <v>0</v>
      </c>
      <c r="DS120" s="2">
        <f t="shared" si="10"/>
        <v>0</v>
      </c>
      <c r="DT120" s="2">
        <f t="shared" si="11"/>
        <v>0</v>
      </c>
      <c r="DU120" s="2">
        <f t="shared" si="12"/>
        <v>0</v>
      </c>
    </row>
    <row r="121" spans="1:125" s="38" customFormat="1" ht="15" customHeight="1">
      <c r="A121" s="140"/>
      <c r="B121" s="140"/>
      <c r="C121" s="206" t="s">
        <v>5419</v>
      </c>
      <c r="D121" s="519" t="str">
        <f>IF($N$10="","",IF(HLOOKUP($N$10,Presentación!$AQ$3:$BV$575,Presentación!AP100)="","",HLOOKUP($N$10,Presentación!$AQ$3:$BV$575,Presentación!AP100,0)))</f>
        <v>30097</v>
      </c>
      <c r="E121" s="520"/>
      <c r="F121" s="521"/>
      <c r="G121" s="515" t="str">
        <f>IF($N$10="","",IF(HLOOKUP($N$10,Presentación!$BZ$3:$DE$575,Presentación!AP100,0)="","",HLOOKUP($N$10,Presentación!$BZ$3:$DE$575,Presentación!AP100,0)))</f>
        <v>Lerdo de Tejada</v>
      </c>
      <c r="H121" s="516"/>
      <c r="I121" s="516"/>
      <c r="J121" s="517"/>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c r="BN121">
        <f t="shared" si="7"/>
        <v>0</v>
      </c>
      <c r="BO121">
        <f t="shared" si="8"/>
        <v>0</v>
      </c>
      <c r="DP121"/>
      <c r="DQ121"/>
      <c r="DR121" s="2">
        <f t="shared" si="9"/>
        <v>0</v>
      </c>
      <c r="DS121" s="2">
        <f t="shared" si="10"/>
        <v>0</v>
      </c>
      <c r="DT121" s="2">
        <f t="shared" si="11"/>
        <v>0</v>
      </c>
      <c r="DU121" s="2">
        <f t="shared" si="12"/>
        <v>0</v>
      </c>
    </row>
    <row r="122" spans="1:125" s="38" customFormat="1" ht="15" customHeight="1">
      <c r="A122" s="140"/>
      <c r="B122" s="140"/>
      <c r="C122" s="206" t="s">
        <v>5420</v>
      </c>
      <c r="D122" s="519" t="str">
        <f>IF($N$10="","",IF(HLOOKUP($N$10,Presentación!$AQ$3:$BV$575,Presentación!AP101)="","",HLOOKUP($N$10,Presentación!$AQ$3:$BV$575,Presentación!AP101,0)))</f>
        <v>30098</v>
      </c>
      <c r="E122" s="520"/>
      <c r="F122" s="521"/>
      <c r="G122" s="515" t="str">
        <f>IF($N$10="","",IF(HLOOKUP($N$10,Presentación!$BZ$3:$DE$575,Presentación!AP101,0)="","",HLOOKUP($N$10,Presentación!$BZ$3:$DE$575,Presentación!AP101,0)))</f>
        <v>Magdalena</v>
      </c>
      <c r="H122" s="516"/>
      <c r="I122" s="516"/>
      <c r="J122" s="517"/>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c r="BN122">
        <f t="shared" si="7"/>
        <v>0</v>
      </c>
      <c r="BO122">
        <f t="shared" si="8"/>
        <v>0</v>
      </c>
      <c r="DP122"/>
      <c r="DQ122"/>
      <c r="DR122" s="2">
        <f t="shared" si="9"/>
        <v>0</v>
      </c>
      <c r="DS122" s="2">
        <f t="shared" si="10"/>
        <v>0</v>
      </c>
      <c r="DT122" s="2">
        <f t="shared" si="11"/>
        <v>0</v>
      </c>
      <c r="DU122" s="2">
        <f t="shared" si="12"/>
        <v>0</v>
      </c>
    </row>
    <row r="123" spans="1:125" s="38" customFormat="1" ht="15" customHeight="1">
      <c r="A123" s="140"/>
      <c r="B123" s="140"/>
      <c r="C123" s="206" t="s">
        <v>5421</v>
      </c>
      <c r="D123" s="519" t="str">
        <f>IF($N$10="","",IF(HLOOKUP($N$10,Presentación!$AQ$3:$BV$575,Presentación!AP102)="","",HLOOKUP($N$10,Presentación!$AQ$3:$BV$575,Presentación!AP102,0)))</f>
        <v>30099</v>
      </c>
      <c r="E123" s="520"/>
      <c r="F123" s="521"/>
      <c r="G123" s="515" t="str">
        <f>IF($N$10="","",IF(HLOOKUP($N$10,Presentación!$BZ$3:$DE$575,Presentación!AP102,0)="","",HLOOKUP($N$10,Presentación!$BZ$3:$DE$575,Presentación!AP102,0)))</f>
        <v>Maltrata</v>
      </c>
      <c r="H123" s="516"/>
      <c r="I123" s="516"/>
      <c r="J123" s="517"/>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c r="BN123">
        <f t="shared" si="7"/>
        <v>0</v>
      </c>
      <c r="BO123">
        <f t="shared" si="8"/>
        <v>0</v>
      </c>
      <c r="DP123"/>
      <c r="DQ123"/>
      <c r="DR123" s="2">
        <f t="shared" si="9"/>
        <v>0</v>
      </c>
      <c r="DS123" s="2">
        <f t="shared" si="10"/>
        <v>0</v>
      </c>
      <c r="DT123" s="2">
        <f t="shared" si="11"/>
        <v>0</v>
      </c>
      <c r="DU123" s="2">
        <f t="shared" si="12"/>
        <v>0</v>
      </c>
    </row>
    <row r="124" spans="1:125" s="38" customFormat="1" ht="15" customHeight="1">
      <c r="A124" s="140"/>
      <c r="B124" s="140"/>
      <c r="C124" s="230" t="s">
        <v>5422</v>
      </c>
      <c r="D124" s="519" t="str">
        <f>IF($N$10="","",IF(HLOOKUP($N$10,Presentación!$AQ$3:$BV$575,Presentación!AP103)="","",HLOOKUP($N$10,Presentación!$AQ$3:$BV$575,Presentación!AP103,0)))</f>
        <v>30100</v>
      </c>
      <c r="E124" s="520"/>
      <c r="F124" s="521"/>
      <c r="G124" s="515" t="str">
        <f>IF($N$10="","",IF(HLOOKUP($N$10,Presentación!$BZ$3:$DE$575,Presentación!AP103,0)="","",HLOOKUP($N$10,Presentación!$BZ$3:$DE$575,Presentación!AP103,0)))</f>
        <v>Manlio Fabio Altamirano</v>
      </c>
      <c r="H124" s="516"/>
      <c r="I124" s="516"/>
      <c r="J124" s="517"/>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c r="BN124">
        <f t="shared" si="7"/>
        <v>0</v>
      </c>
      <c r="BO124">
        <f t="shared" si="8"/>
        <v>0</v>
      </c>
      <c r="DP124"/>
      <c r="DQ124"/>
      <c r="DR124" s="2">
        <f t="shared" si="9"/>
        <v>0</v>
      </c>
      <c r="DS124" s="2">
        <f t="shared" si="10"/>
        <v>0</v>
      </c>
      <c r="DT124" s="2">
        <f t="shared" si="11"/>
        <v>0</v>
      </c>
      <c r="DU124" s="2">
        <f t="shared" si="12"/>
        <v>0</v>
      </c>
    </row>
    <row r="125" spans="1:125" s="38" customFormat="1" ht="15" customHeight="1">
      <c r="A125" s="140"/>
      <c r="B125" s="140"/>
      <c r="C125" s="230" t="s">
        <v>5423</v>
      </c>
      <c r="D125" s="519" t="str">
        <f>IF($N$10="","",IF(HLOOKUP($N$10,Presentación!$AQ$3:$BV$575,Presentación!AP104)="","",HLOOKUP($N$10,Presentación!$AQ$3:$BV$575,Presentación!AP104,0)))</f>
        <v>30101</v>
      </c>
      <c r="E125" s="520"/>
      <c r="F125" s="521"/>
      <c r="G125" s="515" t="str">
        <f>IF($N$10="","",IF(HLOOKUP($N$10,Presentación!$BZ$3:$DE$575,Presentación!AP104,0)="","",HLOOKUP($N$10,Presentación!$BZ$3:$DE$575,Presentación!AP104,0)))</f>
        <v>Mariano Escobedo</v>
      </c>
      <c r="H125" s="516"/>
      <c r="I125" s="516"/>
      <c r="J125" s="517"/>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c r="BN125">
        <f t="shared" si="7"/>
        <v>0</v>
      </c>
      <c r="BO125">
        <f t="shared" si="8"/>
        <v>0</v>
      </c>
      <c r="DP125"/>
      <c r="DQ125"/>
      <c r="DR125" s="2">
        <f t="shared" si="9"/>
        <v>0</v>
      </c>
      <c r="DS125" s="2">
        <f t="shared" si="10"/>
        <v>0</v>
      </c>
      <c r="DT125" s="2">
        <f t="shared" si="11"/>
        <v>0</v>
      </c>
      <c r="DU125" s="2">
        <f t="shared" si="12"/>
        <v>0</v>
      </c>
    </row>
    <row r="126" spans="1:125" s="38" customFormat="1" ht="15" customHeight="1">
      <c r="A126" s="140"/>
      <c r="B126" s="140"/>
      <c r="C126" s="230" t="s">
        <v>5424</v>
      </c>
      <c r="D126" s="519" t="str">
        <f>IF($N$10="","",IF(HLOOKUP($N$10,Presentación!$AQ$3:$BV$575,Presentación!AP105)="","",HLOOKUP($N$10,Presentación!$AQ$3:$BV$575,Presentación!AP105,0)))</f>
        <v>30102</v>
      </c>
      <c r="E126" s="520"/>
      <c r="F126" s="521"/>
      <c r="G126" s="515" t="str">
        <f>IF($N$10="","",IF(HLOOKUP($N$10,Presentación!$BZ$3:$DE$575,Presentación!AP105,0)="","",HLOOKUP($N$10,Presentación!$BZ$3:$DE$575,Presentación!AP105,0)))</f>
        <v>Martínez de la Torre</v>
      </c>
      <c r="H126" s="516"/>
      <c r="I126" s="516"/>
      <c r="J126" s="517"/>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c r="BN126">
        <f t="shared" si="7"/>
        <v>0</v>
      </c>
      <c r="BO126">
        <f t="shared" si="8"/>
        <v>0</v>
      </c>
      <c r="DP126"/>
      <c r="DQ126"/>
      <c r="DR126" s="2">
        <f t="shared" si="9"/>
        <v>0</v>
      </c>
      <c r="DS126" s="2">
        <f t="shared" si="10"/>
        <v>0</v>
      </c>
      <c r="DT126" s="2">
        <f t="shared" si="11"/>
        <v>0</v>
      </c>
      <c r="DU126" s="2">
        <f t="shared" si="12"/>
        <v>0</v>
      </c>
    </row>
    <row r="127" spans="1:125" s="38" customFormat="1" ht="15" customHeight="1">
      <c r="A127" s="140"/>
      <c r="B127" s="140"/>
      <c r="C127" s="230" t="s">
        <v>5425</v>
      </c>
      <c r="D127" s="519" t="str">
        <f>IF($N$10="","",IF(HLOOKUP($N$10,Presentación!$AQ$3:$BV$575,Presentación!AP106)="","",HLOOKUP($N$10,Presentación!$AQ$3:$BV$575,Presentación!AP106,0)))</f>
        <v>30103</v>
      </c>
      <c r="E127" s="520"/>
      <c r="F127" s="521"/>
      <c r="G127" s="515" t="str">
        <f>IF($N$10="","",IF(HLOOKUP($N$10,Presentación!$BZ$3:$DE$575,Presentación!AP106,0)="","",HLOOKUP($N$10,Presentación!$BZ$3:$DE$575,Presentación!AP106,0)))</f>
        <v>Mecatlán</v>
      </c>
      <c r="H127" s="516"/>
      <c r="I127" s="516"/>
      <c r="J127" s="517"/>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c r="BN127">
        <f t="shared" si="7"/>
        <v>0</v>
      </c>
      <c r="BO127">
        <f t="shared" si="8"/>
        <v>0</v>
      </c>
      <c r="DP127"/>
      <c r="DQ127"/>
      <c r="DR127" s="2">
        <f t="shared" si="9"/>
        <v>0</v>
      </c>
      <c r="DS127" s="2">
        <f t="shared" si="10"/>
        <v>0</v>
      </c>
      <c r="DT127" s="2">
        <f t="shared" si="11"/>
        <v>0</v>
      </c>
      <c r="DU127" s="2">
        <f t="shared" si="12"/>
        <v>0</v>
      </c>
    </row>
    <row r="128" spans="1:125" s="38" customFormat="1" ht="15" customHeight="1">
      <c r="A128" s="140"/>
      <c r="B128" s="140"/>
      <c r="C128" s="230" t="s">
        <v>5426</v>
      </c>
      <c r="D128" s="519" t="str">
        <f>IF($N$10="","",IF(HLOOKUP($N$10,Presentación!$AQ$3:$BV$575,Presentación!AP107)="","",HLOOKUP($N$10,Presentación!$AQ$3:$BV$575,Presentación!AP107,0)))</f>
        <v>30104</v>
      </c>
      <c r="E128" s="520"/>
      <c r="F128" s="521"/>
      <c r="G128" s="515" t="str">
        <f>IF($N$10="","",IF(HLOOKUP($N$10,Presentación!$BZ$3:$DE$575,Presentación!AP107,0)="","",HLOOKUP($N$10,Presentación!$BZ$3:$DE$575,Presentación!AP107,0)))</f>
        <v>Mecayapan</v>
      </c>
      <c r="H128" s="516"/>
      <c r="I128" s="516"/>
      <c r="J128" s="517"/>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c r="BN128">
        <f t="shared" si="7"/>
        <v>0</v>
      </c>
      <c r="BO128">
        <f t="shared" si="8"/>
        <v>0</v>
      </c>
      <c r="DP128"/>
      <c r="DQ128"/>
      <c r="DR128" s="2">
        <f t="shared" si="9"/>
        <v>0</v>
      </c>
      <c r="DS128" s="2">
        <f t="shared" si="10"/>
        <v>0</v>
      </c>
      <c r="DT128" s="2">
        <f t="shared" si="11"/>
        <v>0</v>
      </c>
      <c r="DU128" s="2">
        <f t="shared" si="12"/>
        <v>0</v>
      </c>
    </row>
    <row r="129" spans="1:125" s="38" customFormat="1" ht="15" customHeight="1">
      <c r="A129" s="140"/>
      <c r="B129" s="140"/>
      <c r="C129" s="230" t="s">
        <v>5427</v>
      </c>
      <c r="D129" s="519" t="str">
        <f>IF($N$10="","",IF(HLOOKUP($N$10,Presentación!$AQ$3:$BV$575,Presentación!AP108)="","",HLOOKUP($N$10,Presentación!$AQ$3:$BV$575,Presentación!AP108,0)))</f>
        <v>30105</v>
      </c>
      <c r="E129" s="520"/>
      <c r="F129" s="521"/>
      <c r="G129" s="515" t="str">
        <f>IF($N$10="","",IF(HLOOKUP($N$10,Presentación!$BZ$3:$DE$575,Presentación!AP108,0)="","",HLOOKUP($N$10,Presentación!$BZ$3:$DE$575,Presentación!AP108,0)))</f>
        <v>Medellín de Bravo</v>
      </c>
      <c r="H129" s="516"/>
      <c r="I129" s="516"/>
      <c r="J129" s="517"/>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c r="BN129">
        <f t="shared" si="7"/>
        <v>0</v>
      </c>
      <c r="BO129">
        <f t="shared" si="8"/>
        <v>0</v>
      </c>
      <c r="DP129"/>
      <c r="DQ129"/>
      <c r="DR129" s="2">
        <f t="shared" si="9"/>
        <v>0</v>
      </c>
      <c r="DS129" s="2">
        <f t="shared" si="10"/>
        <v>0</v>
      </c>
      <c r="DT129" s="2">
        <f t="shared" si="11"/>
        <v>0</v>
      </c>
      <c r="DU129" s="2">
        <f t="shared" si="12"/>
        <v>0</v>
      </c>
    </row>
    <row r="130" spans="1:125" s="38" customFormat="1" ht="15" customHeight="1">
      <c r="A130" s="140"/>
      <c r="B130" s="140"/>
      <c r="C130" s="230" t="s">
        <v>5428</v>
      </c>
      <c r="D130" s="519" t="str">
        <f>IF($N$10="","",IF(HLOOKUP($N$10,Presentación!$AQ$3:$BV$575,Presentación!AP109)="","",HLOOKUP($N$10,Presentación!$AQ$3:$BV$575,Presentación!AP109,0)))</f>
        <v>30106</v>
      </c>
      <c r="E130" s="520"/>
      <c r="F130" s="521"/>
      <c r="G130" s="515" t="str">
        <f>IF($N$10="","",IF(HLOOKUP($N$10,Presentación!$BZ$3:$DE$575,Presentación!AP109,0)="","",HLOOKUP($N$10,Presentación!$BZ$3:$DE$575,Presentación!AP109,0)))</f>
        <v>Miahuatlán</v>
      </c>
      <c r="H130" s="516"/>
      <c r="I130" s="516"/>
      <c r="J130" s="517"/>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c r="BN130">
        <f t="shared" si="7"/>
        <v>0</v>
      </c>
      <c r="BO130">
        <f t="shared" si="8"/>
        <v>0</v>
      </c>
      <c r="DP130"/>
      <c r="DQ130"/>
      <c r="DR130" s="2">
        <f t="shared" si="9"/>
        <v>0</v>
      </c>
      <c r="DS130" s="2">
        <f t="shared" si="10"/>
        <v>0</v>
      </c>
      <c r="DT130" s="2">
        <f t="shared" si="11"/>
        <v>0</v>
      </c>
      <c r="DU130" s="2">
        <f t="shared" si="12"/>
        <v>0</v>
      </c>
    </row>
    <row r="131" spans="1:125" s="38" customFormat="1" ht="15" customHeight="1">
      <c r="A131" s="140"/>
      <c r="B131" s="140"/>
      <c r="C131" s="230" t="s">
        <v>5429</v>
      </c>
      <c r="D131" s="519" t="str">
        <f>IF($N$10="","",IF(HLOOKUP($N$10,Presentación!$AQ$3:$BV$575,Presentación!AP110)="","",HLOOKUP($N$10,Presentación!$AQ$3:$BV$575,Presentación!AP110,0)))</f>
        <v>30107</v>
      </c>
      <c r="E131" s="520"/>
      <c r="F131" s="521"/>
      <c r="G131" s="515" t="str">
        <f>IF($N$10="","",IF(HLOOKUP($N$10,Presentación!$BZ$3:$DE$575,Presentación!AP110,0)="","",HLOOKUP($N$10,Presentación!$BZ$3:$DE$575,Presentación!AP110,0)))</f>
        <v>Las Minas</v>
      </c>
      <c r="H131" s="516"/>
      <c r="I131" s="516"/>
      <c r="J131" s="517"/>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c r="BN131">
        <f t="shared" si="7"/>
        <v>0</v>
      </c>
      <c r="BO131">
        <f t="shared" si="8"/>
        <v>0</v>
      </c>
      <c r="DP131"/>
      <c r="DQ131"/>
      <c r="DR131" s="2">
        <f t="shared" si="9"/>
        <v>0</v>
      </c>
      <c r="DS131" s="2">
        <f t="shared" si="10"/>
        <v>0</v>
      </c>
      <c r="DT131" s="2">
        <f t="shared" si="11"/>
        <v>0</v>
      </c>
      <c r="DU131" s="2">
        <f t="shared" si="12"/>
        <v>0</v>
      </c>
    </row>
    <row r="132" spans="1:125" s="38" customFormat="1" ht="15" customHeight="1">
      <c r="A132" s="140"/>
      <c r="B132" s="140"/>
      <c r="C132" s="230" t="s">
        <v>5430</v>
      </c>
      <c r="D132" s="519" t="str">
        <f>IF($N$10="","",IF(HLOOKUP($N$10,Presentación!$AQ$3:$BV$575,Presentación!AP111)="","",HLOOKUP($N$10,Presentación!$AQ$3:$BV$575,Presentación!AP111,0)))</f>
        <v>30108</v>
      </c>
      <c r="E132" s="520"/>
      <c r="F132" s="521"/>
      <c r="G132" s="515" t="str">
        <f>IF($N$10="","",IF(HLOOKUP($N$10,Presentación!$BZ$3:$DE$575,Presentación!AP111,0)="","",HLOOKUP($N$10,Presentación!$BZ$3:$DE$575,Presentación!AP111,0)))</f>
        <v>Minatitlán</v>
      </c>
      <c r="H132" s="516"/>
      <c r="I132" s="516"/>
      <c r="J132" s="517"/>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c r="BN132">
        <f t="shared" si="7"/>
        <v>0</v>
      </c>
      <c r="BO132">
        <f t="shared" si="8"/>
        <v>0</v>
      </c>
      <c r="DP132"/>
      <c r="DQ132"/>
      <c r="DR132" s="2">
        <f t="shared" si="9"/>
        <v>0</v>
      </c>
      <c r="DS132" s="2">
        <f t="shared" si="10"/>
        <v>0</v>
      </c>
      <c r="DT132" s="2">
        <f t="shared" si="11"/>
        <v>0</v>
      </c>
      <c r="DU132" s="2">
        <f t="shared" si="12"/>
        <v>0</v>
      </c>
    </row>
    <row r="133" spans="1:125" s="38" customFormat="1" ht="15" customHeight="1">
      <c r="A133" s="140"/>
      <c r="B133" s="140"/>
      <c r="C133" s="230" t="s">
        <v>5431</v>
      </c>
      <c r="D133" s="519" t="str">
        <f>IF($N$10="","",IF(HLOOKUP($N$10,Presentación!$AQ$3:$BV$575,Presentación!AP112)="","",HLOOKUP($N$10,Presentación!$AQ$3:$BV$575,Presentación!AP112,0)))</f>
        <v>30109</v>
      </c>
      <c r="E133" s="520"/>
      <c r="F133" s="521"/>
      <c r="G133" s="515" t="str">
        <f>IF($N$10="","",IF(HLOOKUP($N$10,Presentación!$BZ$3:$DE$575,Presentación!AP112,0)="","",HLOOKUP($N$10,Presentación!$BZ$3:$DE$575,Presentación!AP112,0)))</f>
        <v>Misantla</v>
      </c>
      <c r="H133" s="516"/>
      <c r="I133" s="516"/>
      <c r="J133" s="517"/>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c r="BN133">
        <f t="shared" si="7"/>
        <v>0</v>
      </c>
      <c r="BO133">
        <f t="shared" si="8"/>
        <v>0</v>
      </c>
      <c r="DP133"/>
      <c r="DQ133"/>
      <c r="DR133" s="2">
        <f t="shared" si="9"/>
        <v>0</v>
      </c>
      <c r="DS133" s="2">
        <f t="shared" si="10"/>
        <v>0</v>
      </c>
      <c r="DT133" s="2">
        <f t="shared" si="11"/>
        <v>0</v>
      </c>
      <c r="DU133" s="2">
        <f t="shared" si="12"/>
        <v>0</v>
      </c>
    </row>
    <row r="134" spans="1:125" s="38" customFormat="1" ht="15" customHeight="1">
      <c r="A134" s="140"/>
      <c r="B134" s="140"/>
      <c r="C134" s="230" t="s">
        <v>5432</v>
      </c>
      <c r="D134" s="519" t="str">
        <f>IF($N$10="","",IF(HLOOKUP($N$10,Presentación!$AQ$3:$BV$575,Presentación!AP113)="","",HLOOKUP($N$10,Presentación!$AQ$3:$BV$575,Presentación!AP113,0)))</f>
        <v>30110</v>
      </c>
      <c r="E134" s="520"/>
      <c r="F134" s="521"/>
      <c r="G134" s="515" t="str">
        <f>IF($N$10="","",IF(HLOOKUP($N$10,Presentación!$BZ$3:$DE$575,Presentación!AP113,0)="","",HLOOKUP($N$10,Presentación!$BZ$3:$DE$575,Presentación!AP113,0)))</f>
        <v>Mixtla de Altamirano</v>
      </c>
      <c r="H134" s="516"/>
      <c r="I134" s="516"/>
      <c r="J134" s="517"/>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c r="BN134">
        <f t="shared" si="7"/>
        <v>0</v>
      </c>
      <c r="BO134">
        <f t="shared" si="8"/>
        <v>0</v>
      </c>
      <c r="DP134"/>
      <c r="DQ134"/>
      <c r="DR134" s="2">
        <f t="shared" si="9"/>
        <v>0</v>
      </c>
      <c r="DS134" s="2">
        <f t="shared" si="10"/>
        <v>0</v>
      </c>
      <c r="DT134" s="2">
        <f t="shared" si="11"/>
        <v>0</v>
      </c>
      <c r="DU134" s="2">
        <f t="shared" si="12"/>
        <v>0</v>
      </c>
    </row>
    <row r="135" spans="1:125" s="38" customFormat="1" ht="15" customHeight="1">
      <c r="A135" s="140"/>
      <c r="B135" s="140"/>
      <c r="C135" s="230" t="s">
        <v>5433</v>
      </c>
      <c r="D135" s="519" t="str">
        <f>IF($N$10="","",IF(HLOOKUP($N$10,Presentación!$AQ$3:$BV$575,Presentación!AP114)="","",HLOOKUP($N$10,Presentación!$AQ$3:$BV$575,Presentación!AP114,0)))</f>
        <v>30111</v>
      </c>
      <c r="E135" s="520"/>
      <c r="F135" s="521"/>
      <c r="G135" s="515" t="str">
        <f>IF($N$10="","",IF(HLOOKUP($N$10,Presentación!$BZ$3:$DE$575,Presentación!AP114,0)="","",HLOOKUP($N$10,Presentación!$BZ$3:$DE$575,Presentación!AP114,0)))</f>
        <v>Moloacán</v>
      </c>
      <c r="H135" s="516"/>
      <c r="I135" s="516"/>
      <c r="J135" s="517"/>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c r="BN135">
        <f t="shared" si="7"/>
        <v>0</v>
      </c>
      <c r="BO135">
        <f t="shared" si="8"/>
        <v>0</v>
      </c>
      <c r="DP135"/>
      <c r="DQ135"/>
      <c r="DR135" s="2">
        <f t="shared" si="9"/>
        <v>0</v>
      </c>
      <c r="DS135" s="2">
        <f t="shared" si="10"/>
        <v>0</v>
      </c>
      <c r="DT135" s="2">
        <f t="shared" si="11"/>
        <v>0</v>
      </c>
      <c r="DU135" s="2">
        <f t="shared" si="12"/>
        <v>0</v>
      </c>
    </row>
    <row r="136" spans="1:125" s="38" customFormat="1" ht="15" customHeight="1">
      <c r="A136" s="140"/>
      <c r="B136" s="140"/>
      <c r="C136" s="230" t="s">
        <v>5434</v>
      </c>
      <c r="D136" s="519" t="str">
        <f>IF($N$10="","",IF(HLOOKUP($N$10,Presentación!$AQ$3:$BV$575,Presentación!AP115)="","",HLOOKUP($N$10,Presentación!$AQ$3:$BV$575,Presentación!AP115,0)))</f>
        <v>30112</v>
      </c>
      <c r="E136" s="520"/>
      <c r="F136" s="521"/>
      <c r="G136" s="515" t="str">
        <f>IF($N$10="","",IF(HLOOKUP($N$10,Presentación!$BZ$3:$DE$575,Presentación!AP115,0)="","",HLOOKUP($N$10,Presentación!$BZ$3:$DE$575,Presentación!AP115,0)))</f>
        <v>Naolinco</v>
      </c>
      <c r="H136" s="516"/>
      <c r="I136" s="516"/>
      <c r="J136" s="517"/>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c r="BN136">
        <f t="shared" si="7"/>
        <v>0</v>
      </c>
      <c r="BO136">
        <f t="shared" si="8"/>
        <v>0</v>
      </c>
      <c r="DP136"/>
      <c r="DQ136"/>
      <c r="DR136" s="2">
        <f t="shared" si="9"/>
        <v>0</v>
      </c>
      <c r="DS136" s="2">
        <f t="shared" si="10"/>
        <v>0</v>
      </c>
      <c r="DT136" s="2">
        <f t="shared" si="11"/>
        <v>0</v>
      </c>
      <c r="DU136" s="2">
        <f t="shared" si="12"/>
        <v>0</v>
      </c>
    </row>
    <row r="137" spans="1:125" s="38" customFormat="1" ht="15" customHeight="1">
      <c r="A137" s="140"/>
      <c r="B137" s="140"/>
      <c r="C137" s="230" t="s">
        <v>5435</v>
      </c>
      <c r="D137" s="519" t="str">
        <f>IF($N$10="","",IF(HLOOKUP($N$10,Presentación!$AQ$3:$BV$575,Presentación!AP116)="","",HLOOKUP($N$10,Presentación!$AQ$3:$BV$575,Presentación!AP116,0)))</f>
        <v>30113</v>
      </c>
      <c r="E137" s="520"/>
      <c r="F137" s="521"/>
      <c r="G137" s="515" t="str">
        <f>IF($N$10="","",IF(HLOOKUP($N$10,Presentación!$BZ$3:$DE$575,Presentación!AP116,0)="","",HLOOKUP($N$10,Presentación!$BZ$3:$DE$575,Presentación!AP116,0)))</f>
        <v>Naranjal</v>
      </c>
      <c r="H137" s="516"/>
      <c r="I137" s="516"/>
      <c r="J137" s="517"/>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c r="BN137">
        <f t="shared" si="7"/>
        <v>0</v>
      </c>
      <c r="BO137">
        <f t="shared" si="8"/>
        <v>0</v>
      </c>
      <c r="DP137"/>
      <c r="DQ137"/>
      <c r="DR137" s="2">
        <f t="shared" si="9"/>
        <v>0</v>
      </c>
      <c r="DS137" s="2">
        <f t="shared" si="10"/>
        <v>0</v>
      </c>
      <c r="DT137" s="2">
        <f t="shared" si="11"/>
        <v>0</v>
      </c>
      <c r="DU137" s="2">
        <f t="shared" si="12"/>
        <v>0</v>
      </c>
    </row>
    <row r="138" spans="1:125" s="38" customFormat="1" ht="15" customHeight="1">
      <c r="A138" s="140"/>
      <c r="B138" s="140"/>
      <c r="C138" s="230" t="s">
        <v>5436</v>
      </c>
      <c r="D138" s="519" t="str">
        <f>IF($N$10="","",IF(HLOOKUP($N$10,Presentación!$AQ$3:$BV$575,Presentación!AP117)="","",HLOOKUP($N$10,Presentación!$AQ$3:$BV$575,Presentación!AP117,0)))</f>
        <v>30114</v>
      </c>
      <c r="E138" s="520"/>
      <c r="F138" s="521"/>
      <c r="G138" s="515" t="str">
        <f>IF($N$10="","",IF(HLOOKUP($N$10,Presentación!$BZ$3:$DE$575,Presentación!AP117,0)="","",HLOOKUP($N$10,Presentación!$BZ$3:$DE$575,Presentación!AP117,0)))</f>
        <v>Nautla</v>
      </c>
      <c r="H138" s="516"/>
      <c r="I138" s="516"/>
      <c r="J138" s="517"/>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c r="BN138">
        <f t="shared" si="7"/>
        <v>0</v>
      </c>
      <c r="BO138">
        <f t="shared" si="8"/>
        <v>0</v>
      </c>
      <c r="DP138"/>
      <c r="DQ138"/>
      <c r="DR138" s="2">
        <f t="shared" si="9"/>
        <v>0</v>
      </c>
      <c r="DS138" s="2">
        <f t="shared" si="10"/>
        <v>0</v>
      </c>
      <c r="DT138" s="2">
        <f t="shared" si="11"/>
        <v>0</v>
      </c>
      <c r="DU138" s="2">
        <f t="shared" si="12"/>
        <v>0</v>
      </c>
    </row>
    <row r="139" spans="1:125" s="38" customFormat="1" ht="15" customHeight="1">
      <c r="A139" s="140"/>
      <c r="B139" s="140"/>
      <c r="C139" s="230" t="s">
        <v>5437</v>
      </c>
      <c r="D139" s="519" t="str">
        <f>IF($N$10="","",IF(HLOOKUP($N$10,Presentación!$AQ$3:$BV$575,Presentación!AP118)="","",HLOOKUP($N$10,Presentación!$AQ$3:$BV$575,Presentación!AP118,0)))</f>
        <v>30115</v>
      </c>
      <c r="E139" s="520"/>
      <c r="F139" s="521"/>
      <c r="G139" s="515" t="str">
        <f>IF($N$10="","",IF(HLOOKUP($N$10,Presentación!$BZ$3:$DE$575,Presentación!AP118,0)="","",HLOOKUP($N$10,Presentación!$BZ$3:$DE$575,Presentación!AP118,0)))</f>
        <v>Nogales</v>
      </c>
      <c r="H139" s="516"/>
      <c r="I139" s="516"/>
      <c r="J139" s="517"/>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c r="BN139">
        <f t="shared" si="7"/>
        <v>0</v>
      </c>
      <c r="BO139">
        <f t="shared" si="8"/>
        <v>0</v>
      </c>
      <c r="DP139"/>
      <c r="DQ139"/>
      <c r="DR139" s="2">
        <f t="shared" si="9"/>
        <v>0</v>
      </c>
      <c r="DS139" s="2">
        <f t="shared" si="10"/>
        <v>0</v>
      </c>
      <c r="DT139" s="2">
        <f t="shared" si="11"/>
        <v>0</v>
      </c>
      <c r="DU139" s="2">
        <f t="shared" si="12"/>
        <v>0</v>
      </c>
    </row>
    <row r="140" spans="1:125" s="38" customFormat="1" ht="15" customHeight="1">
      <c r="A140" s="140"/>
      <c r="B140" s="140"/>
      <c r="C140" s="230" t="s">
        <v>5438</v>
      </c>
      <c r="D140" s="519" t="str">
        <f>IF($N$10="","",IF(HLOOKUP($N$10,Presentación!$AQ$3:$BV$575,Presentación!AP119)="","",HLOOKUP($N$10,Presentación!$AQ$3:$BV$575,Presentación!AP119,0)))</f>
        <v>30116</v>
      </c>
      <c r="E140" s="520"/>
      <c r="F140" s="521"/>
      <c r="G140" s="515" t="str">
        <f>IF($N$10="","",IF(HLOOKUP($N$10,Presentación!$BZ$3:$DE$575,Presentación!AP119,0)="","",HLOOKUP($N$10,Presentación!$BZ$3:$DE$575,Presentación!AP119,0)))</f>
        <v>Oluta</v>
      </c>
      <c r="H140" s="516"/>
      <c r="I140" s="516"/>
      <c r="J140" s="517"/>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c r="BN140">
        <f t="shared" si="7"/>
        <v>0</v>
      </c>
      <c r="BO140">
        <f t="shared" si="8"/>
        <v>0</v>
      </c>
      <c r="DP140"/>
      <c r="DQ140"/>
      <c r="DR140" s="2">
        <f t="shared" si="9"/>
        <v>0</v>
      </c>
      <c r="DS140" s="2">
        <f t="shared" si="10"/>
        <v>0</v>
      </c>
      <c r="DT140" s="2">
        <f t="shared" si="11"/>
        <v>0</v>
      </c>
      <c r="DU140" s="2">
        <f t="shared" si="12"/>
        <v>0</v>
      </c>
    </row>
    <row r="141" spans="1:125" s="38" customFormat="1" ht="15" customHeight="1">
      <c r="A141" s="140"/>
      <c r="B141" s="140"/>
      <c r="C141" s="230" t="s">
        <v>5439</v>
      </c>
      <c r="D141" s="519" t="str">
        <f>IF($N$10="","",IF(HLOOKUP($N$10,Presentación!$AQ$3:$BV$575,Presentación!AP120)="","",HLOOKUP($N$10,Presentación!$AQ$3:$BV$575,Presentación!AP120,0)))</f>
        <v>30117</v>
      </c>
      <c r="E141" s="520"/>
      <c r="F141" s="521"/>
      <c r="G141" s="515" t="str">
        <f>IF($N$10="","",IF(HLOOKUP($N$10,Presentación!$BZ$3:$DE$575,Presentación!AP120,0)="","",HLOOKUP($N$10,Presentación!$BZ$3:$DE$575,Presentación!AP120,0)))</f>
        <v>Omealca</v>
      </c>
      <c r="H141" s="516"/>
      <c r="I141" s="516"/>
      <c r="J141" s="517"/>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c r="BN141">
        <f t="shared" si="7"/>
        <v>0</v>
      </c>
      <c r="BO141">
        <f t="shared" si="8"/>
        <v>0</v>
      </c>
      <c r="DP141"/>
      <c r="DQ141"/>
      <c r="DR141" s="2">
        <f t="shared" si="9"/>
        <v>0</v>
      </c>
      <c r="DS141" s="2">
        <f t="shared" si="10"/>
        <v>0</v>
      </c>
      <c r="DT141" s="2">
        <f t="shared" si="11"/>
        <v>0</v>
      </c>
      <c r="DU141" s="2">
        <f t="shared" si="12"/>
        <v>0</v>
      </c>
    </row>
    <row r="142" spans="1:125" s="38" customFormat="1" ht="15" customHeight="1">
      <c r="A142" s="140"/>
      <c r="B142" s="140"/>
      <c r="C142" s="230" t="s">
        <v>5440</v>
      </c>
      <c r="D142" s="519" t="str">
        <f>IF($N$10="","",IF(HLOOKUP($N$10,Presentación!$AQ$3:$BV$575,Presentación!AP121)="","",HLOOKUP($N$10,Presentación!$AQ$3:$BV$575,Presentación!AP121,0)))</f>
        <v>30118</v>
      </c>
      <c r="E142" s="520"/>
      <c r="F142" s="521"/>
      <c r="G142" s="515" t="str">
        <f>IF($N$10="","",IF(HLOOKUP($N$10,Presentación!$BZ$3:$DE$575,Presentación!AP121,0)="","",HLOOKUP($N$10,Presentación!$BZ$3:$DE$575,Presentación!AP121,0)))</f>
        <v>Orizaba</v>
      </c>
      <c r="H142" s="516"/>
      <c r="I142" s="516"/>
      <c r="J142" s="517"/>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c r="BN142">
        <f t="shared" si="7"/>
        <v>0</v>
      </c>
      <c r="BO142">
        <f t="shared" si="8"/>
        <v>0</v>
      </c>
      <c r="DP142"/>
      <c r="DQ142"/>
      <c r="DR142" s="2">
        <f t="shared" si="9"/>
        <v>0</v>
      </c>
      <c r="DS142" s="2">
        <f t="shared" si="10"/>
        <v>0</v>
      </c>
      <c r="DT142" s="2">
        <f t="shared" si="11"/>
        <v>0</v>
      </c>
      <c r="DU142" s="2">
        <f t="shared" si="12"/>
        <v>0</v>
      </c>
    </row>
    <row r="143" spans="1:125" s="38" customFormat="1" ht="15" customHeight="1">
      <c r="A143" s="140"/>
      <c r="B143" s="140"/>
      <c r="C143" s="230" t="s">
        <v>5441</v>
      </c>
      <c r="D143" s="519" t="str">
        <f>IF($N$10="","",IF(HLOOKUP($N$10,Presentación!$AQ$3:$BV$575,Presentación!AP122)="","",HLOOKUP($N$10,Presentación!$AQ$3:$BV$575,Presentación!AP122,0)))</f>
        <v>30119</v>
      </c>
      <c r="E143" s="520"/>
      <c r="F143" s="521"/>
      <c r="G143" s="515" t="str">
        <f>IF($N$10="","",IF(HLOOKUP($N$10,Presentación!$BZ$3:$DE$575,Presentación!AP122,0)="","",HLOOKUP($N$10,Presentación!$BZ$3:$DE$575,Presentación!AP122,0)))</f>
        <v>Otatitlán</v>
      </c>
      <c r="H143" s="516"/>
      <c r="I143" s="516"/>
      <c r="J143" s="517"/>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c r="BN143">
        <f t="shared" si="7"/>
        <v>0</v>
      </c>
      <c r="BO143">
        <f t="shared" si="8"/>
        <v>0</v>
      </c>
      <c r="DP143"/>
      <c r="DQ143"/>
      <c r="DR143" s="2">
        <f t="shared" si="9"/>
        <v>0</v>
      </c>
      <c r="DS143" s="2">
        <f t="shared" si="10"/>
        <v>0</v>
      </c>
      <c r="DT143" s="2">
        <f t="shared" si="11"/>
        <v>0</v>
      </c>
      <c r="DU143" s="2">
        <f t="shared" si="12"/>
        <v>0</v>
      </c>
    </row>
    <row r="144" spans="1:125" s="38" customFormat="1" ht="15" customHeight="1">
      <c r="A144" s="140"/>
      <c r="B144" s="140"/>
      <c r="C144" s="230" t="s">
        <v>5442</v>
      </c>
      <c r="D144" s="519" t="str">
        <f>IF($N$10="","",IF(HLOOKUP($N$10,Presentación!$AQ$3:$BV$575,Presentación!AP123)="","",HLOOKUP($N$10,Presentación!$AQ$3:$BV$575,Presentación!AP123,0)))</f>
        <v>30120</v>
      </c>
      <c r="E144" s="520"/>
      <c r="F144" s="521"/>
      <c r="G144" s="515" t="str">
        <f>IF($N$10="","",IF(HLOOKUP($N$10,Presentación!$BZ$3:$DE$575,Presentación!AP123,0)="","",HLOOKUP($N$10,Presentación!$BZ$3:$DE$575,Presentación!AP123,0)))</f>
        <v>Oteapan</v>
      </c>
      <c r="H144" s="516"/>
      <c r="I144" s="516"/>
      <c r="J144" s="517"/>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c r="BN144">
        <f t="shared" si="7"/>
        <v>0</v>
      </c>
      <c r="BO144">
        <f t="shared" si="8"/>
        <v>0</v>
      </c>
      <c r="DP144"/>
      <c r="DQ144"/>
      <c r="DR144" s="2">
        <f t="shared" si="9"/>
        <v>0</v>
      </c>
      <c r="DS144" s="2">
        <f t="shared" si="10"/>
        <v>0</v>
      </c>
      <c r="DT144" s="2">
        <f t="shared" si="11"/>
        <v>0</v>
      </c>
      <c r="DU144" s="2">
        <f t="shared" si="12"/>
        <v>0</v>
      </c>
    </row>
    <row r="145" spans="1:125" s="38" customFormat="1" ht="15" customHeight="1">
      <c r="A145" s="140"/>
      <c r="B145" s="140"/>
      <c r="C145" s="230" t="s">
        <v>5443</v>
      </c>
      <c r="D145" s="519" t="str">
        <f>IF($N$10="","",IF(HLOOKUP($N$10,Presentación!$AQ$3:$BV$575,Presentación!AP124)="","",HLOOKUP($N$10,Presentación!$AQ$3:$BV$575,Presentación!AP124,0)))</f>
        <v>30121</v>
      </c>
      <c r="E145" s="520"/>
      <c r="F145" s="521"/>
      <c r="G145" s="515" t="str">
        <f>IF($N$10="","",IF(HLOOKUP($N$10,Presentación!$BZ$3:$DE$575,Presentación!AP124,0)="","",HLOOKUP($N$10,Presentación!$BZ$3:$DE$575,Presentación!AP124,0)))</f>
        <v>Ozuluama de Mascareñas</v>
      </c>
      <c r="H145" s="516"/>
      <c r="I145" s="516"/>
      <c r="J145" s="517"/>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c r="BN145">
        <f t="shared" si="7"/>
        <v>0</v>
      </c>
      <c r="BO145">
        <f t="shared" si="8"/>
        <v>0</v>
      </c>
      <c r="DP145"/>
      <c r="DQ145"/>
      <c r="DR145" s="2">
        <f t="shared" si="9"/>
        <v>0</v>
      </c>
      <c r="DS145" s="2">
        <f t="shared" si="10"/>
        <v>0</v>
      </c>
      <c r="DT145" s="2">
        <f t="shared" si="11"/>
        <v>0</v>
      </c>
      <c r="DU145" s="2">
        <f t="shared" si="12"/>
        <v>0</v>
      </c>
    </row>
    <row r="146" spans="1:125" s="38" customFormat="1" ht="15" customHeight="1">
      <c r="A146" s="140"/>
      <c r="B146" s="140"/>
      <c r="C146" s="230" t="s">
        <v>5444</v>
      </c>
      <c r="D146" s="519" t="str">
        <f>IF($N$10="","",IF(HLOOKUP($N$10,Presentación!$AQ$3:$BV$575,Presentación!AP125)="","",HLOOKUP($N$10,Presentación!$AQ$3:$BV$575,Presentación!AP125,0)))</f>
        <v>30122</v>
      </c>
      <c r="E146" s="520"/>
      <c r="F146" s="521"/>
      <c r="G146" s="515" t="str">
        <f>IF($N$10="","",IF(HLOOKUP($N$10,Presentación!$BZ$3:$DE$575,Presentación!AP125,0)="","",HLOOKUP($N$10,Presentación!$BZ$3:$DE$575,Presentación!AP125,0)))</f>
        <v>Pajapan</v>
      </c>
      <c r="H146" s="516"/>
      <c r="I146" s="516"/>
      <c r="J146" s="517"/>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c r="BN146">
        <f t="shared" si="7"/>
        <v>0</v>
      </c>
      <c r="BO146">
        <f t="shared" si="8"/>
        <v>0</v>
      </c>
      <c r="DP146"/>
      <c r="DQ146"/>
      <c r="DR146" s="2">
        <f t="shared" si="9"/>
        <v>0</v>
      </c>
      <c r="DS146" s="2">
        <f t="shared" si="10"/>
        <v>0</v>
      </c>
      <c r="DT146" s="2">
        <f t="shared" si="11"/>
        <v>0</v>
      </c>
      <c r="DU146" s="2">
        <f t="shared" si="12"/>
        <v>0</v>
      </c>
    </row>
    <row r="147" spans="1:125" s="38" customFormat="1" ht="15" customHeight="1">
      <c r="A147" s="140"/>
      <c r="B147" s="140"/>
      <c r="C147" s="230" t="s">
        <v>5445</v>
      </c>
      <c r="D147" s="519" t="str">
        <f>IF($N$10="","",IF(HLOOKUP($N$10,Presentación!$AQ$3:$BV$575,Presentación!AP126)="","",HLOOKUP($N$10,Presentación!$AQ$3:$BV$575,Presentación!AP126,0)))</f>
        <v>30123</v>
      </c>
      <c r="E147" s="520"/>
      <c r="F147" s="521"/>
      <c r="G147" s="515" t="str">
        <f>IF($N$10="","",IF(HLOOKUP($N$10,Presentación!$BZ$3:$DE$575,Presentación!AP126,0)="","",HLOOKUP($N$10,Presentación!$BZ$3:$DE$575,Presentación!AP126,0)))</f>
        <v>Pánuco</v>
      </c>
      <c r="H147" s="516"/>
      <c r="I147" s="516"/>
      <c r="J147" s="517"/>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c r="BN147">
        <f t="shared" si="7"/>
        <v>0</v>
      </c>
      <c r="BO147">
        <f t="shared" si="8"/>
        <v>0</v>
      </c>
      <c r="DP147"/>
      <c r="DQ147"/>
      <c r="DR147" s="2">
        <f t="shared" si="9"/>
        <v>0</v>
      </c>
      <c r="DS147" s="2">
        <f t="shared" si="10"/>
        <v>0</v>
      </c>
      <c r="DT147" s="2">
        <f t="shared" si="11"/>
        <v>0</v>
      </c>
      <c r="DU147" s="2">
        <f t="shared" si="12"/>
        <v>0</v>
      </c>
    </row>
    <row r="148" spans="1:125" s="38" customFormat="1" ht="15" customHeight="1">
      <c r="A148" s="140"/>
      <c r="B148" s="140"/>
      <c r="C148" s="230" t="s">
        <v>5446</v>
      </c>
      <c r="D148" s="519" t="str">
        <f>IF($N$10="","",IF(HLOOKUP($N$10,Presentación!$AQ$3:$BV$575,Presentación!AP127)="","",HLOOKUP($N$10,Presentación!$AQ$3:$BV$575,Presentación!AP127,0)))</f>
        <v>30124</v>
      </c>
      <c r="E148" s="520"/>
      <c r="F148" s="521"/>
      <c r="G148" s="515" t="str">
        <f>IF($N$10="","",IF(HLOOKUP($N$10,Presentación!$BZ$3:$DE$575,Presentación!AP127,0)="","",HLOOKUP($N$10,Presentación!$BZ$3:$DE$575,Presentación!AP127,0)))</f>
        <v>Papantla</v>
      </c>
      <c r="H148" s="516"/>
      <c r="I148" s="516"/>
      <c r="J148" s="517"/>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c r="BN148">
        <f t="shared" si="7"/>
        <v>0</v>
      </c>
      <c r="BO148">
        <f t="shared" si="8"/>
        <v>0</v>
      </c>
      <c r="DP148"/>
      <c r="DQ148"/>
      <c r="DR148" s="2">
        <f t="shared" si="9"/>
        <v>0</v>
      </c>
      <c r="DS148" s="2">
        <f t="shared" si="10"/>
        <v>0</v>
      </c>
      <c r="DT148" s="2">
        <f t="shared" si="11"/>
        <v>0</v>
      </c>
      <c r="DU148" s="2">
        <f t="shared" si="12"/>
        <v>0</v>
      </c>
    </row>
    <row r="149" spans="1:125" s="38" customFormat="1" ht="15" customHeight="1">
      <c r="A149" s="140"/>
      <c r="B149" s="140"/>
      <c r="C149" s="230" t="s">
        <v>5447</v>
      </c>
      <c r="D149" s="519" t="str">
        <f>IF($N$10="","",IF(HLOOKUP($N$10,Presentación!$AQ$3:$BV$575,Presentación!AP128)="","",HLOOKUP($N$10,Presentación!$AQ$3:$BV$575,Presentación!AP128,0)))</f>
        <v>30125</v>
      </c>
      <c r="E149" s="520"/>
      <c r="F149" s="521"/>
      <c r="G149" s="515" t="str">
        <f>IF($N$10="","",IF(HLOOKUP($N$10,Presentación!$BZ$3:$DE$575,Presentación!AP128,0)="","",HLOOKUP($N$10,Presentación!$BZ$3:$DE$575,Presentación!AP128,0)))</f>
        <v>Paso del Macho</v>
      </c>
      <c r="H149" s="516"/>
      <c r="I149" s="516"/>
      <c r="J149" s="517"/>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c r="BN149">
        <f t="shared" si="7"/>
        <v>0</v>
      </c>
      <c r="BO149">
        <f t="shared" si="8"/>
        <v>0</v>
      </c>
      <c r="DP149"/>
      <c r="DQ149"/>
      <c r="DR149" s="2">
        <f t="shared" si="9"/>
        <v>0</v>
      </c>
      <c r="DS149" s="2">
        <f t="shared" si="10"/>
        <v>0</v>
      </c>
      <c r="DT149" s="2">
        <f t="shared" si="11"/>
        <v>0</v>
      </c>
      <c r="DU149" s="2">
        <f t="shared" si="12"/>
        <v>0</v>
      </c>
    </row>
    <row r="150" spans="1:125" s="38" customFormat="1" ht="15" customHeight="1">
      <c r="A150" s="140"/>
      <c r="B150" s="140"/>
      <c r="C150" s="230" t="s">
        <v>5448</v>
      </c>
      <c r="D150" s="519" t="str">
        <f>IF($N$10="","",IF(HLOOKUP($N$10,Presentación!$AQ$3:$BV$575,Presentación!AP129)="","",HLOOKUP($N$10,Presentación!$AQ$3:$BV$575,Presentación!AP129,0)))</f>
        <v>30126</v>
      </c>
      <c r="E150" s="520"/>
      <c r="F150" s="521"/>
      <c r="G150" s="515" t="str">
        <f>IF($N$10="","",IF(HLOOKUP($N$10,Presentación!$BZ$3:$DE$575,Presentación!AP129,0)="","",HLOOKUP($N$10,Presentación!$BZ$3:$DE$575,Presentación!AP129,0)))</f>
        <v>Paso de Ovejas</v>
      </c>
      <c r="H150" s="516"/>
      <c r="I150" s="516"/>
      <c r="J150" s="517"/>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c r="BN150">
        <f t="shared" si="7"/>
        <v>0</v>
      </c>
      <c r="BO150">
        <f t="shared" si="8"/>
        <v>0</v>
      </c>
      <c r="DP150"/>
      <c r="DQ150"/>
      <c r="DR150" s="2">
        <f t="shared" si="9"/>
        <v>0</v>
      </c>
      <c r="DS150" s="2">
        <f t="shared" si="10"/>
        <v>0</v>
      </c>
      <c r="DT150" s="2">
        <f t="shared" si="11"/>
        <v>0</v>
      </c>
      <c r="DU150" s="2">
        <f t="shared" si="12"/>
        <v>0</v>
      </c>
    </row>
    <row r="151" spans="1:125" s="38" customFormat="1" ht="15" customHeight="1">
      <c r="A151" s="140"/>
      <c r="B151" s="140"/>
      <c r="C151" s="230" t="s">
        <v>5449</v>
      </c>
      <c r="D151" s="519" t="str">
        <f>IF($N$10="","",IF(HLOOKUP($N$10,Presentación!$AQ$3:$BV$575,Presentación!AP130)="","",HLOOKUP($N$10,Presentación!$AQ$3:$BV$575,Presentación!AP130,0)))</f>
        <v>30127</v>
      </c>
      <c r="E151" s="520"/>
      <c r="F151" s="521"/>
      <c r="G151" s="515" t="str">
        <f>IF($N$10="","",IF(HLOOKUP($N$10,Presentación!$BZ$3:$DE$575,Presentación!AP130,0)="","",HLOOKUP($N$10,Presentación!$BZ$3:$DE$575,Presentación!AP130,0)))</f>
        <v>La Perla</v>
      </c>
      <c r="H151" s="516"/>
      <c r="I151" s="516"/>
      <c r="J151" s="517"/>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c r="BN151">
        <f t="shared" si="7"/>
        <v>0</v>
      </c>
      <c r="BO151">
        <f t="shared" si="8"/>
        <v>0</v>
      </c>
      <c r="DP151"/>
      <c r="DQ151"/>
      <c r="DR151" s="2">
        <f t="shared" si="9"/>
        <v>0</v>
      </c>
      <c r="DS151" s="2">
        <f t="shared" si="10"/>
        <v>0</v>
      </c>
      <c r="DT151" s="2">
        <f t="shared" si="11"/>
        <v>0</v>
      </c>
      <c r="DU151" s="2">
        <f t="shared" si="12"/>
        <v>0</v>
      </c>
    </row>
    <row r="152" spans="1:125" s="38" customFormat="1" ht="15" customHeight="1">
      <c r="A152" s="140"/>
      <c r="B152" s="140"/>
      <c r="C152" s="230" t="s">
        <v>5450</v>
      </c>
      <c r="D152" s="519" t="str">
        <f>IF($N$10="","",IF(HLOOKUP($N$10,Presentación!$AQ$3:$BV$575,Presentación!AP131)="","",HLOOKUP($N$10,Presentación!$AQ$3:$BV$575,Presentación!AP131,0)))</f>
        <v>30128</v>
      </c>
      <c r="E152" s="520"/>
      <c r="F152" s="521"/>
      <c r="G152" s="515" t="str">
        <f>IF($N$10="","",IF(HLOOKUP($N$10,Presentación!$BZ$3:$DE$575,Presentación!AP131,0)="","",HLOOKUP($N$10,Presentación!$BZ$3:$DE$575,Presentación!AP131,0)))</f>
        <v>Perote</v>
      </c>
      <c r="H152" s="516"/>
      <c r="I152" s="516"/>
      <c r="J152" s="517"/>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c r="BN152">
        <f t="shared" si="7"/>
        <v>0</v>
      </c>
      <c r="BO152">
        <f t="shared" si="8"/>
        <v>0</v>
      </c>
      <c r="DP152"/>
      <c r="DQ152"/>
      <c r="DR152" s="2">
        <f t="shared" si="9"/>
        <v>0</v>
      </c>
      <c r="DS152" s="2">
        <f t="shared" si="10"/>
        <v>0</v>
      </c>
      <c r="DT152" s="2">
        <f t="shared" si="11"/>
        <v>0</v>
      </c>
      <c r="DU152" s="2">
        <f t="shared" si="12"/>
        <v>0</v>
      </c>
    </row>
    <row r="153" spans="1:125" s="38" customFormat="1" ht="15" customHeight="1">
      <c r="A153" s="140"/>
      <c r="B153" s="140"/>
      <c r="C153" s="230" t="s">
        <v>5451</v>
      </c>
      <c r="D153" s="519" t="str">
        <f>IF($N$10="","",IF(HLOOKUP($N$10,Presentación!$AQ$3:$BV$575,Presentación!AP132)="","",HLOOKUP($N$10,Presentación!$AQ$3:$BV$575,Presentación!AP132,0)))</f>
        <v>30129</v>
      </c>
      <c r="E153" s="520"/>
      <c r="F153" s="521"/>
      <c r="G153" s="515" t="str">
        <f>IF($N$10="","",IF(HLOOKUP($N$10,Presentación!$BZ$3:$DE$575,Presentación!AP132,0)="","",HLOOKUP($N$10,Presentación!$BZ$3:$DE$575,Presentación!AP132,0)))</f>
        <v>Platón Sánchez</v>
      </c>
      <c r="H153" s="516"/>
      <c r="I153" s="516"/>
      <c r="J153" s="517"/>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c r="BN153">
        <f t="shared" ref="BN153:BN216" si="13">IF(D154&lt;&gt;"",IF(OR(COUNTA(K154:BK154)=0,COUNTA(K154:BK154)&gt;=(53-$DN$21)),0,1),0)</f>
        <v>0</v>
      </c>
      <c r="BO153">
        <f t="shared" ref="BO153:BO216" si="14">IF(D154="",IF(COUNTA(K154:BK154)=0,0,1),0)</f>
        <v>0</v>
      </c>
      <c r="DP153"/>
      <c r="DQ153"/>
      <c r="DR153" s="2">
        <f t="shared" ref="DR153:DR216" si="15">K153</f>
        <v>0</v>
      </c>
      <c r="DS153" s="2">
        <f t="shared" ref="DS153:DS216" si="16">COUNTIF(L153:BK153,"NS")</f>
        <v>0</v>
      </c>
      <c r="DT153" s="2">
        <f t="shared" ref="DT153:DT216" si="17">SUM(L153:BK153)</f>
        <v>0</v>
      </c>
      <c r="DU153" s="2">
        <f t="shared" si="12"/>
        <v>0</v>
      </c>
    </row>
    <row r="154" spans="1:125" s="38" customFormat="1" ht="15" customHeight="1">
      <c r="A154" s="140"/>
      <c r="B154" s="140"/>
      <c r="C154" s="230" t="s">
        <v>5452</v>
      </c>
      <c r="D154" s="519" t="str">
        <f>IF($N$10="","",IF(HLOOKUP($N$10,Presentación!$AQ$3:$BV$575,Presentación!AP133)="","",HLOOKUP($N$10,Presentación!$AQ$3:$BV$575,Presentación!AP133,0)))</f>
        <v>30130</v>
      </c>
      <c r="E154" s="520"/>
      <c r="F154" s="521"/>
      <c r="G154" s="515" t="str">
        <f>IF($N$10="","",IF(HLOOKUP($N$10,Presentación!$BZ$3:$DE$575,Presentación!AP133,0)="","",HLOOKUP($N$10,Presentación!$BZ$3:$DE$575,Presentación!AP133,0)))</f>
        <v>Playa Vicente</v>
      </c>
      <c r="H154" s="516"/>
      <c r="I154" s="516"/>
      <c r="J154" s="517"/>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c r="BN154">
        <f t="shared" si="13"/>
        <v>0</v>
      </c>
      <c r="BO154">
        <f t="shared" si="14"/>
        <v>0</v>
      </c>
      <c r="DP154"/>
      <c r="DQ154"/>
      <c r="DR154" s="2">
        <f t="shared" si="15"/>
        <v>0</v>
      </c>
      <c r="DS154" s="2">
        <f t="shared" si="16"/>
        <v>0</v>
      </c>
      <c r="DT154" s="2">
        <f t="shared" si="17"/>
        <v>0</v>
      </c>
      <c r="DU154" s="2">
        <f t="shared" ref="DU154:DU217" si="18">IF(OR(AND(DR154=0, DS154&gt;0),AND(DR154="NS", DT154&gt;0), AND(DR154="NS", DS154=0, DT154=0)), 1, IF(OR(AND(DR154&gt;0, DS154&gt;1,DR154&gt;DT154), AND(DR154="NS", DS154=2), AND(DR154="NS", DT154=0, DS154&gt;0), DR154=DT154), 0, 1))</f>
        <v>0</v>
      </c>
    </row>
    <row r="155" spans="1:125" s="38" customFormat="1" ht="15" customHeight="1">
      <c r="A155" s="140"/>
      <c r="B155" s="140"/>
      <c r="C155" s="230" t="s">
        <v>5453</v>
      </c>
      <c r="D155" s="519" t="str">
        <f>IF($N$10="","",IF(HLOOKUP($N$10,Presentación!$AQ$3:$BV$575,Presentación!AP134)="","",HLOOKUP($N$10,Presentación!$AQ$3:$BV$575,Presentación!AP134,0)))</f>
        <v>30131</v>
      </c>
      <c r="E155" s="520"/>
      <c r="F155" s="521"/>
      <c r="G155" s="515" t="str">
        <f>IF($N$10="","",IF(HLOOKUP($N$10,Presentación!$BZ$3:$DE$575,Presentación!AP134,0)="","",HLOOKUP($N$10,Presentación!$BZ$3:$DE$575,Presentación!AP134,0)))</f>
        <v>Poza Rica de Hidalgo</v>
      </c>
      <c r="H155" s="516"/>
      <c r="I155" s="516"/>
      <c r="J155" s="517"/>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c r="BN155">
        <f t="shared" si="13"/>
        <v>0</v>
      </c>
      <c r="BO155">
        <f t="shared" si="14"/>
        <v>0</v>
      </c>
      <c r="DP155"/>
      <c r="DQ155"/>
      <c r="DR155" s="2">
        <f t="shared" si="15"/>
        <v>0</v>
      </c>
      <c r="DS155" s="2">
        <f t="shared" si="16"/>
        <v>0</v>
      </c>
      <c r="DT155" s="2">
        <f t="shared" si="17"/>
        <v>0</v>
      </c>
      <c r="DU155" s="2">
        <f t="shared" si="18"/>
        <v>0</v>
      </c>
    </row>
    <row r="156" spans="1:125" s="38" customFormat="1" ht="15" customHeight="1">
      <c r="A156" s="140"/>
      <c r="B156" s="140"/>
      <c r="C156" s="230" t="s">
        <v>5454</v>
      </c>
      <c r="D156" s="519" t="str">
        <f>IF($N$10="","",IF(HLOOKUP($N$10,Presentación!$AQ$3:$BV$575,Presentación!AP135)="","",HLOOKUP($N$10,Presentación!$AQ$3:$BV$575,Presentación!AP135,0)))</f>
        <v>30132</v>
      </c>
      <c r="E156" s="520"/>
      <c r="F156" s="521"/>
      <c r="G156" s="515" t="str">
        <f>IF($N$10="","",IF(HLOOKUP($N$10,Presentación!$BZ$3:$DE$575,Presentación!AP135,0)="","",HLOOKUP($N$10,Presentación!$BZ$3:$DE$575,Presentación!AP135,0)))</f>
        <v>Las Vigas de Ramírez</v>
      </c>
      <c r="H156" s="516"/>
      <c r="I156" s="516"/>
      <c r="J156" s="517"/>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c r="BN156">
        <f t="shared" si="13"/>
        <v>0</v>
      </c>
      <c r="BO156">
        <f t="shared" si="14"/>
        <v>0</v>
      </c>
      <c r="DP156"/>
      <c r="DQ156"/>
      <c r="DR156" s="2">
        <f t="shared" si="15"/>
        <v>0</v>
      </c>
      <c r="DS156" s="2">
        <f t="shared" si="16"/>
        <v>0</v>
      </c>
      <c r="DT156" s="2">
        <f t="shared" si="17"/>
        <v>0</v>
      </c>
      <c r="DU156" s="2">
        <f t="shared" si="18"/>
        <v>0</v>
      </c>
    </row>
    <row r="157" spans="1:125" s="38" customFormat="1" ht="15" customHeight="1">
      <c r="A157" s="140"/>
      <c r="B157" s="140"/>
      <c r="C157" s="230" t="s">
        <v>5455</v>
      </c>
      <c r="D157" s="519" t="str">
        <f>IF($N$10="","",IF(HLOOKUP($N$10,Presentación!$AQ$3:$BV$575,Presentación!AP136)="","",HLOOKUP($N$10,Presentación!$AQ$3:$BV$575,Presentación!AP136,0)))</f>
        <v>30133</v>
      </c>
      <c r="E157" s="520"/>
      <c r="F157" s="521"/>
      <c r="G157" s="515" t="str">
        <f>IF($N$10="","",IF(HLOOKUP($N$10,Presentación!$BZ$3:$DE$575,Presentación!AP136,0)="","",HLOOKUP($N$10,Presentación!$BZ$3:$DE$575,Presentación!AP136,0)))</f>
        <v>Pueblo Viejo</v>
      </c>
      <c r="H157" s="516"/>
      <c r="I157" s="516"/>
      <c r="J157" s="517"/>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c r="BN157">
        <f t="shared" si="13"/>
        <v>0</v>
      </c>
      <c r="BO157">
        <f t="shared" si="14"/>
        <v>0</v>
      </c>
      <c r="DP157"/>
      <c r="DQ157"/>
      <c r="DR157" s="2">
        <f t="shared" si="15"/>
        <v>0</v>
      </c>
      <c r="DS157" s="2">
        <f t="shared" si="16"/>
        <v>0</v>
      </c>
      <c r="DT157" s="2">
        <f t="shared" si="17"/>
        <v>0</v>
      </c>
      <c r="DU157" s="2">
        <f t="shared" si="18"/>
        <v>0</v>
      </c>
    </row>
    <row r="158" spans="1:125" s="38" customFormat="1" ht="15" customHeight="1">
      <c r="A158" s="140"/>
      <c r="B158" s="140"/>
      <c r="C158" s="230" t="s">
        <v>5456</v>
      </c>
      <c r="D158" s="519" t="str">
        <f>IF($N$10="","",IF(HLOOKUP($N$10,Presentación!$AQ$3:$BV$575,Presentación!AP137)="","",HLOOKUP($N$10,Presentación!$AQ$3:$BV$575,Presentación!AP137,0)))</f>
        <v>30134</v>
      </c>
      <c r="E158" s="520"/>
      <c r="F158" s="521"/>
      <c r="G158" s="515" t="str">
        <f>IF($N$10="","",IF(HLOOKUP($N$10,Presentación!$BZ$3:$DE$575,Presentación!AP137,0)="","",HLOOKUP($N$10,Presentación!$BZ$3:$DE$575,Presentación!AP137,0)))</f>
        <v>Puente Nacional</v>
      </c>
      <c r="H158" s="516"/>
      <c r="I158" s="516"/>
      <c r="J158" s="517"/>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c r="BN158">
        <f t="shared" si="13"/>
        <v>0</v>
      </c>
      <c r="BO158">
        <f t="shared" si="14"/>
        <v>0</v>
      </c>
      <c r="DP158"/>
      <c r="DQ158"/>
      <c r="DR158" s="2">
        <f t="shared" si="15"/>
        <v>0</v>
      </c>
      <c r="DS158" s="2">
        <f t="shared" si="16"/>
        <v>0</v>
      </c>
      <c r="DT158" s="2">
        <f t="shared" si="17"/>
        <v>0</v>
      </c>
      <c r="DU158" s="2">
        <f t="shared" si="18"/>
        <v>0</v>
      </c>
    </row>
    <row r="159" spans="1:125" s="38" customFormat="1" ht="15" customHeight="1">
      <c r="A159" s="140"/>
      <c r="B159" s="140"/>
      <c r="C159" s="230" t="s">
        <v>5457</v>
      </c>
      <c r="D159" s="519" t="str">
        <f>IF($N$10="","",IF(HLOOKUP($N$10,Presentación!$AQ$3:$BV$575,Presentación!AP138)="","",HLOOKUP($N$10,Presentación!$AQ$3:$BV$575,Presentación!AP138,0)))</f>
        <v>30135</v>
      </c>
      <c r="E159" s="520"/>
      <c r="F159" s="521"/>
      <c r="G159" s="515" t="str">
        <f>IF($N$10="","",IF(HLOOKUP($N$10,Presentación!$BZ$3:$DE$575,Presentación!AP138,0)="","",HLOOKUP($N$10,Presentación!$BZ$3:$DE$575,Presentación!AP138,0)))</f>
        <v>Rafael Delgado</v>
      </c>
      <c r="H159" s="516"/>
      <c r="I159" s="516"/>
      <c r="J159" s="517"/>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c r="BN159">
        <f t="shared" si="13"/>
        <v>0</v>
      </c>
      <c r="BO159">
        <f t="shared" si="14"/>
        <v>0</v>
      </c>
      <c r="DP159"/>
      <c r="DQ159"/>
      <c r="DR159" s="2">
        <f t="shared" si="15"/>
        <v>0</v>
      </c>
      <c r="DS159" s="2">
        <f t="shared" si="16"/>
        <v>0</v>
      </c>
      <c r="DT159" s="2">
        <f t="shared" si="17"/>
        <v>0</v>
      </c>
      <c r="DU159" s="2">
        <f t="shared" si="18"/>
        <v>0</v>
      </c>
    </row>
    <row r="160" spans="1:125" s="38" customFormat="1" ht="15" customHeight="1">
      <c r="A160" s="140"/>
      <c r="B160" s="140"/>
      <c r="C160" s="230" t="s">
        <v>5458</v>
      </c>
      <c r="D160" s="519" t="str">
        <f>IF($N$10="","",IF(HLOOKUP($N$10,Presentación!$AQ$3:$BV$575,Presentación!AP139)="","",HLOOKUP($N$10,Presentación!$AQ$3:$BV$575,Presentación!AP139,0)))</f>
        <v>30136</v>
      </c>
      <c r="E160" s="520"/>
      <c r="F160" s="521"/>
      <c r="G160" s="515" t="str">
        <f>IF($N$10="","",IF(HLOOKUP($N$10,Presentación!$BZ$3:$DE$575,Presentación!AP139,0)="","",HLOOKUP($N$10,Presentación!$BZ$3:$DE$575,Presentación!AP139,0)))</f>
        <v>Rafael Lucio</v>
      </c>
      <c r="H160" s="516"/>
      <c r="I160" s="516"/>
      <c r="J160" s="517"/>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c r="BN160">
        <f t="shared" si="13"/>
        <v>0</v>
      </c>
      <c r="BO160">
        <f t="shared" si="14"/>
        <v>0</v>
      </c>
      <c r="DP160"/>
      <c r="DQ160"/>
      <c r="DR160" s="2">
        <f t="shared" si="15"/>
        <v>0</v>
      </c>
      <c r="DS160" s="2">
        <f t="shared" si="16"/>
        <v>0</v>
      </c>
      <c r="DT160" s="2">
        <f t="shared" si="17"/>
        <v>0</v>
      </c>
      <c r="DU160" s="2">
        <f t="shared" si="18"/>
        <v>0</v>
      </c>
    </row>
    <row r="161" spans="1:125" s="38" customFormat="1" ht="15" customHeight="1">
      <c r="A161" s="140"/>
      <c r="B161" s="140"/>
      <c r="C161" s="230" t="s">
        <v>5459</v>
      </c>
      <c r="D161" s="519" t="str">
        <f>IF($N$10="","",IF(HLOOKUP($N$10,Presentación!$AQ$3:$BV$575,Presentación!AP140)="","",HLOOKUP($N$10,Presentación!$AQ$3:$BV$575,Presentación!AP140,0)))</f>
        <v>30137</v>
      </c>
      <c r="E161" s="520"/>
      <c r="F161" s="521"/>
      <c r="G161" s="515" t="str">
        <f>IF($N$10="","",IF(HLOOKUP($N$10,Presentación!$BZ$3:$DE$575,Presentación!AP140,0)="","",HLOOKUP($N$10,Presentación!$BZ$3:$DE$575,Presentación!AP140,0)))</f>
        <v>Los Reyes</v>
      </c>
      <c r="H161" s="516"/>
      <c r="I161" s="516"/>
      <c r="J161" s="517"/>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c r="BN161">
        <f t="shared" si="13"/>
        <v>0</v>
      </c>
      <c r="BO161">
        <f t="shared" si="14"/>
        <v>0</v>
      </c>
      <c r="DP161"/>
      <c r="DQ161"/>
      <c r="DR161" s="2">
        <f t="shared" si="15"/>
        <v>0</v>
      </c>
      <c r="DS161" s="2">
        <f t="shared" si="16"/>
        <v>0</v>
      </c>
      <c r="DT161" s="2">
        <f t="shared" si="17"/>
        <v>0</v>
      </c>
      <c r="DU161" s="2">
        <f t="shared" si="18"/>
        <v>0</v>
      </c>
    </row>
    <row r="162" spans="1:125" s="38" customFormat="1" ht="15" customHeight="1">
      <c r="A162" s="140"/>
      <c r="B162" s="140"/>
      <c r="C162" s="230" t="s">
        <v>5460</v>
      </c>
      <c r="D162" s="519" t="str">
        <f>IF($N$10="","",IF(HLOOKUP($N$10,Presentación!$AQ$3:$BV$575,Presentación!AP141)="","",HLOOKUP($N$10,Presentación!$AQ$3:$BV$575,Presentación!AP141,0)))</f>
        <v>30138</v>
      </c>
      <c r="E162" s="520"/>
      <c r="F162" s="521"/>
      <c r="G162" s="515" t="str">
        <f>IF($N$10="","",IF(HLOOKUP($N$10,Presentación!$BZ$3:$DE$575,Presentación!AP141,0)="","",HLOOKUP($N$10,Presentación!$BZ$3:$DE$575,Presentación!AP141,0)))</f>
        <v>Río Blanco</v>
      </c>
      <c r="H162" s="516"/>
      <c r="I162" s="516"/>
      <c r="J162" s="517"/>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c r="BN162">
        <f t="shared" si="13"/>
        <v>0</v>
      </c>
      <c r="BO162">
        <f t="shared" si="14"/>
        <v>0</v>
      </c>
      <c r="DP162"/>
      <c r="DQ162"/>
      <c r="DR162" s="2">
        <f t="shared" si="15"/>
        <v>0</v>
      </c>
      <c r="DS162" s="2">
        <f t="shared" si="16"/>
        <v>0</v>
      </c>
      <c r="DT162" s="2">
        <f t="shared" si="17"/>
        <v>0</v>
      </c>
      <c r="DU162" s="2">
        <f t="shared" si="18"/>
        <v>0</v>
      </c>
    </row>
    <row r="163" spans="1:125" s="38" customFormat="1" ht="15" customHeight="1">
      <c r="A163" s="140"/>
      <c r="B163" s="140"/>
      <c r="C163" s="230" t="s">
        <v>5461</v>
      </c>
      <c r="D163" s="519" t="str">
        <f>IF($N$10="","",IF(HLOOKUP($N$10,Presentación!$AQ$3:$BV$575,Presentación!AP142)="","",HLOOKUP($N$10,Presentación!$AQ$3:$BV$575,Presentación!AP142,0)))</f>
        <v>30139</v>
      </c>
      <c r="E163" s="520"/>
      <c r="F163" s="521"/>
      <c r="G163" s="515" t="str">
        <f>IF($N$10="","",IF(HLOOKUP($N$10,Presentación!$BZ$3:$DE$575,Presentación!AP142,0)="","",HLOOKUP($N$10,Presentación!$BZ$3:$DE$575,Presentación!AP142,0)))</f>
        <v>Saltabarranca</v>
      </c>
      <c r="H163" s="516"/>
      <c r="I163" s="516"/>
      <c r="J163" s="517"/>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c r="BN163">
        <f t="shared" si="13"/>
        <v>0</v>
      </c>
      <c r="BO163">
        <f t="shared" si="14"/>
        <v>0</v>
      </c>
      <c r="DP163"/>
      <c r="DQ163"/>
      <c r="DR163" s="2">
        <f t="shared" si="15"/>
        <v>0</v>
      </c>
      <c r="DS163" s="2">
        <f t="shared" si="16"/>
        <v>0</v>
      </c>
      <c r="DT163" s="2">
        <f t="shared" si="17"/>
        <v>0</v>
      </c>
      <c r="DU163" s="2">
        <f t="shared" si="18"/>
        <v>0</v>
      </c>
    </row>
    <row r="164" spans="1:125" s="38" customFormat="1" ht="15" customHeight="1">
      <c r="A164" s="140"/>
      <c r="B164" s="140"/>
      <c r="C164" s="230" t="s">
        <v>5462</v>
      </c>
      <c r="D164" s="519" t="str">
        <f>IF($N$10="","",IF(HLOOKUP($N$10,Presentación!$AQ$3:$BV$575,Presentación!AP143)="","",HLOOKUP($N$10,Presentación!$AQ$3:$BV$575,Presentación!AP143,0)))</f>
        <v>30140</v>
      </c>
      <c r="E164" s="520"/>
      <c r="F164" s="521"/>
      <c r="G164" s="515" t="str">
        <f>IF($N$10="","",IF(HLOOKUP($N$10,Presentación!$BZ$3:$DE$575,Presentación!AP143,0)="","",HLOOKUP($N$10,Presentación!$BZ$3:$DE$575,Presentación!AP143,0)))</f>
        <v>San Andrés Tenejapan</v>
      </c>
      <c r="H164" s="516"/>
      <c r="I164" s="516"/>
      <c r="J164" s="517"/>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c r="BN164">
        <f t="shared" si="13"/>
        <v>0</v>
      </c>
      <c r="BO164">
        <f t="shared" si="14"/>
        <v>0</v>
      </c>
      <c r="DP164"/>
      <c r="DQ164"/>
      <c r="DR164" s="2">
        <f t="shared" si="15"/>
        <v>0</v>
      </c>
      <c r="DS164" s="2">
        <f t="shared" si="16"/>
        <v>0</v>
      </c>
      <c r="DT164" s="2">
        <f t="shared" si="17"/>
        <v>0</v>
      </c>
      <c r="DU164" s="2">
        <f t="shared" si="18"/>
        <v>0</v>
      </c>
    </row>
    <row r="165" spans="1:125" s="38" customFormat="1" ht="15" customHeight="1">
      <c r="A165" s="140"/>
      <c r="B165" s="140"/>
      <c r="C165" s="230" t="s">
        <v>5463</v>
      </c>
      <c r="D165" s="519" t="str">
        <f>IF($N$10="","",IF(HLOOKUP($N$10,Presentación!$AQ$3:$BV$575,Presentación!AP144)="","",HLOOKUP($N$10,Presentación!$AQ$3:$BV$575,Presentación!AP144,0)))</f>
        <v>30141</v>
      </c>
      <c r="E165" s="520"/>
      <c r="F165" s="521"/>
      <c r="G165" s="515" t="str">
        <f>IF($N$10="","",IF(HLOOKUP($N$10,Presentación!$BZ$3:$DE$575,Presentación!AP144,0)="","",HLOOKUP($N$10,Presentación!$BZ$3:$DE$575,Presentación!AP144,0)))</f>
        <v>San Andrés Tuxtla</v>
      </c>
      <c r="H165" s="516"/>
      <c r="I165" s="516"/>
      <c r="J165" s="517"/>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c r="BN165">
        <f t="shared" si="13"/>
        <v>0</v>
      </c>
      <c r="BO165">
        <f t="shared" si="14"/>
        <v>0</v>
      </c>
      <c r="DP165"/>
      <c r="DQ165"/>
      <c r="DR165" s="2">
        <f t="shared" si="15"/>
        <v>0</v>
      </c>
      <c r="DS165" s="2">
        <f t="shared" si="16"/>
        <v>0</v>
      </c>
      <c r="DT165" s="2">
        <f t="shared" si="17"/>
        <v>0</v>
      </c>
      <c r="DU165" s="2">
        <f t="shared" si="18"/>
        <v>0</v>
      </c>
    </row>
    <row r="166" spans="1:125" s="38" customFormat="1" ht="15" customHeight="1">
      <c r="A166" s="140"/>
      <c r="B166" s="140"/>
      <c r="C166" s="230" t="s">
        <v>5464</v>
      </c>
      <c r="D166" s="519" t="str">
        <f>IF($N$10="","",IF(HLOOKUP($N$10,Presentación!$AQ$3:$BV$575,Presentación!AP145)="","",HLOOKUP($N$10,Presentación!$AQ$3:$BV$575,Presentación!AP145,0)))</f>
        <v>30142</v>
      </c>
      <c r="E166" s="520"/>
      <c r="F166" s="521"/>
      <c r="G166" s="515" t="str">
        <f>IF($N$10="","",IF(HLOOKUP($N$10,Presentación!$BZ$3:$DE$575,Presentación!AP145,0)="","",HLOOKUP($N$10,Presentación!$BZ$3:$DE$575,Presentación!AP145,0)))</f>
        <v>San Juan Evangelista</v>
      </c>
      <c r="H166" s="516"/>
      <c r="I166" s="516"/>
      <c r="J166" s="517"/>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c r="BN166">
        <f t="shared" si="13"/>
        <v>0</v>
      </c>
      <c r="BO166">
        <f t="shared" si="14"/>
        <v>0</v>
      </c>
      <c r="DP166"/>
      <c r="DQ166"/>
      <c r="DR166" s="2">
        <f t="shared" si="15"/>
        <v>0</v>
      </c>
      <c r="DS166" s="2">
        <f t="shared" si="16"/>
        <v>0</v>
      </c>
      <c r="DT166" s="2">
        <f t="shared" si="17"/>
        <v>0</v>
      </c>
      <c r="DU166" s="2">
        <f t="shared" si="18"/>
        <v>0</v>
      </c>
    </row>
    <row r="167" spans="1:125" s="38" customFormat="1" ht="15" customHeight="1">
      <c r="A167" s="140"/>
      <c r="B167" s="140"/>
      <c r="C167" s="230" t="s">
        <v>5465</v>
      </c>
      <c r="D167" s="519" t="str">
        <f>IF($N$10="","",IF(HLOOKUP($N$10,Presentación!$AQ$3:$BV$575,Presentación!AP146)="","",HLOOKUP($N$10,Presentación!$AQ$3:$BV$575,Presentación!AP146,0)))</f>
        <v>30143</v>
      </c>
      <c r="E167" s="520"/>
      <c r="F167" s="521"/>
      <c r="G167" s="515" t="str">
        <f>IF($N$10="","",IF(HLOOKUP($N$10,Presentación!$BZ$3:$DE$575,Presentación!AP146,0)="","",HLOOKUP($N$10,Presentación!$BZ$3:$DE$575,Presentación!AP146,0)))</f>
        <v>Santiago Tuxtla</v>
      </c>
      <c r="H167" s="516"/>
      <c r="I167" s="516"/>
      <c r="J167" s="517"/>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c r="BN167">
        <f t="shared" si="13"/>
        <v>0</v>
      </c>
      <c r="BO167">
        <f t="shared" si="14"/>
        <v>0</v>
      </c>
      <c r="DP167"/>
      <c r="DQ167"/>
      <c r="DR167" s="2">
        <f t="shared" si="15"/>
        <v>0</v>
      </c>
      <c r="DS167" s="2">
        <f t="shared" si="16"/>
        <v>0</v>
      </c>
      <c r="DT167" s="2">
        <f t="shared" si="17"/>
        <v>0</v>
      </c>
      <c r="DU167" s="2">
        <f t="shared" si="18"/>
        <v>0</v>
      </c>
    </row>
    <row r="168" spans="1:125" s="38" customFormat="1" ht="15" customHeight="1">
      <c r="A168" s="140"/>
      <c r="B168" s="140"/>
      <c r="C168" s="230" t="s">
        <v>5466</v>
      </c>
      <c r="D168" s="519" t="str">
        <f>IF($N$10="","",IF(HLOOKUP($N$10,Presentación!$AQ$3:$BV$575,Presentación!AP147)="","",HLOOKUP($N$10,Presentación!$AQ$3:$BV$575,Presentación!AP147,0)))</f>
        <v>30144</v>
      </c>
      <c r="E168" s="520"/>
      <c r="F168" s="521"/>
      <c r="G168" s="515" t="str">
        <f>IF($N$10="","",IF(HLOOKUP($N$10,Presentación!$BZ$3:$DE$575,Presentación!AP147,0)="","",HLOOKUP($N$10,Presentación!$BZ$3:$DE$575,Presentación!AP147,0)))</f>
        <v>Sayula de Alemán</v>
      </c>
      <c r="H168" s="516"/>
      <c r="I168" s="516"/>
      <c r="J168" s="517"/>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c r="BN168">
        <f t="shared" si="13"/>
        <v>0</v>
      </c>
      <c r="BO168">
        <f t="shared" si="14"/>
        <v>0</v>
      </c>
      <c r="DP168"/>
      <c r="DQ168"/>
      <c r="DR168" s="2">
        <f t="shared" si="15"/>
        <v>0</v>
      </c>
      <c r="DS168" s="2">
        <f t="shared" si="16"/>
        <v>0</v>
      </c>
      <c r="DT168" s="2">
        <f t="shared" si="17"/>
        <v>0</v>
      </c>
      <c r="DU168" s="2">
        <f t="shared" si="18"/>
        <v>0</v>
      </c>
    </row>
    <row r="169" spans="1:125" s="38" customFormat="1" ht="15" customHeight="1">
      <c r="A169" s="140"/>
      <c r="B169" s="140"/>
      <c r="C169" s="230" t="s">
        <v>5467</v>
      </c>
      <c r="D169" s="519" t="str">
        <f>IF($N$10="","",IF(HLOOKUP($N$10,Presentación!$AQ$3:$BV$575,Presentación!AP148)="","",HLOOKUP($N$10,Presentación!$AQ$3:$BV$575,Presentación!AP148,0)))</f>
        <v>30145</v>
      </c>
      <c r="E169" s="520"/>
      <c r="F169" s="521"/>
      <c r="G169" s="515" t="str">
        <f>IF($N$10="","",IF(HLOOKUP($N$10,Presentación!$BZ$3:$DE$575,Presentación!AP148,0)="","",HLOOKUP($N$10,Presentación!$BZ$3:$DE$575,Presentación!AP148,0)))</f>
        <v>Soconusco</v>
      </c>
      <c r="H169" s="516"/>
      <c r="I169" s="516"/>
      <c r="J169" s="517"/>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c r="BN169">
        <f t="shared" si="13"/>
        <v>0</v>
      </c>
      <c r="BO169">
        <f t="shared" si="14"/>
        <v>0</v>
      </c>
      <c r="DP169"/>
      <c r="DQ169"/>
      <c r="DR169" s="2">
        <f t="shared" si="15"/>
        <v>0</v>
      </c>
      <c r="DS169" s="2">
        <f t="shared" si="16"/>
        <v>0</v>
      </c>
      <c r="DT169" s="2">
        <f t="shared" si="17"/>
        <v>0</v>
      </c>
      <c r="DU169" s="2">
        <f t="shared" si="18"/>
        <v>0</v>
      </c>
    </row>
    <row r="170" spans="1:125" s="38" customFormat="1" ht="15" customHeight="1">
      <c r="A170" s="140"/>
      <c r="B170" s="140"/>
      <c r="C170" s="230" t="s">
        <v>5468</v>
      </c>
      <c r="D170" s="519" t="str">
        <f>IF($N$10="","",IF(HLOOKUP($N$10,Presentación!$AQ$3:$BV$575,Presentación!AP149)="","",HLOOKUP($N$10,Presentación!$AQ$3:$BV$575,Presentación!AP149,0)))</f>
        <v>30146</v>
      </c>
      <c r="E170" s="520"/>
      <c r="F170" s="521"/>
      <c r="G170" s="515" t="str">
        <f>IF($N$10="","",IF(HLOOKUP($N$10,Presentación!$BZ$3:$DE$575,Presentación!AP149,0)="","",HLOOKUP($N$10,Presentación!$BZ$3:$DE$575,Presentación!AP149,0)))</f>
        <v>Sochiapa</v>
      </c>
      <c r="H170" s="516"/>
      <c r="I170" s="516"/>
      <c r="J170" s="517"/>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c r="BN170">
        <f t="shared" si="13"/>
        <v>0</v>
      </c>
      <c r="BO170">
        <f t="shared" si="14"/>
        <v>0</v>
      </c>
      <c r="DP170"/>
      <c r="DQ170"/>
      <c r="DR170" s="2">
        <f t="shared" si="15"/>
        <v>0</v>
      </c>
      <c r="DS170" s="2">
        <f t="shared" si="16"/>
        <v>0</v>
      </c>
      <c r="DT170" s="2">
        <f t="shared" si="17"/>
        <v>0</v>
      </c>
      <c r="DU170" s="2">
        <f t="shared" si="18"/>
        <v>0</v>
      </c>
    </row>
    <row r="171" spans="1:125" s="38" customFormat="1" ht="15" customHeight="1">
      <c r="A171" s="140"/>
      <c r="B171" s="140"/>
      <c r="C171" s="230" t="s">
        <v>5469</v>
      </c>
      <c r="D171" s="519" t="str">
        <f>IF($N$10="","",IF(HLOOKUP($N$10,Presentación!$AQ$3:$BV$575,Presentación!AP150)="","",HLOOKUP($N$10,Presentación!$AQ$3:$BV$575,Presentación!AP150,0)))</f>
        <v>30147</v>
      </c>
      <c r="E171" s="520"/>
      <c r="F171" s="521"/>
      <c r="G171" s="515" t="str">
        <f>IF($N$10="","",IF(HLOOKUP($N$10,Presentación!$BZ$3:$DE$575,Presentación!AP150,0)="","",HLOOKUP($N$10,Presentación!$BZ$3:$DE$575,Presentación!AP150,0)))</f>
        <v>Soledad Atzompa</v>
      </c>
      <c r="H171" s="516"/>
      <c r="I171" s="516"/>
      <c r="J171" s="517"/>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c r="BN171">
        <f t="shared" si="13"/>
        <v>0</v>
      </c>
      <c r="BO171">
        <f t="shared" si="14"/>
        <v>0</v>
      </c>
      <c r="DP171"/>
      <c r="DQ171"/>
      <c r="DR171" s="2">
        <f t="shared" si="15"/>
        <v>0</v>
      </c>
      <c r="DS171" s="2">
        <f t="shared" si="16"/>
        <v>0</v>
      </c>
      <c r="DT171" s="2">
        <f t="shared" si="17"/>
        <v>0</v>
      </c>
      <c r="DU171" s="2">
        <f t="shared" si="18"/>
        <v>0</v>
      </c>
    </row>
    <row r="172" spans="1:125" s="38" customFormat="1" ht="15" customHeight="1">
      <c r="A172" s="140"/>
      <c r="B172" s="140"/>
      <c r="C172" s="230" t="s">
        <v>5470</v>
      </c>
      <c r="D172" s="519" t="str">
        <f>IF($N$10="","",IF(HLOOKUP($N$10,Presentación!$AQ$3:$BV$575,Presentación!AP151)="","",HLOOKUP($N$10,Presentación!$AQ$3:$BV$575,Presentación!AP151,0)))</f>
        <v>30148</v>
      </c>
      <c r="E172" s="520"/>
      <c r="F172" s="521"/>
      <c r="G172" s="515" t="str">
        <f>IF($N$10="","",IF(HLOOKUP($N$10,Presentación!$BZ$3:$DE$575,Presentación!AP151,0)="","",HLOOKUP($N$10,Presentación!$BZ$3:$DE$575,Presentación!AP151,0)))</f>
        <v>Soledad de Doblado</v>
      </c>
      <c r="H172" s="516"/>
      <c r="I172" s="516"/>
      <c r="J172" s="517"/>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c r="BN172">
        <f t="shared" si="13"/>
        <v>0</v>
      </c>
      <c r="BO172">
        <f t="shared" si="14"/>
        <v>0</v>
      </c>
      <c r="DP172"/>
      <c r="DQ172"/>
      <c r="DR172" s="2">
        <f t="shared" si="15"/>
        <v>0</v>
      </c>
      <c r="DS172" s="2">
        <f t="shared" si="16"/>
        <v>0</v>
      </c>
      <c r="DT172" s="2">
        <f t="shared" si="17"/>
        <v>0</v>
      </c>
      <c r="DU172" s="2">
        <f t="shared" si="18"/>
        <v>0</v>
      </c>
    </row>
    <row r="173" spans="1:125" s="38" customFormat="1" ht="15" customHeight="1">
      <c r="A173" s="140"/>
      <c r="B173" s="140"/>
      <c r="C173" s="230" t="s">
        <v>5471</v>
      </c>
      <c r="D173" s="519" t="str">
        <f>IF($N$10="","",IF(HLOOKUP($N$10,Presentación!$AQ$3:$BV$575,Presentación!AP152)="","",HLOOKUP($N$10,Presentación!$AQ$3:$BV$575,Presentación!AP152,0)))</f>
        <v>30149</v>
      </c>
      <c r="E173" s="520"/>
      <c r="F173" s="521"/>
      <c r="G173" s="515" t="str">
        <f>IF($N$10="","",IF(HLOOKUP($N$10,Presentación!$BZ$3:$DE$575,Presentación!AP152,0)="","",HLOOKUP($N$10,Presentación!$BZ$3:$DE$575,Presentación!AP152,0)))</f>
        <v>Soteapan</v>
      </c>
      <c r="H173" s="516"/>
      <c r="I173" s="516"/>
      <c r="J173" s="517"/>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c r="BN173">
        <f t="shared" si="13"/>
        <v>0</v>
      </c>
      <c r="BO173">
        <f t="shared" si="14"/>
        <v>0</v>
      </c>
      <c r="DP173"/>
      <c r="DQ173"/>
      <c r="DR173" s="2">
        <f t="shared" si="15"/>
        <v>0</v>
      </c>
      <c r="DS173" s="2">
        <f t="shared" si="16"/>
        <v>0</v>
      </c>
      <c r="DT173" s="2">
        <f t="shared" si="17"/>
        <v>0</v>
      </c>
      <c r="DU173" s="2">
        <f t="shared" si="18"/>
        <v>0</v>
      </c>
    </row>
    <row r="174" spans="1:125" s="38" customFormat="1" ht="15" customHeight="1">
      <c r="A174" s="140"/>
      <c r="B174" s="140"/>
      <c r="C174" s="230" t="s">
        <v>5472</v>
      </c>
      <c r="D174" s="519" t="str">
        <f>IF($N$10="","",IF(HLOOKUP($N$10,Presentación!$AQ$3:$BV$575,Presentación!AP153)="","",HLOOKUP($N$10,Presentación!$AQ$3:$BV$575,Presentación!AP153,0)))</f>
        <v>30150</v>
      </c>
      <c r="E174" s="520"/>
      <c r="F174" s="521"/>
      <c r="G174" s="515" t="str">
        <f>IF($N$10="","",IF(HLOOKUP($N$10,Presentación!$BZ$3:$DE$575,Presentación!AP153,0)="","",HLOOKUP($N$10,Presentación!$BZ$3:$DE$575,Presentación!AP153,0)))</f>
        <v>Tamalín</v>
      </c>
      <c r="H174" s="516"/>
      <c r="I174" s="516"/>
      <c r="J174" s="517"/>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c r="BN174">
        <f t="shared" si="13"/>
        <v>0</v>
      </c>
      <c r="BO174">
        <f t="shared" si="14"/>
        <v>0</v>
      </c>
      <c r="DP174"/>
      <c r="DQ174"/>
      <c r="DR174" s="2">
        <f t="shared" si="15"/>
        <v>0</v>
      </c>
      <c r="DS174" s="2">
        <f t="shared" si="16"/>
        <v>0</v>
      </c>
      <c r="DT174" s="2">
        <f t="shared" si="17"/>
        <v>0</v>
      </c>
      <c r="DU174" s="2">
        <f t="shared" si="18"/>
        <v>0</v>
      </c>
    </row>
    <row r="175" spans="1:125" s="38" customFormat="1" ht="15" customHeight="1">
      <c r="A175" s="140"/>
      <c r="B175" s="140"/>
      <c r="C175" s="230" t="s">
        <v>5473</v>
      </c>
      <c r="D175" s="519" t="str">
        <f>IF($N$10="","",IF(HLOOKUP($N$10,Presentación!$AQ$3:$BV$575,Presentación!AP154)="","",HLOOKUP($N$10,Presentación!$AQ$3:$BV$575,Presentación!AP154,0)))</f>
        <v>30151</v>
      </c>
      <c r="E175" s="520"/>
      <c r="F175" s="521"/>
      <c r="G175" s="515" t="str">
        <f>IF($N$10="","",IF(HLOOKUP($N$10,Presentación!$BZ$3:$DE$575,Presentación!AP154,0)="","",HLOOKUP($N$10,Presentación!$BZ$3:$DE$575,Presentación!AP154,0)))</f>
        <v>Tamiahua</v>
      </c>
      <c r="H175" s="516"/>
      <c r="I175" s="516"/>
      <c r="J175" s="517"/>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c r="BN175">
        <f t="shared" si="13"/>
        <v>0</v>
      </c>
      <c r="BO175">
        <f t="shared" si="14"/>
        <v>0</v>
      </c>
      <c r="DP175"/>
      <c r="DQ175"/>
      <c r="DR175" s="2">
        <f t="shared" si="15"/>
        <v>0</v>
      </c>
      <c r="DS175" s="2">
        <f t="shared" si="16"/>
        <v>0</v>
      </c>
      <c r="DT175" s="2">
        <f t="shared" si="17"/>
        <v>0</v>
      </c>
      <c r="DU175" s="2">
        <f t="shared" si="18"/>
        <v>0</v>
      </c>
    </row>
    <row r="176" spans="1:125" s="38" customFormat="1" ht="15" customHeight="1">
      <c r="A176" s="140"/>
      <c r="B176" s="140"/>
      <c r="C176" s="230" t="s">
        <v>5474</v>
      </c>
      <c r="D176" s="519" t="str">
        <f>IF($N$10="","",IF(HLOOKUP($N$10,Presentación!$AQ$3:$BV$575,Presentación!AP155)="","",HLOOKUP($N$10,Presentación!$AQ$3:$BV$575,Presentación!AP155,0)))</f>
        <v>30152</v>
      </c>
      <c r="E176" s="520"/>
      <c r="F176" s="521"/>
      <c r="G176" s="515" t="str">
        <f>IF($N$10="","",IF(HLOOKUP($N$10,Presentación!$BZ$3:$DE$575,Presentación!AP155,0)="","",HLOOKUP($N$10,Presentación!$BZ$3:$DE$575,Presentación!AP155,0)))</f>
        <v>Tampico Alto</v>
      </c>
      <c r="H176" s="516"/>
      <c r="I176" s="516"/>
      <c r="J176" s="517"/>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c r="BN176">
        <f t="shared" si="13"/>
        <v>0</v>
      </c>
      <c r="BO176">
        <f t="shared" si="14"/>
        <v>0</v>
      </c>
      <c r="DP176"/>
      <c r="DQ176"/>
      <c r="DR176" s="2">
        <f t="shared" si="15"/>
        <v>0</v>
      </c>
      <c r="DS176" s="2">
        <f t="shared" si="16"/>
        <v>0</v>
      </c>
      <c r="DT176" s="2">
        <f t="shared" si="17"/>
        <v>0</v>
      </c>
      <c r="DU176" s="2">
        <f t="shared" si="18"/>
        <v>0</v>
      </c>
    </row>
    <row r="177" spans="1:125" s="38" customFormat="1" ht="15" customHeight="1">
      <c r="A177" s="140"/>
      <c r="B177" s="140"/>
      <c r="C177" s="230" t="s">
        <v>5475</v>
      </c>
      <c r="D177" s="519" t="str">
        <f>IF($N$10="","",IF(HLOOKUP($N$10,Presentación!$AQ$3:$BV$575,Presentación!AP156)="","",HLOOKUP($N$10,Presentación!$AQ$3:$BV$575,Presentación!AP156,0)))</f>
        <v>30153</v>
      </c>
      <c r="E177" s="520"/>
      <c r="F177" s="521"/>
      <c r="G177" s="515" t="str">
        <f>IF($N$10="","",IF(HLOOKUP($N$10,Presentación!$BZ$3:$DE$575,Presentación!AP156,0)="","",HLOOKUP($N$10,Presentación!$BZ$3:$DE$575,Presentación!AP156,0)))</f>
        <v>Tancoco</v>
      </c>
      <c r="H177" s="516"/>
      <c r="I177" s="516"/>
      <c r="J177" s="517"/>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c r="BN177">
        <f t="shared" si="13"/>
        <v>0</v>
      </c>
      <c r="BO177">
        <f t="shared" si="14"/>
        <v>0</v>
      </c>
      <c r="DP177"/>
      <c r="DQ177"/>
      <c r="DR177" s="2">
        <f t="shared" si="15"/>
        <v>0</v>
      </c>
      <c r="DS177" s="2">
        <f t="shared" si="16"/>
        <v>0</v>
      </c>
      <c r="DT177" s="2">
        <f t="shared" si="17"/>
        <v>0</v>
      </c>
      <c r="DU177" s="2">
        <f t="shared" si="18"/>
        <v>0</v>
      </c>
    </row>
    <row r="178" spans="1:125" s="38" customFormat="1" ht="15" customHeight="1">
      <c r="A178" s="140"/>
      <c r="B178" s="140"/>
      <c r="C178" s="230" t="s">
        <v>5476</v>
      </c>
      <c r="D178" s="519" t="str">
        <f>IF($N$10="","",IF(HLOOKUP($N$10,Presentación!$AQ$3:$BV$575,Presentación!AP157)="","",HLOOKUP($N$10,Presentación!$AQ$3:$BV$575,Presentación!AP157,0)))</f>
        <v>30154</v>
      </c>
      <c r="E178" s="520"/>
      <c r="F178" s="521"/>
      <c r="G178" s="515" t="str">
        <f>IF($N$10="","",IF(HLOOKUP($N$10,Presentación!$BZ$3:$DE$575,Presentación!AP157,0)="","",HLOOKUP($N$10,Presentación!$BZ$3:$DE$575,Presentación!AP157,0)))</f>
        <v>Tantima</v>
      </c>
      <c r="H178" s="516"/>
      <c r="I178" s="516"/>
      <c r="J178" s="517"/>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c r="BN178">
        <f t="shared" si="13"/>
        <v>0</v>
      </c>
      <c r="BO178">
        <f t="shared" si="14"/>
        <v>0</v>
      </c>
      <c r="DP178"/>
      <c r="DQ178"/>
      <c r="DR178" s="2">
        <f t="shared" si="15"/>
        <v>0</v>
      </c>
      <c r="DS178" s="2">
        <f t="shared" si="16"/>
        <v>0</v>
      </c>
      <c r="DT178" s="2">
        <f t="shared" si="17"/>
        <v>0</v>
      </c>
      <c r="DU178" s="2">
        <f t="shared" si="18"/>
        <v>0</v>
      </c>
    </row>
    <row r="179" spans="1:125" s="38" customFormat="1" ht="15" customHeight="1">
      <c r="A179" s="140"/>
      <c r="B179" s="140"/>
      <c r="C179" s="230" t="s">
        <v>5477</v>
      </c>
      <c r="D179" s="519" t="str">
        <f>IF($N$10="","",IF(HLOOKUP($N$10,Presentación!$AQ$3:$BV$575,Presentación!AP158)="","",HLOOKUP($N$10,Presentación!$AQ$3:$BV$575,Presentación!AP158,0)))</f>
        <v>30155</v>
      </c>
      <c r="E179" s="520"/>
      <c r="F179" s="521"/>
      <c r="G179" s="515" t="str">
        <f>IF($N$10="","",IF(HLOOKUP($N$10,Presentación!$BZ$3:$DE$575,Presentación!AP158,0)="","",HLOOKUP($N$10,Presentación!$BZ$3:$DE$575,Presentación!AP158,0)))</f>
        <v>Tantoyuca</v>
      </c>
      <c r="H179" s="516"/>
      <c r="I179" s="516"/>
      <c r="J179" s="517"/>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c r="BN179">
        <f t="shared" si="13"/>
        <v>0</v>
      </c>
      <c r="BO179">
        <f t="shared" si="14"/>
        <v>0</v>
      </c>
      <c r="DP179"/>
      <c r="DQ179"/>
      <c r="DR179" s="2">
        <f t="shared" si="15"/>
        <v>0</v>
      </c>
      <c r="DS179" s="2">
        <f t="shared" si="16"/>
        <v>0</v>
      </c>
      <c r="DT179" s="2">
        <f t="shared" si="17"/>
        <v>0</v>
      </c>
      <c r="DU179" s="2">
        <f t="shared" si="18"/>
        <v>0</v>
      </c>
    </row>
    <row r="180" spans="1:125" s="38" customFormat="1" ht="15" customHeight="1">
      <c r="A180" s="140"/>
      <c r="B180" s="140"/>
      <c r="C180" s="230" t="s">
        <v>5478</v>
      </c>
      <c r="D180" s="519" t="str">
        <f>IF($N$10="","",IF(HLOOKUP($N$10,Presentación!$AQ$3:$BV$575,Presentación!AP159)="","",HLOOKUP($N$10,Presentación!$AQ$3:$BV$575,Presentación!AP159,0)))</f>
        <v>30156</v>
      </c>
      <c r="E180" s="520"/>
      <c r="F180" s="521"/>
      <c r="G180" s="515" t="str">
        <f>IF($N$10="","",IF(HLOOKUP($N$10,Presentación!$BZ$3:$DE$575,Presentación!AP159,0)="","",HLOOKUP($N$10,Presentación!$BZ$3:$DE$575,Presentación!AP159,0)))</f>
        <v>Tatatila</v>
      </c>
      <c r="H180" s="516"/>
      <c r="I180" s="516"/>
      <c r="J180" s="517"/>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c r="BN180">
        <f t="shared" si="13"/>
        <v>0</v>
      </c>
      <c r="BO180">
        <f t="shared" si="14"/>
        <v>0</v>
      </c>
      <c r="DP180"/>
      <c r="DQ180"/>
      <c r="DR180" s="2">
        <f t="shared" si="15"/>
        <v>0</v>
      </c>
      <c r="DS180" s="2">
        <f t="shared" si="16"/>
        <v>0</v>
      </c>
      <c r="DT180" s="2">
        <f t="shared" si="17"/>
        <v>0</v>
      </c>
      <c r="DU180" s="2">
        <f t="shared" si="18"/>
        <v>0</v>
      </c>
    </row>
    <row r="181" spans="1:125" s="38" customFormat="1" ht="15" customHeight="1">
      <c r="A181" s="140"/>
      <c r="B181" s="140"/>
      <c r="C181" s="230" t="s">
        <v>5479</v>
      </c>
      <c r="D181" s="519" t="str">
        <f>IF($N$10="","",IF(HLOOKUP($N$10,Presentación!$AQ$3:$BV$575,Presentación!AP160)="","",HLOOKUP($N$10,Presentación!$AQ$3:$BV$575,Presentación!AP160,0)))</f>
        <v>30157</v>
      </c>
      <c r="E181" s="520"/>
      <c r="F181" s="521"/>
      <c r="G181" s="515" t="str">
        <f>IF($N$10="","",IF(HLOOKUP($N$10,Presentación!$BZ$3:$DE$575,Presentación!AP160,0)="","",HLOOKUP($N$10,Presentación!$BZ$3:$DE$575,Presentación!AP160,0)))</f>
        <v>Castillo de Teayo</v>
      </c>
      <c r="H181" s="516"/>
      <c r="I181" s="516"/>
      <c r="J181" s="517"/>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c r="BN181">
        <f t="shared" si="13"/>
        <v>0</v>
      </c>
      <c r="BO181">
        <f t="shared" si="14"/>
        <v>0</v>
      </c>
      <c r="DP181"/>
      <c r="DQ181"/>
      <c r="DR181" s="2">
        <f t="shared" si="15"/>
        <v>0</v>
      </c>
      <c r="DS181" s="2">
        <f t="shared" si="16"/>
        <v>0</v>
      </c>
      <c r="DT181" s="2">
        <f t="shared" si="17"/>
        <v>0</v>
      </c>
      <c r="DU181" s="2">
        <f t="shared" si="18"/>
        <v>0</v>
      </c>
    </row>
    <row r="182" spans="1:125" s="38" customFormat="1" ht="15" customHeight="1">
      <c r="A182" s="140"/>
      <c r="B182" s="140"/>
      <c r="C182" s="230" t="s">
        <v>5480</v>
      </c>
      <c r="D182" s="519" t="str">
        <f>IF($N$10="","",IF(HLOOKUP($N$10,Presentación!$AQ$3:$BV$575,Presentación!AP161)="","",HLOOKUP($N$10,Presentación!$AQ$3:$BV$575,Presentación!AP161,0)))</f>
        <v>30158</v>
      </c>
      <c r="E182" s="520"/>
      <c r="F182" s="521"/>
      <c r="G182" s="515" t="str">
        <f>IF($N$10="","",IF(HLOOKUP($N$10,Presentación!$BZ$3:$DE$575,Presentación!AP161,0)="","",HLOOKUP($N$10,Presentación!$BZ$3:$DE$575,Presentación!AP161,0)))</f>
        <v>Tecolutla</v>
      </c>
      <c r="H182" s="516"/>
      <c r="I182" s="516"/>
      <c r="J182" s="517"/>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c r="BN182">
        <f t="shared" si="13"/>
        <v>0</v>
      </c>
      <c r="BO182">
        <f t="shared" si="14"/>
        <v>0</v>
      </c>
      <c r="DP182"/>
      <c r="DQ182"/>
      <c r="DR182" s="2">
        <f t="shared" si="15"/>
        <v>0</v>
      </c>
      <c r="DS182" s="2">
        <f t="shared" si="16"/>
        <v>0</v>
      </c>
      <c r="DT182" s="2">
        <f t="shared" si="17"/>
        <v>0</v>
      </c>
      <c r="DU182" s="2">
        <f t="shared" si="18"/>
        <v>0</v>
      </c>
    </row>
    <row r="183" spans="1:125" s="38" customFormat="1" ht="15" customHeight="1">
      <c r="A183" s="140"/>
      <c r="B183" s="140"/>
      <c r="C183" s="230" t="s">
        <v>5481</v>
      </c>
      <c r="D183" s="519" t="str">
        <f>IF($N$10="","",IF(HLOOKUP($N$10,Presentación!$AQ$3:$BV$575,Presentación!AP162)="","",HLOOKUP($N$10,Presentación!$AQ$3:$BV$575,Presentación!AP162,0)))</f>
        <v>30159</v>
      </c>
      <c r="E183" s="520"/>
      <c r="F183" s="521"/>
      <c r="G183" s="515" t="str">
        <f>IF($N$10="","",IF(HLOOKUP($N$10,Presentación!$BZ$3:$DE$575,Presentación!AP162,0)="","",HLOOKUP($N$10,Presentación!$BZ$3:$DE$575,Presentación!AP162,0)))</f>
        <v>Tehuipango</v>
      </c>
      <c r="H183" s="516"/>
      <c r="I183" s="516"/>
      <c r="J183" s="517"/>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c r="BN183">
        <f t="shared" si="13"/>
        <v>0</v>
      </c>
      <c r="BO183">
        <f t="shared" si="14"/>
        <v>0</v>
      </c>
      <c r="DP183"/>
      <c r="DQ183"/>
      <c r="DR183" s="2">
        <f t="shared" si="15"/>
        <v>0</v>
      </c>
      <c r="DS183" s="2">
        <f t="shared" si="16"/>
        <v>0</v>
      </c>
      <c r="DT183" s="2">
        <f t="shared" si="17"/>
        <v>0</v>
      </c>
      <c r="DU183" s="2">
        <f t="shared" si="18"/>
        <v>0</v>
      </c>
    </row>
    <row r="184" spans="1:125" s="38" customFormat="1" ht="15" customHeight="1">
      <c r="A184" s="140"/>
      <c r="B184" s="140"/>
      <c r="C184" s="230" t="s">
        <v>5482</v>
      </c>
      <c r="D184" s="519" t="str">
        <f>IF($N$10="","",IF(HLOOKUP($N$10,Presentación!$AQ$3:$BV$575,Presentación!AP163)="","",HLOOKUP($N$10,Presentación!$AQ$3:$BV$575,Presentación!AP163,0)))</f>
        <v>30160</v>
      </c>
      <c r="E184" s="520"/>
      <c r="F184" s="521"/>
      <c r="G184" s="515" t="str">
        <f>IF($N$10="","",IF(HLOOKUP($N$10,Presentación!$BZ$3:$DE$575,Presentación!AP163,0)="","",HLOOKUP($N$10,Presentación!$BZ$3:$DE$575,Presentación!AP163,0)))</f>
        <v>Álamo Temapache</v>
      </c>
      <c r="H184" s="516"/>
      <c r="I184" s="516"/>
      <c r="J184" s="517"/>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c r="BN184">
        <f t="shared" si="13"/>
        <v>0</v>
      </c>
      <c r="BO184">
        <f t="shared" si="14"/>
        <v>0</v>
      </c>
      <c r="DP184"/>
      <c r="DQ184"/>
      <c r="DR184" s="2">
        <f t="shared" si="15"/>
        <v>0</v>
      </c>
      <c r="DS184" s="2">
        <f t="shared" si="16"/>
        <v>0</v>
      </c>
      <c r="DT184" s="2">
        <f t="shared" si="17"/>
        <v>0</v>
      </c>
      <c r="DU184" s="2">
        <f t="shared" si="18"/>
        <v>0</v>
      </c>
    </row>
    <row r="185" spans="1:125" s="38" customFormat="1" ht="15" customHeight="1">
      <c r="A185" s="140"/>
      <c r="B185" s="140"/>
      <c r="C185" s="230" t="s">
        <v>5483</v>
      </c>
      <c r="D185" s="519" t="str">
        <f>IF($N$10="","",IF(HLOOKUP($N$10,Presentación!$AQ$3:$BV$575,Presentación!AP164)="","",HLOOKUP($N$10,Presentación!$AQ$3:$BV$575,Presentación!AP164,0)))</f>
        <v>30161</v>
      </c>
      <c r="E185" s="520"/>
      <c r="F185" s="521"/>
      <c r="G185" s="515" t="str">
        <f>IF($N$10="","",IF(HLOOKUP($N$10,Presentación!$BZ$3:$DE$575,Presentación!AP164,0)="","",HLOOKUP($N$10,Presentación!$BZ$3:$DE$575,Presentación!AP164,0)))</f>
        <v>Tempoal</v>
      </c>
      <c r="H185" s="516"/>
      <c r="I185" s="516"/>
      <c r="J185" s="517"/>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c r="BN185">
        <f t="shared" si="13"/>
        <v>0</v>
      </c>
      <c r="BO185">
        <f t="shared" si="14"/>
        <v>0</v>
      </c>
      <c r="DP185"/>
      <c r="DQ185"/>
      <c r="DR185" s="2">
        <f t="shared" si="15"/>
        <v>0</v>
      </c>
      <c r="DS185" s="2">
        <f t="shared" si="16"/>
        <v>0</v>
      </c>
      <c r="DT185" s="2">
        <f t="shared" si="17"/>
        <v>0</v>
      </c>
      <c r="DU185" s="2">
        <f t="shared" si="18"/>
        <v>0</v>
      </c>
    </row>
    <row r="186" spans="1:125" s="38" customFormat="1" ht="15" customHeight="1">
      <c r="A186" s="140"/>
      <c r="B186" s="140"/>
      <c r="C186" s="230" t="s">
        <v>5484</v>
      </c>
      <c r="D186" s="519" t="str">
        <f>IF($N$10="","",IF(HLOOKUP($N$10,Presentación!$AQ$3:$BV$575,Presentación!AP165)="","",HLOOKUP($N$10,Presentación!$AQ$3:$BV$575,Presentación!AP165,0)))</f>
        <v>30162</v>
      </c>
      <c r="E186" s="520"/>
      <c r="F186" s="521"/>
      <c r="G186" s="515" t="str">
        <f>IF($N$10="","",IF(HLOOKUP($N$10,Presentación!$BZ$3:$DE$575,Presentación!AP165,0)="","",HLOOKUP($N$10,Presentación!$BZ$3:$DE$575,Presentación!AP165,0)))</f>
        <v>Tenampa</v>
      </c>
      <c r="H186" s="516"/>
      <c r="I186" s="516"/>
      <c r="J186" s="517"/>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c r="BN186">
        <f t="shared" si="13"/>
        <v>0</v>
      </c>
      <c r="BO186">
        <f t="shared" si="14"/>
        <v>0</v>
      </c>
      <c r="DP186"/>
      <c r="DQ186"/>
      <c r="DR186" s="2">
        <f t="shared" si="15"/>
        <v>0</v>
      </c>
      <c r="DS186" s="2">
        <f t="shared" si="16"/>
        <v>0</v>
      </c>
      <c r="DT186" s="2">
        <f t="shared" si="17"/>
        <v>0</v>
      </c>
      <c r="DU186" s="2">
        <f t="shared" si="18"/>
        <v>0</v>
      </c>
    </row>
    <row r="187" spans="1:125" s="38" customFormat="1" ht="15" customHeight="1">
      <c r="A187" s="140"/>
      <c r="B187" s="140"/>
      <c r="C187" s="230" t="s">
        <v>5485</v>
      </c>
      <c r="D187" s="519" t="str">
        <f>IF($N$10="","",IF(HLOOKUP($N$10,Presentación!$AQ$3:$BV$575,Presentación!AP166)="","",HLOOKUP($N$10,Presentación!$AQ$3:$BV$575,Presentación!AP166,0)))</f>
        <v>30163</v>
      </c>
      <c r="E187" s="520"/>
      <c r="F187" s="521"/>
      <c r="G187" s="515" t="str">
        <f>IF($N$10="","",IF(HLOOKUP($N$10,Presentación!$BZ$3:$DE$575,Presentación!AP166,0)="","",HLOOKUP($N$10,Presentación!$BZ$3:$DE$575,Presentación!AP166,0)))</f>
        <v>Tenochtitlán</v>
      </c>
      <c r="H187" s="516"/>
      <c r="I187" s="516"/>
      <c r="J187" s="517"/>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c r="BN187">
        <f t="shared" si="13"/>
        <v>0</v>
      </c>
      <c r="BO187">
        <f t="shared" si="14"/>
        <v>0</v>
      </c>
      <c r="DP187"/>
      <c r="DQ187"/>
      <c r="DR187" s="2">
        <f t="shared" si="15"/>
        <v>0</v>
      </c>
      <c r="DS187" s="2">
        <f t="shared" si="16"/>
        <v>0</v>
      </c>
      <c r="DT187" s="2">
        <f t="shared" si="17"/>
        <v>0</v>
      </c>
      <c r="DU187" s="2">
        <f t="shared" si="18"/>
        <v>0</v>
      </c>
    </row>
    <row r="188" spans="1:125" s="38" customFormat="1" ht="15" customHeight="1">
      <c r="A188" s="140"/>
      <c r="B188" s="140"/>
      <c r="C188" s="230" t="s">
        <v>5486</v>
      </c>
      <c r="D188" s="519" t="str">
        <f>IF($N$10="","",IF(HLOOKUP($N$10,Presentación!$AQ$3:$BV$575,Presentación!AP167)="","",HLOOKUP($N$10,Presentación!$AQ$3:$BV$575,Presentación!AP167,0)))</f>
        <v>30164</v>
      </c>
      <c r="E188" s="520"/>
      <c r="F188" s="521"/>
      <c r="G188" s="515" t="str">
        <f>IF($N$10="","",IF(HLOOKUP($N$10,Presentación!$BZ$3:$DE$575,Presentación!AP167,0)="","",HLOOKUP($N$10,Presentación!$BZ$3:$DE$575,Presentación!AP167,0)))</f>
        <v>Teocelo</v>
      </c>
      <c r="H188" s="516"/>
      <c r="I188" s="516"/>
      <c r="J188" s="517"/>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c r="BN188">
        <f t="shared" si="13"/>
        <v>0</v>
      </c>
      <c r="BO188">
        <f t="shared" si="14"/>
        <v>0</v>
      </c>
      <c r="DP188"/>
      <c r="DQ188"/>
      <c r="DR188" s="2">
        <f t="shared" si="15"/>
        <v>0</v>
      </c>
      <c r="DS188" s="2">
        <f t="shared" si="16"/>
        <v>0</v>
      </c>
      <c r="DT188" s="2">
        <f t="shared" si="17"/>
        <v>0</v>
      </c>
      <c r="DU188" s="2">
        <f t="shared" si="18"/>
        <v>0</v>
      </c>
    </row>
    <row r="189" spans="1:125" s="38" customFormat="1" ht="15" customHeight="1">
      <c r="A189" s="140"/>
      <c r="B189" s="140"/>
      <c r="C189" s="230" t="s">
        <v>5487</v>
      </c>
      <c r="D189" s="519" t="str">
        <f>IF($N$10="","",IF(HLOOKUP($N$10,Presentación!$AQ$3:$BV$575,Presentación!AP168)="","",HLOOKUP($N$10,Presentación!$AQ$3:$BV$575,Presentación!AP168,0)))</f>
        <v>30165</v>
      </c>
      <c r="E189" s="520"/>
      <c r="F189" s="521"/>
      <c r="G189" s="515" t="str">
        <f>IF($N$10="","",IF(HLOOKUP($N$10,Presentación!$BZ$3:$DE$575,Presentación!AP168,0)="","",HLOOKUP($N$10,Presentación!$BZ$3:$DE$575,Presentación!AP168,0)))</f>
        <v>Tepatlaxco</v>
      </c>
      <c r="H189" s="516"/>
      <c r="I189" s="516"/>
      <c r="J189" s="517"/>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c r="BN189">
        <f t="shared" si="13"/>
        <v>0</v>
      </c>
      <c r="BO189">
        <f t="shared" si="14"/>
        <v>0</v>
      </c>
      <c r="DP189"/>
      <c r="DQ189"/>
      <c r="DR189" s="2">
        <f t="shared" si="15"/>
        <v>0</v>
      </c>
      <c r="DS189" s="2">
        <f t="shared" si="16"/>
        <v>0</v>
      </c>
      <c r="DT189" s="2">
        <f t="shared" si="17"/>
        <v>0</v>
      </c>
      <c r="DU189" s="2">
        <f t="shared" si="18"/>
        <v>0</v>
      </c>
    </row>
    <row r="190" spans="1:125" s="38" customFormat="1" ht="15" customHeight="1">
      <c r="A190" s="140"/>
      <c r="B190" s="140"/>
      <c r="C190" s="230" t="s">
        <v>5488</v>
      </c>
      <c r="D190" s="519" t="str">
        <f>IF($N$10="","",IF(HLOOKUP($N$10,Presentación!$AQ$3:$BV$575,Presentación!AP169)="","",HLOOKUP($N$10,Presentación!$AQ$3:$BV$575,Presentación!AP169,0)))</f>
        <v>30166</v>
      </c>
      <c r="E190" s="520"/>
      <c r="F190" s="521"/>
      <c r="G190" s="515" t="str">
        <f>IF($N$10="","",IF(HLOOKUP($N$10,Presentación!$BZ$3:$DE$575,Presentación!AP169,0)="","",HLOOKUP($N$10,Presentación!$BZ$3:$DE$575,Presentación!AP169,0)))</f>
        <v>Tepetlán</v>
      </c>
      <c r="H190" s="516"/>
      <c r="I190" s="516"/>
      <c r="J190" s="517"/>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c r="BN190">
        <f t="shared" si="13"/>
        <v>0</v>
      </c>
      <c r="BO190">
        <f t="shared" si="14"/>
        <v>0</v>
      </c>
      <c r="DP190"/>
      <c r="DQ190"/>
      <c r="DR190" s="2">
        <f t="shared" si="15"/>
        <v>0</v>
      </c>
      <c r="DS190" s="2">
        <f t="shared" si="16"/>
        <v>0</v>
      </c>
      <c r="DT190" s="2">
        <f t="shared" si="17"/>
        <v>0</v>
      </c>
      <c r="DU190" s="2">
        <f t="shared" si="18"/>
        <v>0</v>
      </c>
    </row>
    <row r="191" spans="1:125" s="38" customFormat="1" ht="15" customHeight="1">
      <c r="A191" s="140"/>
      <c r="B191" s="140"/>
      <c r="C191" s="230" t="s">
        <v>5489</v>
      </c>
      <c r="D191" s="519" t="str">
        <f>IF($N$10="","",IF(HLOOKUP($N$10,Presentación!$AQ$3:$BV$575,Presentación!AP170)="","",HLOOKUP($N$10,Presentación!$AQ$3:$BV$575,Presentación!AP170,0)))</f>
        <v>30167</v>
      </c>
      <c r="E191" s="520"/>
      <c r="F191" s="521"/>
      <c r="G191" s="515" t="str">
        <f>IF($N$10="","",IF(HLOOKUP($N$10,Presentación!$BZ$3:$DE$575,Presentación!AP170,0)="","",HLOOKUP($N$10,Presentación!$BZ$3:$DE$575,Presentación!AP170,0)))</f>
        <v>Tepetzintla</v>
      </c>
      <c r="H191" s="516"/>
      <c r="I191" s="516"/>
      <c r="J191" s="517"/>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c r="BN191">
        <f t="shared" si="13"/>
        <v>0</v>
      </c>
      <c r="BO191">
        <f t="shared" si="14"/>
        <v>0</v>
      </c>
      <c r="DP191"/>
      <c r="DQ191"/>
      <c r="DR191" s="2">
        <f t="shared" si="15"/>
        <v>0</v>
      </c>
      <c r="DS191" s="2">
        <f t="shared" si="16"/>
        <v>0</v>
      </c>
      <c r="DT191" s="2">
        <f t="shared" si="17"/>
        <v>0</v>
      </c>
      <c r="DU191" s="2">
        <f t="shared" si="18"/>
        <v>0</v>
      </c>
    </row>
    <row r="192" spans="1:125" s="38" customFormat="1" ht="15" customHeight="1">
      <c r="A192" s="140"/>
      <c r="B192" s="140"/>
      <c r="C192" s="230" t="s">
        <v>5490</v>
      </c>
      <c r="D192" s="519" t="str">
        <f>IF($N$10="","",IF(HLOOKUP($N$10,Presentación!$AQ$3:$BV$575,Presentación!AP171)="","",HLOOKUP($N$10,Presentación!$AQ$3:$BV$575,Presentación!AP171,0)))</f>
        <v>30168</v>
      </c>
      <c r="E192" s="520"/>
      <c r="F192" s="521"/>
      <c r="G192" s="515" t="str">
        <f>IF($N$10="","",IF(HLOOKUP($N$10,Presentación!$BZ$3:$DE$575,Presentación!AP171,0)="","",HLOOKUP($N$10,Presentación!$BZ$3:$DE$575,Presentación!AP171,0)))</f>
        <v>Tequila</v>
      </c>
      <c r="H192" s="516"/>
      <c r="I192" s="516"/>
      <c r="J192" s="517"/>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c r="BN192">
        <f t="shared" si="13"/>
        <v>0</v>
      </c>
      <c r="BO192">
        <f t="shared" si="14"/>
        <v>0</v>
      </c>
      <c r="DP192"/>
      <c r="DQ192"/>
      <c r="DR192" s="2">
        <f t="shared" si="15"/>
        <v>0</v>
      </c>
      <c r="DS192" s="2">
        <f t="shared" si="16"/>
        <v>0</v>
      </c>
      <c r="DT192" s="2">
        <f t="shared" si="17"/>
        <v>0</v>
      </c>
      <c r="DU192" s="2">
        <f t="shared" si="18"/>
        <v>0</v>
      </c>
    </row>
    <row r="193" spans="1:125" s="38" customFormat="1" ht="15" customHeight="1">
      <c r="A193" s="140"/>
      <c r="B193" s="140"/>
      <c r="C193" s="230" t="s">
        <v>5491</v>
      </c>
      <c r="D193" s="519" t="str">
        <f>IF($N$10="","",IF(HLOOKUP($N$10,Presentación!$AQ$3:$BV$575,Presentación!AP172)="","",HLOOKUP($N$10,Presentación!$AQ$3:$BV$575,Presentación!AP172,0)))</f>
        <v>30169</v>
      </c>
      <c r="E193" s="520"/>
      <c r="F193" s="521"/>
      <c r="G193" s="515" t="str">
        <f>IF($N$10="","",IF(HLOOKUP($N$10,Presentación!$BZ$3:$DE$575,Presentación!AP172,0)="","",HLOOKUP($N$10,Presentación!$BZ$3:$DE$575,Presentación!AP172,0)))</f>
        <v>José Azueta</v>
      </c>
      <c r="H193" s="516"/>
      <c r="I193" s="516"/>
      <c r="J193" s="517"/>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c r="BN193">
        <f t="shared" si="13"/>
        <v>0</v>
      </c>
      <c r="BO193">
        <f t="shared" si="14"/>
        <v>0</v>
      </c>
      <c r="DP193"/>
      <c r="DQ193"/>
      <c r="DR193" s="2">
        <f t="shared" si="15"/>
        <v>0</v>
      </c>
      <c r="DS193" s="2">
        <f t="shared" si="16"/>
        <v>0</v>
      </c>
      <c r="DT193" s="2">
        <f t="shared" si="17"/>
        <v>0</v>
      </c>
      <c r="DU193" s="2">
        <f t="shared" si="18"/>
        <v>0</v>
      </c>
    </row>
    <row r="194" spans="1:125" s="38" customFormat="1" ht="15" customHeight="1">
      <c r="A194" s="140"/>
      <c r="B194" s="140"/>
      <c r="C194" s="230" t="s">
        <v>5492</v>
      </c>
      <c r="D194" s="519" t="str">
        <f>IF($N$10="","",IF(HLOOKUP($N$10,Presentación!$AQ$3:$BV$575,Presentación!AP173)="","",HLOOKUP($N$10,Presentación!$AQ$3:$BV$575,Presentación!AP173,0)))</f>
        <v>30170</v>
      </c>
      <c r="E194" s="520"/>
      <c r="F194" s="521"/>
      <c r="G194" s="515" t="str">
        <f>IF($N$10="","",IF(HLOOKUP($N$10,Presentación!$BZ$3:$DE$575,Presentación!AP173,0)="","",HLOOKUP($N$10,Presentación!$BZ$3:$DE$575,Presentación!AP173,0)))</f>
        <v>Texcatepec</v>
      </c>
      <c r="H194" s="516"/>
      <c r="I194" s="516"/>
      <c r="J194" s="517"/>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c r="BN194">
        <f t="shared" si="13"/>
        <v>0</v>
      </c>
      <c r="BO194">
        <f t="shared" si="14"/>
        <v>0</v>
      </c>
      <c r="DP194"/>
      <c r="DQ194"/>
      <c r="DR194" s="2">
        <f t="shared" si="15"/>
        <v>0</v>
      </c>
      <c r="DS194" s="2">
        <f t="shared" si="16"/>
        <v>0</v>
      </c>
      <c r="DT194" s="2">
        <f t="shared" si="17"/>
        <v>0</v>
      </c>
      <c r="DU194" s="2">
        <f t="shared" si="18"/>
        <v>0</v>
      </c>
    </row>
    <row r="195" spans="1:125" s="38" customFormat="1" ht="15" customHeight="1">
      <c r="A195" s="140"/>
      <c r="B195" s="140"/>
      <c r="C195" s="230" t="s">
        <v>5493</v>
      </c>
      <c r="D195" s="519" t="str">
        <f>IF($N$10="","",IF(HLOOKUP($N$10,Presentación!$AQ$3:$BV$575,Presentación!AP174)="","",HLOOKUP($N$10,Presentación!$AQ$3:$BV$575,Presentación!AP174,0)))</f>
        <v>30171</v>
      </c>
      <c r="E195" s="520"/>
      <c r="F195" s="521"/>
      <c r="G195" s="515" t="str">
        <f>IF($N$10="","",IF(HLOOKUP($N$10,Presentación!$BZ$3:$DE$575,Presentación!AP174,0)="","",HLOOKUP($N$10,Presentación!$BZ$3:$DE$575,Presentación!AP174,0)))</f>
        <v>Texhuacán</v>
      </c>
      <c r="H195" s="516"/>
      <c r="I195" s="516"/>
      <c r="J195" s="517"/>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c r="BN195">
        <f t="shared" si="13"/>
        <v>0</v>
      </c>
      <c r="BO195">
        <f t="shared" si="14"/>
        <v>0</v>
      </c>
      <c r="DP195"/>
      <c r="DQ195"/>
      <c r="DR195" s="2">
        <f t="shared" si="15"/>
        <v>0</v>
      </c>
      <c r="DS195" s="2">
        <f t="shared" si="16"/>
        <v>0</v>
      </c>
      <c r="DT195" s="2">
        <f t="shared" si="17"/>
        <v>0</v>
      </c>
      <c r="DU195" s="2">
        <f t="shared" si="18"/>
        <v>0</v>
      </c>
    </row>
    <row r="196" spans="1:125" s="38" customFormat="1" ht="15" customHeight="1">
      <c r="A196" s="140"/>
      <c r="B196" s="140"/>
      <c r="C196" s="230" t="s">
        <v>5494</v>
      </c>
      <c r="D196" s="519" t="str">
        <f>IF($N$10="","",IF(HLOOKUP($N$10,Presentación!$AQ$3:$BV$575,Presentación!AP175)="","",HLOOKUP($N$10,Presentación!$AQ$3:$BV$575,Presentación!AP175,0)))</f>
        <v>30172</v>
      </c>
      <c r="E196" s="520"/>
      <c r="F196" s="521"/>
      <c r="G196" s="515" t="str">
        <f>IF($N$10="","",IF(HLOOKUP($N$10,Presentación!$BZ$3:$DE$575,Presentación!AP175,0)="","",HLOOKUP($N$10,Presentación!$BZ$3:$DE$575,Presentación!AP175,0)))</f>
        <v>Texistepec</v>
      </c>
      <c r="H196" s="516"/>
      <c r="I196" s="516"/>
      <c r="J196" s="517"/>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c r="BN196">
        <f t="shared" si="13"/>
        <v>0</v>
      </c>
      <c r="BO196">
        <f t="shared" si="14"/>
        <v>0</v>
      </c>
      <c r="DP196"/>
      <c r="DQ196"/>
      <c r="DR196" s="2">
        <f t="shared" si="15"/>
        <v>0</v>
      </c>
      <c r="DS196" s="2">
        <f t="shared" si="16"/>
        <v>0</v>
      </c>
      <c r="DT196" s="2">
        <f t="shared" si="17"/>
        <v>0</v>
      </c>
      <c r="DU196" s="2">
        <f t="shared" si="18"/>
        <v>0</v>
      </c>
    </row>
    <row r="197" spans="1:125" s="38" customFormat="1" ht="15" customHeight="1">
      <c r="A197" s="140"/>
      <c r="B197" s="140"/>
      <c r="C197" s="230" t="s">
        <v>5495</v>
      </c>
      <c r="D197" s="519" t="str">
        <f>IF($N$10="","",IF(HLOOKUP($N$10,Presentación!$AQ$3:$BV$575,Presentación!AP176)="","",HLOOKUP($N$10,Presentación!$AQ$3:$BV$575,Presentación!AP176,0)))</f>
        <v>30173</v>
      </c>
      <c r="E197" s="520"/>
      <c r="F197" s="521"/>
      <c r="G197" s="515" t="str">
        <f>IF($N$10="","",IF(HLOOKUP($N$10,Presentación!$BZ$3:$DE$575,Presentación!AP176,0)="","",HLOOKUP($N$10,Presentación!$BZ$3:$DE$575,Presentación!AP176,0)))</f>
        <v>Tezonapa</v>
      </c>
      <c r="H197" s="516"/>
      <c r="I197" s="516"/>
      <c r="J197" s="517"/>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c r="BN197">
        <f t="shared" si="13"/>
        <v>0</v>
      </c>
      <c r="BO197">
        <f t="shared" si="14"/>
        <v>0</v>
      </c>
      <c r="DP197"/>
      <c r="DQ197"/>
      <c r="DR197" s="2">
        <f t="shared" si="15"/>
        <v>0</v>
      </c>
      <c r="DS197" s="2">
        <f t="shared" si="16"/>
        <v>0</v>
      </c>
      <c r="DT197" s="2">
        <f t="shared" si="17"/>
        <v>0</v>
      </c>
      <c r="DU197" s="2">
        <f t="shared" si="18"/>
        <v>0</v>
      </c>
    </row>
    <row r="198" spans="1:125" s="38" customFormat="1" ht="15" customHeight="1">
      <c r="A198" s="140"/>
      <c r="B198" s="140"/>
      <c r="C198" s="230" t="s">
        <v>5496</v>
      </c>
      <c r="D198" s="519" t="str">
        <f>IF($N$10="","",IF(HLOOKUP($N$10,Presentación!$AQ$3:$BV$575,Presentación!AP177)="","",HLOOKUP($N$10,Presentación!$AQ$3:$BV$575,Presentación!AP177,0)))</f>
        <v>30174</v>
      </c>
      <c r="E198" s="520"/>
      <c r="F198" s="521"/>
      <c r="G198" s="515" t="str">
        <f>IF($N$10="","",IF(HLOOKUP($N$10,Presentación!$BZ$3:$DE$575,Presentación!AP177,0)="","",HLOOKUP($N$10,Presentación!$BZ$3:$DE$575,Presentación!AP177,0)))</f>
        <v>Tierra Blanca</v>
      </c>
      <c r="H198" s="516"/>
      <c r="I198" s="516"/>
      <c r="J198" s="517"/>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c r="BN198">
        <f t="shared" si="13"/>
        <v>0</v>
      </c>
      <c r="BO198">
        <f t="shared" si="14"/>
        <v>0</v>
      </c>
      <c r="DP198"/>
      <c r="DQ198"/>
      <c r="DR198" s="2">
        <f t="shared" si="15"/>
        <v>0</v>
      </c>
      <c r="DS198" s="2">
        <f t="shared" si="16"/>
        <v>0</v>
      </c>
      <c r="DT198" s="2">
        <f t="shared" si="17"/>
        <v>0</v>
      </c>
      <c r="DU198" s="2">
        <f t="shared" si="18"/>
        <v>0</v>
      </c>
    </row>
    <row r="199" spans="1:125" s="38" customFormat="1" ht="15" customHeight="1">
      <c r="A199" s="140"/>
      <c r="B199" s="140"/>
      <c r="C199" s="230" t="s">
        <v>5497</v>
      </c>
      <c r="D199" s="519" t="str">
        <f>IF($N$10="","",IF(HLOOKUP($N$10,Presentación!$AQ$3:$BV$575,Presentación!AP178)="","",HLOOKUP($N$10,Presentación!$AQ$3:$BV$575,Presentación!AP178,0)))</f>
        <v>30175</v>
      </c>
      <c r="E199" s="520"/>
      <c r="F199" s="521"/>
      <c r="G199" s="515" t="str">
        <f>IF($N$10="","",IF(HLOOKUP($N$10,Presentación!$BZ$3:$DE$575,Presentación!AP178,0)="","",HLOOKUP($N$10,Presentación!$BZ$3:$DE$575,Presentación!AP178,0)))</f>
        <v>Tihuatlán</v>
      </c>
      <c r="H199" s="516"/>
      <c r="I199" s="516"/>
      <c r="J199" s="517"/>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c r="BN199">
        <f t="shared" si="13"/>
        <v>0</v>
      </c>
      <c r="BO199">
        <f t="shared" si="14"/>
        <v>0</v>
      </c>
      <c r="DP199"/>
      <c r="DQ199"/>
      <c r="DR199" s="2">
        <f t="shared" si="15"/>
        <v>0</v>
      </c>
      <c r="DS199" s="2">
        <f t="shared" si="16"/>
        <v>0</v>
      </c>
      <c r="DT199" s="2">
        <f t="shared" si="17"/>
        <v>0</v>
      </c>
      <c r="DU199" s="2">
        <f t="shared" si="18"/>
        <v>0</v>
      </c>
    </row>
    <row r="200" spans="1:125" s="38" customFormat="1" ht="15" customHeight="1">
      <c r="A200" s="140"/>
      <c r="B200" s="140"/>
      <c r="C200" s="230" t="s">
        <v>5498</v>
      </c>
      <c r="D200" s="519" t="str">
        <f>IF($N$10="","",IF(HLOOKUP($N$10,Presentación!$AQ$3:$BV$575,Presentación!AP179)="","",HLOOKUP($N$10,Presentación!$AQ$3:$BV$575,Presentación!AP179,0)))</f>
        <v>30176</v>
      </c>
      <c r="E200" s="520"/>
      <c r="F200" s="521"/>
      <c r="G200" s="515" t="str">
        <f>IF($N$10="","",IF(HLOOKUP($N$10,Presentación!$BZ$3:$DE$575,Presentación!AP179,0)="","",HLOOKUP($N$10,Presentación!$BZ$3:$DE$575,Presentación!AP179,0)))</f>
        <v>Tlacojalpan</v>
      </c>
      <c r="H200" s="516"/>
      <c r="I200" s="516"/>
      <c r="J200" s="517"/>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c r="BN200">
        <f t="shared" si="13"/>
        <v>0</v>
      </c>
      <c r="BO200">
        <f t="shared" si="14"/>
        <v>0</v>
      </c>
      <c r="DP200"/>
      <c r="DQ200"/>
      <c r="DR200" s="2">
        <f t="shared" si="15"/>
        <v>0</v>
      </c>
      <c r="DS200" s="2">
        <f t="shared" si="16"/>
        <v>0</v>
      </c>
      <c r="DT200" s="2">
        <f t="shared" si="17"/>
        <v>0</v>
      </c>
      <c r="DU200" s="2">
        <f t="shared" si="18"/>
        <v>0</v>
      </c>
    </row>
    <row r="201" spans="1:125" s="38" customFormat="1" ht="15" customHeight="1">
      <c r="A201" s="140"/>
      <c r="B201" s="140"/>
      <c r="C201" s="230" t="s">
        <v>5499</v>
      </c>
      <c r="D201" s="519" t="str">
        <f>IF($N$10="","",IF(HLOOKUP($N$10,Presentación!$AQ$3:$BV$575,Presentación!AP180)="","",HLOOKUP($N$10,Presentación!$AQ$3:$BV$575,Presentación!AP180,0)))</f>
        <v>30177</v>
      </c>
      <c r="E201" s="520"/>
      <c r="F201" s="521"/>
      <c r="G201" s="515" t="str">
        <f>IF($N$10="","",IF(HLOOKUP($N$10,Presentación!$BZ$3:$DE$575,Presentación!AP180,0)="","",HLOOKUP($N$10,Presentación!$BZ$3:$DE$575,Presentación!AP180,0)))</f>
        <v>Tlacolulan</v>
      </c>
      <c r="H201" s="516"/>
      <c r="I201" s="516"/>
      <c r="J201" s="517"/>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c r="BN201">
        <f t="shared" si="13"/>
        <v>0</v>
      </c>
      <c r="BO201">
        <f t="shared" si="14"/>
        <v>0</v>
      </c>
      <c r="DP201"/>
      <c r="DQ201"/>
      <c r="DR201" s="2">
        <f t="shared" si="15"/>
        <v>0</v>
      </c>
      <c r="DS201" s="2">
        <f t="shared" si="16"/>
        <v>0</v>
      </c>
      <c r="DT201" s="2">
        <f t="shared" si="17"/>
        <v>0</v>
      </c>
      <c r="DU201" s="2">
        <f t="shared" si="18"/>
        <v>0</v>
      </c>
    </row>
    <row r="202" spans="1:125" s="38" customFormat="1" ht="15" customHeight="1">
      <c r="A202" s="140"/>
      <c r="B202" s="140"/>
      <c r="C202" s="230" t="s">
        <v>5500</v>
      </c>
      <c r="D202" s="519" t="str">
        <f>IF($N$10="","",IF(HLOOKUP($N$10,Presentación!$AQ$3:$BV$575,Presentación!AP181)="","",HLOOKUP($N$10,Presentación!$AQ$3:$BV$575,Presentación!AP181,0)))</f>
        <v>30178</v>
      </c>
      <c r="E202" s="520"/>
      <c r="F202" s="521"/>
      <c r="G202" s="515" t="str">
        <f>IF($N$10="","",IF(HLOOKUP($N$10,Presentación!$BZ$3:$DE$575,Presentación!AP181,0)="","",HLOOKUP($N$10,Presentación!$BZ$3:$DE$575,Presentación!AP181,0)))</f>
        <v>Tlacotalpan</v>
      </c>
      <c r="H202" s="516"/>
      <c r="I202" s="516"/>
      <c r="J202" s="517"/>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c r="BN202">
        <f t="shared" si="13"/>
        <v>0</v>
      </c>
      <c r="BO202">
        <f t="shared" si="14"/>
        <v>0</v>
      </c>
      <c r="DP202"/>
      <c r="DQ202"/>
      <c r="DR202" s="2">
        <f t="shared" si="15"/>
        <v>0</v>
      </c>
      <c r="DS202" s="2">
        <f t="shared" si="16"/>
        <v>0</v>
      </c>
      <c r="DT202" s="2">
        <f t="shared" si="17"/>
        <v>0</v>
      </c>
      <c r="DU202" s="2">
        <f t="shared" si="18"/>
        <v>0</v>
      </c>
    </row>
    <row r="203" spans="1:125" s="38" customFormat="1" ht="15" customHeight="1">
      <c r="A203" s="140"/>
      <c r="B203" s="140"/>
      <c r="C203" s="230" t="s">
        <v>5501</v>
      </c>
      <c r="D203" s="519" t="str">
        <f>IF($N$10="","",IF(HLOOKUP($N$10,Presentación!$AQ$3:$BV$575,Presentación!AP182)="","",HLOOKUP($N$10,Presentación!$AQ$3:$BV$575,Presentación!AP182,0)))</f>
        <v>30179</v>
      </c>
      <c r="E203" s="520"/>
      <c r="F203" s="521"/>
      <c r="G203" s="515" t="str">
        <f>IF($N$10="","",IF(HLOOKUP($N$10,Presentación!$BZ$3:$DE$575,Presentación!AP182,0)="","",HLOOKUP($N$10,Presentación!$BZ$3:$DE$575,Presentación!AP182,0)))</f>
        <v>Tlacotepec de Mejía</v>
      </c>
      <c r="H203" s="516"/>
      <c r="I203" s="516"/>
      <c r="J203" s="517"/>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c r="BN203">
        <f t="shared" si="13"/>
        <v>0</v>
      </c>
      <c r="BO203">
        <f t="shared" si="14"/>
        <v>0</v>
      </c>
      <c r="DP203"/>
      <c r="DQ203"/>
      <c r="DR203" s="2">
        <f t="shared" si="15"/>
        <v>0</v>
      </c>
      <c r="DS203" s="2">
        <f t="shared" si="16"/>
        <v>0</v>
      </c>
      <c r="DT203" s="2">
        <f t="shared" si="17"/>
        <v>0</v>
      </c>
      <c r="DU203" s="2">
        <f t="shared" si="18"/>
        <v>0</v>
      </c>
    </row>
    <row r="204" spans="1:125" s="38" customFormat="1" ht="15" customHeight="1">
      <c r="A204" s="140"/>
      <c r="B204" s="140"/>
      <c r="C204" s="230" t="s">
        <v>5502</v>
      </c>
      <c r="D204" s="519" t="str">
        <f>IF($N$10="","",IF(HLOOKUP($N$10,Presentación!$AQ$3:$BV$575,Presentación!AP183)="","",HLOOKUP($N$10,Presentación!$AQ$3:$BV$575,Presentación!AP183,0)))</f>
        <v>30180</v>
      </c>
      <c r="E204" s="520"/>
      <c r="F204" s="521"/>
      <c r="G204" s="515" t="str">
        <f>IF($N$10="","",IF(HLOOKUP($N$10,Presentación!$BZ$3:$DE$575,Presentación!AP183,0)="","",HLOOKUP($N$10,Presentación!$BZ$3:$DE$575,Presentación!AP183,0)))</f>
        <v>Tlachichilco</v>
      </c>
      <c r="H204" s="516"/>
      <c r="I204" s="516"/>
      <c r="J204" s="517"/>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c r="BN204">
        <f t="shared" si="13"/>
        <v>0</v>
      </c>
      <c r="BO204">
        <f t="shared" si="14"/>
        <v>0</v>
      </c>
      <c r="DP204"/>
      <c r="DQ204"/>
      <c r="DR204" s="2">
        <f t="shared" si="15"/>
        <v>0</v>
      </c>
      <c r="DS204" s="2">
        <f t="shared" si="16"/>
        <v>0</v>
      </c>
      <c r="DT204" s="2">
        <f t="shared" si="17"/>
        <v>0</v>
      </c>
      <c r="DU204" s="2">
        <f t="shared" si="18"/>
        <v>0</v>
      </c>
    </row>
    <row r="205" spans="1:125" s="38" customFormat="1" ht="15" customHeight="1">
      <c r="A205" s="140"/>
      <c r="B205" s="140"/>
      <c r="C205" s="230" t="s">
        <v>5503</v>
      </c>
      <c r="D205" s="519" t="str">
        <f>IF($N$10="","",IF(HLOOKUP($N$10,Presentación!$AQ$3:$BV$575,Presentación!AP184)="","",HLOOKUP($N$10,Presentación!$AQ$3:$BV$575,Presentación!AP184,0)))</f>
        <v>30181</v>
      </c>
      <c r="E205" s="520"/>
      <c r="F205" s="521"/>
      <c r="G205" s="515" t="str">
        <f>IF($N$10="","",IF(HLOOKUP($N$10,Presentación!$BZ$3:$DE$575,Presentación!AP184,0)="","",HLOOKUP($N$10,Presentación!$BZ$3:$DE$575,Presentación!AP184,0)))</f>
        <v>Tlalixcoyan</v>
      </c>
      <c r="H205" s="516"/>
      <c r="I205" s="516"/>
      <c r="J205" s="517"/>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c r="BN205">
        <f t="shared" si="13"/>
        <v>0</v>
      </c>
      <c r="BO205">
        <f t="shared" si="14"/>
        <v>0</v>
      </c>
      <c r="DP205"/>
      <c r="DQ205"/>
      <c r="DR205" s="2">
        <f t="shared" si="15"/>
        <v>0</v>
      </c>
      <c r="DS205" s="2">
        <f t="shared" si="16"/>
        <v>0</v>
      </c>
      <c r="DT205" s="2">
        <f t="shared" si="17"/>
        <v>0</v>
      </c>
      <c r="DU205" s="2">
        <f t="shared" si="18"/>
        <v>0</v>
      </c>
    </row>
    <row r="206" spans="1:125" s="38" customFormat="1" ht="15" customHeight="1">
      <c r="A206" s="140"/>
      <c r="B206" s="140"/>
      <c r="C206" s="230" t="s">
        <v>5504</v>
      </c>
      <c r="D206" s="519" t="str">
        <f>IF($N$10="","",IF(HLOOKUP($N$10,Presentación!$AQ$3:$BV$575,Presentación!AP185)="","",HLOOKUP($N$10,Presentación!$AQ$3:$BV$575,Presentación!AP185,0)))</f>
        <v>30182</v>
      </c>
      <c r="E206" s="520"/>
      <c r="F206" s="521"/>
      <c r="G206" s="515" t="str">
        <f>IF($N$10="","",IF(HLOOKUP($N$10,Presentación!$BZ$3:$DE$575,Presentación!AP185,0)="","",HLOOKUP($N$10,Presentación!$BZ$3:$DE$575,Presentación!AP185,0)))</f>
        <v>Tlalnelhuayocan</v>
      </c>
      <c r="H206" s="516"/>
      <c r="I206" s="516"/>
      <c r="J206" s="517"/>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c r="BN206">
        <f t="shared" si="13"/>
        <v>0</v>
      </c>
      <c r="BO206">
        <f t="shared" si="14"/>
        <v>0</v>
      </c>
      <c r="DP206"/>
      <c r="DQ206"/>
      <c r="DR206" s="2">
        <f t="shared" si="15"/>
        <v>0</v>
      </c>
      <c r="DS206" s="2">
        <f t="shared" si="16"/>
        <v>0</v>
      </c>
      <c r="DT206" s="2">
        <f t="shared" si="17"/>
        <v>0</v>
      </c>
      <c r="DU206" s="2">
        <f t="shared" si="18"/>
        <v>0</v>
      </c>
    </row>
    <row r="207" spans="1:125" s="38" customFormat="1" ht="15" customHeight="1">
      <c r="A207" s="140"/>
      <c r="B207" s="140"/>
      <c r="C207" s="230" t="s">
        <v>5505</v>
      </c>
      <c r="D207" s="519" t="str">
        <f>IF($N$10="","",IF(HLOOKUP($N$10,Presentación!$AQ$3:$BV$575,Presentación!AP186)="","",HLOOKUP($N$10,Presentación!$AQ$3:$BV$575,Presentación!AP186,0)))</f>
        <v>30183</v>
      </c>
      <c r="E207" s="520"/>
      <c r="F207" s="521"/>
      <c r="G207" s="515" t="str">
        <f>IF($N$10="","",IF(HLOOKUP($N$10,Presentación!$BZ$3:$DE$575,Presentación!AP186,0)="","",HLOOKUP($N$10,Presentación!$BZ$3:$DE$575,Presentación!AP186,0)))</f>
        <v>Tlapacoyan</v>
      </c>
      <c r="H207" s="516"/>
      <c r="I207" s="516"/>
      <c r="J207" s="517"/>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c r="BN207">
        <f t="shared" si="13"/>
        <v>0</v>
      </c>
      <c r="BO207">
        <f t="shared" si="14"/>
        <v>0</v>
      </c>
      <c r="DP207"/>
      <c r="DQ207"/>
      <c r="DR207" s="2">
        <f t="shared" si="15"/>
        <v>0</v>
      </c>
      <c r="DS207" s="2">
        <f t="shared" si="16"/>
        <v>0</v>
      </c>
      <c r="DT207" s="2">
        <f t="shared" si="17"/>
        <v>0</v>
      </c>
      <c r="DU207" s="2">
        <f t="shared" si="18"/>
        <v>0</v>
      </c>
    </row>
    <row r="208" spans="1:125" s="38" customFormat="1" ht="15" customHeight="1">
      <c r="A208" s="140"/>
      <c r="B208" s="140"/>
      <c r="C208" s="230" t="s">
        <v>5506</v>
      </c>
      <c r="D208" s="519" t="str">
        <f>IF($N$10="","",IF(HLOOKUP($N$10,Presentación!$AQ$3:$BV$575,Presentación!AP187)="","",HLOOKUP($N$10,Presentación!$AQ$3:$BV$575,Presentación!AP187,0)))</f>
        <v>30184</v>
      </c>
      <c r="E208" s="520"/>
      <c r="F208" s="521"/>
      <c r="G208" s="515" t="str">
        <f>IF($N$10="","",IF(HLOOKUP($N$10,Presentación!$BZ$3:$DE$575,Presentación!AP187,0)="","",HLOOKUP($N$10,Presentación!$BZ$3:$DE$575,Presentación!AP187,0)))</f>
        <v>Tlaquilpa</v>
      </c>
      <c r="H208" s="516"/>
      <c r="I208" s="516"/>
      <c r="J208" s="517"/>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c r="BN208">
        <f t="shared" si="13"/>
        <v>0</v>
      </c>
      <c r="BO208">
        <f t="shared" si="14"/>
        <v>0</v>
      </c>
      <c r="DP208"/>
      <c r="DQ208"/>
      <c r="DR208" s="2">
        <f t="shared" si="15"/>
        <v>0</v>
      </c>
      <c r="DS208" s="2">
        <f t="shared" si="16"/>
        <v>0</v>
      </c>
      <c r="DT208" s="2">
        <f t="shared" si="17"/>
        <v>0</v>
      </c>
      <c r="DU208" s="2">
        <f t="shared" si="18"/>
        <v>0</v>
      </c>
    </row>
    <row r="209" spans="1:125" s="38" customFormat="1" ht="15" customHeight="1">
      <c r="A209" s="140"/>
      <c r="B209" s="140"/>
      <c r="C209" s="230" t="s">
        <v>5507</v>
      </c>
      <c r="D209" s="519" t="str">
        <f>IF($N$10="","",IF(HLOOKUP($N$10,Presentación!$AQ$3:$BV$575,Presentación!AP188)="","",HLOOKUP($N$10,Presentación!$AQ$3:$BV$575,Presentación!AP188,0)))</f>
        <v>30185</v>
      </c>
      <c r="E209" s="520"/>
      <c r="F209" s="521"/>
      <c r="G209" s="515" t="str">
        <f>IF($N$10="","",IF(HLOOKUP($N$10,Presentación!$BZ$3:$DE$575,Presentación!AP188,0)="","",HLOOKUP($N$10,Presentación!$BZ$3:$DE$575,Presentación!AP188,0)))</f>
        <v>Tlilapan</v>
      </c>
      <c r="H209" s="516"/>
      <c r="I209" s="516"/>
      <c r="J209" s="517"/>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c r="BN209">
        <f t="shared" si="13"/>
        <v>0</v>
      </c>
      <c r="BO209">
        <f t="shared" si="14"/>
        <v>0</v>
      </c>
      <c r="DP209"/>
      <c r="DQ209"/>
      <c r="DR209" s="2">
        <f t="shared" si="15"/>
        <v>0</v>
      </c>
      <c r="DS209" s="2">
        <f t="shared" si="16"/>
        <v>0</v>
      </c>
      <c r="DT209" s="2">
        <f t="shared" si="17"/>
        <v>0</v>
      </c>
      <c r="DU209" s="2">
        <f t="shared" si="18"/>
        <v>0</v>
      </c>
    </row>
    <row r="210" spans="1:125" s="38" customFormat="1" ht="15" customHeight="1">
      <c r="A210" s="140"/>
      <c r="B210" s="140"/>
      <c r="C210" s="230" t="s">
        <v>5508</v>
      </c>
      <c r="D210" s="519" t="str">
        <f>IF($N$10="","",IF(HLOOKUP($N$10,Presentación!$AQ$3:$BV$575,Presentación!AP189)="","",HLOOKUP($N$10,Presentación!$AQ$3:$BV$575,Presentación!AP189,0)))</f>
        <v>30186</v>
      </c>
      <c r="E210" s="520"/>
      <c r="F210" s="521"/>
      <c r="G210" s="515" t="str">
        <f>IF($N$10="","",IF(HLOOKUP($N$10,Presentación!$BZ$3:$DE$575,Presentación!AP189,0)="","",HLOOKUP($N$10,Presentación!$BZ$3:$DE$575,Presentación!AP189,0)))</f>
        <v>Tomatlán</v>
      </c>
      <c r="H210" s="516"/>
      <c r="I210" s="516"/>
      <c r="J210" s="517"/>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c r="BN210">
        <f t="shared" si="13"/>
        <v>0</v>
      </c>
      <c r="BO210">
        <f t="shared" si="14"/>
        <v>0</v>
      </c>
      <c r="DP210"/>
      <c r="DQ210"/>
      <c r="DR210" s="2">
        <f t="shared" si="15"/>
        <v>0</v>
      </c>
      <c r="DS210" s="2">
        <f t="shared" si="16"/>
        <v>0</v>
      </c>
      <c r="DT210" s="2">
        <f t="shared" si="17"/>
        <v>0</v>
      </c>
      <c r="DU210" s="2">
        <f t="shared" si="18"/>
        <v>0</v>
      </c>
    </row>
    <row r="211" spans="1:125" s="38" customFormat="1" ht="15" customHeight="1">
      <c r="A211" s="140"/>
      <c r="B211" s="140"/>
      <c r="C211" s="230" t="s">
        <v>5509</v>
      </c>
      <c r="D211" s="519" t="str">
        <f>IF($N$10="","",IF(HLOOKUP($N$10,Presentación!$AQ$3:$BV$575,Presentación!AP190)="","",HLOOKUP($N$10,Presentación!$AQ$3:$BV$575,Presentación!AP190,0)))</f>
        <v>30187</v>
      </c>
      <c r="E211" s="520"/>
      <c r="F211" s="521"/>
      <c r="G211" s="515" t="str">
        <f>IF($N$10="","",IF(HLOOKUP($N$10,Presentación!$BZ$3:$DE$575,Presentación!AP190,0)="","",HLOOKUP($N$10,Presentación!$BZ$3:$DE$575,Presentación!AP190,0)))</f>
        <v>Tonayán</v>
      </c>
      <c r="H211" s="516"/>
      <c r="I211" s="516"/>
      <c r="J211" s="517"/>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c r="BN211">
        <f t="shared" si="13"/>
        <v>0</v>
      </c>
      <c r="BO211">
        <f t="shared" si="14"/>
        <v>0</v>
      </c>
      <c r="DP211"/>
      <c r="DQ211"/>
      <c r="DR211" s="2">
        <f t="shared" si="15"/>
        <v>0</v>
      </c>
      <c r="DS211" s="2">
        <f t="shared" si="16"/>
        <v>0</v>
      </c>
      <c r="DT211" s="2">
        <f t="shared" si="17"/>
        <v>0</v>
      </c>
      <c r="DU211" s="2">
        <f t="shared" si="18"/>
        <v>0</v>
      </c>
    </row>
    <row r="212" spans="1:125" s="38" customFormat="1" ht="15" customHeight="1">
      <c r="A212" s="140"/>
      <c r="B212" s="140"/>
      <c r="C212" s="230" t="s">
        <v>5510</v>
      </c>
      <c r="D212" s="519" t="str">
        <f>IF($N$10="","",IF(HLOOKUP($N$10,Presentación!$AQ$3:$BV$575,Presentación!AP191)="","",HLOOKUP($N$10,Presentación!$AQ$3:$BV$575,Presentación!AP191,0)))</f>
        <v>30188</v>
      </c>
      <c r="E212" s="520"/>
      <c r="F212" s="521"/>
      <c r="G212" s="515" t="str">
        <f>IF($N$10="","",IF(HLOOKUP($N$10,Presentación!$BZ$3:$DE$575,Presentación!AP191,0)="","",HLOOKUP($N$10,Presentación!$BZ$3:$DE$575,Presentación!AP191,0)))</f>
        <v>Totutla</v>
      </c>
      <c r="H212" s="516"/>
      <c r="I212" s="516"/>
      <c r="J212" s="517"/>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c r="BN212">
        <f t="shared" si="13"/>
        <v>0</v>
      </c>
      <c r="BO212">
        <f t="shared" si="14"/>
        <v>0</v>
      </c>
      <c r="DP212"/>
      <c r="DQ212"/>
      <c r="DR212" s="2">
        <f t="shared" si="15"/>
        <v>0</v>
      </c>
      <c r="DS212" s="2">
        <f t="shared" si="16"/>
        <v>0</v>
      </c>
      <c r="DT212" s="2">
        <f t="shared" si="17"/>
        <v>0</v>
      </c>
      <c r="DU212" s="2">
        <f t="shared" si="18"/>
        <v>0</v>
      </c>
    </row>
    <row r="213" spans="1:125" s="38" customFormat="1" ht="15" customHeight="1">
      <c r="A213" s="140"/>
      <c r="B213" s="140"/>
      <c r="C213" s="230" t="s">
        <v>5511</v>
      </c>
      <c r="D213" s="519" t="str">
        <f>IF($N$10="","",IF(HLOOKUP($N$10,Presentación!$AQ$3:$BV$575,Presentación!AP192)="","",HLOOKUP($N$10,Presentación!$AQ$3:$BV$575,Presentación!AP192,0)))</f>
        <v>30189</v>
      </c>
      <c r="E213" s="520"/>
      <c r="F213" s="521"/>
      <c r="G213" s="515" t="str">
        <f>IF($N$10="","",IF(HLOOKUP($N$10,Presentación!$BZ$3:$DE$575,Presentación!AP192,0)="","",HLOOKUP($N$10,Presentación!$BZ$3:$DE$575,Presentación!AP192,0)))</f>
        <v>Tuxpan</v>
      </c>
      <c r="H213" s="516"/>
      <c r="I213" s="516"/>
      <c r="J213" s="517"/>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c r="BN213">
        <f t="shared" si="13"/>
        <v>0</v>
      </c>
      <c r="BO213">
        <f t="shared" si="14"/>
        <v>0</v>
      </c>
      <c r="DP213"/>
      <c r="DQ213"/>
      <c r="DR213" s="2">
        <f t="shared" si="15"/>
        <v>0</v>
      </c>
      <c r="DS213" s="2">
        <f t="shared" si="16"/>
        <v>0</v>
      </c>
      <c r="DT213" s="2">
        <f t="shared" si="17"/>
        <v>0</v>
      </c>
      <c r="DU213" s="2">
        <f t="shared" si="18"/>
        <v>0</v>
      </c>
    </row>
    <row r="214" spans="1:125" s="38" customFormat="1" ht="15" customHeight="1">
      <c r="A214" s="140"/>
      <c r="B214" s="140"/>
      <c r="C214" s="230" t="s">
        <v>5512</v>
      </c>
      <c r="D214" s="519" t="str">
        <f>IF($N$10="","",IF(HLOOKUP($N$10,Presentación!$AQ$3:$BV$575,Presentación!AP193)="","",HLOOKUP($N$10,Presentación!$AQ$3:$BV$575,Presentación!AP193,0)))</f>
        <v>30190</v>
      </c>
      <c r="E214" s="520"/>
      <c r="F214" s="521"/>
      <c r="G214" s="515" t="str">
        <f>IF($N$10="","",IF(HLOOKUP($N$10,Presentación!$BZ$3:$DE$575,Presentación!AP193,0)="","",HLOOKUP($N$10,Presentación!$BZ$3:$DE$575,Presentación!AP193,0)))</f>
        <v>Tuxtilla</v>
      </c>
      <c r="H214" s="516"/>
      <c r="I214" s="516"/>
      <c r="J214" s="517"/>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c r="BN214">
        <f t="shared" si="13"/>
        <v>0</v>
      </c>
      <c r="BO214">
        <f t="shared" si="14"/>
        <v>0</v>
      </c>
      <c r="DP214"/>
      <c r="DQ214"/>
      <c r="DR214" s="2">
        <f t="shared" si="15"/>
        <v>0</v>
      </c>
      <c r="DS214" s="2">
        <f t="shared" si="16"/>
        <v>0</v>
      </c>
      <c r="DT214" s="2">
        <f t="shared" si="17"/>
        <v>0</v>
      </c>
      <c r="DU214" s="2">
        <f t="shared" si="18"/>
        <v>0</v>
      </c>
    </row>
    <row r="215" spans="1:125" s="38" customFormat="1" ht="15" customHeight="1">
      <c r="A215" s="140"/>
      <c r="B215" s="140"/>
      <c r="C215" s="230" t="s">
        <v>5513</v>
      </c>
      <c r="D215" s="519" t="str">
        <f>IF($N$10="","",IF(HLOOKUP($N$10,Presentación!$AQ$3:$BV$575,Presentación!AP194)="","",HLOOKUP($N$10,Presentación!$AQ$3:$BV$575,Presentación!AP194,0)))</f>
        <v>30191</v>
      </c>
      <c r="E215" s="520"/>
      <c r="F215" s="521"/>
      <c r="G215" s="515" t="str">
        <f>IF($N$10="","",IF(HLOOKUP($N$10,Presentación!$BZ$3:$DE$575,Presentación!AP194,0)="","",HLOOKUP($N$10,Presentación!$BZ$3:$DE$575,Presentación!AP194,0)))</f>
        <v>Ursulo Galván</v>
      </c>
      <c r="H215" s="516"/>
      <c r="I215" s="516"/>
      <c r="J215" s="517"/>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c r="BN215">
        <f t="shared" si="13"/>
        <v>0</v>
      </c>
      <c r="BO215">
        <f t="shared" si="14"/>
        <v>0</v>
      </c>
      <c r="DP215"/>
      <c r="DQ215"/>
      <c r="DR215" s="2">
        <f t="shared" si="15"/>
        <v>0</v>
      </c>
      <c r="DS215" s="2">
        <f t="shared" si="16"/>
        <v>0</v>
      </c>
      <c r="DT215" s="2">
        <f t="shared" si="17"/>
        <v>0</v>
      </c>
      <c r="DU215" s="2">
        <f t="shared" si="18"/>
        <v>0</v>
      </c>
    </row>
    <row r="216" spans="1:125" s="38" customFormat="1" ht="15" customHeight="1">
      <c r="A216" s="140"/>
      <c r="B216" s="140"/>
      <c r="C216" s="230" t="s">
        <v>5514</v>
      </c>
      <c r="D216" s="519" t="str">
        <f>IF($N$10="","",IF(HLOOKUP($N$10,Presentación!$AQ$3:$BV$575,Presentación!AP195)="","",HLOOKUP($N$10,Presentación!$AQ$3:$BV$575,Presentación!AP195,0)))</f>
        <v>30192</v>
      </c>
      <c r="E216" s="520"/>
      <c r="F216" s="521"/>
      <c r="G216" s="515" t="str">
        <f>IF($N$10="","",IF(HLOOKUP($N$10,Presentación!$BZ$3:$DE$575,Presentación!AP195,0)="","",HLOOKUP($N$10,Presentación!$BZ$3:$DE$575,Presentación!AP195,0)))</f>
        <v>Vega de Alatorre</v>
      </c>
      <c r="H216" s="516"/>
      <c r="I216" s="516"/>
      <c r="J216" s="517"/>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c r="BN216">
        <f t="shared" si="13"/>
        <v>0</v>
      </c>
      <c r="BO216">
        <f t="shared" si="14"/>
        <v>0</v>
      </c>
      <c r="DP216"/>
      <c r="DQ216"/>
      <c r="DR216" s="2">
        <f t="shared" si="15"/>
        <v>0</v>
      </c>
      <c r="DS216" s="2">
        <f t="shared" si="16"/>
        <v>0</v>
      </c>
      <c r="DT216" s="2">
        <f t="shared" si="17"/>
        <v>0</v>
      </c>
      <c r="DU216" s="2">
        <f t="shared" si="18"/>
        <v>0</v>
      </c>
    </row>
    <row r="217" spans="1:125" s="38" customFormat="1" ht="15" customHeight="1">
      <c r="A217" s="140"/>
      <c r="B217" s="140"/>
      <c r="C217" s="230" t="s">
        <v>5515</v>
      </c>
      <c r="D217" s="519" t="str">
        <f>IF($N$10="","",IF(HLOOKUP($N$10,Presentación!$AQ$3:$BV$575,Presentación!AP196)="","",HLOOKUP($N$10,Presentación!$AQ$3:$BV$575,Presentación!AP196,0)))</f>
        <v>30193</v>
      </c>
      <c r="E217" s="520"/>
      <c r="F217" s="521"/>
      <c r="G217" s="515" t="str">
        <f>IF($N$10="","",IF(HLOOKUP($N$10,Presentación!$BZ$3:$DE$575,Presentación!AP196,0)="","",HLOOKUP($N$10,Presentación!$BZ$3:$DE$575,Presentación!AP196,0)))</f>
        <v>Veracruz</v>
      </c>
      <c r="H217" s="516"/>
      <c r="I217" s="516"/>
      <c r="J217" s="517"/>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c r="BN217">
        <f t="shared" ref="BN217:BN280" si="19">IF(D218&lt;&gt;"",IF(OR(COUNTA(K218:BK218)=0,COUNTA(K218:BK218)&gt;=(53-$DN$21)),0,1),0)</f>
        <v>0</v>
      </c>
      <c r="BO217">
        <f t="shared" ref="BO217:BO280" si="20">IF(D218="",IF(COUNTA(K218:BK218)=0,0,1),0)</f>
        <v>0</v>
      </c>
      <c r="DP217"/>
      <c r="DQ217"/>
      <c r="DR217" s="2">
        <f t="shared" ref="DR217:DR280" si="21">K217</f>
        <v>0</v>
      </c>
      <c r="DS217" s="2">
        <f t="shared" ref="DS217:DS280" si="22">COUNTIF(L217:BK217,"NS")</f>
        <v>0</v>
      </c>
      <c r="DT217" s="2">
        <f t="shared" ref="DT217:DT280" si="23">SUM(L217:BK217)</f>
        <v>0</v>
      </c>
      <c r="DU217" s="2">
        <f t="shared" si="18"/>
        <v>0</v>
      </c>
    </row>
    <row r="218" spans="1:125" s="38" customFormat="1" ht="15" customHeight="1">
      <c r="A218" s="140"/>
      <c r="B218" s="140"/>
      <c r="C218" s="230" t="s">
        <v>5516</v>
      </c>
      <c r="D218" s="519" t="str">
        <f>IF($N$10="","",IF(HLOOKUP($N$10,Presentación!$AQ$3:$BV$575,Presentación!AP197)="","",HLOOKUP($N$10,Presentación!$AQ$3:$BV$575,Presentación!AP197,0)))</f>
        <v>30194</v>
      </c>
      <c r="E218" s="520"/>
      <c r="F218" s="521"/>
      <c r="G218" s="515" t="str">
        <f>IF($N$10="","",IF(HLOOKUP($N$10,Presentación!$BZ$3:$DE$575,Presentación!AP197,0)="","",HLOOKUP($N$10,Presentación!$BZ$3:$DE$575,Presentación!AP197,0)))</f>
        <v>Villa Aldama</v>
      </c>
      <c r="H218" s="516"/>
      <c r="I218" s="516"/>
      <c r="J218" s="517"/>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c r="BN218">
        <f t="shared" si="19"/>
        <v>0</v>
      </c>
      <c r="BO218">
        <f t="shared" si="20"/>
        <v>0</v>
      </c>
      <c r="DP218"/>
      <c r="DQ218"/>
      <c r="DR218" s="2">
        <f t="shared" si="21"/>
        <v>0</v>
      </c>
      <c r="DS218" s="2">
        <f t="shared" si="22"/>
        <v>0</v>
      </c>
      <c r="DT218" s="2">
        <f t="shared" si="23"/>
        <v>0</v>
      </c>
      <c r="DU218" s="2">
        <f t="shared" ref="DU218:DU281" si="24">IF(OR(AND(DR218=0, DS218&gt;0),AND(DR218="NS", DT218&gt;0), AND(DR218="NS", DS218=0, DT218=0)), 1, IF(OR(AND(DR218&gt;0, DS218&gt;1,DR218&gt;DT218), AND(DR218="NS", DS218=2), AND(DR218="NS", DT218=0, DS218&gt;0), DR218=DT218), 0, 1))</f>
        <v>0</v>
      </c>
    </row>
    <row r="219" spans="1:125" s="38" customFormat="1" ht="15" customHeight="1">
      <c r="A219" s="140"/>
      <c r="B219" s="140"/>
      <c r="C219" s="230" t="s">
        <v>5517</v>
      </c>
      <c r="D219" s="519" t="str">
        <f>IF($N$10="","",IF(HLOOKUP($N$10,Presentación!$AQ$3:$BV$575,Presentación!AP198)="","",HLOOKUP($N$10,Presentación!$AQ$3:$BV$575,Presentación!AP198,0)))</f>
        <v>30195</v>
      </c>
      <c r="E219" s="520"/>
      <c r="F219" s="521"/>
      <c r="G219" s="515" t="str">
        <f>IF($N$10="","",IF(HLOOKUP($N$10,Presentación!$BZ$3:$DE$575,Presentación!AP198,0)="","",HLOOKUP($N$10,Presentación!$BZ$3:$DE$575,Presentación!AP198,0)))</f>
        <v>Xoxocotla</v>
      </c>
      <c r="H219" s="516"/>
      <c r="I219" s="516"/>
      <c r="J219" s="517"/>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c r="BN219">
        <f t="shared" si="19"/>
        <v>0</v>
      </c>
      <c r="BO219">
        <f t="shared" si="20"/>
        <v>0</v>
      </c>
      <c r="DP219"/>
      <c r="DQ219"/>
      <c r="DR219" s="2">
        <f t="shared" si="21"/>
        <v>0</v>
      </c>
      <c r="DS219" s="2">
        <f t="shared" si="22"/>
        <v>0</v>
      </c>
      <c r="DT219" s="2">
        <f t="shared" si="23"/>
        <v>0</v>
      </c>
      <c r="DU219" s="2">
        <f t="shared" si="24"/>
        <v>0</v>
      </c>
    </row>
    <row r="220" spans="1:125" s="38" customFormat="1" ht="15" customHeight="1">
      <c r="A220" s="140"/>
      <c r="B220" s="140"/>
      <c r="C220" s="230" t="s">
        <v>5518</v>
      </c>
      <c r="D220" s="519" t="str">
        <f>IF($N$10="","",IF(HLOOKUP($N$10,Presentación!$AQ$3:$BV$575,Presentación!AP199)="","",HLOOKUP($N$10,Presentación!$AQ$3:$BV$575,Presentación!AP199,0)))</f>
        <v>30196</v>
      </c>
      <c r="E220" s="520"/>
      <c r="F220" s="521"/>
      <c r="G220" s="515" t="str">
        <f>IF($N$10="","",IF(HLOOKUP($N$10,Presentación!$BZ$3:$DE$575,Presentación!AP199,0)="","",HLOOKUP($N$10,Presentación!$BZ$3:$DE$575,Presentación!AP199,0)))</f>
        <v>Yanga</v>
      </c>
      <c r="H220" s="516"/>
      <c r="I220" s="516"/>
      <c r="J220" s="517"/>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c r="BN220">
        <f t="shared" si="19"/>
        <v>0</v>
      </c>
      <c r="BO220">
        <f t="shared" si="20"/>
        <v>0</v>
      </c>
      <c r="DP220"/>
      <c r="DQ220"/>
      <c r="DR220" s="2">
        <f t="shared" si="21"/>
        <v>0</v>
      </c>
      <c r="DS220" s="2">
        <f t="shared" si="22"/>
        <v>0</v>
      </c>
      <c r="DT220" s="2">
        <f t="shared" si="23"/>
        <v>0</v>
      </c>
      <c r="DU220" s="2">
        <f t="shared" si="24"/>
        <v>0</v>
      </c>
    </row>
    <row r="221" spans="1:125" s="38" customFormat="1" ht="15" customHeight="1">
      <c r="A221" s="140"/>
      <c r="B221" s="140"/>
      <c r="C221" s="230" t="s">
        <v>5519</v>
      </c>
      <c r="D221" s="519" t="str">
        <f>IF($N$10="","",IF(HLOOKUP($N$10,Presentación!$AQ$3:$BV$575,Presentación!AP200)="","",HLOOKUP($N$10,Presentación!$AQ$3:$BV$575,Presentación!AP200,0)))</f>
        <v>30197</v>
      </c>
      <c r="E221" s="520"/>
      <c r="F221" s="521"/>
      <c r="G221" s="515" t="str">
        <f>IF($N$10="","",IF(HLOOKUP($N$10,Presentación!$BZ$3:$DE$575,Presentación!AP200,0)="","",HLOOKUP($N$10,Presentación!$BZ$3:$DE$575,Presentación!AP200,0)))</f>
        <v>Yecuatla</v>
      </c>
      <c r="H221" s="516"/>
      <c r="I221" s="516"/>
      <c r="J221" s="517"/>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c r="BN221">
        <f t="shared" si="19"/>
        <v>0</v>
      </c>
      <c r="BO221">
        <f t="shared" si="20"/>
        <v>0</v>
      </c>
      <c r="DP221"/>
      <c r="DQ221"/>
      <c r="DR221" s="2">
        <f t="shared" si="21"/>
        <v>0</v>
      </c>
      <c r="DS221" s="2">
        <f t="shared" si="22"/>
        <v>0</v>
      </c>
      <c r="DT221" s="2">
        <f t="shared" si="23"/>
        <v>0</v>
      </c>
      <c r="DU221" s="2">
        <f t="shared" si="24"/>
        <v>0</v>
      </c>
    </row>
    <row r="222" spans="1:125" s="38" customFormat="1" ht="15" customHeight="1">
      <c r="A222" s="140"/>
      <c r="B222" s="140"/>
      <c r="C222" s="230" t="s">
        <v>5520</v>
      </c>
      <c r="D222" s="519" t="str">
        <f>IF($N$10="","",IF(HLOOKUP($N$10,Presentación!$AQ$3:$BV$575,Presentación!AP201)="","",HLOOKUP($N$10,Presentación!$AQ$3:$BV$575,Presentación!AP201,0)))</f>
        <v>30198</v>
      </c>
      <c r="E222" s="520"/>
      <c r="F222" s="521"/>
      <c r="G222" s="515" t="str">
        <f>IF($N$10="","",IF(HLOOKUP($N$10,Presentación!$BZ$3:$DE$575,Presentación!AP201,0)="","",HLOOKUP($N$10,Presentación!$BZ$3:$DE$575,Presentación!AP201,0)))</f>
        <v>Zacualpan</v>
      </c>
      <c r="H222" s="516"/>
      <c r="I222" s="516"/>
      <c r="J222" s="517"/>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c r="BN222">
        <f t="shared" si="19"/>
        <v>0</v>
      </c>
      <c r="BO222">
        <f t="shared" si="20"/>
        <v>0</v>
      </c>
      <c r="DP222"/>
      <c r="DQ222"/>
      <c r="DR222" s="2">
        <f t="shared" si="21"/>
        <v>0</v>
      </c>
      <c r="DS222" s="2">
        <f t="shared" si="22"/>
        <v>0</v>
      </c>
      <c r="DT222" s="2">
        <f t="shared" si="23"/>
        <v>0</v>
      </c>
      <c r="DU222" s="2">
        <f t="shared" si="24"/>
        <v>0</v>
      </c>
    </row>
    <row r="223" spans="1:125" s="38" customFormat="1" ht="15" customHeight="1">
      <c r="A223" s="140"/>
      <c r="B223" s="140"/>
      <c r="C223" s="230" t="s">
        <v>5521</v>
      </c>
      <c r="D223" s="519" t="str">
        <f>IF($N$10="","",IF(HLOOKUP($N$10,Presentación!$AQ$3:$BV$575,Presentación!AP202)="","",HLOOKUP($N$10,Presentación!$AQ$3:$BV$575,Presentación!AP202,0)))</f>
        <v>30199</v>
      </c>
      <c r="E223" s="520"/>
      <c r="F223" s="521"/>
      <c r="G223" s="515" t="str">
        <f>IF($N$10="","",IF(HLOOKUP($N$10,Presentación!$BZ$3:$DE$575,Presentación!AP202,0)="","",HLOOKUP($N$10,Presentación!$BZ$3:$DE$575,Presentación!AP202,0)))</f>
        <v>Zaragoza</v>
      </c>
      <c r="H223" s="516"/>
      <c r="I223" s="516"/>
      <c r="J223" s="517"/>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c r="BN223">
        <f t="shared" si="19"/>
        <v>0</v>
      </c>
      <c r="BO223">
        <f t="shared" si="20"/>
        <v>0</v>
      </c>
      <c r="DP223"/>
      <c r="DQ223"/>
      <c r="DR223" s="2">
        <f t="shared" si="21"/>
        <v>0</v>
      </c>
      <c r="DS223" s="2">
        <f t="shared" si="22"/>
        <v>0</v>
      </c>
      <c r="DT223" s="2">
        <f t="shared" si="23"/>
        <v>0</v>
      </c>
      <c r="DU223" s="2">
        <f t="shared" si="24"/>
        <v>0</v>
      </c>
    </row>
    <row r="224" spans="1:125" s="38" customFormat="1" ht="15" customHeight="1">
      <c r="A224" s="140"/>
      <c r="B224" s="140"/>
      <c r="C224" s="230" t="s">
        <v>5522</v>
      </c>
      <c r="D224" s="519" t="str">
        <f>IF($N$10="","",IF(HLOOKUP($N$10,Presentación!$AQ$3:$BV$575,Presentación!AP203)="","",HLOOKUP($N$10,Presentación!$AQ$3:$BV$575,Presentación!AP203,0)))</f>
        <v>30200</v>
      </c>
      <c r="E224" s="520"/>
      <c r="F224" s="521"/>
      <c r="G224" s="515" t="str">
        <f>IF($N$10="","",IF(HLOOKUP($N$10,Presentación!$BZ$3:$DE$575,Presentación!AP203,0)="","",HLOOKUP($N$10,Presentación!$BZ$3:$DE$575,Presentación!AP203,0)))</f>
        <v>Zentla</v>
      </c>
      <c r="H224" s="516"/>
      <c r="I224" s="516"/>
      <c r="J224" s="517"/>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c r="BN224">
        <f t="shared" si="19"/>
        <v>0</v>
      </c>
      <c r="BO224">
        <f t="shared" si="20"/>
        <v>0</v>
      </c>
      <c r="DP224"/>
      <c r="DQ224"/>
      <c r="DR224" s="2">
        <f t="shared" si="21"/>
        <v>0</v>
      </c>
      <c r="DS224" s="2">
        <f t="shared" si="22"/>
        <v>0</v>
      </c>
      <c r="DT224" s="2">
        <f t="shared" si="23"/>
        <v>0</v>
      </c>
      <c r="DU224" s="2">
        <f t="shared" si="24"/>
        <v>0</v>
      </c>
    </row>
    <row r="225" spans="1:125" s="38" customFormat="1" ht="15" customHeight="1">
      <c r="A225" s="140"/>
      <c r="B225" s="140"/>
      <c r="C225" s="230" t="s">
        <v>5523</v>
      </c>
      <c r="D225" s="519" t="str">
        <f>IF($N$10="","",IF(HLOOKUP($N$10,Presentación!$AQ$3:$BV$575,Presentación!AP204)="","",HLOOKUP($N$10,Presentación!$AQ$3:$BV$575,Presentación!AP204,0)))</f>
        <v>30201</v>
      </c>
      <c r="E225" s="520"/>
      <c r="F225" s="521"/>
      <c r="G225" s="515" t="str">
        <f>IF($N$10="","",IF(HLOOKUP($N$10,Presentación!$BZ$3:$DE$575,Presentación!AP204,0)="","",HLOOKUP($N$10,Presentación!$BZ$3:$DE$575,Presentación!AP204,0)))</f>
        <v>Zongolica</v>
      </c>
      <c r="H225" s="516"/>
      <c r="I225" s="516"/>
      <c r="J225" s="517"/>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c r="BN225">
        <f t="shared" si="19"/>
        <v>0</v>
      </c>
      <c r="BO225">
        <f t="shared" si="20"/>
        <v>0</v>
      </c>
      <c r="DP225"/>
      <c r="DQ225"/>
      <c r="DR225" s="2">
        <f t="shared" si="21"/>
        <v>0</v>
      </c>
      <c r="DS225" s="2">
        <f t="shared" si="22"/>
        <v>0</v>
      </c>
      <c r="DT225" s="2">
        <f t="shared" si="23"/>
        <v>0</v>
      </c>
      <c r="DU225" s="2">
        <f t="shared" si="24"/>
        <v>0</v>
      </c>
    </row>
    <row r="226" spans="1:125" s="38" customFormat="1" ht="15" customHeight="1">
      <c r="A226" s="140"/>
      <c r="B226" s="140"/>
      <c r="C226" s="230" t="s">
        <v>5524</v>
      </c>
      <c r="D226" s="519" t="str">
        <f>IF($N$10="","",IF(HLOOKUP($N$10,Presentación!$AQ$3:$BV$575,Presentación!AP205)="","",HLOOKUP($N$10,Presentación!$AQ$3:$BV$575,Presentación!AP205,0)))</f>
        <v>30202</v>
      </c>
      <c r="E226" s="520"/>
      <c r="F226" s="521"/>
      <c r="G226" s="515" t="str">
        <f>IF($N$10="","",IF(HLOOKUP($N$10,Presentación!$BZ$3:$DE$575,Presentación!AP205,0)="","",HLOOKUP($N$10,Presentación!$BZ$3:$DE$575,Presentación!AP205,0)))</f>
        <v>Zontecomatlán de López y Fuentes</v>
      </c>
      <c r="H226" s="516"/>
      <c r="I226" s="516"/>
      <c r="J226" s="517"/>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c r="BN226">
        <f t="shared" si="19"/>
        <v>0</v>
      </c>
      <c r="BO226">
        <f t="shared" si="20"/>
        <v>0</v>
      </c>
      <c r="DP226"/>
      <c r="DQ226"/>
      <c r="DR226" s="2">
        <f t="shared" si="21"/>
        <v>0</v>
      </c>
      <c r="DS226" s="2">
        <f t="shared" si="22"/>
        <v>0</v>
      </c>
      <c r="DT226" s="2">
        <f t="shared" si="23"/>
        <v>0</v>
      </c>
      <c r="DU226" s="2">
        <f t="shared" si="24"/>
        <v>0</v>
      </c>
    </row>
    <row r="227" spans="1:125" s="38" customFormat="1" ht="15" customHeight="1">
      <c r="A227" s="140"/>
      <c r="B227" s="140"/>
      <c r="C227" s="230" t="s">
        <v>5525</v>
      </c>
      <c r="D227" s="519" t="str">
        <f>IF($N$10="","",IF(HLOOKUP($N$10,Presentación!$AQ$3:$BV$575,Presentación!AP206)="","",HLOOKUP($N$10,Presentación!$AQ$3:$BV$575,Presentación!AP206,0)))</f>
        <v>30203</v>
      </c>
      <c r="E227" s="520"/>
      <c r="F227" s="521"/>
      <c r="G227" s="515" t="str">
        <f>IF($N$10="","",IF(HLOOKUP($N$10,Presentación!$BZ$3:$DE$575,Presentación!AP206,0)="","",HLOOKUP($N$10,Presentación!$BZ$3:$DE$575,Presentación!AP206,0)))</f>
        <v>Zozocolco de Hidalgo</v>
      </c>
      <c r="H227" s="516"/>
      <c r="I227" s="516"/>
      <c r="J227" s="517"/>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c r="BN227">
        <f t="shared" si="19"/>
        <v>0</v>
      </c>
      <c r="BO227">
        <f t="shared" si="20"/>
        <v>0</v>
      </c>
      <c r="DP227"/>
      <c r="DQ227"/>
      <c r="DR227" s="2">
        <f t="shared" si="21"/>
        <v>0</v>
      </c>
      <c r="DS227" s="2">
        <f t="shared" si="22"/>
        <v>0</v>
      </c>
      <c r="DT227" s="2">
        <f t="shared" si="23"/>
        <v>0</v>
      </c>
      <c r="DU227" s="2">
        <f t="shared" si="24"/>
        <v>0</v>
      </c>
    </row>
    <row r="228" spans="1:125" s="38" customFormat="1" ht="15" customHeight="1">
      <c r="A228" s="140"/>
      <c r="B228" s="140"/>
      <c r="C228" s="230" t="s">
        <v>5526</v>
      </c>
      <c r="D228" s="519" t="str">
        <f>IF($N$10="","",IF(HLOOKUP($N$10,Presentación!$AQ$3:$BV$575,Presentación!AP207)="","",HLOOKUP($N$10,Presentación!$AQ$3:$BV$575,Presentación!AP207,0)))</f>
        <v>30204</v>
      </c>
      <c r="E228" s="520"/>
      <c r="F228" s="521"/>
      <c r="G228" s="515" t="str">
        <f>IF($N$10="","",IF(HLOOKUP($N$10,Presentación!$BZ$3:$DE$575,Presentación!AP207,0)="","",HLOOKUP($N$10,Presentación!$BZ$3:$DE$575,Presentación!AP207,0)))</f>
        <v>Agua Dulce</v>
      </c>
      <c r="H228" s="516"/>
      <c r="I228" s="516"/>
      <c r="J228" s="517"/>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c r="BN228">
        <f t="shared" si="19"/>
        <v>0</v>
      </c>
      <c r="BO228">
        <f t="shared" si="20"/>
        <v>0</v>
      </c>
      <c r="DP228"/>
      <c r="DQ228"/>
      <c r="DR228" s="2">
        <f t="shared" si="21"/>
        <v>0</v>
      </c>
      <c r="DS228" s="2">
        <f t="shared" si="22"/>
        <v>0</v>
      </c>
      <c r="DT228" s="2">
        <f t="shared" si="23"/>
        <v>0</v>
      </c>
      <c r="DU228" s="2">
        <f t="shared" si="24"/>
        <v>0</v>
      </c>
    </row>
    <row r="229" spans="1:125" s="38" customFormat="1" ht="15" customHeight="1">
      <c r="A229" s="140"/>
      <c r="B229" s="140"/>
      <c r="C229" s="230" t="s">
        <v>5527</v>
      </c>
      <c r="D229" s="519" t="str">
        <f>IF($N$10="","",IF(HLOOKUP($N$10,Presentación!$AQ$3:$BV$575,Presentación!AP208)="","",HLOOKUP($N$10,Presentación!$AQ$3:$BV$575,Presentación!AP208,0)))</f>
        <v>30205</v>
      </c>
      <c r="E229" s="520"/>
      <c r="F229" s="521"/>
      <c r="G229" s="515" t="str">
        <f>IF($N$10="","",IF(HLOOKUP($N$10,Presentación!$BZ$3:$DE$575,Presentación!AP208,0)="","",HLOOKUP($N$10,Presentación!$BZ$3:$DE$575,Presentación!AP208,0)))</f>
        <v>El Higo</v>
      </c>
      <c r="H229" s="516"/>
      <c r="I229" s="516"/>
      <c r="J229" s="517"/>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c r="BN229">
        <f t="shared" si="19"/>
        <v>0</v>
      </c>
      <c r="BO229">
        <f t="shared" si="20"/>
        <v>0</v>
      </c>
      <c r="DP229"/>
      <c r="DQ229"/>
      <c r="DR229" s="2">
        <f t="shared" si="21"/>
        <v>0</v>
      </c>
      <c r="DS229" s="2">
        <f t="shared" si="22"/>
        <v>0</v>
      </c>
      <c r="DT229" s="2">
        <f t="shared" si="23"/>
        <v>0</v>
      </c>
      <c r="DU229" s="2">
        <f t="shared" si="24"/>
        <v>0</v>
      </c>
    </row>
    <row r="230" spans="1:125" s="38" customFormat="1" ht="15" customHeight="1">
      <c r="A230" s="140"/>
      <c r="B230" s="140"/>
      <c r="C230" s="230" t="s">
        <v>5528</v>
      </c>
      <c r="D230" s="519" t="str">
        <f>IF($N$10="","",IF(HLOOKUP($N$10,Presentación!$AQ$3:$BV$575,Presentación!AP209)="","",HLOOKUP($N$10,Presentación!$AQ$3:$BV$575,Presentación!AP209,0)))</f>
        <v>30206</v>
      </c>
      <c r="E230" s="520"/>
      <c r="F230" s="521"/>
      <c r="G230" s="515" t="str">
        <f>IF($N$10="","",IF(HLOOKUP($N$10,Presentación!$BZ$3:$DE$575,Presentación!AP209,0)="","",HLOOKUP($N$10,Presentación!$BZ$3:$DE$575,Presentación!AP209,0)))</f>
        <v>Nanchital de Lázaro Cárdenas del Río</v>
      </c>
      <c r="H230" s="516"/>
      <c r="I230" s="516"/>
      <c r="J230" s="517"/>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c r="BN230">
        <f t="shared" si="19"/>
        <v>0</v>
      </c>
      <c r="BO230">
        <f t="shared" si="20"/>
        <v>0</v>
      </c>
      <c r="DP230"/>
      <c r="DQ230"/>
      <c r="DR230" s="2">
        <f t="shared" si="21"/>
        <v>0</v>
      </c>
      <c r="DS230" s="2">
        <f t="shared" si="22"/>
        <v>0</v>
      </c>
      <c r="DT230" s="2">
        <f t="shared" si="23"/>
        <v>0</v>
      </c>
      <c r="DU230" s="2">
        <f t="shared" si="24"/>
        <v>0</v>
      </c>
    </row>
    <row r="231" spans="1:125" s="38" customFormat="1" ht="15" customHeight="1">
      <c r="A231" s="140"/>
      <c r="B231" s="140"/>
      <c r="C231" s="230" t="s">
        <v>5529</v>
      </c>
      <c r="D231" s="519" t="str">
        <f>IF($N$10="","",IF(HLOOKUP($N$10,Presentación!$AQ$3:$BV$575,Presentación!AP210)="","",HLOOKUP($N$10,Presentación!$AQ$3:$BV$575,Presentación!AP210,0)))</f>
        <v>30207</v>
      </c>
      <c r="E231" s="520"/>
      <c r="F231" s="521"/>
      <c r="G231" s="515" t="str">
        <f>IF($N$10="","",IF(HLOOKUP($N$10,Presentación!$BZ$3:$DE$575,Presentación!AP210,0)="","",HLOOKUP($N$10,Presentación!$BZ$3:$DE$575,Presentación!AP210,0)))</f>
        <v>Tres Valles</v>
      </c>
      <c r="H231" s="516"/>
      <c r="I231" s="516"/>
      <c r="J231" s="517"/>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c r="BN231">
        <f t="shared" si="19"/>
        <v>0</v>
      </c>
      <c r="BO231">
        <f t="shared" si="20"/>
        <v>0</v>
      </c>
      <c r="DP231"/>
      <c r="DQ231"/>
      <c r="DR231" s="2">
        <f t="shared" si="21"/>
        <v>0</v>
      </c>
      <c r="DS231" s="2">
        <f t="shared" si="22"/>
        <v>0</v>
      </c>
      <c r="DT231" s="2">
        <f t="shared" si="23"/>
        <v>0</v>
      </c>
      <c r="DU231" s="2">
        <f t="shared" si="24"/>
        <v>0</v>
      </c>
    </row>
    <row r="232" spans="1:125" s="38" customFormat="1" ht="15" customHeight="1">
      <c r="A232" s="140"/>
      <c r="B232" s="140"/>
      <c r="C232" s="230" t="s">
        <v>5530</v>
      </c>
      <c r="D232" s="519" t="str">
        <f>IF($N$10="","",IF(HLOOKUP($N$10,Presentación!$AQ$3:$BV$575,Presentación!AP211)="","",HLOOKUP($N$10,Presentación!$AQ$3:$BV$575,Presentación!AP211,0)))</f>
        <v>30208</v>
      </c>
      <c r="E232" s="520"/>
      <c r="F232" s="521"/>
      <c r="G232" s="515" t="str">
        <f>IF($N$10="","",IF(HLOOKUP($N$10,Presentación!$BZ$3:$DE$575,Presentación!AP211,0)="","",HLOOKUP($N$10,Presentación!$BZ$3:$DE$575,Presentación!AP211,0)))</f>
        <v>Carlos A. Carrillo</v>
      </c>
      <c r="H232" s="516"/>
      <c r="I232" s="516"/>
      <c r="J232" s="517"/>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c r="BN232">
        <f t="shared" si="19"/>
        <v>0</v>
      </c>
      <c r="BO232">
        <f t="shared" si="20"/>
        <v>0</v>
      </c>
      <c r="DP232"/>
      <c r="DQ232"/>
      <c r="DR232" s="2">
        <f t="shared" si="21"/>
        <v>0</v>
      </c>
      <c r="DS232" s="2">
        <f t="shared" si="22"/>
        <v>0</v>
      </c>
      <c r="DT232" s="2">
        <f t="shared" si="23"/>
        <v>0</v>
      </c>
      <c r="DU232" s="2">
        <f t="shared" si="24"/>
        <v>0</v>
      </c>
    </row>
    <row r="233" spans="1:125" s="38" customFormat="1" ht="15" customHeight="1">
      <c r="A233" s="140"/>
      <c r="B233" s="140"/>
      <c r="C233" s="230" t="s">
        <v>5531</v>
      </c>
      <c r="D233" s="519" t="str">
        <f>IF($N$10="","",IF(HLOOKUP($N$10,Presentación!$AQ$3:$BV$575,Presentación!AP212)="","",HLOOKUP($N$10,Presentación!$AQ$3:$BV$575,Presentación!AP212,0)))</f>
        <v>30209</v>
      </c>
      <c r="E233" s="520"/>
      <c r="F233" s="521"/>
      <c r="G233" s="515" t="str">
        <f>IF($N$10="","",IF(HLOOKUP($N$10,Presentación!$BZ$3:$DE$575,Presentación!AP212,0)="","",HLOOKUP($N$10,Presentación!$BZ$3:$DE$575,Presentación!AP212,0)))</f>
        <v>Tatahuicapan de Juárez</v>
      </c>
      <c r="H233" s="516"/>
      <c r="I233" s="516"/>
      <c r="J233" s="517"/>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c r="BN233">
        <f t="shared" si="19"/>
        <v>0</v>
      </c>
      <c r="BO233">
        <f t="shared" si="20"/>
        <v>0</v>
      </c>
      <c r="DP233"/>
      <c r="DQ233"/>
      <c r="DR233" s="2">
        <f t="shared" si="21"/>
        <v>0</v>
      </c>
      <c r="DS233" s="2">
        <f t="shared" si="22"/>
        <v>0</v>
      </c>
      <c r="DT233" s="2">
        <f t="shared" si="23"/>
        <v>0</v>
      </c>
      <c r="DU233" s="2">
        <f t="shared" si="24"/>
        <v>0</v>
      </c>
    </row>
    <row r="234" spans="1:125" s="38" customFormat="1" ht="15" customHeight="1">
      <c r="A234" s="140"/>
      <c r="B234" s="140"/>
      <c r="C234" s="230" t="s">
        <v>5532</v>
      </c>
      <c r="D234" s="519" t="str">
        <f>IF($N$10="","",IF(HLOOKUP($N$10,Presentación!$AQ$3:$BV$575,Presentación!AP213)="","",HLOOKUP($N$10,Presentación!$AQ$3:$BV$575,Presentación!AP213,0)))</f>
        <v>30210</v>
      </c>
      <c r="E234" s="520"/>
      <c r="F234" s="521"/>
      <c r="G234" s="515" t="str">
        <f>IF($N$10="","",IF(HLOOKUP($N$10,Presentación!$BZ$3:$DE$575,Presentación!AP213,0)="","",HLOOKUP($N$10,Presentación!$BZ$3:$DE$575,Presentación!AP213,0)))</f>
        <v>Uxpanapa</v>
      </c>
      <c r="H234" s="516"/>
      <c r="I234" s="516"/>
      <c r="J234" s="517"/>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c r="BN234">
        <f t="shared" si="19"/>
        <v>0</v>
      </c>
      <c r="BO234">
        <f t="shared" si="20"/>
        <v>0</v>
      </c>
      <c r="DP234"/>
      <c r="DQ234"/>
      <c r="DR234" s="2">
        <f t="shared" si="21"/>
        <v>0</v>
      </c>
      <c r="DS234" s="2">
        <f t="shared" si="22"/>
        <v>0</v>
      </c>
      <c r="DT234" s="2">
        <f t="shared" si="23"/>
        <v>0</v>
      </c>
      <c r="DU234" s="2">
        <f t="shared" si="24"/>
        <v>0</v>
      </c>
    </row>
    <row r="235" spans="1:125" s="38" customFormat="1" ht="15" customHeight="1">
      <c r="A235" s="140"/>
      <c r="B235" s="140"/>
      <c r="C235" s="230" t="s">
        <v>5533</v>
      </c>
      <c r="D235" s="519" t="str">
        <f>IF($N$10="","",IF(HLOOKUP($N$10,Presentación!$AQ$3:$BV$575,Presentación!AP214)="","",HLOOKUP($N$10,Presentación!$AQ$3:$BV$575,Presentación!AP214,0)))</f>
        <v>30211</v>
      </c>
      <c r="E235" s="520"/>
      <c r="F235" s="521"/>
      <c r="G235" s="515" t="str">
        <f>IF($N$10="","",IF(HLOOKUP($N$10,Presentación!$BZ$3:$DE$575,Presentación!AP214,0)="","",HLOOKUP($N$10,Presentación!$BZ$3:$DE$575,Presentación!AP214,0)))</f>
        <v>San Rafael</v>
      </c>
      <c r="H235" s="516"/>
      <c r="I235" s="516"/>
      <c r="J235" s="517"/>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c r="BN235">
        <f t="shared" si="19"/>
        <v>0</v>
      </c>
      <c r="BO235">
        <f t="shared" si="20"/>
        <v>0</v>
      </c>
      <c r="DP235"/>
      <c r="DQ235"/>
      <c r="DR235" s="2">
        <f t="shared" si="21"/>
        <v>0</v>
      </c>
      <c r="DS235" s="2">
        <f t="shared" si="22"/>
        <v>0</v>
      </c>
      <c r="DT235" s="2">
        <f t="shared" si="23"/>
        <v>0</v>
      </c>
      <c r="DU235" s="2">
        <f t="shared" si="24"/>
        <v>0</v>
      </c>
    </row>
    <row r="236" spans="1:125" s="38" customFormat="1" ht="15" customHeight="1">
      <c r="A236" s="140"/>
      <c r="B236" s="140"/>
      <c r="C236" s="230" t="s">
        <v>5534</v>
      </c>
      <c r="D236" s="519" t="str">
        <f>IF($N$10="","",IF(HLOOKUP($N$10,Presentación!$AQ$3:$BV$575,Presentación!AP215)="","",HLOOKUP($N$10,Presentación!$AQ$3:$BV$575,Presentación!AP215,0)))</f>
        <v>30212</v>
      </c>
      <c r="E236" s="520"/>
      <c r="F236" s="521"/>
      <c r="G236" s="515" t="str">
        <f>IF($N$10="","",IF(HLOOKUP($N$10,Presentación!$BZ$3:$DE$575,Presentación!AP215,0)="","",HLOOKUP($N$10,Presentación!$BZ$3:$DE$575,Presentación!AP215,0)))</f>
        <v>Santiago Sochiapan</v>
      </c>
      <c r="H236" s="516"/>
      <c r="I236" s="516"/>
      <c r="J236" s="517"/>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c r="BN236">
        <f t="shared" si="19"/>
        <v>0</v>
      </c>
      <c r="BO236">
        <f t="shared" si="20"/>
        <v>0</v>
      </c>
      <c r="DP236"/>
      <c r="DQ236"/>
      <c r="DR236" s="2">
        <f t="shared" si="21"/>
        <v>0</v>
      </c>
      <c r="DS236" s="2">
        <f t="shared" si="22"/>
        <v>0</v>
      </c>
      <c r="DT236" s="2">
        <f t="shared" si="23"/>
        <v>0</v>
      </c>
      <c r="DU236" s="2">
        <f t="shared" si="24"/>
        <v>0</v>
      </c>
    </row>
    <row r="237" spans="1:125" s="38" customFormat="1" ht="15" customHeight="1">
      <c r="A237" s="140"/>
      <c r="B237" s="140"/>
      <c r="C237" s="230" t="s">
        <v>5535</v>
      </c>
      <c r="D237" s="519">
        <f>IF($N$10="","",IF(HLOOKUP($N$10,Presentación!$AQ$3:$BV$575,Presentación!AP216)="","",HLOOKUP($N$10,Presentación!$AQ$3:$BV$575,Presentación!AP216,0)))</f>
        <v>30999</v>
      </c>
      <c r="E237" s="520"/>
      <c r="F237" s="521"/>
      <c r="G237" s="515" t="str">
        <f>IF($N$10="","",IF(HLOOKUP($N$10,Presentación!$BZ$3:$DE$575,Presentación!AP216,0)="","",HLOOKUP($N$10,Presentación!$BZ$3:$DE$575,Presentación!AP216,0)))</f>
        <v>No identificado</v>
      </c>
      <c r="H237" s="516"/>
      <c r="I237" s="516"/>
      <c r="J237" s="517"/>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c r="BN237">
        <f t="shared" si="19"/>
        <v>0</v>
      </c>
      <c r="BO237">
        <f t="shared" si="20"/>
        <v>0</v>
      </c>
      <c r="DP237"/>
      <c r="DQ237"/>
      <c r="DR237" s="2">
        <f t="shared" si="21"/>
        <v>0</v>
      </c>
      <c r="DS237" s="2">
        <f t="shared" si="22"/>
        <v>0</v>
      </c>
      <c r="DT237" s="2">
        <f t="shared" si="23"/>
        <v>0</v>
      </c>
      <c r="DU237" s="2">
        <f t="shared" si="24"/>
        <v>0</v>
      </c>
    </row>
    <row r="238" spans="1:125" s="38" customFormat="1" ht="15" customHeight="1">
      <c r="A238" s="140"/>
      <c r="B238" s="140"/>
      <c r="C238" s="230" t="s">
        <v>5536</v>
      </c>
      <c r="D238" s="519" t="str">
        <f>IF($N$10="","",IF(HLOOKUP($N$10,Presentación!$AQ$3:$BV$575,Presentación!AP217)="","",HLOOKUP($N$10,Presentación!$AQ$3:$BV$575,Presentación!AP217,0)))</f>
        <v/>
      </c>
      <c r="E238" s="520"/>
      <c r="F238" s="521"/>
      <c r="G238" s="515" t="str">
        <f>IF($N$10="","",IF(HLOOKUP($N$10,Presentación!$BZ$3:$DE$575,Presentación!AP217,0)="","",HLOOKUP($N$10,Presentación!$BZ$3:$DE$575,Presentación!AP217,0)))</f>
        <v/>
      </c>
      <c r="H238" s="516"/>
      <c r="I238" s="516"/>
      <c r="J238" s="517"/>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c r="BN238">
        <f t="shared" si="19"/>
        <v>0</v>
      </c>
      <c r="BO238">
        <f t="shared" si="20"/>
        <v>0</v>
      </c>
      <c r="DP238"/>
      <c r="DQ238"/>
      <c r="DR238" s="2">
        <f t="shared" si="21"/>
        <v>0</v>
      </c>
      <c r="DS238" s="2">
        <f t="shared" si="22"/>
        <v>0</v>
      </c>
      <c r="DT238" s="2">
        <f t="shared" si="23"/>
        <v>0</v>
      </c>
      <c r="DU238" s="2">
        <f t="shared" si="24"/>
        <v>0</v>
      </c>
    </row>
    <row r="239" spans="1:125" s="38" customFormat="1" ht="15" customHeight="1">
      <c r="A239" s="140"/>
      <c r="B239" s="140"/>
      <c r="C239" s="230" t="s">
        <v>5537</v>
      </c>
      <c r="D239" s="519" t="str">
        <f>IF($N$10="","",IF(HLOOKUP($N$10,Presentación!$AQ$3:$BV$575,Presentación!AP218)="","",HLOOKUP($N$10,Presentación!$AQ$3:$BV$575,Presentación!AP218,0)))</f>
        <v/>
      </c>
      <c r="E239" s="520"/>
      <c r="F239" s="521"/>
      <c r="G239" s="515" t="str">
        <f>IF($N$10="","",IF(HLOOKUP($N$10,Presentación!$BZ$3:$DE$575,Presentación!AP218,0)="","",HLOOKUP($N$10,Presentación!$BZ$3:$DE$575,Presentación!AP218,0)))</f>
        <v/>
      </c>
      <c r="H239" s="516"/>
      <c r="I239" s="516"/>
      <c r="J239" s="517"/>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c r="BN239">
        <f t="shared" si="19"/>
        <v>0</v>
      </c>
      <c r="BO239">
        <f t="shared" si="20"/>
        <v>0</v>
      </c>
      <c r="DP239"/>
      <c r="DQ239"/>
      <c r="DR239" s="2">
        <f t="shared" si="21"/>
        <v>0</v>
      </c>
      <c r="DS239" s="2">
        <f t="shared" si="22"/>
        <v>0</v>
      </c>
      <c r="DT239" s="2">
        <f t="shared" si="23"/>
        <v>0</v>
      </c>
      <c r="DU239" s="2">
        <f t="shared" si="24"/>
        <v>0</v>
      </c>
    </row>
    <row r="240" spans="1:125" s="38" customFormat="1" ht="15" customHeight="1">
      <c r="A240" s="140"/>
      <c r="B240" s="140"/>
      <c r="C240" s="230" t="s">
        <v>5538</v>
      </c>
      <c r="D240" s="519" t="str">
        <f>IF($N$10="","",IF(HLOOKUP($N$10,Presentación!$AQ$3:$BV$575,Presentación!AP219)="","",HLOOKUP($N$10,Presentación!$AQ$3:$BV$575,Presentación!AP219,0)))</f>
        <v/>
      </c>
      <c r="E240" s="520"/>
      <c r="F240" s="521"/>
      <c r="G240" s="515" t="str">
        <f>IF($N$10="","",IF(HLOOKUP($N$10,Presentación!$BZ$3:$DE$575,Presentación!AP219,0)="","",HLOOKUP($N$10,Presentación!$BZ$3:$DE$575,Presentación!AP219,0)))</f>
        <v/>
      </c>
      <c r="H240" s="516"/>
      <c r="I240" s="516"/>
      <c r="J240" s="517"/>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c r="BN240">
        <f t="shared" si="19"/>
        <v>0</v>
      </c>
      <c r="BO240">
        <f t="shared" si="20"/>
        <v>0</v>
      </c>
      <c r="DP240"/>
      <c r="DQ240"/>
      <c r="DR240" s="2">
        <f t="shared" si="21"/>
        <v>0</v>
      </c>
      <c r="DS240" s="2">
        <f t="shared" si="22"/>
        <v>0</v>
      </c>
      <c r="DT240" s="2">
        <f t="shared" si="23"/>
        <v>0</v>
      </c>
      <c r="DU240" s="2">
        <f t="shared" si="24"/>
        <v>0</v>
      </c>
    </row>
    <row r="241" spans="1:125" s="38" customFormat="1" ht="15" customHeight="1">
      <c r="A241" s="140"/>
      <c r="B241" s="140"/>
      <c r="C241" s="230" t="s">
        <v>5539</v>
      </c>
      <c r="D241" s="519" t="str">
        <f>IF($N$10="","",IF(HLOOKUP($N$10,Presentación!$AQ$3:$BV$575,Presentación!AP220)="","",HLOOKUP($N$10,Presentación!$AQ$3:$BV$575,Presentación!AP220,0)))</f>
        <v/>
      </c>
      <c r="E241" s="520"/>
      <c r="F241" s="521"/>
      <c r="G241" s="515" t="str">
        <f>IF($N$10="","",IF(HLOOKUP($N$10,Presentación!$BZ$3:$DE$575,Presentación!AP220,0)="","",HLOOKUP($N$10,Presentación!$BZ$3:$DE$575,Presentación!AP220,0)))</f>
        <v/>
      </c>
      <c r="H241" s="516"/>
      <c r="I241" s="516"/>
      <c r="J241" s="517"/>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c r="BN241">
        <f t="shared" si="19"/>
        <v>0</v>
      </c>
      <c r="BO241">
        <f t="shared" si="20"/>
        <v>0</v>
      </c>
      <c r="DP241"/>
      <c r="DQ241"/>
      <c r="DR241" s="2">
        <f t="shared" si="21"/>
        <v>0</v>
      </c>
      <c r="DS241" s="2">
        <f t="shared" si="22"/>
        <v>0</v>
      </c>
      <c r="DT241" s="2">
        <f t="shared" si="23"/>
        <v>0</v>
      </c>
      <c r="DU241" s="2">
        <f t="shared" si="24"/>
        <v>0</v>
      </c>
    </row>
    <row r="242" spans="1:125" s="38" customFormat="1" ht="15" customHeight="1">
      <c r="A242" s="140"/>
      <c r="B242" s="140"/>
      <c r="C242" s="230" t="s">
        <v>5540</v>
      </c>
      <c r="D242" s="519" t="str">
        <f>IF($N$10="","",IF(HLOOKUP($N$10,Presentación!$AQ$3:$BV$575,Presentación!AP221)="","",HLOOKUP($N$10,Presentación!$AQ$3:$BV$575,Presentación!AP221,0)))</f>
        <v/>
      </c>
      <c r="E242" s="520"/>
      <c r="F242" s="521"/>
      <c r="G242" s="515" t="str">
        <f>IF($N$10="","",IF(HLOOKUP($N$10,Presentación!$BZ$3:$DE$575,Presentación!AP221,0)="","",HLOOKUP($N$10,Presentación!$BZ$3:$DE$575,Presentación!AP221,0)))</f>
        <v/>
      </c>
      <c r="H242" s="516"/>
      <c r="I242" s="516"/>
      <c r="J242" s="517"/>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c r="BN242">
        <f t="shared" si="19"/>
        <v>0</v>
      </c>
      <c r="BO242">
        <f t="shared" si="20"/>
        <v>0</v>
      </c>
      <c r="DP242"/>
      <c r="DQ242"/>
      <c r="DR242" s="2">
        <f t="shared" si="21"/>
        <v>0</v>
      </c>
      <c r="DS242" s="2">
        <f t="shared" si="22"/>
        <v>0</v>
      </c>
      <c r="DT242" s="2">
        <f t="shared" si="23"/>
        <v>0</v>
      </c>
      <c r="DU242" s="2">
        <f t="shared" si="24"/>
        <v>0</v>
      </c>
    </row>
    <row r="243" spans="1:125" s="38" customFormat="1" ht="15" customHeight="1">
      <c r="A243" s="140"/>
      <c r="B243" s="140"/>
      <c r="C243" s="230" t="s">
        <v>5541</v>
      </c>
      <c r="D243" s="519" t="str">
        <f>IF($N$10="","",IF(HLOOKUP($N$10,Presentación!$AQ$3:$BV$575,Presentación!AP222)="","",HLOOKUP($N$10,Presentación!$AQ$3:$BV$575,Presentación!AP222,0)))</f>
        <v/>
      </c>
      <c r="E243" s="520"/>
      <c r="F243" s="521"/>
      <c r="G243" s="515" t="str">
        <f>IF($N$10="","",IF(HLOOKUP($N$10,Presentación!$BZ$3:$DE$575,Presentación!AP222,0)="","",HLOOKUP($N$10,Presentación!$BZ$3:$DE$575,Presentación!AP222,0)))</f>
        <v/>
      </c>
      <c r="H243" s="516"/>
      <c r="I243" s="516"/>
      <c r="J243" s="517"/>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c r="BN243">
        <f t="shared" si="19"/>
        <v>0</v>
      </c>
      <c r="BO243">
        <f t="shared" si="20"/>
        <v>0</v>
      </c>
      <c r="DP243"/>
      <c r="DQ243"/>
      <c r="DR243" s="2">
        <f t="shared" si="21"/>
        <v>0</v>
      </c>
      <c r="DS243" s="2">
        <f t="shared" si="22"/>
        <v>0</v>
      </c>
      <c r="DT243" s="2">
        <f t="shared" si="23"/>
        <v>0</v>
      </c>
      <c r="DU243" s="2">
        <f t="shared" si="24"/>
        <v>0</v>
      </c>
    </row>
    <row r="244" spans="1:125" s="38" customFormat="1" ht="15" customHeight="1">
      <c r="A244" s="140"/>
      <c r="B244" s="140"/>
      <c r="C244" s="230" t="s">
        <v>5542</v>
      </c>
      <c r="D244" s="519" t="str">
        <f>IF($N$10="","",IF(HLOOKUP($N$10,Presentación!$AQ$3:$BV$575,Presentación!AP223)="","",HLOOKUP($N$10,Presentación!$AQ$3:$BV$575,Presentación!AP223,0)))</f>
        <v/>
      </c>
      <c r="E244" s="520"/>
      <c r="F244" s="521"/>
      <c r="G244" s="515" t="str">
        <f>IF($N$10="","",IF(HLOOKUP($N$10,Presentación!$BZ$3:$DE$575,Presentación!AP223,0)="","",HLOOKUP($N$10,Presentación!$BZ$3:$DE$575,Presentación!AP223,0)))</f>
        <v/>
      </c>
      <c r="H244" s="516"/>
      <c r="I244" s="516"/>
      <c r="J244" s="517"/>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c r="BN244">
        <f t="shared" si="19"/>
        <v>0</v>
      </c>
      <c r="BO244">
        <f t="shared" si="20"/>
        <v>0</v>
      </c>
      <c r="DP244"/>
      <c r="DQ244"/>
      <c r="DR244" s="2">
        <f t="shared" si="21"/>
        <v>0</v>
      </c>
      <c r="DS244" s="2">
        <f t="shared" si="22"/>
        <v>0</v>
      </c>
      <c r="DT244" s="2">
        <f t="shared" si="23"/>
        <v>0</v>
      </c>
      <c r="DU244" s="2">
        <f t="shared" si="24"/>
        <v>0</v>
      </c>
    </row>
    <row r="245" spans="1:125" s="38" customFormat="1" ht="15" customHeight="1">
      <c r="A245" s="140"/>
      <c r="B245" s="140"/>
      <c r="C245" s="230" t="s">
        <v>5543</v>
      </c>
      <c r="D245" s="519" t="str">
        <f>IF($N$10="","",IF(HLOOKUP($N$10,Presentación!$AQ$3:$BV$575,Presentación!AP224)="","",HLOOKUP($N$10,Presentación!$AQ$3:$BV$575,Presentación!AP224,0)))</f>
        <v/>
      </c>
      <c r="E245" s="520"/>
      <c r="F245" s="521"/>
      <c r="G245" s="515" t="str">
        <f>IF($N$10="","",IF(HLOOKUP($N$10,Presentación!$BZ$3:$DE$575,Presentación!AP224,0)="","",HLOOKUP($N$10,Presentación!$BZ$3:$DE$575,Presentación!AP224,0)))</f>
        <v/>
      </c>
      <c r="H245" s="516"/>
      <c r="I245" s="516"/>
      <c r="J245" s="517"/>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c r="BN245">
        <f t="shared" si="19"/>
        <v>0</v>
      </c>
      <c r="BO245">
        <f t="shared" si="20"/>
        <v>0</v>
      </c>
      <c r="DP245"/>
      <c r="DQ245"/>
      <c r="DR245" s="2">
        <f t="shared" si="21"/>
        <v>0</v>
      </c>
      <c r="DS245" s="2">
        <f t="shared" si="22"/>
        <v>0</v>
      </c>
      <c r="DT245" s="2">
        <f t="shared" si="23"/>
        <v>0</v>
      </c>
      <c r="DU245" s="2">
        <f t="shared" si="24"/>
        <v>0</v>
      </c>
    </row>
    <row r="246" spans="1:125" s="38" customFormat="1" ht="15" customHeight="1">
      <c r="A246" s="140"/>
      <c r="B246" s="140"/>
      <c r="C246" s="230" t="s">
        <v>5544</v>
      </c>
      <c r="D246" s="519" t="str">
        <f>IF($N$10="","",IF(HLOOKUP($N$10,Presentación!$AQ$3:$BV$575,Presentación!AP225)="","",HLOOKUP($N$10,Presentación!$AQ$3:$BV$575,Presentación!AP225,0)))</f>
        <v/>
      </c>
      <c r="E246" s="520"/>
      <c r="F246" s="521"/>
      <c r="G246" s="515" t="str">
        <f>IF($N$10="","",IF(HLOOKUP($N$10,Presentación!$BZ$3:$DE$575,Presentación!AP225,0)="","",HLOOKUP($N$10,Presentación!$BZ$3:$DE$575,Presentación!AP225,0)))</f>
        <v/>
      </c>
      <c r="H246" s="516"/>
      <c r="I246" s="516"/>
      <c r="J246" s="517"/>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c r="BN246">
        <f t="shared" si="19"/>
        <v>0</v>
      </c>
      <c r="BO246">
        <f t="shared" si="20"/>
        <v>0</v>
      </c>
      <c r="DP246"/>
      <c r="DQ246"/>
      <c r="DR246" s="2">
        <f t="shared" si="21"/>
        <v>0</v>
      </c>
      <c r="DS246" s="2">
        <f t="shared" si="22"/>
        <v>0</v>
      </c>
      <c r="DT246" s="2">
        <f t="shared" si="23"/>
        <v>0</v>
      </c>
      <c r="DU246" s="2">
        <f t="shared" si="24"/>
        <v>0</v>
      </c>
    </row>
    <row r="247" spans="1:125" s="38" customFormat="1" ht="15" customHeight="1">
      <c r="A247" s="140"/>
      <c r="B247" s="140"/>
      <c r="C247" s="230" t="s">
        <v>5545</v>
      </c>
      <c r="D247" s="519" t="str">
        <f>IF($N$10="","",IF(HLOOKUP($N$10,Presentación!$AQ$3:$BV$575,Presentación!AP226)="","",HLOOKUP($N$10,Presentación!$AQ$3:$BV$575,Presentación!AP226,0)))</f>
        <v/>
      </c>
      <c r="E247" s="520"/>
      <c r="F247" s="521"/>
      <c r="G247" s="515" t="str">
        <f>IF($N$10="","",IF(HLOOKUP($N$10,Presentación!$BZ$3:$DE$575,Presentación!AP226,0)="","",HLOOKUP($N$10,Presentación!$BZ$3:$DE$575,Presentación!AP226,0)))</f>
        <v/>
      </c>
      <c r="H247" s="516"/>
      <c r="I247" s="516"/>
      <c r="J247" s="517"/>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c r="BN247">
        <f t="shared" si="19"/>
        <v>0</v>
      </c>
      <c r="BO247">
        <f t="shared" si="20"/>
        <v>0</v>
      </c>
      <c r="DP247"/>
      <c r="DQ247"/>
      <c r="DR247" s="2">
        <f t="shared" si="21"/>
        <v>0</v>
      </c>
      <c r="DS247" s="2">
        <f t="shared" si="22"/>
        <v>0</v>
      </c>
      <c r="DT247" s="2">
        <f t="shared" si="23"/>
        <v>0</v>
      </c>
      <c r="DU247" s="2">
        <f t="shared" si="24"/>
        <v>0</v>
      </c>
    </row>
    <row r="248" spans="1:125" s="38" customFormat="1" ht="15" customHeight="1">
      <c r="A248" s="140"/>
      <c r="B248" s="140"/>
      <c r="C248" s="230" t="s">
        <v>5546</v>
      </c>
      <c r="D248" s="519" t="str">
        <f>IF($N$10="","",IF(HLOOKUP($N$10,Presentación!$AQ$3:$BV$575,Presentación!AP227)="","",HLOOKUP($N$10,Presentación!$AQ$3:$BV$575,Presentación!AP227,0)))</f>
        <v/>
      </c>
      <c r="E248" s="520"/>
      <c r="F248" s="521"/>
      <c r="G248" s="515" t="str">
        <f>IF($N$10="","",IF(HLOOKUP($N$10,Presentación!$BZ$3:$DE$575,Presentación!AP227,0)="","",HLOOKUP($N$10,Presentación!$BZ$3:$DE$575,Presentación!AP227,0)))</f>
        <v/>
      </c>
      <c r="H248" s="516"/>
      <c r="I248" s="516"/>
      <c r="J248" s="517"/>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c r="BN248">
        <f t="shared" si="19"/>
        <v>0</v>
      </c>
      <c r="BO248">
        <f t="shared" si="20"/>
        <v>0</v>
      </c>
      <c r="DP248"/>
      <c r="DQ248"/>
      <c r="DR248" s="2">
        <f t="shared" si="21"/>
        <v>0</v>
      </c>
      <c r="DS248" s="2">
        <f t="shared" si="22"/>
        <v>0</v>
      </c>
      <c r="DT248" s="2">
        <f t="shared" si="23"/>
        <v>0</v>
      </c>
      <c r="DU248" s="2">
        <f t="shared" si="24"/>
        <v>0</v>
      </c>
    </row>
    <row r="249" spans="1:125" s="38" customFormat="1" ht="15" customHeight="1">
      <c r="A249" s="140"/>
      <c r="B249" s="140"/>
      <c r="C249" s="230" t="s">
        <v>5547</v>
      </c>
      <c r="D249" s="519" t="str">
        <f>IF($N$10="","",IF(HLOOKUP($N$10,Presentación!$AQ$3:$BV$575,Presentación!AP228)="","",HLOOKUP($N$10,Presentación!$AQ$3:$BV$575,Presentación!AP228,0)))</f>
        <v/>
      </c>
      <c r="E249" s="520"/>
      <c r="F249" s="521"/>
      <c r="G249" s="515" t="str">
        <f>IF($N$10="","",IF(HLOOKUP($N$10,Presentación!$BZ$3:$DE$575,Presentación!AP228,0)="","",HLOOKUP($N$10,Presentación!$BZ$3:$DE$575,Presentación!AP228,0)))</f>
        <v/>
      </c>
      <c r="H249" s="516"/>
      <c r="I249" s="516"/>
      <c r="J249" s="517"/>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c r="BN249">
        <f t="shared" si="19"/>
        <v>0</v>
      </c>
      <c r="BO249">
        <f t="shared" si="20"/>
        <v>0</v>
      </c>
      <c r="DP249"/>
      <c r="DQ249"/>
      <c r="DR249" s="2">
        <f t="shared" si="21"/>
        <v>0</v>
      </c>
      <c r="DS249" s="2">
        <f t="shared" si="22"/>
        <v>0</v>
      </c>
      <c r="DT249" s="2">
        <f t="shared" si="23"/>
        <v>0</v>
      </c>
      <c r="DU249" s="2">
        <f t="shared" si="24"/>
        <v>0</v>
      </c>
    </row>
    <row r="250" spans="1:125" s="38" customFormat="1" ht="15" customHeight="1">
      <c r="A250" s="140"/>
      <c r="B250" s="140"/>
      <c r="C250" s="230" t="s">
        <v>5548</v>
      </c>
      <c r="D250" s="519" t="str">
        <f>IF($N$10="","",IF(HLOOKUP($N$10,Presentación!$AQ$3:$BV$575,Presentación!AP229)="","",HLOOKUP($N$10,Presentación!$AQ$3:$BV$575,Presentación!AP229,0)))</f>
        <v/>
      </c>
      <c r="E250" s="520"/>
      <c r="F250" s="521"/>
      <c r="G250" s="515" t="str">
        <f>IF($N$10="","",IF(HLOOKUP($N$10,Presentación!$BZ$3:$DE$575,Presentación!AP229,0)="","",HLOOKUP($N$10,Presentación!$BZ$3:$DE$575,Presentación!AP229,0)))</f>
        <v/>
      </c>
      <c r="H250" s="516"/>
      <c r="I250" s="516"/>
      <c r="J250" s="517"/>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c r="BN250">
        <f t="shared" si="19"/>
        <v>0</v>
      </c>
      <c r="BO250">
        <f t="shared" si="20"/>
        <v>0</v>
      </c>
      <c r="DP250"/>
      <c r="DQ250"/>
      <c r="DR250" s="2">
        <f t="shared" si="21"/>
        <v>0</v>
      </c>
      <c r="DS250" s="2">
        <f t="shared" si="22"/>
        <v>0</v>
      </c>
      <c r="DT250" s="2">
        <f t="shared" si="23"/>
        <v>0</v>
      </c>
      <c r="DU250" s="2">
        <f t="shared" si="24"/>
        <v>0</v>
      </c>
    </row>
    <row r="251" spans="1:125" s="38" customFormat="1" ht="15" customHeight="1">
      <c r="A251" s="140"/>
      <c r="B251" s="140"/>
      <c r="C251" s="230" t="s">
        <v>5549</v>
      </c>
      <c r="D251" s="519" t="str">
        <f>IF($N$10="","",IF(HLOOKUP($N$10,Presentación!$AQ$3:$BV$575,Presentación!AP230)="","",HLOOKUP($N$10,Presentación!$AQ$3:$BV$575,Presentación!AP230,0)))</f>
        <v/>
      </c>
      <c r="E251" s="520"/>
      <c r="F251" s="521"/>
      <c r="G251" s="515" t="str">
        <f>IF($N$10="","",IF(HLOOKUP($N$10,Presentación!$BZ$3:$DE$575,Presentación!AP230,0)="","",HLOOKUP($N$10,Presentación!$BZ$3:$DE$575,Presentación!AP230,0)))</f>
        <v/>
      </c>
      <c r="H251" s="516"/>
      <c r="I251" s="516"/>
      <c r="J251" s="517"/>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c r="BN251">
        <f t="shared" si="19"/>
        <v>0</v>
      </c>
      <c r="BO251">
        <f t="shared" si="20"/>
        <v>0</v>
      </c>
      <c r="DP251"/>
      <c r="DQ251"/>
      <c r="DR251" s="2">
        <f t="shared" si="21"/>
        <v>0</v>
      </c>
      <c r="DS251" s="2">
        <f t="shared" si="22"/>
        <v>0</v>
      </c>
      <c r="DT251" s="2">
        <f t="shared" si="23"/>
        <v>0</v>
      </c>
      <c r="DU251" s="2">
        <f t="shared" si="24"/>
        <v>0</v>
      </c>
    </row>
    <row r="252" spans="1:125" s="38" customFormat="1" ht="15" customHeight="1">
      <c r="A252" s="140"/>
      <c r="B252" s="140"/>
      <c r="C252" s="230" t="s">
        <v>5550</v>
      </c>
      <c r="D252" s="519" t="str">
        <f>IF($N$10="","",IF(HLOOKUP($N$10,Presentación!$AQ$3:$BV$575,Presentación!AP231)="","",HLOOKUP($N$10,Presentación!$AQ$3:$BV$575,Presentación!AP231,0)))</f>
        <v/>
      </c>
      <c r="E252" s="520"/>
      <c r="F252" s="521"/>
      <c r="G252" s="515" t="str">
        <f>IF($N$10="","",IF(HLOOKUP($N$10,Presentación!$BZ$3:$DE$575,Presentación!AP231,0)="","",HLOOKUP($N$10,Presentación!$BZ$3:$DE$575,Presentación!AP231,0)))</f>
        <v/>
      </c>
      <c r="H252" s="516"/>
      <c r="I252" s="516"/>
      <c r="J252" s="517"/>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c r="BN252">
        <f t="shared" si="19"/>
        <v>0</v>
      </c>
      <c r="BO252">
        <f t="shared" si="20"/>
        <v>0</v>
      </c>
      <c r="DP252"/>
      <c r="DQ252"/>
      <c r="DR252" s="2">
        <f t="shared" si="21"/>
        <v>0</v>
      </c>
      <c r="DS252" s="2">
        <f t="shared" si="22"/>
        <v>0</v>
      </c>
      <c r="DT252" s="2">
        <f t="shared" si="23"/>
        <v>0</v>
      </c>
      <c r="DU252" s="2">
        <f t="shared" si="24"/>
        <v>0</v>
      </c>
    </row>
    <row r="253" spans="1:125" s="38" customFormat="1" ht="15" customHeight="1">
      <c r="A253" s="140"/>
      <c r="B253" s="140"/>
      <c r="C253" s="230" t="s">
        <v>5551</v>
      </c>
      <c r="D253" s="519" t="str">
        <f>IF($N$10="","",IF(HLOOKUP($N$10,Presentación!$AQ$3:$BV$575,Presentación!AP232)="","",HLOOKUP($N$10,Presentación!$AQ$3:$BV$575,Presentación!AP232,0)))</f>
        <v/>
      </c>
      <c r="E253" s="520"/>
      <c r="F253" s="521"/>
      <c r="G253" s="515" t="str">
        <f>IF($N$10="","",IF(HLOOKUP($N$10,Presentación!$BZ$3:$DE$575,Presentación!AP232,0)="","",HLOOKUP($N$10,Presentación!$BZ$3:$DE$575,Presentación!AP232,0)))</f>
        <v/>
      </c>
      <c r="H253" s="516"/>
      <c r="I253" s="516"/>
      <c r="J253" s="517"/>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c r="BN253">
        <f t="shared" si="19"/>
        <v>0</v>
      </c>
      <c r="BO253">
        <f t="shared" si="20"/>
        <v>0</v>
      </c>
      <c r="DP253"/>
      <c r="DQ253"/>
      <c r="DR253" s="2">
        <f t="shared" si="21"/>
        <v>0</v>
      </c>
      <c r="DS253" s="2">
        <f t="shared" si="22"/>
        <v>0</v>
      </c>
      <c r="DT253" s="2">
        <f t="shared" si="23"/>
        <v>0</v>
      </c>
      <c r="DU253" s="2">
        <f t="shared" si="24"/>
        <v>0</v>
      </c>
    </row>
    <row r="254" spans="1:125" s="38" customFormat="1" ht="15" customHeight="1">
      <c r="A254" s="140"/>
      <c r="B254" s="140"/>
      <c r="C254" s="230" t="s">
        <v>5552</v>
      </c>
      <c r="D254" s="519" t="str">
        <f>IF($N$10="","",IF(HLOOKUP($N$10,Presentación!$AQ$3:$BV$575,Presentación!AP233)="","",HLOOKUP($N$10,Presentación!$AQ$3:$BV$575,Presentación!AP233,0)))</f>
        <v/>
      </c>
      <c r="E254" s="520"/>
      <c r="F254" s="521"/>
      <c r="G254" s="515" t="str">
        <f>IF($N$10="","",IF(HLOOKUP($N$10,Presentación!$BZ$3:$DE$575,Presentación!AP233,0)="","",HLOOKUP($N$10,Presentación!$BZ$3:$DE$575,Presentación!AP233,0)))</f>
        <v/>
      </c>
      <c r="H254" s="516"/>
      <c r="I254" s="516"/>
      <c r="J254" s="517"/>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c r="BN254">
        <f t="shared" si="19"/>
        <v>0</v>
      </c>
      <c r="BO254">
        <f t="shared" si="20"/>
        <v>0</v>
      </c>
      <c r="DP254"/>
      <c r="DQ254"/>
      <c r="DR254" s="2">
        <f t="shared" si="21"/>
        <v>0</v>
      </c>
      <c r="DS254" s="2">
        <f t="shared" si="22"/>
        <v>0</v>
      </c>
      <c r="DT254" s="2">
        <f t="shared" si="23"/>
        <v>0</v>
      </c>
      <c r="DU254" s="2">
        <f t="shared" si="24"/>
        <v>0</v>
      </c>
    </row>
    <row r="255" spans="1:125" s="38" customFormat="1" ht="15" customHeight="1">
      <c r="A255" s="140"/>
      <c r="B255" s="140"/>
      <c r="C255" s="230" t="s">
        <v>5553</v>
      </c>
      <c r="D255" s="519" t="str">
        <f>IF($N$10="","",IF(HLOOKUP($N$10,Presentación!$AQ$3:$BV$575,Presentación!AP234)="","",HLOOKUP($N$10,Presentación!$AQ$3:$BV$575,Presentación!AP234,0)))</f>
        <v/>
      </c>
      <c r="E255" s="520"/>
      <c r="F255" s="521"/>
      <c r="G255" s="515" t="str">
        <f>IF($N$10="","",IF(HLOOKUP($N$10,Presentación!$BZ$3:$DE$575,Presentación!AP234,0)="","",HLOOKUP($N$10,Presentación!$BZ$3:$DE$575,Presentación!AP234,0)))</f>
        <v/>
      </c>
      <c r="H255" s="516"/>
      <c r="I255" s="516"/>
      <c r="J255" s="517"/>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c r="BN255">
        <f t="shared" si="19"/>
        <v>0</v>
      </c>
      <c r="BO255">
        <f t="shared" si="20"/>
        <v>0</v>
      </c>
      <c r="DP255"/>
      <c r="DQ255"/>
      <c r="DR255" s="2">
        <f t="shared" si="21"/>
        <v>0</v>
      </c>
      <c r="DS255" s="2">
        <f t="shared" si="22"/>
        <v>0</v>
      </c>
      <c r="DT255" s="2">
        <f t="shared" si="23"/>
        <v>0</v>
      </c>
      <c r="DU255" s="2">
        <f t="shared" si="24"/>
        <v>0</v>
      </c>
    </row>
    <row r="256" spans="1:125" s="38" customFormat="1" ht="15" customHeight="1">
      <c r="A256" s="140"/>
      <c r="B256" s="140"/>
      <c r="C256" s="230" t="s">
        <v>5554</v>
      </c>
      <c r="D256" s="519" t="str">
        <f>IF($N$10="","",IF(HLOOKUP($N$10,Presentación!$AQ$3:$BV$575,Presentación!AP235)="","",HLOOKUP($N$10,Presentación!$AQ$3:$BV$575,Presentación!AP235,0)))</f>
        <v/>
      </c>
      <c r="E256" s="520"/>
      <c r="F256" s="521"/>
      <c r="G256" s="515" t="str">
        <f>IF($N$10="","",IF(HLOOKUP($N$10,Presentación!$BZ$3:$DE$575,Presentación!AP235,0)="","",HLOOKUP($N$10,Presentación!$BZ$3:$DE$575,Presentación!AP235,0)))</f>
        <v/>
      </c>
      <c r="H256" s="516"/>
      <c r="I256" s="516"/>
      <c r="J256" s="517"/>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c r="BN256">
        <f t="shared" si="19"/>
        <v>0</v>
      </c>
      <c r="BO256">
        <f t="shared" si="20"/>
        <v>0</v>
      </c>
      <c r="DP256"/>
      <c r="DQ256"/>
      <c r="DR256" s="2">
        <f t="shared" si="21"/>
        <v>0</v>
      </c>
      <c r="DS256" s="2">
        <f t="shared" si="22"/>
        <v>0</v>
      </c>
      <c r="DT256" s="2">
        <f t="shared" si="23"/>
        <v>0</v>
      </c>
      <c r="DU256" s="2">
        <f t="shared" si="24"/>
        <v>0</v>
      </c>
    </row>
    <row r="257" spans="1:125" s="38" customFormat="1" ht="15" customHeight="1">
      <c r="A257" s="140"/>
      <c r="B257" s="140"/>
      <c r="C257" s="230" t="s">
        <v>5555</v>
      </c>
      <c r="D257" s="519" t="str">
        <f>IF($N$10="","",IF(HLOOKUP($N$10,Presentación!$AQ$3:$BV$575,Presentación!AP236)="","",HLOOKUP($N$10,Presentación!$AQ$3:$BV$575,Presentación!AP236,0)))</f>
        <v/>
      </c>
      <c r="E257" s="520"/>
      <c r="F257" s="521"/>
      <c r="G257" s="515" t="str">
        <f>IF($N$10="","",IF(HLOOKUP($N$10,Presentación!$BZ$3:$DE$575,Presentación!AP236,0)="","",HLOOKUP($N$10,Presentación!$BZ$3:$DE$575,Presentación!AP236,0)))</f>
        <v/>
      </c>
      <c r="H257" s="516"/>
      <c r="I257" s="516"/>
      <c r="J257" s="517"/>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c r="BN257">
        <f t="shared" si="19"/>
        <v>0</v>
      </c>
      <c r="BO257">
        <f t="shared" si="20"/>
        <v>0</v>
      </c>
      <c r="DP257"/>
      <c r="DQ257"/>
      <c r="DR257" s="2">
        <f t="shared" si="21"/>
        <v>0</v>
      </c>
      <c r="DS257" s="2">
        <f t="shared" si="22"/>
        <v>0</v>
      </c>
      <c r="DT257" s="2">
        <f t="shared" si="23"/>
        <v>0</v>
      </c>
      <c r="DU257" s="2">
        <f t="shared" si="24"/>
        <v>0</v>
      </c>
    </row>
    <row r="258" spans="1:125" s="38" customFormat="1" ht="15" customHeight="1">
      <c r="A258" s="140"/>
      <c r="B258" s="140"/>
      <c r="C258" s="230" t="s">
        <v>5556</v>
      </c>
      <c r="D258" s="519" t="str">
        <f>IF($N$10="","",IF(HLOOKUP($N$10,Presentación!$AQ$3:$BV$575,Presentación!AP237)="","",HLOOKUP($N$10,Presentación!$AQ$3:$BV$575,Presentación!AP237,0)))</f>
        <v/>
      </c>
      <c r="E258" s="520"/>
      <c r="F258" s="521"/>
      <c r="G258" s="515" t="str">
        <f>IF($N$10="","",IF(HLOOKUP($N$10,Presentación!$BZ$3:$DE$575,Presentación!AP237,0)="","",HLOOKUP($N$10,Presentación!$BZ$3:$DE$575,Presentación!AP237,0)))</f>
        <v/>
      </c>
      <c r="H258" s="516"/>
      <c r="I258" s="516"/>
      <c r="J258" s="517"/>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c r="BN258">
        <f t="shared" si="19"/>
        <v>0</v>
      </c>
      <c r="BO258">
        <f t="shared" si="20"/>
        <v>0</v>
      </c>
      <c r="DP258"/>
      <c r="DQ258"/>
      <c r="DR258" s="2">
        <f t="shared" si="21"/>
        <v>0</v>
      </c>
      <c r="DS258" s="2">
        <f t="shared" si="22"/>
        <v>0</v>
      </c>
      <c r="DT258" s="2">
        <f t="shared" si="23"/>
        <v>0</v>
      </c>
      <c r="DU258" s="2">
        <f t="shared" si="24"/>
        <v>0</v>
      </c>
    </row>
    <row r="259" spans="1:125" s="38" customFormat="1" ht="15" customHeight="1">
      <c r="A259" s="140"/>
      <c r="B259" s="140"/>
      <c r="C259" s="230" t="s">
        <v>5557</v>
      </c>
      <c r="D259" s="519" t="str">
        <f>IF($N$10="","",IF(HLOOKUP($N$10,Presentación!$AQ$3:$BV$575,Presentación!AP238)="","",HLOOKUP($N$10,Presentación!$AQ$3:$BV$575,Presentación!AP238,0)))</f>
        <v/>
      </c>
      <c r="E259" s="520"/>
      <c r="F259" s="521"/>
      <c r="G259" s="515" t="str">
        <f>IF($N$10="","",IF(HLOOKUP($N$10,Presentación!$BZ$3:$DE$575,Presentación!AP238,0)="","",HLOOKUP($N$10,Presentación!$BZ$3:$DE$575,Presentación!AP238,0)))</f>
        <v/>
      </c>
      <c r="H259" s="516"/>
      <c r="I259" s="516"/>
      <c r="J259" s="517"/>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c r="BN259">
        <f t="shared" si="19"/>
        <v>0</v>
      </c>
      <c r="BO259">
        <f t="shared" si="20"/>
        <v>0</v>
      </c>
      <c r="DP259"/>
      <c r="DQ259"/>
      <c r="DR259" s="2">
        <f t="shared" si="21"/>
        <v>0</v>
      </c>
      <c r="DS259" s="2">
        <f t="shared" si="22"/>
        <v>0</v>
      </c>
      <c r="DT259" s="2">
        <f t="shared" si="23"/>
        <v>0</v>
      </c>
      <c r="DU259" s="2">
        <f t="shared" si="24"/>
        <v>0</v>
      </c>
    </row>
    <row r="260" spans="1:125" s="38" customFormat="1" ht="15" customHeight="1">
      <c r="A260" s="140"/>
      <c r="B260" s="140"/>
      <c r="C260" s="230" t="s">
        <v>5558</v>
      </c>
      <c r="D260" s="519" t="str">
        <f>IF($N$10="","",IF(HLOOKUP($N$10,Presentación!$AQ$3:$BV$575,Presentación!AP239)="","",HLOOKUP($N$10,Presentación!$AQ$3:$BV$575,Presentación!AP239,0)))</f>
        <v/>
      </c>
      <c r="E260" s="520"/>
      <c r="F260" s="521"/>
      <c r="G260" s="515" t="str">
        <f>IF($N$10="","",IF(HLOOKUP($N$10,Presentación!$BZ$3:$DE$575,Presentación!AP239,0)="","",HLOOKUP($N$10,Presentación!$BZ$3:$DE$575,Presentación!AP239,0)))</f>
        <v/>
      </c>
      <c r="H260" s="516"/>
      <c r="I260" s="516"/>
      <c r="J260" s="517"/>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c r="BN260">
        <f t="shared" si="19"/>
        <v>0</v>
      </c>
      <c r="BO260">
        <f t="shared" si="20"/>
        <v>0</v>
      </c>
      <c r="DP260"/>
      <c r="DQ260"/>
      <c r="DR260" s="2">
        <f t="shared" si="21"/>
        <v>0</v>
      </c>
      <c r="DS260" s="2">
        <f t="shared" si="22"/>
        <v>0</v>
      </c>
      <c r="DT260" s="2">
        <f t="shared" si="23"/>
        <v>0</v>
      </c>
      <c r="DU260" s="2">
        <f t="shared" si="24"/>
        <v>0</v>
      </c>
    </row>
    <row r="261" spans="1:125" s="38" customFormat="1" ht="15" customHeight="1">
      <c r="A261" s="140"/>
      <c r="B261" s="140"/>
      <c r="C261" s="230" t="s">
        <v>5559</v>
      </c>
      <c r="D261" s="519" t="str">
        <f>IF($N$10="","",IF(HLOOKUP($N$10,Presentación!$AQ$3:$BV$575,Presentación!AP240)="","",HLOOKUP($N$10,Presentación!$AQ$3:$BV$575,Presentación!AP240,0)))</f>
        <v/>
      </c>
      <c r="E261" s="520"/>
      <c r="F261" s="521"/>
      <c r="G261" s="515" t="str">
        <f>IF($N$10="","",IF(HLOOKUP($N$10,Presentación!$BZ$3:$DE$575,Presentación!AP240,0)="","",HLOOKUP($N$10,Presentación!$BZ$3:$DE$575,Presentación!AP240,0)))</f>
        <v/>
      </c>
      <c r="H261" s="516"/>
      <c r="I261" s="516"/>
      <c r="J261" s="517"/>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c r="BN261">
        <f t="shared" si="19"/>
        <v>0</v>
      </c>
      <c r="BO261">
        <f t="shared" si="20"/>
        <v>0</v>
      </c>
      <c r="DP261"/>
      <c r="DQ261"/>
      <c r="DR261" s="2">
        <f t="shared" si="21"/>
        <v>0</v>
      </c>
      <c r="DS261" s="2">
        <f t="shared" si="22"/>
        <v>0</v>
      </c>
      <c r="DT261" s="2">
        <f t="shared" si="23"/>
        <v>0</v>
      </c>
      <c r="DU261" s="2">
        <f t="shared" si="24"/>
        <v>0</v>
      </c>
    </row>
    <row r="262" spans="1:125" s="38" customFormat="1" ht="15" customHeight="1">
      <c r="A262" s="140"/>
      <c r="B262" s="140"/>
      <c r="C262" s="230" t="s">
        <v>5560</v>
      </c>
      <c r="D262" s="519" t="str">
        <f>IF($N$10="","",IF(HLOOKUP($N$10,Presentación!$AQ$3:$BV$575,Presentación!AP241)="","",HLOOKUP($N$10,Presentación!$AQ$3:$BV$575,Presentación!AP241,0)))</f>
        <v/>
      </c>
      <c r="E262" s="520"/>
      <c r="F262" s="521"/>
      <c r="G262" s="515" t="str">
        <f>IF($N$10="","",IF(HLOOKUP($N$10,Presentación!$BZ$3:$DE$575,Presentación!AP241,0)="","",HLOOKUP($N$10,Presentación!$BZ$3:$DE$575,Presentación!AP241,0)))</f>
        <v/>
      </c>
      <c r="H262" s="516"/>
      <c r="I262" s="516"/>
      <c r="J262" s="517"/>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c r="BN262">
        <f t="shared" si="19"/>
        <v>0</v>
      </c>
      <c r="BO262">
        <f t="shared" si="20"/>
        <v>0</v>
      </c>
      <c r="DP262"/>
      <c r="DQ262"/>
      <c r="DR262" s="2">
        <f t="shared" si="21"/>
        <v>0</v>
      </c>
      <c r="DS262" s="2">
        <f t="shared" si="22"/>
        <v>0</v>
      </c>
      <c r="DT262" s="2">
        <f t="shared" si="23"/>
        <v>0</v>
      </c>
      <c r="DU262" s="2">
        <f t="shared" si="24"/>
        <v>0</v>
      </c>
    </row>
    <row r="263" spans="1:125" s="38" customFormat="1" ht="15" customHeight="1">
      <c r="A263" s="140"/>
      <c r="B263" s="140"/>
      <c r="C263" s="230" t="s">
        <v>5561</v>
      </c>
      <c r="D263" s="519" t="str">
        <f>IF($N$10="","",IF(HLOOKUP($N$10,Presentación!$AQ$3:$BV$575,Presentación!AP242)="","",HLOOKUP($N$10,Presentación!$AQ$3:$BV$575,Presentación!AP242,0)))</f>
        <v/>
      </c>
      <c r="E263" s="520"/>
      <c r="F263" s="521"/>
      <c r="G263" s="515" t="str">
        <f>IF($N$10="","",IF(HLOOKUP($N$10,Presentación!$BZ$3:$DE$575,Presentación!AP242,0)="","",HLOOKUP($N$10,Presentación!$BZ$3:$DE$575,Presentación!AP242,0)))</f>
        <v/>
      </c>
      <c r="H263" s="516"/>
      <c r="I263" s="516"/>
      <c r="J263" s="517"/>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c r="BN263">
        <f t="shared" si="19"/>
        <v>0</v>
      </c>
      <c r="BO263">
        <f t="shared" si="20"/>
        <v>0</v>
      </c>
      <c r="DP263"/>
      <c r="DQ263"/>
      <c r="DR263" s="2">
        <f t="shared" si="21"/>
        <v>0</v>
      </c>
      <c r="DS263" s="2">
        <f t="shared" si="22"/>
        <v>0</v>
      </c>
      <c r="DT263" s="2">
        <f t="shared" si="23"/>
        <v>0</v>
      </c>
      <c r="DU263" s="2">
        <f t="shared" si="24"/>
        <v>0</v>
      </c>
    </row>
    <row r="264" spans="1:125" s="38" customFormat="1" ht="15" customHeight="1">
      <c r="A264" s="140"/>
      <c r="B264" s="140"/>
      <c r="C264" s="230" t="s">
        <v>5562</v>
      </c>
      <c r="D264" s="519" t="str">
        <f>IF($N$10="","",IF(HLOOKUP($N$10,Presentación!$AQ$3:$BV$575,Presentación!AP243)="","",HLOOKUP($N$10,Presentación!$AQ$3:$BV$575,Presentación!AP243,0)))</f>
        <v/>
      </c>
      <c r="E264" s="520"/>
      <c r="F264" s="521"/>
      <c r="G264" s="515" t="str">
        <f>IF($N$10="","",IF(HLOOKUP($N$10,Presentación!$BZ$3:$DE$575,Presentación!AP243,0)="","",HLOOKUP($N$10,Presentación!$BZ$3:$DE$575,Presentación!AP243,0)))</f>
        <v/>
      </c>
      <c r="H264" s="516"/>
      <c r="I264" s="516"/>
      <c r="J264" s="517"/>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c r="BN264">
        <f t="shared" si="19"/>
        <v>0</v>
      </c>
      <c r="BO264">
        <f t="shared" si="20"/>
        <v>0</v>
      </c>
      <c r="DP264"/>
      <c r="DQ264"/>
      <c r="DR264" s="2">
        <f t="shared" si="21"/>
        <v>0</v>
      </c>
      <c r="DS264" s="2">
        <f t="shared" si="22"/>
        <v>0</v>
      </c>
      <c r="DT264" s="2">
        <f t="shared" si="23"/>
        <v>0</v>
      </c>
      <c r="DU264" s="2">
        <f t="shared" si="24"/>
        <v>0</v>
      </c>
    </row>
    <row r="265" spans="1:125" s="38" customFormat="1" ht="15" customHeight="1">
      <c r="A265" s="140"/>
      <c r="B265" s="140"/>
      <c r="C265" s="230" t="s">
        <v>5563</v>
      </c>
      <c r="D265" s="519" t="str">
        <f>IF($N$10="","",IF(HLOOKUP($N$10,Presentación!$AQ$3:$BV$575,Presentación!AP244)="","",HLOOKUP($N$10,Presentación!$AQ$3:$BV$575,Presentación!AP244,0)))</f>
        <v/>
      </c>
      <c r="E265" s="520"/>
      <c r="F265" s="521"/>
      <c r="G265" s="515" t="str">
        <f>IF($N$10="","",IF(HLOOKUP($N$10,Presentación!$BZ$3:$DE$575,Presentación!AP244,0)="","",HLOOKUP($N$10,Presentación!$BZ$3:$DE$575,Presentación!AP244,0)))</f>
        <v/>
      </c>
      <c r="H265" s="516"/>
      <c r="I265" s="516"/>
      <c r="J265" s="517"/>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c r="BN265">
        <f t="shared" si="19"/>
        <v>0</v>
      </c>
      <c r="BO265">
        <f t="shared" si="20"/>
        <v>0</v>
      </c>
      <c r="DP265"/>
      <c r="DQ265"/>
      <c r="DR265" s="2">
        <f t="shared" si="21"/>
        <v>0</v>
      </c>
      <c r="DS265" s="2">
        <f t="shared" si="22"/>
        <v>0</v>
      </c>
      <c r="DT265" s="2">
        <f t="shared" si="23"/>
        <v>0</v>
      </c>
      <c r="DU265" s="2">
        <f t="shared" si="24"/>
        <v>0</v>
      </c>
    </row>
    <row r="266" spans="1:125" s="38" customFormat="1" ht="15" customHeight="1">
      <c r="A266" s="140"/>
      <c r="B266" s="140"/>
      <c r="C266" s="230" t="s">
        <v>5564</v>
      </c>
      <c r="D266" s="519" t="str">
        <f>IF($N$10="","",IF(HLOOKUP($N$10,Presentación!$AQ$3:$BV$575,Presentación!AP245)="","",HLOOKUP($N$10,Presentación!$AQ$3:$BV$575,Presentación!AP245,0)))</f>
        <v/>
      </c>
      <c r="E266" s="520"/>
      <c r="F266" s="521"/>
      <c r="G266" s="515" t="str">
        <f>IF($N$10="","",IF(HLOOKUP($N$10,Presentación!$BZ$3:$DE$575,Presentación!AP245,0)="","",HLOOKUP($N$10,Presentación!$BZ$3:$DE$575,Presentación!AP245,0)))</f>
        <v/>
      </c>
      <c r="H266" s="516"/>
      <c r="I266" s="516"/>
      <c r="J266" s="517"/>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c r="BN266">
        <f t="shared" si="19"/>
        <v>0</v>
      </c>
      <c r="BO266">
        <f t="shared" si="20"/>
        <v>0</v>
      </c>
      <c r="DP266"/>
      <c r="DQ266"/>
      <c r="DR266" s="2">
        <f t="shared" si="21"/>
        <v>0</v>
      </c>
      <c r="DS266" s="2">
        <f t="shared" si="22"/>
        <v>0</v>
      </c>
      <c r="DT266" s="2">
        <f t="shared" si="23"/>
        <v>0</v>
      </c>
      <c r="DU266" s="2">
        <f t="shared" si="24"/>
        <v>0</v>
      </c>
    </row>
    <row r="267" spans="1:125" s="38" customFormat="1" ht="15" customHeight="1">
      <c r="A267" s="140"/>
      <c r="B267" s="140"/>
      <c r="C267" s="230" t="s">
        <v>5565</v>
      </c>
      <c r="D267" s="519" t="str">
        <f>IF($N$10="","",IF(HLOOKUP($N$10,Presentación!$AQ$3:$BV$575,Presentación!AP246)="","",HLOOKUP($N$10,Presentación!$AQ$3:$BV$575,Presentación!AP246,0)))</f>
        <v/>
      </c>
      <c r="E267" s="520"/>
      <c r="F267" s="521"/>
      <c r="G267" s="515" t="str">
        <f>IF($N$10="","",IF(HLOOKUP($N$10,Presentación!$BZ$3:$DE$575,Presentación!AP246,0)="","",HLOOKUP($N$10,Presentación!$BZ$3:$DE$575,Presentación!AP246,0)))</f>
        <v/>
      </c>
      <c r="H267" s="516"/>
      <c r="I267" s="516"/>
      <c r="J267" s="517"/>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c r="BN267">
        <f t="shared" si="19"/>
        <v>0</v>
      </c>
      <c r="BO267">
        <f t="shared" si="20"/>
        <v>0</v>
      </c>
      <c r="DP267"/>
      <c r="DQ267"/>
      <c r="DR267" s="2">
        <f t="shared" si="21"/>
        <v>0</v>
      </c>
      <c r="DS267" s="2">
        <f t="shared" si="22"/>
        <v>0</v>
      </c>
      <c r="DT267" s="2">
        <f t="shared" si="23"/>
        <v>0</v>
      </c>
      <c r="DU267" s="2">
        <f t="shared" si="24"/>
        <v>0</v>
      </c>
    </row>
    <row r="268" spans="1:125" s="38" customFormat="1" ht="15" customHeight="1">
      <c r="A268" s="140"/>
      <c r="B268" s="140"/>
      <c r="C268" s="230" t="s">
        <v>5566</v>
      </c>
      <c r="D268" s="519" t="str">
        <f>IF($N$10="","",IF(HLOOKUP($N$10,Presentación!$AQ$3:$BV$575,Presentación!AP247)="","",HLOOKUP($N$10,Presentación!$AQ$3:$BV$575,Presentación!AP247,0)))</f>
        <v/>
      </c>
      <c r="E268" s="520"/>
      <c r="F268" s="521"/>
      <c r="G268" s="515" t="str">
        <f>IF($N$10="","",IF(HLOOKUP($N$10,Presentación!$BZ$3:$DE$575,Presentación!AP247,0)="","",HLOOKUP($N$10,Presentación!$BZ$3:$DE$575,Presentación!AP247,0)))</f>
        <v/>
      </c>
      <c r="H268" s="516"/>
      <c r="I268" s="516"/>
      <c r="J268" s="517"/>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c r="BN268">
        <f t="shared" si="19"/>
        <v>0</v>
      </c>
      <c r="BO268">
        <f t="shared" si="20"/>
        <v>0</v>
      </c>
      <c r="DP268"/>
      <c r="DQ268"/>
      <c r="DR268" s="2">
        <f t="shared" si="21"/>
        <v>0</v>
      </c>
      <c r="DS268" s="2">
        <f t="shared" si="22"/>
        <v>0</v>
      </c>
      <c r="DT268" s="2">
        <f t="shared" si="23"/>
        <v>0</v>
      </c>
      <c r="DU268" s="2">
        <f t="shared" si="24"/>
        <v>0</v>
      </c>
    </row>
    <row r="269" spans="1:125" s="38" customFormat="1" ht="15" customHeight="1">
      <c r="A269" s="140"/>
      <c r="B269" s="140"/>
      <c r="C269" s="230" t="s">
        <v>5567</v>
      </c>
      <c r="D269" s="519" t="str">
        <f>IF($N$10="","",IF(HLOOKUP($N$10,Presentación!$AQ$3:$BV$575,Presentación!AP248)="","",HLOOKUP($N$10,Presentación!$AQ$3:$BV$575,Presentación!AP248,0)))</f>
        <v/>
      </c>
      <c r="E269" s="520"/>
      <c r="F269" s="521"/>
      <c r="G269" s="515" t="str">
        <f>IF($N$10="","",IF(HLOOKUP($N$10,Presentación!$BZ$3:$DE$575,Presentación!AP248,0)="","",HLOOKUP($N$10,Presentación!$BZ$3:$DE$575,Presentación!AP248,0)))</f>
        <v/>
      </c>
      <c r="H269" s="516"/>
      <c r="I269" s="516"/>
      <c r="J269" s="517"/>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c r="BN269">
        <f t="shared" si="19"/>
        <v>0</v>
      </c>
      <c r="BO269">
        <f t="shared" si="20"/>
        <v>0</v>
      </c>
      <c r="DP269"/>
      <c r="DQ269"/>
      <c r="DR269" s="2">
        <f t="shared" si="21"/>
        <v>0</v>
      </c>
      <c r="DS269" s="2">
        <f t="shared" si="22"/>
        <v>0</v>
      </c>
      <c r="DT269" s="2">
        <f t="shared" si="23"/>
        <v>0</v>
      </c>
      <c r="DU269" s="2">
        <f t="shared" si="24"/>
        <v>0</v>
      </c>
    </row>
    <row r="270" spans="1:125" s="38" customFormat="1" ht="15" customHeight="1">
      <c r="A270" s="140"/>
      <c r="B270" s="140"/>
      <c r="C270" s="230" t="s">
        <v>5568</v>
      </c>
      <c r="D270" s="519" t="str">
        <f>IF($N$10="","",IF(HLOOKUP($N$10,Presentación!$AQ$3:$BV$575,Presentación!AP249)="","",HLOOKUP($N$10,Presentación!$AQ$3:$BV$575,Presentación!AP249,0)))</f>
        <v/>
      </c>
      <c r="E270" s="520"/>
      <c r="F270" s="521"/>
      <c r="G270" s="515" t="str">
        <f>IF($N$10="","",IF(HLOOKUP($N$10,Presentación!$BZ$3:$DE$575,Presentación!AP249,0)="","",HLOOKUP($N$10,Presentación!$BZ$3:$DE$575,Presentación!AP249,0)))</f>
        <v/>
      </c>
      <c r="H270" s="516"/>
      <c r="I270" s="516"/>
      <c r="J270" s="517"/>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c r="BN270">
        <f t="shared" si="19"/>
        <v>0</v>
      </c>
      <c r="BO270">
        <f t="shared" si="20"/>
        <v>0</v>
      </c>
      <c r="DP270"/>
      <c r="DQ270"/>
      <c r="DR270" s="2">
        <f t="shared" si="21"/>
        <v>0</v>
      </c>
      <c r="DS270" s="2">
        <f t="shared" si="22"/>
        <v>0</v>
      </c>
      <c r="DT270" s="2">
        <f t="shared" si="23"/>
        <v>0</v>
      </c>
      <c r="DU270" s="2">
        <f t="shared" si="24"/>
        <v>0</v>
      </c>
    </row>
    <row r="271" spans="1:125" s="38" customFormat="1" ht="15" customHeight="1">
      <c r="A271" s="140"/>
      <c r="B271" s="140"/>
      <c r="C271" s="230" t="s">
        <v>5569</v>
      </c>
      <c r="D271" s="519" t="str">
        <f>IF($N$10="","",IF(HLOOKUP($N$10,Presentación!$AQ$3:$BV$575,Presentación!AP250)="","",HLOOKUP($N$10,Presentación!$AQ$3:$BV$575,Presentación!AP250,0)))</f>
        <v/>
      </c>
      <c r="E271" s="520"/>
      <c r="F271" s="521"/>
      <c r="G271" s="515" t="str">
        <f>IF($N$10="","",IF(HLOOKUP($N$10,Presentación!$BZ$3:$DE$575,Presentación!AP250,0)="","",HLOOKUP($N$10,Presentación!$BZ$3:$DE$575,Presentación!AP250,0)))</f>
        <v/>
      </c>
      <c r="H271" s="516"/>
      <c r="I271" s="516"/>
      <c r="J271" s="517"/>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c r="BN271">
        <f t="shared" si="19"/>
        <v>0</v>
      </c>
      <c r="BO271">
        <f t="shared" si="20"/>
        <v>0</v>
      </c>
      <c r="DP271"/>
      <c r="DQ271"/>
      <c r="DR271" s="2">
        <f t="shared" si="21"/>
        <v>0</v>
      </c>
      <c r="DS271" s="2">
        <f t="shared" si="22"/>
        <v>0</v>
      </c>
      <c r="DT271" s="2">
        <f t="shared" si="23"/>
        <v>0</v>
      </c>
      <c r="DU271" s="2">
        <f t="shared" si="24"/>
        <v>0</v>
      </c>
    </row>
    <row r="272" spans="1:125" s="38" customFormat="1" ht="15" customHeight="1">
      <c r="A272" s="140"/>
      <c r="B272" s="140"/>
      <c r="C272" s="230" t="s">
        <v>5570</v>
      </c>
      <c r="D272" s="519" t="str">
        <f>IF($N$10="","",IF(HLOOKUP($N$10,Presentación!$AQ$3:$BV$575,Presentación!AP251)="","",HLOOKUP($N$10,Presentación!$AQ$3:$BV$575,Presentación!AP251,0)))</f>
        <v/>
      </c>
      <c r="E272" s="520"/>
      <c r="F272" s="521"/>
      <c r="G272" s="515" t="str">
        <f>IF($N$10="","",IF(HLOOKUP($N$10,Presentación!$BZ$3:$DE$575,Presentación!AP251,0)="","",HLOOKUP($N$10,Presentación!$BZ$3:$DE$575,Presentación!AP251,0)))</f>
        <v/>
      </c>
      <c r="H272" s="516"/>
      <c r="I272" s="516"/>
      <c r="J272" s="517"/>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c r="BN272">
        <f t="shared" si="19"/>
        <v>0</v>
      </c>
      <c r="BO272">
        <f t="shared" si="20"/>
        <v>0</v>
      </c>
      <c r="DP272"/>
      <c r="DQ272"/>
      <c r="DR272" s="2">
        <f t="shared" si="21"/>
        <v>0</v>
      </c>
      <c r="DS272" s="2">
        <f t="shared" si="22"/>
        <v>0</v>
      </c>
      <c r="DT272" s="2">
        <f t="shared" si="23"/>
        <v>0</v>
      </c>
      <c r="DU272" s="2">
        <f t="shared" si="24"/>
        <v>0</v>
      </c>
    </row>
    <row r="273" spans="1:125" s="38" customFormat="1" ht="15" customHeight="1">
      <c r="A273" s="140"/>
      <c r="B273" s="140"/>
      <c r="C273" s="230" t="s">
        <v>5571</v>
      </c>
      <c r="D273" s="519" t="str">
        <f>IF($N$10="","",IF(HLOOKUP($N$10,Presentación!$AQ$3:$BV$575,Presentación!AP252)="","",HLOOKUP($N$10,Presentación!$AQ$3:$BV$575,Presentación!AP252,0)))</f>
        <v/>
      </c>
      <c r="E273" s="520"/>
      <c r="F273" s="521"/>
      <c r="G273" s="515" t="str">
        <f>IF($N$10="","",IF(HLOOKUP($N$10,Presentación!$BZ$3:$DE$575,Presentación!AP252,0)="","",HLOOKUP($N$10,Presentación!$BZ$3:$DE$575,Presentación!AP252,0)))</f>
        <v/>
      </c>
      <c r="H273" s="516"/>
      <c r="I273" s="516"/>
      <c r="J273" s="517"/>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c r="BN273">
        <f t="shared" si="19"/>
        <v>0</v>
      </c>
      <c r="BO273">
        <f t="shared" si="20"/>
        <v>0</v>
      </c>
      <c r="DP273"/>
      <c r="DQ273"/>
      <c r="DR273" s="2">
        <f t="shared" si="21"/>
        <v>0</v>
      </c>
      <c r="DS273" s="2">
        <f t="shared" si="22"/>
        <v>0</v>
      </c>
      <c r="DT273" s="2">
        <f t="shared" si="23"/>
        <v>0</v>
      </c>
      <c r="DU273" s="2">
        <f t="shared" si="24"/>
        <v>0</v>
      </c>
    </row>
    <row r="274" spans="1:125" s="38" customFormat="1" ht="15" customHeight="1">
      <c r="A274" s="140"/>
      <c r="B274" s="140"/>
      <c r="C274" s="230" t="s">
        <v>5572</v>
      </c>
      <c r="D274" s="519" t="str">
        <f>IF($N$10="","",IF(HLOOKUP($N$10,Presentación!$AQ$3:$BV$575,Presentación!AP253)="","",HLOOKUP($N$10,Presentación!$AQ$3:$BV$575,Presentación!AP253,0)))</f>
        <v/>
      </c>
      <c r="E274" s="520"/>
      <c r="F274" s="521"/>
      <c r="G274" s="515" t="str">
        <f>IF($N$10="","",IF(HLOOKUP($N$10,Presentación!$BZ$3:$DE$575,Presentación!AP253,0)="","",HLOOKUP($N$10,Presentación!$BZ$3:$DE$575,Presentación!AP253,0)))</f>
        <v/>
      </c>
      <c r="H274" s="516"/>
      <c r="I274" s="516"/>
      <c r="J274" s="517"/>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c r="BN274">
        <f t="shared" si="19"/>
        <v>0</v>
      </c>
      <c r="BO274">
        <f t="shared" si="20"/>
        <v>0</v>
      </c>
      <c r="DP274"/>
      <c r="DQ274"/>
      <c r="DR274" s="2">
        <f t="shared" si="21"/>
        <v>0</v>
      </c>
      <c r="DS274" s="2">
        <f t="shared" si="22"/>
        <v>0</v>
      </c>
      <c r="DT274" s="2">
        <f t="shared" si="23"/>
        <v>0</v>
      </c>
      <c r="DU274" s="2">
        <f t="shared" si="24"/>
        <v>0</v>
      </c>
    </row>
    <row r="275" spans="1:125" s="38" customFormat="1" ht="15" customHeight="1">
      <c r="A275" s="140"/>
      <c r="B275" s="140"/>
      <c r="C275" s="230" t="s">
        <v>5573</v>
      </c>
      <c r="D275" s="519" t="str">
        <f>IF($N$10="","",IF(HLOOKUP($N$10,Presentación!$AQ$3:$BV$575,Presentación!AP254)="","",HLOOKUP($N$10,Presentación!$AQ$3:$BV$575,Presentación!AP254,0)))</f>
        <v/>
      </c>
      <c r="E275" s="520"/>
      <c r="F275" s="521"/>
      <c r="G275" s="515" t="str">
        <f>IF($N$10="","",IF(HLOOKUP($N$10,Presentación!$BZ$3:$DE$575,Presentación!AP254,0)="","",HLOOKUP($N$10,Presentación!$BZ$3:$DE$575,Presentación!AP254,0)))</f>
        <v/>
      </c>
      <c r="H275" s="516"/>
      <c r="I275" s="516"/>
      <c r="J275" s="517"/>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c r="BN275">
        <f t="shared" si="19"/>
        <v>0</v>
      </c>
      <c r="BO275">
        <f t="shared" si="20"/>
        <v>0</v>
      </c>
      <c r="DP275"/>
      <c r="DQ275"/>
      <c r="DR275" s="2">
        <f t="shared" si="21"/>
        <v>0</v>
      </c>
      <c r="DS275" s="2">
        <f t="shared" si="22"/>
        <v>0</v>
      </c>
      <c r="DT275" s="2">
        <f t="shared" si="23"/>
        <v>0</v>
      </c>
      <c r="DU275" s="2">
        <f t="shared" si="24"/>
        <v>0</v>
      </c>
    </row>
    <row r="276" spans="1:125" s="38" customFormat="1" ht="15" customHeight="1">
      <c r="A276" s="140"/>
      <c r="B276" s="140"/>
      <c r="C276" s="230" t="s">
        <v>5574</v>
      </c>
      <c r="D276" s="519" t="str">
        <f>IF($N$10="","",IF(HLOOKUP($N$10,Presentación!$AQ$3:$BV$575,Presentación!AP255)="","",HLOOKUP($N$10,Presentación!$AQ$3:$BV$575,Presentación!AP255,0)))</f>
        <v/>
      </c>
      <c r="E276" s="520"/>
      <c r="F276" s="521"/>
      <c r="G276" s="515" t="str">
        <f>IF($N$10="","",IF(HLOOKUP($N$10,Presentación!$BZ$3:$DE$575,Presentación!AP255,0)="","",HLOOKUP($N$10,Presentación!$BZ$3:$DE$575,Presentación!AP255,0)))</f>
        <v/>
      </c>
      <c r="H276" s="516"/>
      <c r="I276" s="516"/>
      <c r="J276" s="517"/>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c r="BN276">
        <f t="shared" si="19"/>
        <v>0</v>
      </c>
      <c r="BO276">
        <f t="shared" si="20"/>
        <v>0</v>
      </c>
      <c r="DP276"/>
      <c r="DQ276"/>
      <c r="DR276" s="2">
        <f t="shared" si="21"/>
        <v>0</v>
      </c>
      <c r="DS276" s="2">
        <f t="shared" si="22"/>
        <v>0</v>
      </c>
      <c r="DT276" s="2">
        <f t="shared" si="23"/>
        <v>0</v>
      </c>
      <c r="DU276" s="2">
        <f t="shared" si="24"/>
        <v>0</v>
      </c>
    </row>
    <row r="277" spans="1:125" s="38" customFormat="1" ht="15" customHeight="1">
      <c r="A277" s="140"/>
      <c r="B277" s="140"/>
      <c r="C277" s="230" t="s">
        <v>5575</v>
      </c>
      <c r="D277" s="519" t="str">
        <f>IF($N$10="","",IF(HLOOKUP($N$10,Presentación!$AQ$3:$BV$575,Presentación!AP256)="","",HLOOKUP($N$10,Presentación!$AQ$3:$BV$575,Presentación!AP256,0)))</f>
        <v/>
      </c>
      <c r="E277" s="520"/>
      <c r="F277" s="521"/>
      <c r="G277" s="515" t="str">
        <f>IF($N$10="","",IF(HLOOKUP($N$10,Presentación!$BZ$3:$DE$575,Presentación!AP256,0)="","",HLOOKUP($N$10,Presentación!$BZ$3:$DE$575,Presentación!AP256,0)))</f>
        <v/>
      </c>
      <c r="H277" s="516"/>
      <c r="I277" s="516"/>
      <c r="J277" s="517"/>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c r="BN277">
        <f t="shared" si="19"/>
        <v>0</v>
      </c>
      <c r="BO277">
        <f t="shared" si="20"/>
        <v>0</v>
      </c>
      <c r="DP277"/>
      <c r="DQ277"/>
      <c r="DR277" s="2">
        <f t="shared" si="21"/>
        <v>0</v>
      </c>
      <c r="DS277" s="2">
        <f t="shared" si="22"/>
        <v>0</v>
      </c>
      <c r="DT277" s="2">
        <f t="shared" si="23"/>
        <v>0</v>
      </c>
      <c r="DU277" s="2">
        <f t="shared" si="24"/>
        <v>0</v>
      </c>
    </row>
    <row r="278" spans="1:125" s="38" customFormat="1" ht="15" customHeight="1">
      <c r="A278" s="140"/>
      <c r="B278" s="140"/>
      <c r="C278" s="230" t="s">
        <v>5576</v>
      </c>
      <c r="D278" s="519" t="str">
        <f>IF($N$10="","",IF(HLOOKUP($N$10,Presentación!$AQ$3:$BV$575,Presentación!AP257)="","",HLOOKUP($N$10,Presentación!$AQ$3:$BV$575,Presentación!AP257,0)))</f>
        <v/>
      </c>
      <c r="E278" s="520"/>
      <c r="F278" s="521"/>
      <c r="G278" s="515" t="str">
        <f>IF($N$10="","",IF(HLOOKUP($N$10,Presentación!$BZ$3:$DE$575,Presentación!AP257,0)="","",HLOOKUP($N$10,Presentación!$BZ$3:$DE$575,Presentación!AP257,0)))</f>
        <v/>
      </c>
      <c r="H278" s="516"/>
      <c r="I278" s="516"/>
      <c r="J278" s="517"/>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c r="BN278">
        <f t="shared" si="19"/>
        <v>0</v>
      </c>
      <c r="BO278">
        <f t="shared" si="20"/>
        <v>0</v>
      </c>
      <c r="DP278"/>
      <c r="DQ278"/>
      <c r="DR278" s="2">
        <f t="shared" si="21"/>
        <v>0</v>
      </c>
      <c r="DS278" s="2">
        <f t="shared" si="22"/>
        <v>0</v>
      </c>
      <c r="DT278" s="2">
        <f t="shared" si="23"/>
        <v>0</v>
      </c>
      <c r="DU278" s="2">
        <f t="shared" si="24"/>
        <v>0</v>
      </c>
    </row>
    <row r="279" spans="1:125" s="38" customFormat="1" ht="15" customHeight="1">
      <c r="A279" s="140"/>
      <c r="B279" s="140"/>
      <c r="C279" s="230" t="s">
        <v>5577</v>
      </c>
      <c r="D279" s="519" t="str">
        <f>IF($N$10="","",IF(HLOOKUP($N$10,Presentación!$AQ$3:$BV$575,Presentación!AP258)="","",HLOOKUP($N$10,Presentación!$AQ$3:$BV$575,Presentación!AP258,0)))</f>
        <v/>
      </c>
      <c r="E279" s="520"/>
      <c r="F279" s="521"/>
      <c r="G279" s="515" t="str">
        <f>IF($N$10="","",IF(HLOOKUP($N$10,Presentación!$BZ$3:$DE$575,Presentación!AP258,0)="","",HLOOKUP($N$10,Presentación!$BZ$3:$DE$575,Presentación!AP258,0)))</f>
        <v/>
      </c>
      <c r="H279" s="516"/>
      <c r="I279" s="516"/>
      <c r="J279" s="517"/>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c r="BN279">
        <f t="shared" si="19"/>
        <v>0</v>
      </c>
      <c r="BO279">
        <f t="shared" si="20"/>
        <v>0</v>
      </c>
      <c r="DP279"/>
      <c r="DQ279"/>
      <c r="DR279" s="2">
        <f t="shared" si="21"/>
        <v>0</v>
      </c>
      <c r="DS279" s="2">
        <f t="shared" si="22"/>
        <v>0</v>
      </c>
      <c r="DT279" s="2">
        <f t="shared" si="23"/>
        <v>0</v>
      </c>
      <c r="DU279" s="2">
        <f t="shared" si="24"/>
        <v>0</v>
      </c>
    </row>
    <row r="280" spans="1:125" s="38" customFormat="1" ht="15" customHeight="1">
      <c r="A280" s="140"/>
      <c r="B280" s="140"/>
      <c r="C280" s="230" t="s">
        <v>5578</v>
      </c>
      <c r="D280" s="519" t="str">
        <f>IF($N$10="","",IF(HLOOKUP($N$10,Presentación!$AQ$3:$BV$575,Presentación!AP259)="","",HLOOKUP($N$10,Presentación!$AQ$3:$BV$575,Presentación!AP259,0)))</f>
        <v/>
      </c>
      <c r="E280" s="520"/>
      <c r="F280" s="521"/>
      <c r="G280" s="515" t="str">
        <f>IF($N$10="","",IF(HLOOKUP($N$10,Presentación!$BZ$3:$DE$575,Presentación!AP259,0)="","",HLOOKUP($N$10,Presentación!$BZ$3:$DE$575,Presentación!AP259,0)))</f>
        <v/>
      </c>
      <c r="H280" s="516"/>
      <c r="I280" s="516"/>
      <c r="J280" s="517"/>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c r="BN280">
        <f t="shared" si="19"/>
        <v>0</v>
      </c>
      <c r="BO280">
        <f t="shared" si="20"/>
        <v>0</v>
      </c>
      <c r="DP280"/>
      <c r="DQ280"/>
      <c r="DR280" s="2">
        <f t="shared" si="21"/>
        <v>0</v>
      </c>
      <c r="DS280" s="2">
        <f t="shared" si="22"/>
        <v>0</v>
      </c>
      <c r="DT280" s="2">
        <f t="shared" si="23"/>
        <v>0</v>
      </c>
      <c r="DU280" s="2">
        <f t="shared" si="24"/>
        <v>0</v>
      </c>
    </row>
    <row r="281" spans="1:125" s="38" customFormat="1" ht="15" customHeight="1">
      <c r="A281" s="140"/>
      <c r="B281" s="140"/>
      <c r="C281" s="230" t="s">
        <v>5579</v>
      </c>
      <c r="D281" s="519" t="str">
        <f>IF($N$10="","",IF(HLOOKUP($N$10,Presentación!$AQ$3:$BV$575,Presentación!AP260)="","",HLOOKUP($N$10,Presentación!$AQ$3:$BV$575,Presentación!AP260,0)))</f>
        <v/>
      </c>
      <c r="E281" s="520"/>
      <c r="F281" s="521"/>
      <c r="G281" s="515" t="str">
        <f>IF($N$10="","",IF(HLOOKUP($N$10,Presentación!$BZ$3:$DE$575,Presentación!AP260,0)="","",HLOOKUP($N$10,Presentación!$BZ$3:$DE$575,Presentación!AP260,0)))</f>
        <v/>
      </c>
      <c r="H281" s="516"/>
      <c r="I281" s="516"/>
      <c r="J281" s="517"/>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c r="BN281">
        <f t="shared" ref="BN281:BN344" si="25">IF(D282&lt;&gt;"",IF(OR(COUNTA(K282:BK282)=0,COUNTA(K282:BK282)&gt;=(53-$DN$21)),0,1),0)</f>
        <v>0</v>
      </c>
      <c r="BO281">
        <f t="shared" ref="BO281:BO344" si="26">IF(D282="",IF(COUNTA(K282:BK282)=0,0,1),0)</f>
        <v>0</v>
      </c>
      <c r="DP281"/>
      <c r="DQ281"/>
      <c r="DR281" s="2">
        <f t="shared" ref="DR281:DR344" si="27">K281</f>
        <v>0</v>
      </c>
      <c r="DS281" s="2">
        <f t="shared" ref="DS281:DS344" si="28">COUNTIF(L281:BK281,"NS")</f>
        <v>0</v>
      </c>
      <c r="DT281" s="2">
        <f t="shared" ref="DT281:DT344" si="29">SUM(L281:BK281)</f>
        <v>0</v>
      </c>
      <c r="DU281" s="2">
        <f t="shared" si="24"/>
        <v>0</v>
      </c>
    </row>
    <row r="282" spans="1:125" s="38" customFormat="1" ht="15" customHeight="1">
      <c r="A282" s="140"/>
      <c r="B282" s="140"/>
      <c r="C282" s="230" t="s">
        <v>5580</v>
      </c>
      <c r="D282" s="519" t="str">
        <f>IF($N$10="","",IF(HLOOKUP($N$10,Presentación!$AQ$3:$BV$575,Presentación!AP261)="","",HLOOKUP($N$10,Presentación!$AQ$3:$BV$575,Presentación!AP261,0)))</f>
        <v/>
      </c>
      <c r="E282" s="520"/>
      <c r="F282" s="521"/>
      <c r="G282" s="515" t="str">
        <f>IF($N$10="","",IF(HLOOKUP($N$10,Presentación!$BZ$3:$DE$575,Presentación!AP261,0)="","",HLOOKUP($N$10,Presentación!$BZ$3:$DE$575,Presentación!AP261,0)))</f>
        <v/>
      </c>
      <c r="H282" s="516"/>
      <c r="I282" s="516"/>
      <c r="J282" s="517"/>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c r="BN282">
        <f t="shared" si="25"/>
        <v>0</v>
      </c>
      <c r="BO282">
        <f t="shared" si="26"/>
        <v>0</v>
      </c>
      <c r="DP282"/>
      <c r="DQ282"/>
      <c r="DR282" s="2">
        <f t="shared" si="27"/>
        <v>0</v>
      </c>
      <c r="DS282" s="2">
        <f t="shared" si="28"/>
        <v>0</v>
      </c>
      <c r="DT282" s="2">
        <f t="shared" si="29"/>
        <v>0</v>
      </c>
      <c r="DU282" s="2">
        <f t="shared" ref="DU282:DU345" si="30">IF(OR(AND(DR282=0, DS282&gt;0),AND(DR282="NS", DT282&gt;0), AND(DR282="NS", DS282=0, DT282=0)), 1, IF(OR(AND(DR282&gt;0, DS282&gt;1,DR282&gt;DT282), AND(DR282="NS", DS282=2), AND(DR282="NS", DT282=0, DS282&gt;0), DR282=DT282), 0, 1))</f>
        <v>0</v>
      </c>
    </row>
    <row r="283" spans="1:125" s="38" customFormat="1" ht="15" customHeight="1">
      <c r="A283" s="140"/>
      <c r="B283" s="140"/>
      <c r="C283" s="230" t="s">
        <v>5581</v>
      </c>
      <c r="D283" s="519" t="str">
        <f>IF($N$10="","",IF(HLOOKUP($N$10,Presentación!$AQ$3:$BV$575,Presentación!AP262)="","",HLOOKUP($N$10,Presentación!$AQ$3:$BV$575,Presentación!AP262,0)))</f>
        <v/>
      </c>
      <c r="E283" s="520"/>
      <c r="F283" s="521"/>
      <c r="G283" s="515" t="str">
        <f>IF($N$10="","",IF(HLOOKUP($N$10,Presentación!$BZ$3:$DE$575,Presentación!AP262,0)="","",HLOOKUP($N$10,Presentación!$BZ$3:$DE$575,Presentación!AP262,0)))</f>
        <v/>
      </c>
      <c r="H283" s="516"/>
      <c r="I283" s="516"/>
      <c r="J283" s="517"/>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c r="BN283">
        <f t="shared" si="25"/>
        <v>0</v>
      </c>
      <c r="BO283">
        <f t="shared" si="26"/>
        <v>0</v>
      </c>
      <c r="DP283"/>
      <c r="DQ283"/>
      <c r="DR283" s="2">
        <f t="shared" si="27"/>
        <v>0</v>
      </c>
      <c r="DS283" s="2">
        <f t="shared" si="28"/>
        <v>0</v>
      </c>
      <c r="DT283" s="2">
        <f t="shared" si="29"/>
        <v>0</v>
      </c>
      <c r="DU283" s="2">
        <f t="shared" si="30"/>
        <v>0</v>
      </c>
    </row>
    <row r="284" spans="1:125" s="38" customFormat="1" ht="15" customHeight="1">
      <c r="A284" s="140"/>
      <c r="B284" s="140"/>
      <c r="C284" s="230" t="s">
        <v>5582</v>
      </c>
      <c r="D284" s="519" t="str">
        <f>IF($N$10="","",IF(HLOOKUP($N$10,Presentación!$AQ$3:$BV$575,Presentación!AP263)="","",HLOOKUP($N$10,Presentación!$AQ$3:$BV$575,Presentación!AP263,0)))</f>
        <v/>
      </c>
      <c r="E284" s="520"/>
      <c r="F284" s="521"/>
      <c r="G284" s="515" t="str">
        <f>IF($N$10="","",IF(HLOOKUP($N$10,Presentación!$BZ$3:$DE$575,Presentación!AP263,0)="","",HLOOKUP($N$10,Presentación!$BZ$3:$DE$575,Presentación!AP263,0)))</f>
        <v/>
      </c>
      <c r="H284" s="516"/>
      <c r="I284" s="516"/>
      <c r="J284" s="517"/>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c r="BN284">
        <f t="shared" si="25"/>
        <v>0</v>
      </c>
      <c r="BO284">
        <f t="shared" si="26"/>
        <v>0</v>
      </c>
      <c r="DP284"/>
      <c r="DQ284"/>
      <c r="DR284" s="2">
        <f t="shared" si="27"/>
        <v>0</v>
      </c>
      <c r="DS284" s="2">
        <f t="shared" si="28"/>
        <v>0</v>
      </c>
      <c r="DT284" s="2">
        <f t="shared" si="29"/>
        <v>0</v>
      </c>
      <c r="DU284" s="2">
        <f t="shared" si="30"/>
        <v>0</v>
      </c>
    </row>
    <row r="285" spans="1:125" s="38" customFormat="1" ht="15" customHeight="1">
      <c r="A285" s="140"/>
      <c r="B285" s="140"/>
      <c r="C285" s="230" t="s">
        <v>5583</v>
      </c>
      <c r="D285" s="519" t="str">
        <f>IF($N$10="","",IF(HLOOKUP($N$10,Presentación!$AQ$3:$BV$575,Presentación!AP264)="","",HLOOKUP($N$10,Presentación!$AQ$3:$BV$575,Presentación!AP264,0)))</f>
        <v/>
      </c>
      <c r="E285" s="520"/>
      <c r="F285" s="521"/>
      <c r="G285" s="515" t="str">
        <f>IF($N$10="","",IF(HLOOKUP($N$10,Presentación!$BZ$3:$DE$575,Presentación!AP264,0)="","",HLOOKUP($N$10,Presentación!$BZ$3:$DE$575,Presentación!AP264,0)))</f>
        <v/>
      </c>
      <c r="H285" s="516"/>
      <c r="I285" s="516"/>
      <c r="J285" s="517"/>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c r="BN285">
        <f t="shared" si="25"/>
        <v>0</v>
      </c>
      <c r="BO285">
        <f t="shared" si="26"/>
        <v>0</v>
      </c>
      <c r="DP285"/>
      <c r="DQ285"/>
      <c r="DR285" s="2">
        <f t="shared" si="27"/>
        <v>0</v>
      </c>
      <c r="DS285" s="2">
        <f t="shared" si="28"/>
        <v>0</v>
      </c>
      <c r="DT285" s="2">
        <f t="shared" si="29"/>
        <v>0</v>
      </c>
      <c r="DU285" s="2">
        <f t="shared" si="30"/>
        <v>0</v>
      </c>
    </row>
    <row r="286" spans="1:125" s="38" customFormat="1" ht="15" customHeight="1">
      <c r="A286" s="140"/>
      <c r="B286" s="140"/>
      <c r="C286" s="230" t="s">
        <v>5584</v>
      </c>
      <c r="D286" s="519" t="str">
        <f>IF($N$10="","",IF(HLOOKUP($N$10,Presentación!$AQ$3:$BV$575,Presentación!AP265)="","",HLOOKUP($N$10,Presentación!$AQ$3:$BV$575,Presentación!AP265,0)))</f>
        <v/>
      </c>
      <c r="E286" s="520"/>
      <c r="F286" s="521"/>
      <c r="G286" s="515" t="str">
        <f>IF($N$10="","",IF(HLOOKUP($N$10,Presentación!$BZ$3:$DE$575,Presentación!AP265,0)="","",HLOOKUP($N$10,Presentación!$BZ$3:$DE$575,Presentación!AP265,0)))</f>
        <v/>
      </c>
      <c r="H286" s="516"/>
      <c r="I286" s="516"/>
      <c r="J286" s="517"/>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c r="BN286">
        <f t="shared" si="25"/>
        <v>0</v>
      </c>
      <c r="BO286">
        <f t="shared" si="26"/>
        <v>0</v>
      </c>
      <c r="DP286"/>
      <c r="DQ286"/>
      <c r="DR286" s="2">
        <f t="shared" si="27"/>
        <v>0</v>
      </c>
      <c r="DS286" s="2">
        <f t="shared" si="28"/>
        <v>0</v>
      </c>
      <c r="DT286" s="2">
        <f t="shared" si="29"/>
        <v>0</v>
      </c>
      <c r="DU286" s="2">
        <f t="shared" si="30"/>
        <v>0</v>
      </c>
    </row>
    <row r="287" spans="1:125" s="38" customFormat="1" ht="15" customHeight="1">
      <c r="A287" s="140"/>
      <c r="B287" s="140"/>
      <c r="C287" s="230" t="s">
        <v>5585</v>
      </c>
      <c r="D287" s="519" t="str">
        <f>IF($N$10="","",IF(HLOOKUP($N$10,Presentación!$AQ$3:$BV$575,Presentación!AP266)="","",HLOOKUP($N$10,Presentación!$AQ$3:$BV$575,Presentación!AP266,0)))</f>
        <v/>
      </c>
      <c r="E287" s="520"/>
      <c r="F287" s="521"/>
      <c r="G287" s="515" t="str">
        <f>IF($N$10="","",IF(HLOOKUP($N$10,Presentación!$BZ$3:$DE$575,Presentación!AP266,0)="","",HLOOKUP($N$10,Presentación!$BZ$3:$DE$575,Presentación!AP266,0)))</f>
        <v/>
      </c>
      <c r="H287" s="516"/>
      <c r="I287" s="516"/>
      <c r="J287" s="517"/>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c r="BN287">
        <f t="shared" si="25"/>
        <v>0</v>
      </c>
      <c r="BO287">
        <f t="shared" si="26"/>
        <v>0</v>
      </c>
      <c r="DP287"/>
      <c r="DQ287"/>
      <c r="DR287" s="2">
        <f t="shared" si="27"/>
        <v>0</v>
      </c>
      <c r="DS287" s="2">
        <f t="shared" si="28"/>
        <v>0</v>
      </c>
      <c r="DT287" s="2">
        <f t="shared" si="29"/>
        <v>0</v>
      </c>
      <c r="DU287" s="2">
        <f t="shared" si="30"/>
        <v>0</v>
      </c>
    </row>
    <row r="288" spans="1:125" s="38" customFormat="1" ht="15" customHeight="1">
      <c r="A288" s="140"/>
      <c r="B288" s="140"/>
      <c r="C288" s="230" t="s">
        <v>5586</v>
      </c>
      <c r="D288" s="519" t="str">
        <f>IF($N$10="","",IF(HLOOKUP($N$10,Presentación!$AQ$3:$BV$575,Presentación!AP267)="","",HLOOKUP($N$10,Presentación!$AQ$3:$BV$575,Presentación!AP267,0)))</f>
        <v/>
      </c>
      <c r="E288" s="520"/>
      <c r="F288" s="521"/>
      <c r="G288" s="515" t="str">
        <f>IF($N$10="","",IF(HLOOKUP($N$10,Presentación!$BZ$3:$DE$575,Presentación!AP267,0)="","",HLOOKUP($N$10,Presentación!$BZ$3:$DE$575,Presentación!AP267,0)))</f>
        <v/>
      </c>
      <c r="H288" s="516"/>
      <c r="I288" s="516"/>
      <c r="J288" s="517"/>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c r="BN288">
        <f t="shared" si="25"/>
        <v>0</v>
      </c>
      <c r="BO288">
        <f t="shared" si="26"/>
        <v>0</v>
      </c>
      <c r="DP288"/>
      <c r="DQ288"/>
      <c r="DR288" s="2">
        <f t="shared" si="27"/>
        <v>0</v>
      </c>
      <c r="DS288" s="2">
        <f t="shared" si="28"/>
        <v>0</v>
      </c>
      <c r="DT288" s="2">
        <f t="shared" si="29"/>
        <v>0</v>
      </c>
      <c r="DU288" s="2">
        <f t="shared" si="30"/>
        <v>0</v>
      </c>
    </row>
    <row r="289" spans="1:125" s="38" customFormat="1" ht="15" customHeight="1">
      <c r="A289" s="140"/>
      <c r="B289" s="140"/>
      <c r="C289" s="230" t="s">
        <v>5587</v>
      </c>
      <c r="D289" s="519" t="str">
        <f>IF($N$10="","",IF(HLOOKUP($N$10,Presentación!$AQ$3:$BV$575,Presentación!AP268)="","",HLOOKUP($N$10,Presentación!$AQ$3:$BV$575,Presentación!AP268,0)))</f>
        <v/>
      </c>
      <c r="E289" s="520"/>
      <c r="F289" s="521"/>
      <c r="G289" s="515" t="str">
        <f>IF($N$10="","",IF(HLOOKUP($N$10,Presentación!$BZ$3:$DE$575,Presentación!AP268,0)="","",HLOOKUP($N$10,Presentación!$BZ$3:$DE$575,Presentación!AP268,0)))</f>
        <v/>
      </c>
      <c r="H289" s="516"/>
      <c r="I289" s="516"/>
      <c r="J289" s="517"/>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c r="BN289">
        <f t="shared" si="25"/>
        <v>0</v>
      </c>
      <c r="BO289">
        <f t="shared" si="26"/>
        <v>0</v>
      </c>
      <c r="DP289"/>
      <c r="DQ289"/>
      <c r="DR289" s="2">
        <f t="shared" si="27"/>
        <v>0</v>
      </c>
      <c r="DS289" s="2">
        <f t="shared" si="28"/>
        <v>0</v>
      </c>
      <c r="DT289" s="2">
        <f t="shared" si="29"/>
        <v>0</v>
      </c>
      <c r="DU289" s="2">
        <f t="shared" si="30"/>
        <v>0</v>
      </c>
    </row>
    <row r="290" spans="1:125" s="38" customFormat="1" ht="15" customHeight="1">
      <c r="A290" s="140"/>
      <c r="B290" s="140"/>
      <c r="C290" s="230" t="s">
        <v>5588</v>
      </c>
      <c r="D290" s="519" t="str">
        <f>IF($N$10="","",IF(HLOOKUP($N$10,Presentación!$AQ$3:$BV$575,Presentación!AP269)="","",HLOOKUP($N$10,Presentación!$AQ$3:$BV$575,Presentación!AP269,0)))</f>
        <v/>
      </c>
      <c r="E290" s="520"/>
      <c r="F290" s="521"/>
      <c r="G290" s="515" t="str">
        <f>IF($N$10="","",IF(HLOOKUP($N$10,Presentación!$BZ$3:$DE$575,Presentación!AP269,0)="","",HLOOKUP($N$10,Presentación!$BZ$3:$DE$575,Presentación!AP269,0)))</f>
        <v/>
      </c>
      <c r="H290" s="516"/>
      <c r="I290" s="516"/>
      <c r="J290" s="517"/>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c r="BN290">
        <f t="shared" si="25"/>
        <v>0</v>
      </c>
      <c r="BO290">
        <f t="shared" si="26"/>
        <v>0</v>
      </c>
      <c r="DP290"/>
      <c r="DQ290"/>
      <c r="DR290" s="2">
        <f t="shared" si="27"/>
        <v>0</v>
      </c>
      <c r="DS290" s="2">
        <f t="shared" si="28"/>
        <v>0</v>
      </c>
      <c r="DT290" s="2">
        <f t="shared" si="29"/>
        <v>0</v>
      </c>
      <c r="DU290" s="2">
        <f t="shared" si="30"/>
        <v>0</v>
      </c>
    </row>
    <row r="291" spans="1:125" s="38" customFormat="1" ht="15" customHeight="1">
      <c r="A291" s="140"/>
      <c r="B291" s="140"/>
      <c r="C291" s="230" t="s">
        <v>5589</v>
      </c>
      <c r="D291" s="519" t="str">
        <f>IF($N$10="","",IF(HLOOKUP($N$10,Presentación!$AQ$3:$BV$575,Presentación!AP270)="","",HLOOKUP($N$10,Presentación!$AQ$3:$BV$575,Presentación!AP270,0)))</f>
        <v/>
      </c>
      <c r="E291" s="520"/>
      <c r="F291" s="521"/>
      <c r="G291" s="515" t="str">
        <f>IF($N$10="","",IF(HLOOKUP($N$10,Presentación!$BZ$3:$DE$575,Presentación!AP270,0)="","",HLOOKUP($N$10,Presentación!$BZ$3:$DE$575,Presentación!AP270,0)))</f>
        <v/>
      </c>
      <c r="H291" s="516"/>
      <c r="I291" s="516"/>
      <c r="J291" s="517"/>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c r="BN291">
        <f t="shared" si="25"/>
        <v>0</v>
      </c>
      <c r="BO291">
        <f t="shared" si="26"/>
        <v>0</v>
      </c>
      <c r="DP291"/>
      <c r="DQ291"/>
      <c r="DR291" s="2">
        <f t="shared" si="27"/>
        <v>0</v>
      </c>
      <c r="DS291" s="2">
        <f t="shared" si="28"/>
        <v>0</v>
      </c>
      <c r="DT291" s="2">
        <f t="shared" si="29"/>
        <v>0</v>
      </c>
      <c r="DU291" s="2">
        <f t="shared" si="30"/>
        <v>0</v>
      </c>
    </row>
    <row r="292" spans="1:125" s="38" customFormat="1" ht="15" customHeight="1">
      <c r="A292" s="140"/>
      <c r="B292" s="140"/>
      <c r="C292" s="230" t="s">
        <v>5590</v>
      </c>
      <c r="D292" s="519" t="str">
        <f>IF($N$10="","",IF(HLOOKUP($N$10,Presentación!$AQ$3:$BV$575,Presentación!AP271)="","",HLOOKUP($N$10,Presentación!$AQ$3:$BV$575,Presentación!AP271,0)))</f>
        <v/>
      </c>
      <c r="E292" s="520"/>
      <c r="F292" s="521"/>
      <c r="G292" s="515" t="str">
        <f>IF($N$10="","",IF(HLOOKUP($N$10,Presentación!$BZ$3:$DE$575,Presentación!AP271,0)="","",HLOOKUP($N$10,Presentación!$BZ$3:$DE$575,Presentación!AP271,0)))</f>
        <v/>
      </c>
      <c r="H292" s="516"/>
      <c r="I292" s="516"/>
      <c r="J292" s="517"/>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c r="BN292">
        <f t="shared" si="25"/>
        <v>0</v>
      </c>
      <c r="BO292">
        <f t="shared" si="26"/>
        <v>0</v>
      </c>
      <c r="DP292"/>
      <c r="DQ292"/>
      <c r="DR292" s="2">
        <f t="shared" si="27"/>
        <v>0</v>
      </c>
      <c r="DS292" s="2">
        <f t="shared" si="28"/>
        <v>0</v>
      </c>
      <c r="DT292" s="2">
        <f t="shared" si="29"/>
        <v>0</v>
      </c>
      <c r="DU292" s="2">
        <f t="shared" si="30"/>
        <v>0</v>
      </c>
    </row>
    <row r="293" spans="1:125" s="38" customFormat="1" ht="15" customHeight="1">
      <c r="A293" s="140"/>
      <c r="B293" s="140"/>
      <c r="C293" s="230" t="s">
        <v>5591</v>
      </c>
      <c r="D293" s="519" t="str">
        <f>IF($N$10="","",IF(HLOOKUP($N$10,Presentación!$AQ$3:$BV$575,Presentación!AP272)="","",HLOOKUP($N$10,Presentación!$AQ$3:$BV$575,Presentación!AP272,0)))</f>
        <v/>
      </c>
      <c r="E293" s="520"/>
      <c r="F293" s="521"/>
      <c r="G293" s="515" t="str">
        <f>IF($N$10="","",IF(HLOOKUP($N$10,Presentación!$BZ$3:$DE$575,Presentación!AP272,0)="","",HLOOKUP($N$10,Presentación!$BZ$3:$DE$575,Presentación!AP272,0)))</f>
        <v/>
      </c>
      <c r="H293" s="516"/>
      <c r="I293" s="516"/>
      <c r="J293" s="517"/>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c r="BN293">
        <f t="shared" si="25"/>
        <v>0</v>
      </c>
      <c r="BO293">
        <f t="shared" si="26"/>
        <v>0</v>
      </c>
      <c r="DP293"/>
      <c r="DQ293"/>
      <c r="DR293" s="2">
        <f t="shared" si="27"/>
        <v>0</v>
      </c>
      <c r="DS293" s="2">
        <f t="shared" si="28"/>
        <v>0</v>
      </c>
      <c r="DT293" s="2">
        <f t="shared" si="29"/>
        <v>0</v>
      </c>
      <c r="DU293" s="2">
        <f t="shared" si="30"/>
        <v>0</v>
      </c>
    </row>
    <row r="294" spans="1:125" s="38" customFormat="1" ht="15" customHeight="1">
      <c r="A294" s="140"/>
      <c r="B294" s="140"/>
      <c r="C294" s="230" t="s">
        <v>5592</v>
      </c>
      <c r="D294" s="519" t="str">
        <f>IF($N$10="","",IF(HLOOKUP($N$10,Presentación!$AQ$3:$BV$575,Presentación!AP273)="","",HLOOKUP($N$10,Presentación!$AQ$3:$BV$575,Presentación!AP273,0)))</f>
        <v/>
      </c>
      <c r="E294" s="520"/>
      <c r="F294" s="521"/>
      <c r="G294" s="515" t="str">
        <f>IF($N$10="","",IF(HLOOKUP($N$10,Presentación!$BZ$3:$DE$575,Presentación!AP273,0)="","",HLOOKUP($N$10,Presentación!$BZ$3:$DE$575,Presentación!AP273,0)))</f>
        <v/>
      </c>
      <c r="H294" s="516"/>
      <c r="I294" s="516"/>
      <c r="J294" s="517"/>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c r="BN294">
        <f t="shared" si="25"/>
        <v>0</v>
      </c>
      <c r="BO294">
        <f t="shared" si="26"/>
        <v>0</v>
      </c>
      <c r="DP294"/>
      <c r="DQ294"/>
      <c r="DR294" s="2">
        <f t="shared" si="27"/>
        <v>0</v>
      </c>
      <c r="DS294" s="2">
        <f t="shared" si="28"/>
        <v>0</v>
      </c>
      <c r="DT294" s="2">
        <f t="shared" si="29"/>
        <v>0</v>
      </c>
      <c r="DU294" s="2">
        <f t="shared" si="30"/>
        <v>0</v>
      </c>
    </row>
    <row r="295" spans="1:125" s="38" customFormat="1" ht="15" customHeight="1">
      <c r="A295" s="140"/>
      <c r="B295" s="140"/>
      <c r="C295" s="230" t="s">
        <v>5593</v>
      </c>
      <c r="D295" s="519" t="str">
        <f>IF($N$10="","",IF(HLOOKUP($N$10,Presentación!$AQ$3:$BV$575,Presentación!AP274)="","",HLOOKUP($N$10,Presentación!$AQ$3:$BV$575,Presentación!AP274,0)))</f>
        <v/>
      </c>
      <c r="E295" s="520"/>
      <c r="F295" s="521"/>
      <c r="G295" s="515" t="str">
        <f>IF($N$10="","",IF(HLOOKUP($N$10,Presentación!$BZ$3:$DE$575,Presentación!AP274,0)="","",HLOOKUP($N$10,Presentación!$BZ$3:$DE$575,Presentación!AP274,0)))</f>
        <v/>
      </c>
      <c r="H295" s="516"/>
      <c r="I295" s="516"/>
      <c r="J295" s="517"/>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c r="BN295">
        <f t="shared" si="25"/>
        <v>0</v>
      </c>
      <c r="BO295">
        <f t="shared" si="26"/>
        <v>0</v>
      </c>
      <c r="DP295"/>
      <c r="DQ295"/>
      <c r="DR295" s="2">
        <f t="shared" si="27"/>
        <v>0</v>
      </c>
      <c r="DS295" s="2">
        <f t="shared" si="28"/>
        <v>0</v>
      </c>
      <c r="DT295" s="2">
        <f t="shared" si="29"/>
        <v>0</v>
      </c>
      <c r="DU295" s="2">
        <f t="shared" si="30"/>
        <v>0</v>
      </c>
    </row>
    <row r="296" spans="1:125" s="38" customFormat="1" ht="15" customHeight="1">
      <c r="A296" s="140"/>
      <c r="B296" s="140"/>
      <c r="C296" s="230" t="s">
        <v>5594</v>
      </c>
      <c r="D296" s="519" t="str">
        <f>IF($N$10="","",IF(HLOOKUP($N$10,Presentación!$AQ$3:$BV$575,Presentación!AP275)="","",HLOOKUP($N$10,Presentación!$AQ$3:$BV$575,Presentación!AP275,0)))</f>
        <v/>
      </c>
      <c r="E296" s="520"/>
      <c r="F296" s="521"/>
      <c r="G296" s="515" t="str">
        <f>IF($N$10="","",IF(HLOOKUP($N$10,Presentación!$BZ$3:$DE$575,Presentación!AP275,0)="","",HLOOKUP($N$10,Presentación!$BZ$3:$DE$575,Presentación!AP275,0)))</f>
        <v/>
      </c>
      <c r="H296" s="516"/>
      <c r="I296" s="516"/>
      <c r="J296" s="517"/>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c r="BN296">
        <f t="shared" si="25"/>
        <v>0</v>
      </c>
      <c r="BO296">
        <f t="shared" si="26"/>
        <v>0</v>
      </c>
      <c r="DP296"/>
      <c r="DQ296"/>
      <c r="DR296" s="2">
        <f t="shared" si="27"/>
        <v>0</v>
      </c>
      <c r="DS296" s="2">
        <f t="shared" si="28"/>
        <v>0</v>
      </c>
      <c r="DT296" s="2">
        <f t="shared" si="29"/>
        <v>0</v>
      </c>
      <c r="DU296" s="2">
        <f t="shared" si="30"/>
        <v>0</v>
      </c>
    </row>
    <row r="297" spans="1:125" s="38" customFormat="1" ht="15" customHeight="1">
      <c r="A297" s="140"/>
      <c r="B297" s="140"/>
      <c r="C297" s="230" t="s">
        <v>5595</v>
      </c>
      <c r="D297" s="519" t="str">
        <f>IF($N$10="","",IF(HLOOKUP($N$10,Presentación!$AQ$3:$BV$575,Presentación!AP276)="","",HLOOKUP($N$10,Presentación!$AQ$3:$BV$575,Presentación!AP276,0)))</f>
        <v/>
      </c>
      <c r="E297" s="520"/>
      <c r="F297" s="521"/>
      <c r="G297" s="515" t="str">
        <f>IF($N$10="","",IF(HLOOKUP($N$10,Presentación!$BZ$3:$DE$575,Presentación!AP276,0)="","",HLOOKUP($N$10,Presentación!$BZ$3:$DE$575,Presentación!AP276,0)))</f>
        <v/>
      </c>
      <c r="H297" s="516"/>
      <c r="I297" s="516"/>
      <c r="J297" s="517"/>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c r="BN297">
        <f t="shared" si="25"/>
        <v>0</v>
      </c>
      <c r="BO297">
        <f t="shared" si="26"/>
        <v>0</v>
      </c>
      <c r="DP297"/>
      <c r="DQ297"/>
      <c r="DR297" s="2">
        <f t="shared" si="27"/>
        <v>0</v>
      </c>
      <c r="DS297" s="2">
        <f t="shared" si="28"/>
        <v>0</v>
      </c>
      <c r="DT297" s="2">
        <f t="shared" si="29"/>
        <v>0</v>
      </c>
      <c r="DU297" s="2">
        <f t="shared" si="30"/>
        <v>0</v>
      </c>
    </row>
    <row r="298" spans="1:125" s="38" customFormat="1" ht="15" customHeight="1">
      <c r="A298" s="140"/>
      <c r="B298" s="140"/>
      <c r="C298" s="230" t="s">
        <v>5596</v>
      </c>
      <c r="D298" s="519" t="str">
        <f>IF($N$10="","",IF(HLOOKUP($N$10,Presentación!$AQ$3:$BV$575,Presentación!AP277)="","",HLOOKUP($N$10,Presentación!$AQ$3:$BV$575,Presentación!AP277,0)))</f>
        <v/>
      </c>
      <c r="E298" s="520"/>
      <c r="F298" s="521"/>
      <c r="G298" s="515" t="str">
        <f>IF($N$10="","",IF(HLOOKUP($N$10,Presentación!$BZ$3:$DE$575,Presentación!AP277,0)="","",HLOOKUP($N$10,Presentación!$BZ$3:$DE$575,Presentación!AP277,0)))</f>
        <v/>
      </c>
      <c r="H298" s="516"/>
      <c r="I298" s="516"/>
      <c r="J298" s="517"/>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c r="BN298">
        <f t="shared" si="25"/>
        <v>0</v>
      </c>
      <c r="BO298">
        <f t="shared" si="26"/>
        <v>0</v>
      </c>
      <c r="DP298"/>
      <c r="DQ298"/>
      <c r="DR298" s="2">
        <f t="shared" si="27"/>
        <v>0</v>
      </c>
      <c r="DS298" s="2">
        <f t="shared" si="28"/>
        <v>0</v>
      </c>
      <c r="DT298" s="2">
        <f t="shared" si="29"/>
        <v>0</v>
      </c>
      <c r="DU298" s="2">
        <f t="shared" si="30"/>
        <v>0</v>
      </c>
    </row>
    <row r="299" spans="1:125" s="38" customFormat="1" ht="15" customHeight="1">
      <c r="A299" s="140"/>
      <c r="B299" s="140"/>
      <c r="C299" s="230" t="s">
        <v>5597</v>
      </c>
      <c r="D299" s="519" t="str">
        <f>IF($N$10="","",IF(HLOOKUP($N$10,Presentación!$AQ$3:$BV$575,Presentación!AP278)="","",HLOOKUP($N$10,Presentación!$AQ$3:$BV$575,Presentación!AP278,0)))</f>
        <v/>
      </c>
      <c r="E299" s="520"/>
      <c r="F299" s="521"/>
      <c r="G299" s="515" t="str">
        <f>IF($N$10="","",IF(HLOOKUP($N$10,Presentación!$BZ$3:$DE$575,Presentación!AP278,0)="","",HLOOKUP($N$10,Presentación!$BZ$3:$DE$575,Presentación!AP278,0)))</f>
        <v/>
      </c>
      <c r="H299" s="516"/>
      <c r="I299" s="516"/>
      <c r="J299" s="517"/>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c r="BN299">
        <f t="shared" si="25"/>
        <v>0</v>
      </c>
      <c r="BO299">
        <f t="shared" si="26"/>
        <v>0</v>
      </c>
      <c r="DP299"/>
      <c r="DQ299"/>
      <c r="DR299" s="2">
        <f t="shared" si="27"/>
        <v>0</v>
      </c>
      <c r="DS299" s="2">
        <f t="shared" si="28"/>
        <v>0</v>
      </c>
      <c r="DT299" s="2">
        <f t="shared" si="29"/>
        <v>0</v>
      </c>
      <c r="DU299" s="2">
        <f t="shared" si="30"/>
        <v>0</v>
      </c>
    </row>
    <row r="300" spans="1:125" s="38" customFormat="1" ht="15" customHeight="1">
      <c r="A300" s="140"/>
      <c r="B300" s="140"/>
      <c r="C300" s="230" t="s">
        <v>5598</v>
      </c>
      <c r="D300" s="519" t="str">
        <f>IF($N$10="","",IF(HLOOKUP($N$10,Presentación!$AQ$3:$BV$575,Presentación!AP279)="","",HLOOKUP($N$10,Presentación!$AQ$3:$BV$575,Presentación!AP279,0)))</f>
        <v/>
      </c>
      <c r="E300" s="520"/>
      <c r="F300" s="521"/>
      <c r="G300" s="515" t="str">
        <f>IF($N$10="","",IF(HLOOKUP($N$10,Presentación!$BZ$3:$DE$575,Presentación!AP279,0)="","",HLOOKUP($N$10,Presentación!$BZ$3:$DE$575,Presentación!AP279,0)))</f>
        <v/>
      </c>
      <c r="H300" s="516"/>
      <c r="I300" s="516"/>
      <c r="J300" s="517"/>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c r="BN300">
        <f t="shared" si="25"/>
        <v>0</v>
      </c>
      <c r="BO300">
        <f t="shared" si="26"/>
        <v>0</v>
      </c>
      <c r="DP300"/>
      <c r="DQ300"/>
      <c r="DR300" s="2">
        <f t="shared" si="27"/>
        <v>0</v>
      </c>
      <c r="DS300" s="2">
        <f t="shared" si="28"/>
        <v>0</v>
      </c>
      <c r="DT300" s="2">
        <f t="shared" si="29"/>
        <v>0</v>
      </c>
      <c r="DU300" s="2">
        <f t="shared" si="30"/>
        <v>0</v>
      </c>
    </row>
    <row r="301" spans="1:125" s="38" customFormat="1" ht="15" customHeight="1">
      <c r="A301" s="140"/>
      <c r="B301" s="140"/>
      <c r="C301" s="230" t="s">
        <v>5599</v>
      </c>
      <c r="D301" s="519" t="str">
        <f>IF($N$10="","",IF(HLOOKUP($N$10,Presentación!$AQ$3:$BV$575,Presentación!AP280)="","",HLOOKUP($N$10,Presentación!$AQ$3:$BV$575,Presentación!AP280,0)))</f>
        <v/>
      </c>
      <c r="E301" s="520"/>
      <c r="F301" s="521"/>
      <c r="G301" s="515" t="str">
        <f>IF($N$10="","",IF(HLOOKUP($N$10,Presentación!$BZ$3:$DE$575,Presentación!AP280,0)="","",HLOOKUP($N$10,Presentación!$BZ$3:$DE$575,Presentación!AP280,0)))</f>
        <v/>
      </c>
      <c r="H301" s="516"/>
      <c r="I301" s="516"/>
      <c r="J301" s="517"/>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c r="BN301">
        <f t="shared" si="25"/>
        <v>0</v>
      </c>
      <c r="BO301">
        <f t="shared" si="26"/>
        <v>0</v>
      </c>
      <c r="DP301"/>
      <c r="DQ301"/>
      <c r="DR301" s="2">
        <f t="shared" si="27"/>
        <v>0</v>
      </c>
      <c r="DS301" s="2">
        <f t="shared" si="28"/>
        <v>0</v>
      </c>
      <c r="DT301" s="2">
        <f t="shared" si="29"/>
        <v>0</v>
      </c>
      <c r="DU301" s="2">
        <f t="shared" si="30"/>
        <v>0</v>
      </c>
    </row>
    <row r="302" spans="1:125" s="38" customFormat="1" ht="15" customHeight="1">
      <c r="A302" s="140"/>
      <c r="B302" s="140"/>
      <c r="C302" s="230" t="s">
        <v>5600</v>
      </c>
      <c r="D302" s="519" t="str">
        <f>IF($N$10="","",IF(HLOOKUP($N$10,Presentación!$AQ$3:$BV$575,Presentación!AP281)="","",HLOOKUP($N$10,Presentación!$AQ$3:$BV$575,Presentación!AP281,0)))</f>
        <v/>
      </c>
      <c r="E302" s="520"/>
      <c r="F302" s="521"/>
      <c r="G302" s="515" t="str">
        <f>IF($N$10="","",IF(HLOOKUP($N$10,Presentación!$BZ$3:$DE$575,Presentación!AP281,0)="","",HLOOKUP($N$10,Presentación!$BZ$3:$DE$575,Presentación!AP281,0)))</f>
        <v/>
      </c>
      <c r="H302" s="516"/>
      <c r="I302" s="516"/>
      <c r="J302" s="517"/>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c r="BN302">
        <f t="shared" si="25"/>
        <v>0</v>
      </c>
      <c r="BO302">
        <f t="shared" si="26"/>
        <v>0</v>
      </c>
      <c r="DP302"/>
      <c r="DQ302"/>
      <c r="DR302" s="2">
        <f t="shared" si="27"/>
        <v>0</v>
      </c>
      <c r="DS302" s="2">
        <f t="shared" si="28"/>
        <v>0</v>
      </c>
      <c r="DT302" s="2">
        <f t="shared" si="29"/>
        <v>0</v>
      </c>
      <c r="DU302" s="2">
        <f t="shared" si="30"/>
        <v>0</v>
      </c>
    </row>
    <row r="303" spans="1:125" s="38" customFormat="1" ht="15" customHeight="1">
      <c r="A303" s="140"/>
      <c r="B303" s="140"/>
      <c r="C303" s="230" t="s">
        <v>5601</v>
      </c>
      <c r="D303" s="519" t="str">
        <f>IF($N$10="","",IF(HLOOKUP($N$10,Presentación!$AQ$3:$BV$575,Presentación!AP282)="","",HLOOKUP($N$10,Presentación!$AQ$3:$BV$575,Presentación!AP282,0)))</f>
        <v/>
      </c>
      <c r="E303" s="520"/>
      <c r="F303" s="521"/>
      <c r="G303" s="515" t="str">
        <f>IF($N$10="","",IF(HLOOKUP($N$10,Presentación!$BZ$3:$DE$575,Presentación!AP282,0)="","",HLOOKUP($N$10,Presentación!$BZ$3:$DE$575,Presentación!AP282,0)))</f>
        <v/>
      </c>
      <c r="H303" s="516"/>
      <c r="I303" s="516"/>
      <c r="J303" s="517"/>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c r="BN303">
        <f t="shared" si="25"/>
        <v>0</v>
      </c>
      <c r="BO303">
        <f t="shared" si="26"/>
        <v>0</v>
      </c>
      <c r="DP303"/>
      <c r="DQ303"/>
      <c r="DR303" s="2">
        <f t="shared" si="27"/>
        <v>0</v>
      </c>
      <c r="DS303" s="2">
        <f t="shared" si="28"/>
        <v>0</v>
      </c>
      <c r="DT303" s="2">
        <f t="shared" si="29"/>
        <v>0</v>
      </c>
      <c r="DU303" s="2">
        <f t="shared" si="30"/>
        <v>0</v>
      </c>
    </row>
    <row r="304" spans="1:125" s="38" customFormat="1" ht="15" customHeight="1">
      <c r="A304" s="140"/>
      <c r="B304" s="140"/>
      <c r="C304" s="230" t="s">
        <v>5602</v>
      </c>
      <c r="D304" s="519" t="str">
        <f>IF($N$10="","",IF(HLOOKUP($N$10,Presentación!$AQ$3:$BV$575,Presentación!AP283)="","",HLOOKUP($N$10,Presentación!$AQ$3:$BV$575,Presentación!AP283,0)))</f>
        <v/>
      </c>
      <c r="E304" s="520"/>
      <c r="F304" s="521"/>
      <c r="G304" s="515" t="str">
        <f>IF($N$10="","",IF(HLOOKUP($N$10,Presentación!$BZ$3:$DE$575,Presentación!AP283,0)="","",HLOOKUP($N$10,Presentación!$BZ$3:$DE$575,Presentación!AP283,0)))</f>
        <v/>
      </c>
      <c r="H304" s="516"/>
      <c r="I304" s="516"/>
      <c r="J304" s="517"/>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c r="BN304">
        <f t="shared" si="25"/>
        <v>0</v>
      </c>
      <c r="BO304">
        <f t="shared" si="26"/>
        <v>0</v>
      </c>
      <c r="DP304"/>
      <c r="DQ304"/>
      <c r="DR304" s="2">
        <f t="shared" si="27"/>
        <v>0</v>
      </c>
      <c r="DS304" s="2">
        <f t="shared" si="28"/>
        <v>0</v>
      </c>
      <c r="DT304" s="2">
        <f t="shared" si="29"/>
        <v>0</v>
      </c>
      <c r="DU304" s="2">
        <f t="shared" si="30"/>
        <v>0</v>
      </c>
    </row>
    <row r="305" spans="1:125" s="38" customFormat="1" ht="15" customHeight="1">
      <c r="A305" s="140"/>
      <c r="B305" s="140"/>
      <c r="C305" s="230" t="s">
        <v>5603</v>
      </c>
      <c r="D305" s="519" t="str">
        <f>IF($N$10="","",IF(HLOOKUP($N$10,Presentación!$AQ$3:$BV$575,Presentación!AP284)="","",HLOOKUP($N$10,Presentación!$AQ$3:$BV$575,Presentación!AP284,0)))</f>
        <v/>
      </c>
      <c r="E305" s="520"/>
      <c r="F305" s="521"/>
      <c r="G305" s="515" t="str">
        <f>IF($N$10="","",IF(HLOOKUP($N$10,Presentación!$BZ$3:$DE$575,Presentación!AP284,0)="","",HLOOKUP($N$10,Presentación!$BZ$3:$DE$575,Presentación!AP284,0)))</f>
        <v/>
      </c>
      <c r="H305" s="516"/>
      <c r="I305" s="516"/>
      <c r="J305" s="517"/>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c r="BN305">
        <f t="shared" si="25"/>
        <v>0</v>
      </c>
      <c r="BO305">
        <f t="shared" si="26"/>
        <v>0</v>
      </c>
      <c r="DP305"/>
      <c r="DQ305"/>
      <c r="DR305" s="2">
        <f t="shared" si="27"/>
        <v>0</v>
      </c>
      <c r="DS305" s="2">
        <f t="shared" si="28"/>
        <v>0</v>
      </c>
      <c r="DT305" s="2">
        <f t="shared" si="29"/>
        <v>0</v>
      </c>
      <c r="DU305" s="2">
        <f t="shared" si="30"/>
        <v>0</v>
      </c>
    </row>
    <row r="306" spans="1:125" s="38" customFormat="1" ht="15" customHeight="1">
      <c r="A306" s="140"/>
      <c r="B306" s="140"/>
      <c r="C306" s="230" t="s">
        <v>5604</v>
      </c>
      <c r="D306" s="519" t="str">
        <f>IF($N$10="","",IF(HLOOKUP($N$10,Presentación!$AQ$3:$BV$575,Presentación!AP285)="","",HLOOKUP($N$10,Presentación!$AQ$3:$BV$575,Presentación!AP285,0)))</f>
        <v/>
      </c>
      <c r="E306" s="520"/>
      <c r="F306" s="521"/>
      <c r="G306" s="515" t="str">
        <f>IF($N$10="","",IF(HLOOKUP($N$10,Presentación!$BZ$3:$DE$575,Presentación!AP285,0)="","",HLOOKUP($N$10,Presentación!$BZ$3:$DE$575,Presentación!AP285,0)))</f>
        <v/>
      </c>
      <c r="H306" s="516"/>
      <c r="I306" s="516"/>
      <c r="J306" s="517"/>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c r="BN306">
        <f t="shared" si="25"/>
        <v>0</v>
      </c>
      <c r="BO306">
        <f t="shared" si="26"/>
        <v>0</v>
      </c>
      <c r="DP306"/>
      <c r="DQ306"/>
      <c r="DR306" s="2">
        <f t="shared" si="27"/>
        <v>0</v>
      </c>
      <c r="DS306" s="2">
        <f t="shared" si="28"/>
        <v>0</v>
      </c>
      <c r="DT306" s="2">
        <f t="shared" si="29"/>
        <v>0</v>
      </c>
      <c r="DU306" s="2">
        <f t="shared" si="30"/>
        <v>0</v>
      </c>
    </row>
    <row r="307" spans="1:125" s="38" customFormat="1" ht="15" customHeight="1">
      <c r="A307" s="140"/>
      <c r="B307" s="140"/>
      <c r="C307" s="230" t="s">
        <v>5605</v>
      </c>
      <c r="D307" s="519" t="str">
        <f>IF($N$10="","",IF(HLOOKUP($N$10,Presentación!$AQ$3:$BV$575,Presentación!AP286)="","",HLOOKUP($N$10,Presentación!$AQ$3:$BV$575,Presentación!AP286,0)))</f>
        <v/>
      </c>
      <c r="E307" s="520"/>
      <c r="F307" s="521"/>
      <c r="G307" s="515" t="str">
        <f>IF($N$10="","",IF(HLOOKUP($N$10,Presentación!$BZ$3:$DE$575,Presentación!AP286,0)="","",HLOOKUP($N$10,Presentación!$BZ$3:$DE$575,Presentación!AP286,0)))</f>
        <v/>
      </c>
      <c r="H307" s="516"/>
      <c r="I307" s="516"/>
      <c r="J307" s="517"/>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c r="BN307">
        <f t="shared" si="25"/>
        <v>0</v>
      </c>
      <c r="BO307">
        <f t="shared" si="26"/>
        <v>0</v>
      </c>
      <c r="DP307"/>
      <c r="DQ307"/>
      <c r="DR307" s="2">
        <f t="shared" si="27"/>
        <v>0</v>
      </c>
      <c r="DS307" s="2">
        <f t="shared" si="28"/>
        <v>0</v>
      </c>
      <c r="DT307" s="2">
        <f t="shared" si="29"/>
        <v>0</v>
      </c>
      <c r="DU307" s="2">
        <f t="shared" si="30"/>
        <v>0</v>
      </c>
    </row>
    <row r="308" spans="1:125" s="38" customFormat="1" ht="15" customHeight="1">
      <c r="A308" s="140"/>
      <c r="B308" s="140"/>
      <c r="C308" s="230" t="s">
        <v>5606</v>
      </c>
      <c r="D308" s="519" t="str">
        <f>IF($N$10="","",IF(HLOOKUP($N$10,Presentación!$AQ$3:$BV$575,Presentación!AP287)="","",HLOOKUP($N$10,Presentación!$AQ$3:$BV$575,Presentación!AP287,0)))</f>
        <v/>
      </c>
      <c r="E308" s="520"/>
      <c r="F308" s="521"/>
      <c r="G308" s="515" t="str">
        <f>IF($N$10="","",IF(HLOOKUP($N$10,Presentación!$BZ$3:$DE$575,Presentación!AP287,0)="","",HLOOKUP($N$10,Presentación!$BZ$3:$DE$575,Presentación!AP287,0)))</f>
        <v/>
      </c>
      <c r="H308" s="516"/>
      <c r="I308" s="516"/>
      <c r="J308" s="517"/>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c r="BN308">
        <f t="shared" si="25"/>
        <v>0</v>
      </c>
      <c r="BO308">
        <f t="shared" si="26"/>
        <v>0</v>
      </c>
      <c r="DP308"/>
      <c r="DQ308"/>
      <c r="DR308" s="2">
        <f t="shared" si="27"/>
        <v>0</v>
      </c>
      <c r="DS308" s="2">
        <f t="shared" si="28"/>
        <v>0</v>
      </c>
      <c r="DT308" s="2">
        <f t="shared" si="29"/>
        <v>0</v>
      </c>
      <c r="DU308" s="2">
        <f t="shared" si="30"/>
        <v>0</v>
      </c>
    </row>
    <row r="309" spans="1:125" s="38" customFormat="1" ht="15" customHeight="1">
      <c r="A309" s="140"/>
      <c r="B309" s="140"/>
      <c r="C309" s="230" t="s">
        <v>5607</v>
      </c>
      <c r="D309" s="519" t="str">
        <f>IF($N$10="","",IF(HLOOKUP($N$10,Presentación!$AQ$3:$BV$575,Presentación!AP288)="","",HLOOKUP($N$10,Presentación!$AQ$3:$BV$575,Presentación!AP288,0)))</f>
        <v/>
      </c>
      <c r="E309" s="520"/>
      <c r="F309" s="521"/>
      <c r="G309" s="515" t="str">
        <f>IF($N$10="","",IF(HLOOKUP($N$10,Presentación!$BZ$3:$DE$575,Presentación!AP288,0)="","",HLOOKUP($N$10,Presentación!$BZ$3:$DE$575,Presentación!AP288,0)))</f>
        <v/>
      </c>
      <c r="H309" s="516"/>
      <c r="I309" s="516"/>
      <c r="J309" s="517"/>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c r="BN309">
        <f t="shared" si="25"/>
        <v>0</v>
      </c>
      <c r="BO309">
        <f t="shared" si="26"/>
        <v>0</v>
      </c>
      <c r="DP309"/>
      <c r="DQ309"/>
      <c r="DR309" s="2">
        <f t="shared" si="27"/>
        <v>0</v>
      </c>
      <c r="DS309" s="2">
        <f t="shared" si="28"/>
        <v>0</v>
      </c>
      <c r="DT309" s="2">
        <f t="shared" si="29"/>
        <v>0</v>
      </c>
      <c r="DU309" s="2">
        <f t="shared" si="30"/>
        <v>0</v>
      </c>
    </row>
    <row r="310" spans="1:125" s="38" customFormat="1" ht="15" customHeight="1">
      <c r="A310" s="140"/>
      <c r="B310" s="140"/>
      <c r="C310" s="230" t="s">
        <v>5608</v>
      </c>
      <c r="D310" s="519" t="str">
        <f>IF($N$10="","",IF(HLOOKUP($N$10,Presentación!$AQ$3:$BV$575,Presentación!AP289)="","",HLOOKUP($N$10,Presentación!$AQ$3:$BV$575,Presentación!AP289,0)))</f>
        <v/>
      </c>
      <c r="E310" s="520"/>
      <c r="F310" s="521"/>
      <c r="G310" s="515" t="str">
        <f>IF($N$10="","",IF(HLOOKUP($N$10,Presentación!$BZ$3:$DE$575,Presentación!AP289,0)="","",HLOOKUP($N$10,Presentación!$BZ$3:$DE$575,Presentación!AP289,0)))</f>
        <v/>
      </c>
      <c r="H310" s="516"/>
      <c r="I310" s="516"/>
      <c r="J310" s="517"/>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c r="BN310">
        <f t="shared" si="25"/>
        <v>0</v>
      </c>
      <c r="BO310">
        <f t="shared" si="26"/>
        <v>0</v>
      </c>
      <c r="DP310"/>
      <c r="DQ310"/>
      <c r="DR310" s="2">
        <f t="shared" si="27"/>
        <v>0</v>
      </c>
      <c r="DS310" s="2">
        <f t="shared" si="28"/>
        <v>0</v>
      </c>
      <c r="DT310" s="2">
        <f t="shared" si="29"/>
        <v>0</v>
      </c>
      <c r="DU310" s="2">
        <f t="shared" si="30"/>
        <v>0</v>
      </c>
    </row>
    <row r="311" spans="1:125" s="38" customFormat="1" ht="15" customHeight="1">
      <c r="A311" s="140"/>
      <c r="B311" s="140"/>
      <c r="C311" s="230" t="s">
        <v>5609</v>
      </c>
      <c r="D311" s="519" t="str">
        <f>IF($N$10="","",IF(HLOOKUP($N$10,Presentación!$AQ$3:$BV$575,Presentación!AP290)="","",HLOOKUP($N$10,Presentación!$AQ$3:$BV$575,Presentación!AP290,0)))</f>
        <v/>
      </c>
      <c r="E311" s="520"/>
      <c r="F311" s="521"/>
      <c r="G311" s="515" t="str">
        <f>IF($N$10="","",IF(HLOOKUP($N$10,Presentación!$BZ$3:$DE$575,Presentación!AP290,0)="","",HLOOKUP($N$10,Presentación!$BZ$3:$DE$575,Presentación!AP290,0)))</f>
        <v/>
      </c>
      <c r="H311" s="516"/>
      <c r="I311" s="516"/>
      <c r="J311" s="517"/>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c r="BN311">
        <f t="shared" si="25"/>
        <v>0</v>
      </c>
      <c r="BO311">
        <f t="shared" si="26"/>
        <v>0</v>
      </c>
      <c r="DP311"/>
      <c r="DQ311"/>
      <c r="DR311" s="2">
        <f t="shared" si="27"/>
        <v>0</v>
      </c>
      <c r="DS311" s="2">
        <f t="shared" si="28"/>
        <v>0</v>
      </c>
      <c r="DT311" s="2">
        <f t="shared" si="29"/>
        <v>0</v>
      </c>
      <c r="DU311" s="2">
        <f t="shared" si="30"/>
        <v>0</v>
      </c>
    </row>
    <row r="312" spans="1:125" s="38" customFormat="1" ht="15" customHeight="1">
      <c r="A312" s="140"/>
      <c r="B312" s="140"/>
      <c r="C312" s="230" t="s">
        <v>5610</v>
      </c>
      <c r="D312" s="519" t="str">
        <f>IF($N$10="","",IF(HLOOKUP($N$10,Presentación!$AQ$3:$BV$575,Presentación!AP291)="","",HLOOKUP($N$10,Presentación!$AQ$3:$BV$575,Presentación!AP291,0)))</f>
        <v/>
      </c>
      <c r="E312" s="520"/>
      <c r="F312" s="521"/>
      <c r="G312" s="515" t="str">
        <f>IF($N$10="","",IF(HLOOKUP($N$10,Presentación!$BZ$3:$DE$575,Presentación!AP291,0)="","",HLOOKUP($N$10,Presentación!$BZ$3:$DE$575,Presentación!AP291,0)))</f>
        <v/>
      </c>
      <c r="H312" s="516"/>
      <c r="I312" s="516"/>
      <c r="J312" s="517"/>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c r="BN312">
        <f t="shared" si="25"/>
        <v>0</v>
      </c>
      <c r="BO312">
        <f t="shared" si="26"/>
        <v>0</v>
      </c>
      <c r="DP312"/>
      <c r="DQ312"/>
      <c r="DR312" s="2">
        <f t="shared" si="27"/>
        <v>0</v>
      </c>
      <c r="DS312" s="2">
        <f t="shared" si="28"/>
        <v>0</v>
      </c>
      <c r="DT312" s="2">
        <f t="shared" si="29"/>
        <v>0</v>
      </c>
      <c r="DU312" s="2">
        <f t="shared" si="30"/>
        <v>0</v>
      </c>
    </row>
    <row r="313" spans="1:125" s="38" customFormat="1" ht="15" customHeight="1">
      <c r="A313" s="140"/>
      <c r="B313" s="140"/>
      <c r="C313" s="230" t="s">
        <v>5611</v>
      </c>
      <c r="D313" s="519" t="str">
        <f>IF($N$10="","",IF(HLOOKUP($N$10,Presentación!$AQ$3:$BV$575,Presentación!AP292)="","",HLOOKUP($N$10,Presentación!$AQ$3:$BV$575,Presentación!AP292,0)))</f>
        <v/>
      </c>
      <c r="E313" s="520"/>
      <c r="F313" s="521"/>
      <c r="G313" s="515" t="str">
        <f>IF($N$10="","",IF(HLOOKUP($N$10,Presentación!$BZ$3:$DE$575,Presentación!AP292,0)="","",HLOOKUP($N$10,Presentación!$BZ$3:$DE$575,Presentación!AP292,0)))</f>
        <v/>
      </c>
      <c r="H313" s="516"/>
      <c r="I313" s="516"/>
      <c r="J313" s="517"/>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c r="BN313">
        <f t="shared" si="25"/>
        <v>0</v>
      </c>
      <c r="BO313">
        <f t="shared" si="26"/>
        <v>0</v>
      </c>
      <c r="DP313"/>
      <c r="DQ313"/>
      <c r="DR313" s="2">
        <f t="shared" si="27"/>
        <v>0</v>
      </c>
      <c r="DS313" s="2">
        <f t="shared" si="28"/>
        <v>0</v>
      </c>
      <c r="DT313" s="2">
        <f t="shared" si="29"/>
        <v>0</v>
      </c>
      <c r="DU313" s="2">
        <f t="shared" si="30"/>
        <v>0</v>
      </c>
    </row>
    <row r="314" spans="1:125" s="38" customFormat="1" ht="15" customHeight="1">
      <c r="A314" s="140"/>
      <c r="B314" s="140"/>
      <c r="C314" s="230" t="s">
        <v>5612</v>
      </c>
      <c r="D314" s="519" t="str">
        <f>IF($N$10="","",IF(HLOOKUP($N$10,Presentación!$AQ$3:$BV$575,Presentación!AP293)="","",HLOOKUP($N$10,Presentación!$AQ$3:$BV$575,Presentación!AP293,0)))</f>
        <v/>
      </c>
      <c r="E314" s="520"/>
      <c r="F314" s="521"/>
      <c r="G314" s="515" t="str">
        <f>IF($N$10="","",IF(HLOOKUP($N$10,Presentación!$BZ$3:$DE$575,Presentación!AP293,0)="","",HLOOKUP($N$10,Presentación!$BZ$3:$DE$575,Presentación!AP293,0)))</f>
        <v/>
      </c>
      <c r="H314" s="516"/>
      <c r="I314" s="516"/>
      <c r="J314" s="517"/>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c r="BN314">
        <f t="shared" si="25"/>
        <v>0</v>
      </c>
      <c r="BO314">
        <f t="shared" si="26"/>
        <v>0</v>
      </c>
      <c r="DP314"/>
      <c r="DQ314"/>
      <c r="DR314" s="2">
        <f t="shared" si="27"/>
        <v>0</v>
      </c>
      <c r="DS314" s="2">
        <f t="shared" si="28"/>
        <v>0</v>
      </c>
      <c r="DT314" s="2">
        <f t="shared" si="29"/>
        <v>0</v>
      </c>
      <c r="DU314" s="2">
        <f t="shared" si="30"/>
        <v>0</v>
      </c>
    </row>
    <row r="315" spans="1:125" s="38" customFormat="1" ht="15" customHeight="1">
      <c r="A315" s="140"/>
      <c r="B315" s="140"/>
      <c r="C315" s="230" t="s">
        <v>5613</v>
      </c>
      <c r="D315" s="519" t="str">
        <f>IF($N$10="","",IF(HLOOKUP($N$10,Presentación!$AQ$3:$BV$575,Presentación!AP294)="","",HLOOKUP($N$10,Presentación!$AQ$3:$BV$575,Presentación!AP294,0)))</f>
        <v/>
      </c>
      <c r="E315" s="520"/>
      <c r="F315" s="521"/>
      <c r="G315" s="515" t="str">
        <f>IF($N$10="","",IF(HLOOKUP($N$10,Presentación!$BZ$3:$DE$575,Presentación!AP294,0)="","",HLOOKUP($N$10,Presentación!$BZ$3:$DE$575,Presentación!AP294,0)))</f>
        <v/>
      </c>
      <c r="H315" s="516"/>
      <c r="I315" s="516"/>
      <c r="J315" s="517"/>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c r="BN315">
        <f t="shared" si="25"/>
        <v>0</v>
      </c>
      <c r="BO315">
        <f t="shared" si="26"/>
        <v>0</v>
      </c>
      <c r="DP315"/>
      <c r="DQ315"/>
      <c r="DR315" s="2">
        <f t="shared" si="27"/>
        <v>0</v>
      </c>
      <c r="DS315" s="2">
        <f t="shared" si="28"/>
        <v>0</v>
      </c>
      <c r="DT315" s="2">
        <f t="shared" si="29"/>
        <v>0</v>
      </c>
      <c r="DU315" s="2">
        <f t="shared" si="30"/>
        <v>0</v>
      </c>
    </row>
    <row r="316" spans="1:125" s="38" customFormat="1" ht="15" customHeight="1">
      <c r="A316" s="140"/>
      <c r="B316" s="140"/>
      <c r="C316" s="230" t="s">
        <v>5614</v>
      </c>
      <c r="D316" s="519" t="str">
        <f>IF($N$10="","",IF(HLOOKUP($N$10,Presentación!$AQ$3:$BV$575,Presentación!AP295)="","",HLOOKUP($N$10,Presentación!$AQ$3:$BV$575,Presentación!AP295,0)))</f>
        <v/>
      </c>
      <c r="E316" s="520"/>
      <c r="F316" s="521"/>
      <c r="G316" s="515" t="str">
        <f>IF($N$10="","",IF(HLOOKUP($N$10,Presentación!$BZ$3:$DE$575,Presentación!AP295,0)="","",HLOOKUP($N$10,Presentación!$BZ$3:$DE$575,Presentación!AP295,0)))</f>
        <v/>
      </c>
      <c r="H316" s="516"/>
      <c r="I316" s="516"/>
      <c r="J316" s="517"/>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c r="BN316">
        <f t="shared" si="25"/>
        <v>0</v>
      </c>
      <c r="BO316">
        <f t="shared" si="26"/>
        <v>0</v>
      </c>
      <c r="DP316"/>
      <c r="DQ316"/>
      <c r="DR316" s="2">
        <f t="shared" si="27"/>
        <v>0</v>
      </c>
      <c r="DS316" s="2">
        <f t="shared" si="28"/>
        <v>0</v>
      </c>
      <c r="DT316" s="2">
        <f t="shared" si="29"/>
        <v>0</v>
      </c>
      <c r="DU316" s="2">
        <f t="shared" si="30"/>
        <v>0</v>
      </c>
    </row>
    <row r="317" spans="1:125" s="38" customFormat="1" ht="15" customHeight="1">
      <c r="A317" s="140"/>
      <c r="B317" s="140"/>
      <c r="C317" s="230" t="s">
        <v>5615</v>
      </c>
      <c r="D317" s="519" t="str">
        <f>IF($N$10="","",IF(HLOOKUP($N$10,Presentación!$AQ$3:$BV$575,Presentación!AP296)="","",HLOOKUP($N$10,Presentación!$AQ$3:$BV$575,Presentación!AP296,0)))</f>
        <v/>
      </c>
      <c r="E317" s="520"/>
      <c r="F317" s="521"/>
      <c r="G317" s="515" t="str">
        <f>IF($N$10="","",IF(HLOOKUP($N$10,Presentación!$BZ$3:$DE$575,Presentación!AP296,0)="","",HLOOKUP($N$10,Presentación!$BZ$3:$DE$575,Presentación!AP296,0)))</f>
        <v/>
      </c>
      <c r="H317" s="516"/>
      <c r="I317" s="516"/>
      <c r="J317" s="517"/>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c r="BN317">
        <f t="shared" si="25"/>
        <v>0</v>
      </c>
      <c r="BO317">
        <f t="shared" si="26"/>
        <v>0</v>
      </c>
      <c r="DP317"/>
      <c r="DQ317"/>
      <c r="DR317" s="2">
        <f t="shared" si="27"/>
        <v>0</v>
      </c>
      <c r="DS317" s="2">
        <f t="shared" si="28"/>
        <v>0</v>
      </c>
      <c r="DT317" s="2">
        <f t="shared" si="29"/>
        <v>0</v>
      </c>
      <c r="DU317" s="2">
        <f t="shared" si="30"/>
        <v>0</v>
      </c>
    </row>
    <row r="318" spans="1:125" s="38" customFormat="1" ht="15" customHeight="1">
      <c r="A318" s="140"/>
      <c r="B318" s="140"/>
      <c r="C318" s="230" t="s">
        <v>5616</v>
      </c>
      <c r="D318" s="519" t="str">
        <f>IF($N$10="","",IF(HLOOKUP($N$10,Presentación!$AQ$3:$BV$575,Presentación!AP297)="","",HLOOKUP($N$10,Presentación!$AQ$3:$BV$575,Presentación!AP297,0)))</f>
        <v/>
      </c>
      <c r="E318" s="520"/>
      <c r="F318" s="521"/>
      <c r="G318" s="515" t="str">
        <f>IF($N$10="","",IF(HLOOKUP($N$10,Presentación!$BZ$3:$DE$575,Presentación!AP297,0)="","",HLOOKUP($N$10,Presentación!$BZ$3:$DE$575,Presentación!AP297,0)))</f>
        <v/>
      </c>
      <c r="H318" s="516"/>
      <c r="I318" s="516"/>
      <c r="J318" s="517"/>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c r="BN318">
        <f t="shared" si="25"/>
        <v>0</v>
      </c>
      <c r="BO318">
        <f t="shared" si="26"/>
        <v>0</v>
      </c>
      <c r="DP318"/>
      <c r="DQ318"/>
      <c r="DR318" s="2">
        <f t="shared" si="27"/>
        <v>0</v>
      </c>
      <c r="DS318" s="2">
        <f t="shared" si="28"/>
        <v>0</v>
      </c>
      <c r="DT318" s="2">
        <f t="shared" si="29"/>
        <v>0</v>
      </c>
      <c r="DU318" s="2">
        <f t="shared" si="30"/>
        <v>0</v>
      </c>
    </row>
    <row r="319" spans="1:125" s="38" customFormat="1" ht="15" customHeight="1">
      <c r="A319" s="140"/>
      <c r="B319" s="140"/>
      <c r="C319" s="230" t="s">
        <v>5617</v>
      </c>
      <c r="D319" s="519" t="str">
        <f>IF($N$10="","",IF(HLOOKUP($N$10,Presentación!$AQ$3:$BV$575,Presentación!AP298)="","",HLOOKUP($N$10,Presentación!$AQ$3:$BV$575,Presentación!AP298,0)))</f>
        <v/>
      </c>
      <c r="E319" s="520"/>
      <c r="F319" s="521"/>
      <c r="G319" s="515" t="str">
        <f>IF($N$10="","",IF(HLOOKUP($N$10,Presentación!$BZ$3:$DE$575,Presentación!AP298,0)="","",HLOOKUP($N$10,Presentación!$BZ$3:$DE$575,Presentación!AP298,0)))</f>
        <v/>
      </c>
      <c r="H319" s="516"/>
      <c r="I319" s="516"/>
      <c r="J319" s="517"/>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c r="BN319">
        <f t="shared" si="25"/>
        <v>0</v>
      </c>
      <c r="BO319">
        <f t="shared" si="26"/>
        <v>0</v>
      </c>
      <c r="DP319"/>
      <c r="DQ319"/>
      <c r="DR319" s="2">
        <f t="shared" si="27"/>
        <v>0</v>
      </c>
      <c r="DS319" s="2">
        <f t="shared" si="28"/>
        <v>0</v>
      </c>
      <c r="DT319" s="2">
        <f t="shared" si="29"/>
        <v>0</v>
      </c>
      <c r="DU319" s="2">
        <f t="shared" si="30"/>
        <v>0</v>
      </c>
    </row>
    <row r="320" spans="1:125" s="38" customFormat="1" ht="15" customHeight="1">
      <c r="A320" s="140"/>
      <c r="B320" s="140"/>
      <c r="C320" s="230" t="s">
        <v>5618</v>
      </c>
      <c r="D320" s="519" t="str">
        <f>IF($N$10="","",IF(HLOOKUP($N$10,Presentación!$AQ$3:$BV$575,Presentación!AP299)="","",HLOOKUP($N$10,Presentación!$AQ$3:$BV$575,Presentación!AP299,0)))</f>
        <v/>
      </c>
      <c r="E320" s="520"/>
      <c r="F320" s="521"/>
      <c r="G320" s="515" t="str">
        <f>IF($N$10="","",IF(HLOOKUP($N$10,Presentación!$BZ$3:$DE$575,Presentación!AP299,0)="","",HLOOKUP($N$10,Presentación!$BZ$3:$DE$575,Presentación!AP299,0)))</f>
        <v/>
      </c>
      <c r="H320" s="516"/>
      <c r="I320" s="516"/>
      <c r="J320" s="517"/>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c r="BN320">
        <f t="shared" si="25"/>
        <v>0</v>
      </c>
      <c r="BO320">
        <f t="shared" si="26"/>
        <v>0</v>
      </c>
      <c r="DP320"/>
      <c r="DQ320"/>
      <c r="DR320" s="2">
        <f t="shared" si="27"/>
        <v>0</v>
      </c>
      <c r="DS320" s="2">
        <f t="shared" si="28"/>
        <v>0</v>
      </c>
      <c r="DT320" s="2">
        <f t="shared" si="29"/>
        <v>0</v>
      </c>
      <c r="DU320" s="2">
        <f t="shared" si="30"/>
        <v>0</v>
      </c>
    </row>
    <row r="321" spans="1:125" s="38" customFormat="1" ht="15" customHeight="1">
      <c r="A321" s="140"/>
      <c r="B321" s="140"/>
      <c r="C321" s="230" t="s">
        <v>5619</v>
      </c>
      <c r="D321" s="519" t="str">
        <f>IF($N$10="","",IF(HLOOKUP($N$10,Presentación!$AQ$3:$BV$575,Presentación!AP300)="","",HLOOKUP($N$10,Presentación!$AQ$3:$BV$575,Presentación!AP300,0)))</f>
        <v/>
      </c>
      <c r="E321" s="520"/>
      <c r="F321" s="521"/>
      <c r="G321" s="515" t="str">
        <f>IF($N$10="","",IF(HLOOKUP($N$10,Presentación!$BZ$3:$DE$575,Presentación!AP300,0)="","",HLOOKUP($N$10,Presentación!$BZ$3:$DE$575,Presentación!AP300,0)))</f>
        <v/>
      </c>
      <c r="H321" s="516"/>
      <c r="I321" s="516"/>
      <c r="J321" s="517"/>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c r="BN321">
        <f t="shared" si="25"/>
        <v>0</v>
      </c>
      <c r="BO321">
        <f t="shared" si="26"/>
        <v>0</v>
      </c>
      <c r="DP321"/>
      <c r="DQ321"/>
      <c r="DR321" s="2">
        <f t="shared" si="27"/>
        <v>0</v>
      </c>
      <c r="DS321" s="2">
        <f t="shared" si="28"/>
        <v>0</v>
      </c>
      <c r="DT321" s="2">
        <f t="shared" si="29"/>
        <v>0</v>
      </c>
      <c r="DU321" s="2">
        <f t="shared" si="30"/>
        <v>0</v>
      </c>
    </row>
    <row r="322" spans="1:125" s="38" customFormat="1" ht="15" customHeight="1">
      <c r="A322" s="140"/>
      <c r="B322" s="140"/>
      <c r="C322" s="230" t="s">
        <v>5620</v>
      </c>
      <c r="D322" s="519" t="str">
        <f>IF($N$10="","",IF(HLOOKUP($N$10,Presentación!$AQ$3:$BV$575,Presentación!AP301)="","",HLOOKUP($N$10,Presentación!$AQ$3:$BV$575,Presentación!AP301,0)))</f>
        <v/>
      </c>
      <c r="E322" s="520"/>
      <c r="F322" s="521"/>
      <c r="G322" s="515" t="str">
        <f>IF($N$10="","",IF(HLOOKUP($N$10,Presentación!$BZ$3:$DE$575,Presentación!AP301,0)="","",HLOOKUP($N$10,Presentación!$BZ$3:$DE$575,Presentación!AP301,0)))</f>
        <v/>
      </c>
      <c r="H322" s="516"/>
      <c r="I322" s="516"/>
      <c r="J322" s="517"/>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c r="BN322">
        <f t="shared" si="25"/>
        <v>0</v>
      </c>
      <c r="BO322">
        <f t="shared" si="26"/>
        <v>0</v>
      </c>
      <c r="DP322"/>
      <c r="DQ322"/>
      <c r="DR322" s="2">
        <f t="shared" si="27"/>
        <v>0</v>
      </c>
      <c r="DS322" s="2">
        <f t="shared" si="28"/>
        <v>0</v>
      </c>
      <c r="DT322" s="2">
        <f t="shared" si="29"/>
        <v>0</v>
      </c>
      <c r="DU322" s="2">
        <f t="shared" si="30"/>
        <v>0</v>
      </c>
    </row>
    <row r="323" spans="1:125" s="38" customFormat="1" ht="15" customHeight="1">
      <c r="A323" s="140"/>
      <c r="B323" s="140"/>
      <c r="C323" s="230" t="s">
        <v>5621</v>
      </c>
      <c r="D323" s="519" t="str">
        <f>IF($N$10="","",IF(HLOOKUP($N$10,Presentación!$AQ$3:$BV$575,Presentación!AP302)="","",HLOOKUP($N$10,Presentación!$AQ$3:$BV$575,Presentación!AP302,0)))</f>
        <v/>
      </c>
      <c r="E323" s="520"/>
      <c r="F323" s="521"/>
      <c r="G323" s="515" t="str">
        <f>IF($N$10="","",IF(HLOOKUP($N$10,Presentación!$BZ$3:$DE$575,Presentación!AP302,0)="","",HLOOKUP($N$10,Presentación!$BZ$3:$DE$575,Presentación!AP302,0)))</f>
        <v/>
      </c>
      <c r="H323" s="516"/>
      <c r="I323" s="516"/>
      <c r="J323" s="517"/>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c r="BN323">
        <f t="shared" si="25"/>
        <v>0</v>
      </c>
      <c r="BO323">
        <f t="shared" si="26"/>
        <v>0</v>
      </c>
      <c r="DP323"/>
      <c r="DQ323"/>
      <c r="DR323" s="2">
        <f t="shared" si="27"/>
        <v>0</v>
      </c>
      <c r="DS323" s="2">
        <f t="shared" si="28"/>
        <v>0</v>
      </c>
      <c r="DT323" s="2">
        <f t="shared" si="29"/>
        <v>0</v>
      </c>
      <c r="DU323" s="2">
        <f t="shared" si="30"/>
        <v>0</v>
      </c>
    </row>
    <row r="324" spans="1:125" s="38" customFormat="1" ht="15" customHeight="1">
      <c r="A324" s="140"/>
      <c r="B324" s="140"/>
      <c r="C324" s="230" t="s">
        <v>5622</v>
      </c>
      <c r="D324" s="519" t="str">
        <f>IF($N$10="","",IF(HLOOKUP($N$10,Presentación!$AQ$3:$BV$575,Presentación!AP303)="","",HLOOKUP($N$10,Presentación!$AQ$3:$BV$575,Presentación!AP303,0)))</f>
        <v/>
      </c>
      <c r="E324" s="520"/>
      <c r="F324" s="521"/>
      <c r="G324" s="515" t="str">
        <f>IF($N$10="","",IF(HLOOKUP($N$10,Presentación!$BZ$3:$DE$575,Presentación!AP303,0)="","",HLOOKUP($N$10,Presentación!$BZ$3:$DE$575,Presentación!AP303,0)))</f>
        <v/>
      </c>
      <c r="H324" s="516"/>
      <c r="I324" s="516"/>
      <c r="J324" s="517"/>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c r="BN324">
        <f t="shared" si="25"/>
        <v>0</v>
      </c>
      <c r="BO324">
        <f t="shared" si="26"/>
        <v>0</v>
      </c>
      <c r="DP324"/>
      <c r="DQ324"/>
      <c r="DR324" s="2">
        <f t="shared" si="27"/>
        <v>0</v>
      </c>
      <c r="DS324" s="2">
        <f t="shared" si="28"/>
        <v>0</v>
      </c>
      <c r="DT324" s="2">
        <f t="shared" si="29"/>
        <v>0</v>
      </c>
      <c r="DU324" s="2">
        <f t="shared" si="30"/>
        <v>0</v>
      </c>
    </row>
    <row r="325" spans="1:125" s="38" customFormat="1" ht="15" customHeight="1">
      <c r="A325" s="140"/>
      <c r="B325" s="140"/>
      <c r="C325" s="230" t="s">
        <v>5623</v>
      </c>
      <c r="D325" s="519" t="str">
        <f>IF($N$10="","",IF(HLOOKUP($N$10,Presentación!$AQ$3:$BV$575,Presentación!AP304)="","",HLOOKUP($N$10,Presentación!$AQ$3:$BV$575,Presentación!AP304,0)))</f>
        <v/>
      </c>
      <c r="E325" s="520"/>
      <c r="F325" s="521"/>
      <c r="G325" s="515" t="str">
        <f>IF($N$10="","",IF(HLOOKUP($N$10,Presentación!$BZ$3:$DE$575,Presentación!AP304,0)="","",HLOOKUP($N$10,Presentación!$BZ$3:$DE$575,Presentación!AP304,0)))</f>
        <v/>
      </c>
      <c r="H325" s="516"/>
      <c r="I325" s="516"/>
      <c r="J325" s="517"/>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c r="BN325">
        <f t="shared" si="25"/>
        <v>0</v>
      </c>
      <c r="BO325">
        <f t="shared" si="26"/>
        <v>0</v>
      </c>
      <c r="DP325"/>
      <c r="DQ325"/>
      <c r="DR325" s="2">
        <f t="shared" si="27"/>
        <v>0</v>
      </c>
      <c r="DS325" s="2">
        <f t="shared" si="28"/>
        <v>0</v>
      </c>
      <c r="DT325" s="2">
        <f t="shared" si="29"/>
        <v>0</v>
      </c>
      <c r="DU325" s="2">
        <f t="shared" si="30"/>
        <v>0</v>
      </c>
    </row>
    <row r="326" spans="1:125" s="38" customFormat="1" ht="15" customHeight="1">
      <c r="A326" s="140"/>
      <c r="B326" s="140"/>
      <c r="C326" s="230" t="s">
        <v>5624</v>
      </c>
      <c r="D326" s="519" t="str">
        <f>IF($N$10="","",IF(HLOOKUP($N$10,Presentación!$AQ$3:$BV$575,Presentación!AP305)="","",HLOOKUP($N$10,Presentación!$AQ$3:$BV$575,Presentación!AP305,0)))</f>
        <v/>
      </c>
      <c r="E326" s="520"/>
      <c r="F326" s="521"/>
      <c r="G326" s="515" t="str">
        <f>IF($N$10="","",IF(HLOOKUP($N$10,Presentación!$BZ$3:$DE$575,Presentación!AP305,0)="","",HLOOKUP($N$10,Presentación!$BZ$3:$DE$575,Presentación!AP305,0)))</f>
        <v/>
      </c>
      <c r="H326" s="516"/>
      <c r="I326" s="516"/>
      <c r="J326" s="517"/>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c r="BN326">
        <f t="shared" si="25"/>
        <v>0</v>
      </c>
      <c r="BO326">
        <f t="shared" si="26"/>
        <v>0</v>
      </c>
      <c r="DP326"/>
      <c r="DQ326"/>
      <c r="DR326" s="2">
        <f t="shared" si="27"/>
        <v>0</v>
      </c>
      <c r="DS326" s="2">
        <f t="shared" si="28"/>
        <v>0</v>
      </c>
      <c r="DT326" s="2">
        <f t="shared" si="29"/>
        <v>0</v>
      </c>
      <c r="DU326" s="2">
        <f t="shared" si="30"/>
        <v>0</v>
      </c>
    </row>
    <row r="327" spans="1:125" s="38" customFormat="1" ht="15" customHeight="1">
      <c r="A327" s="140"/>
      <c r="B327" s="140"/>
      <c r="C327" s="230" t="s">
        <v>5625</v>
      </c>
      <c r="D327" s="519" t="str">
        <f>IF($N$10="","",IF(HLOOKUP($N$10,Presentación!$AQ$3:$BV$575,Presentación!AP306)="","",HLOOKUP($N$10,Presentación!$AQ$3:$BV$575,Presentación!AP306,0)))</f>
        <v/>
      </c>
      <c r="E327" s="520"/>
      <c r="F327" s="521"/>
      <c r="G327" s="515" t="str">
        <f>IF($N$10="","",IF(HLOOKUP($N$10,Presentación!$BZ$3:$DE$575,Presentación!AP306,0)="","",HLOOKUP($N$10,Presentación!$BZ$3:$DE$575,Presentación!AP306,0)))</f>
        <v/>
      </c>
      <c r="H327" s="516"/>
      <c r="I327" s="516"/>
      <c r="J327" s="517"/>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c r="BN327">
        <f t="shared" si="25"/>
        <v>0</v>
      </c>
      <c r="BO327">
        <f t="shared" si="26"/>
        <v>0</v>
      </c>
      <c r="DP327"/>
      <c r="DQ327"/>
      <c r="DR327" s="2">
        <f t="shared" si="27"/>
        <v>0</v>
      </c>
      <c r="DS327" s="2">
        <f t="shared" si="28"/>
        <v>0</v>
      </c>
      <c r="DT327" s="2">
        <f t="shared" si="29"/>
        <v>0</v>
      </c>
      <c r="DU327" s="2">
        <f t="shared" si="30"/>
        <v>0</v>
      </c>
    </row>
    <row r="328" spans="1:125" s="38" customFormat="1" ht="15" customHeight="1">
      <c r="A328" s="140"/>
      <c r="B328" s="140"/>
      <c r="C328" s="230" t="s">
        <v>5626</v>
      </c>
      <c r="D328" s="519" t="str">
        <f>IF($N$10="","",IF(HLOOKUP($N$10,Presentación!$AQ$3:$BV$575,Presentación!AP307)="","",HLOOKUP($N$10,Presentación!$AQ$3:$BV$575,Presentación!AP307,0)))</f>
        <v/>
      </c>
      <c r="E328" s="520"/>
      <c r="F328" s="521"/>
      <c r="G328" s="515" t="str">
        <f>IF($N$10="","",IF(HLOOKUP($N$10,Presentación!$BZ$3:$DE$575,Presentación!AP307,0)="","",HLOOKUP($N$10,Presentación!$BZ$3:$DE$575,Presentación!AP307,0)))</f>
        <v/>
      </c>
      <c r="H328" s="516"/>
      <c r="I328" s="516"/>
      <c r="J328" s="517"/>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c r="BN328">
        <f t="shared" si="25"/>
        <v>0</v>
      </c>
      <c r="BO328">
        <f t="shared" si="26"/>
        <v>0</v>
      </c>
      <c r="DP328"/>
      <c r="DQ328"/>
      <c r="DR328" s="2">
        <f t="shared" si="27"/>
        <v>0</v>
      </c>
      <c r="DS328" s="2">
        <f t="shared" si="28"/>
        <v>0</v>
      </c>
      <c r="DT328" s="2">
        <f t="shared" si="29"/>
        <v>0</v>
      </c>
      <c r="DU328" s="2">
        <f t="shared" si="30"/>
        <v>0</v>
      </c>
    </row>
    <row r="329" spans="1:125" s="38" customFormat="1" ht="15" customHeight="1">
      <c r="A329" s="140"/>
      <c r="B329" s="140"/>
      <c r="C329" s="230" t="s">
        <v>5627</v>
      </c>
      <c r="D329" s="519" t="str">
        <f>IF($N$10="","",IF(HLOOKUP($N$10,Presentación!$AQ$3:$BV$575,Presentación!AP308)="","",HLOOKUP($N$10,Presentación!$AQ$3:$BV$575,Presentación!AP308,0)))</f>
        <v/>
      </c>
      <c r="E329" s="520"/>
      <c r="F329" s="521"/>
      <c r="G329" s="515" t="str">
        <f>IF($N$10="","",IF(HLOOKUP($N$10,Presentación!$BZ$3:$DE$575,Presentación!AP308,0)="","",HLOOKUP($N$10,Presentación!$BZ$3:$DE$575,Presentación!AP308,0)))</f>
        <v/>
      </c>
      <c r="H329" s="516"/>
      <c r="I329" s="516"/>
      <c r="J329" s="517"/>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c r="BN329">
        <f t="shared" si="25"/>
        <v>0</v>
      </c>
      <c r="BO329">
        <f t="shared" si="26"/>
        <v>0</v>
      </c>
      <c r="DP329"/>
      <c r="DQ329"/>
      <c r="DR329" s="2">
        <f t="shared" si="27"/>
        <v>0</v>
      </c>
      <c r="DS329" s="2">
        <f t="shared" si="28"/>
        <v>0</v>
      </c>
      <c r="DT329" s="2">
        <f t="shared" si="29"/>
        <v>0</v>
      </c>
      <c r="DU329" s="2">
        <f t="shared" si="30"/>
        <v>0</v>
      </c>
    </row>
    <row r="330" spans="1:125" s="38" customFormat="1" ht="15" customHeight="1">
      <c r="A330" s="140"/>
      <c r="B330" s="140"/>
      <c r="C330" s="230" t="s">
        <v>5628</v>
      </c>
      <c r="D330" s="519" t="str">
        <f>IF($N$10="","",IF(HLOOKUP($N$10,Presentación!$AQ$3:$BV$575,Presentación!AP309)="","",HLOOKUP($N$10,Presentación!$AQ$3:$BV$575,Presentación!AP309,0)))</f>
        <v/>
      </c>
      <c r="E330" s="520"/>
      <c r="F330" s="521"/>
      <c r="G330" s="515" t="str">
        <f>IF($N$10="","",IF(HLOOKUP($N$10,Presentación!$BZ$3:$DE$575,Presentación!AP309,0)="","",HLOOKUP($N$10,Presentación!$BZ$3:$DE$575,Presentación!AP309,0)))</f>
        <v/>
      </c>
      <c r="H330" s="516"/>
      <c r="I330" s="516"/>
      <c r="J330" s="517"/>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c r="BN330">
        <f t="shared" si="25"/>
        <v>0</v>
      </c>
      <c r="BO330">
        <f t="shared" si="26"/>
        <v>0</v>
      </c>
      <c r="DP330"/>
      <c r="DQ330"/>
      <c r="DR330" s="2">
        <f t="shared" si="27"/>
        <v>0</v>
      </c>
      <c r="DS330" s="2">
        <f t="shared" si="28"/>
        <v>0</v>
      </c>
      <c r="DT330" s="2">
        <f t="shared" si="29"/>
        <v>0</v>
      </c>
      <c r="DU330" s="2">
        <f t="shared" si="30"/>
        <v>0</v>
      </c>
    </row>
    <row r="331" spans="1:125" s="38" customFormat="1" ht="15" customHeight="1">
      <c r="A331" s="140"/>
      <c r="B331" s="140"/>
      <c r="C331" s="230" t="s">
        <v>5629</v>
      </c>
      <c r="D331" s="519" t="str">
        <f>IF($N$10="","",IF(HLOOKUP($N$10,Presentación!$AQ$3:$BV$575,Presentación!AP310)="","",HLOOKUP($N$10,Presentación!$AQ$3:$BV$575,Presentación!AP310,0)))</f>
        <v/>
      </c>
      <c r="E331" s="520"/>
      <c r="F331" s="521"/>
      <c r="G331" s="515" t="str">
        <f>IF($N$10="","",IF(HLOOKUP($N$10,Presentación!$BZ$3:$DE$575,Presentación!AP310,0)="","",HLOOKUP($N$10,Presentación!$BZ$3:$DE$575,Presentación!AP310,0)))</f>
        <v/>
      </c>
      <c r="H331" s="516"/>
      <c r="I331" s="516"/>
      <c r="J331" s="517"/>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c r="BN331">
        <f t="shared" si="25"/>
        <v>0</v>
      </c>
      <c r="BO331">
        <f t="shared" si="26"/>
        <v>0</v>
      </c>
      <c r="DP331"/>
      <c r="DQ331"/>
      <c r="DR331" s="2">
        <f t="shared" si="27"/>
        <v>0</v>
      </c>
      <c r="DS331" s="2">
        <f t="shared" si="28"/>
        <v>0</v>
      </c>
      <c r="DT331" s="2">
        <f t="shared" si="29"/>
        <v>0</v>
      </c>
      <c r="DU331" s="2">
        <f t="shared" si="30"/>
        <v>0</v>
      </c>
    </row>
    <row r="332" spans="1:125" s="38" customFormat="1" ht="15" customHeight="1">
      <c r="A332" s="140"/>
      <c r="B332" s="140"/>
      <c r="C332" s="230" t="s">
        <v>5630</v>
      </c>
      <c r="D332" s="519" t="str">
        <f>IF($N$10="","",IF(HLOOKUP($N$10,Presentación!$AQ$3:$BV$575,Presentación!AP311)="","",HLOOKUP($N$10,Presentación!$AQ$3:$BV$575,Presentación!AP311,0)))</f>
        <v/>
      </c>
      <c r="E332" s="520"/>
      <c r="F332" s="521"/>
      <c r="G332" s="515" t="str">
        <f>IF($N$10="","",IF(HLOOKUP($N$10,Presentación!$BZ$3:$DE$575,Presentación!AP311,0)="","",HLOOKUP($N$10,Presentación!$BZ$3:$DE$575,Presentación!AP311,0)))</f>
        <v/>
      </c>
      <c r="H332" s="516"/>
      <c r="I332" s="516"/>
      <c r="J332" s="517"/>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c r="BN332">
        <f t="shared" si="25"/>
        <v>0</v>
      </c>
      <c r="BO332">
        <f t="shared" si="26"/>
        <v>0</v>
      </c>
      <c r="DP332"/>
      <c r="DQ332"/>
      <c r="DR332" s="2">
        <f t="shared" si="27"/>
        <v>0</v>
      </c>
      <c r="DS332" s="2">
        <f t="shared" si="28"/>
        <v>0</v>
      </c>
      <c r="DT332" s="2">
        <f t="shared" si="29"/>
        <v>0</v>
      </c>
      <c r="DU332" s="2">
        <f t="shared" si="30"/>
        <v>0</v>
      </c>
    </row>
    <row r="333" spans="1:125" s="38" customFormat="1" ht="15" customHeight="1">
      <c r="A333" s="140"/>
      <c r="B333" s="140"/>
      <c r="C333" s="230" t="s">
        <v>5631</v>
      </c>
      <c r="D333" s="519" t="str">
        <f>IF($N$10="","",IF(HLOOKUP($N$10,Presentación!$AQ$3:$BV$575,Presentación!AP312)="","",HLOOKUP($N$10,Presentación!$AQ$3:$BV$575,Presentación!AP312,0)))</f>
        <v/>
      </c>
      <c r="E333" s="520"/>
      <c r="F333" s="521"/>
      <c r="G333" s="515" t="str">
        <f>IF($N$10="","",IF(HLOOKUP($N$10,Presentación!$BZ$3:$DE$575,Presentación!AP312,0)="","",HLOOKUP($N$10,Presentación!$BZ$3:$DE$575,Presentación!AP312,0)))</f>
        <v/>
      </c>
      <c r="H333" s="516"/>
      <c r="I333" s="516"/>
      <c r="J333" s="517"/>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c r="BN333">
        <f t="shared" si="25"/>
        <v>0</v>
      </c>
      <c r="BO333">
        <f t="shared" si="26"/>
        <v>0</v>
      </c>
      <c r="DP333"/>
      <c r="DQ333"/>
      <c r="DR333" s="2">
        <f t="shared" si="27"/>
        <v>0</v>
      </c>
      <c r="DS333" s="2">
        <f t="shared" si="28"/>
        <v>0</v>
      </c>
      <c r="DT333" s="2">
        <f t="shared" si="29"/>
        <v>0</v>
      </c>
      <c r="DU333" s="2">
        <f t="shared" si="30"/>
        <v>0</v>
      </c>
    </row>
    <row r="334" spans="1:125" s="38" customFormat="1" ht="15" customHeight="1">
      <c r="A334" s="140"/>
      <c r="B334" s="140"/>
      <c r="C334" s="230" t="s">
        <v>5632</v>
      </c>
      <c r="D334" s="519" t="str">
        <f>IF($N$10="","",IF(HLOOKUP($N$10,Presentación!$AQ$3:$BV$575,Presentación!AP313)="","",HLOOKUP($N$10,Presentación!$AQ$3:$BV$575,Presentación!AP313,0)))</f>
        <v/>
      </c>
      <c r="E334" s="520"/>
      <c r="F334" s="521"/>
      <c r="G334" s="515" t="str">
        <f>IF($N$10="","",IF(HLOOKUP($N$10,Presentación!$BZ$3:$DE$575,Presentación!AP313,0)="","",HLOOKUP($N$10,Presentación!$BZ$3:$DE$575,Presentación!AP313,0)))</f>
        <v/>
      </c>
      <c r="H334" s="516"/>
      <c r="I334" s="516"/>
      <c r="J334" s="517"/>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c r="BN334">
        <f t="shared" si="25"/>
        <v>0</v>
      </c>
      <c r="BO334">
        <f t="shared" si="26"/>
        <v>0</v>
      </c>
      <c r="DP334"/>
      <c r="DQ334"/>
      <c r="DR334" s="2">
        <f t="shared" si="27"/>
        <v>0</v>
      </c>
      <c r="DS334" s="2">
        <f t="shared" si="28"/>
        <v>0</v>
      </c>
      <c r="DT334" s="2">
        <f t="shared" si="29"/>
        <v>0</v>
      </c>
      <c r="DU334" s="2">
        <f t="shared" si="30"/>
        <v>0</v>
      </c>
    </row>
    <row r="335" spans="1:125" s="38" customFormat="1" ht="15" customHeight="1">
      <c r="A335" s="140"/>
      <c r="B335" s="140"/>
      <c r="C335" s="230" t="s">
        <v>5633</v>
      </c>
      <c r="D335" s="519" t="str">
        <f>IF($N$10="","",IF(HLOOKUP($N$10,Presentación!$AQ$3:$BV$575,Presentación!AP314)="","",HLOOKUP($N$10,Presentación!$AQ$3:$BV$575,Presentación!AP314,0)))</f>
        <v/>
      </c>
      <c r="E335" s="520"/>
      <c r="F335" s="521"/>
      <c r="G335" s="515" t="str">
        <f>IF($N$10="","",IF(HLOOKUP($N$10,Presentación!$BZ$3:$DE$575,Presentación!AP314,0)="","",HLOOKUP($N$10,Presentación!$BZ$3:$DE$575,Presentación!AP314,0)))</f>
        <v/>
      </c>
      <c r="H335" s="516"/>
      <c r="I335" s="516"/>
      <c r="J335" s="517"/>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c r="BN335">
        <f t="shared" si="25"/>
        <v>0</v>
      </c>
      <c r="BO335">
        <f t="shared" si="26"/>
        <v>0</v>
      </c>
      <c r="DP335"/>
      <c r="DQ335"/>
      <c r="DR335" s="2">
        <f t="shared" si="27"/>
        <v>0</v>
      </c>
      <c r="DS335" s="2">
        <f t="shared" si="28"/>
        <v>0</v>
      </c>
      <c r="DT335" s="2">
        <f t="shared" si="29"/>
        <v>0</v>
      </c>
      <c r="DU335" s="2">
        <f t="shared" si="30"/>
        <v>0</v>
      </c>
    </row>
    <row r="336" spans="1:125" s="38" customFormat="1" ht="15" customHeight="1">
      <c r="A336" s="140"/>
      <c r="B336" s="140"/>
      <c r="C336" s="230" t="s">
        <v>5634</v>
      </c>
      <c r="D336" s="519" t="str">
        <f>IF($N$10="","",IF(HLOOKUP($N$10,Presentación!$AQ$3:$BV$575,Presentación!AP315)="","",HLOOKUP($N$10,Presentación!$AQ$3:$BV$575,Presentación!AP315,0)))</f>
        <v/>
      </c>
      <c r="E336" s="520"/>
      <c r="F336" s="521"/>
      <c r="G336" s="515" t="str">
        <f>IF($N$10="","",IF(HLOOKUP($N$10,Presentación!$BZ$3:$DE$575,Presentación!AP315,0)="","",HLOOKUP($N$10,Presentación!$BZ$3:$DE$575,Presentación!AP315,0)))</f>
        <v/>
      </c>
      <c r="H336" s="516"/>
      <c r="I336" s="516"/>
      <c r="J336" s="517"/>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c r="BN336">
        <f t="shared" si="25"/>
        <v>0</v>
      </c>
      <c r="BO336">
        <f t="shared" si="26"/>
        <v>0</v>
      </c>
      <c r="DP336"/>
      <c r="DQ336"/>
      <c r="DR336" s="2">
        <f t="shared" si="27"/>
        <v>0</v>
      </c>
      <c r="DS336" s="2">
        <f t="shared" si="28"/>
        <v>0</v>
      </c>
      <c r="DT336" s="2">
        <f t="shared" si="29"/>
        <v>0</v>
      </c>
      <c r="DU336" s="2">
        <f t="shared" si="30"/>
        <v>0</v>
      </c>
    </row>
    <row r="337" spans="1:125" s="38" customFormat="1" ht="15" customHeight="1">
      <c r="A337" s="140"/>
      <c r="B337" s="140"/>
      <c r="C337" s="230" t="s">
        <v>5635</v>
      </c>
      <c r="D337" s="519" t="str">
        <f>IF($N$10="","",IF(HLOOKUP($N$10,Presentación!$AQ$3:$BV$575,Presentación!AP316)="","",HLOOKUP($N$10,Presentación!$AQ$3:$BV$575,Presentación!AP316,0)))</f>
        <v/>
      </c>
      <c r="E337" s="520"/>
      <c r="F337" s="521"/>
      <c r="G337" s="515" t="str">
        <f>IF($N$10="","",IF(HLOOKUP($N$10,Presentación!$BZ$3:$DE$575,Presentación!AP316,0)="","",HLOOKUP($N$10,Presentación!$BZ$3:$DE$575,Presentación!AP316,0)))</f>
        <v/>
      </c>
      <c r="H337" s="516"/>
      <c r="I337" s="516"/>
      <c r="J337" s="517"/>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c r="BN337">
        <f t="shared" si="25"/>
        <v>0</v>
      </c>
      <c r="BO337">
        <f t="shared" si="26"/>
        <v>0</v>
      </c>
      <c r="DP337"/>
      <c r="DQ337"/>
      <c r="DR337" s="2">
        <f t="shared" si="27"/>
        <v>0</v>
      </c>
      <c r="DS337" s="2">
        <f t="shared" si="28"/>
        <v>0</v>
      </c>
      <c r="DT337" s="2">
        <f t="shared" si="29"/>
        <v>0</v>
      </c>
      <c r="DU337" s="2">
        <f t="shared" si="30"/>
        <v>0</v>
      </c>
    </row>
    <row r="338" spans="1:125" s="38" customFormat="1" ht="15" customHeight="1">
      <c r="A338" s="140"/>
      <c r="B338" s="140"/>
      <c r="C338" s="230" t="s">
        <v>5636</v>
      </c>
      <c r="D338" s="519" t="str">
        <f>IF($N$10="","",IF(HLOOKUP($N$10,Presentación!$AQ$3:$BV$575,Presentación!AP317)="","",HLOOKUP($N$10,Presentación!$AQ$3:$BV$575,Presentación!AP317,0)))</f>
        <v/>
      </c>
      <c r="E338" s="520"/>
      <c r="F338" s="521"/>
      <c r="G338" s="515" t="str">
        <f>IF($N$10="","",IF(HLOOKUP($N$10,Presentación!$BZ$3:$DE$575,Presentación!AP317,0)="","",HLOOKUP($N$10,Presentación!$BZ$3:$DE$575,Presentación!AP317,0)))</f>
        <v/>
      </c>
      <c r="H338" s="516"/>
      <c r="I338" s="516"/>
      <c r="J338" s="517"/>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c r="BN338">
        <f t="shared" si="25"/>
        <v>0</v>
      </c>
      <c r="BO338">
        <f t="shared" si="26"/>
        <v>0</v>
      </c>
      <c r="DP338"/>
      <c r="DQ338"/>
      <c r="DR338" s="2">
        <f t="shared" si="27"/>
        <v>0</v>
      </c>
      <c r="DS338" s="2">
        <f t="shared" si="28"/>
        <v>0</v>
      </c>
      <c r="DT338" s="2">
        <f t="shared" si="29"/>
        <v>0</v>
      </c>
      <c r="DU338" s="2">
        <f t="shared" si="30"/>
        <v>0</v>
      </c>
    </row>
    <row r="339" spans="1:125" s="38" customFormat="1" ht="15" customHeight="1">
      <c r="A339" s="140"/>
      <c r="B339" s="140"/>
      <c r="C339" s="230" t="s">
        <v>5637</v>
      </c>
      <c r="D339" s="519" t="str">
        <f>IF($N$10="","",IF(HLOOKUP($N$10,Presentación!$AQ$3:$BV$575,Presentación!AP318)="","",HLOOKUP($N$10,Presentación!$AQ$3:$BV$575,Presentación!AP318,0)))</f>
        <v/>
      </c>
      <c r="E339" s="520"/>
      <c r="F339" s="521"/>
      <c r="G339" s="515" t="str">
        <f>IF($N$10="","",IF(HLOOKUP($N$10,Presentación!$BZ$3:$DE$575,Presentación!AP318,0)="","",HLOOKUP($N$10,Presentación!$BZ$3:$DE$575,Presentación!AP318,0)))</f>
        <v/>
      </c>
      <c r="H339" s="516"/>
      <c r="I339" s="516"/>
      <c r="J339" s="517"/>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c r="BN339">
        <f t="shared" si="25"/>
        <v>0</v>
      </c>
      <c r="BO339">
        <f t="shared" si="26"/>
        <v>0</v>
      </c>
      <c r="DP339"/>
      <c r="DQ339"/>
      <c r="DR339" s="2">
        <f t="shared" si="27"/>
        <v>0</v>
      </c>
      <c r="DS339" s="2">
        <f t="shared" si="28"/>
        <v>0</v>
      </c>
      <c r="DT339" s="2">
        <f t="shared" si="29"/>
        <v>0</v>
      </c>
      <c r="DU339" s="2">
        <f t="shared" si="30"/>
        <v>0</v>
      </c>
    </row>
    <row r="340" spans="1:125" s="38" customFormat="1" ht="15" customHeight="1">
      <c r="A340" s="140"/>
      <c r="B340" s="140"/>
      <c r="C340" s="230" t="s">
        <v>5638</v>
      </c>
      <c r="D340" s="519" t="str">
        <f>IF($N$10="","",IF(HLOOKUP($N$10,Presentación!$AQ$3:$BV$575,Presentación!AP319)="","",HLOOKUP($N$10,Presentación!$AQ$3:$BV$575,Presentación!AP319,0)))</f>
        <v/>
      </c>
      <c r="E340" s="520"/>
      <c r="F340" s="521"/>
      <c r="G340" s="515" t="str">
        <f>IF($N$10="","",IF(HLOOKUP($N$10,Presentación!$BZ$3:$DE$575,Presentación!AP319,0)="","",HLOOKUP($N$10,Presentación!$BZ$3:$DE$575,Presentación!AP319,0)))</f>
        <v/>
      </c>
      <c r="H340" s="516"/>
      <c r="I340" s="516"/>
      <c r="J340" s="517"/>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c r="BN340">
        <f t="shared" si="25"/>
        <v>0</v>
      </c>
      <c r="BO340">
        <f t="shared" si="26"/>
        <v>0</v>
      </c>
      <c r="DP340"/>
      <c r="DQ340"/>
      <c r="DR340" s="2">
        <f t="shared" si="27"/>
        <v>0</v>
      </c>
      <c r="DS340" s="2">
        <f t="shared" si="28"/>
        <v>0</v>
      </c>
      <c r="DT340" s="2">
        <f t="shared" si="29"/>
        <v>0</v>
      </c>
      <c r="DU340" s="2">
        <f t="shared" si="30"/>
        <v>0</v>
      </c>
    </row>
    <row r="341" spans="1:125" s="38" customFormat="1" ht="15" customHeight="1">
      <c r="A341" s="140"/>
      <c r="B341" s="140"/>
      <c r="C341" s="230" t="s">
        <v>5639</v>
      </c>
      <c r="D341" s="519" t="str">
        <f>IF($N$10="","",IF(HLOOKUP($N$10,Presentación!$AQ$3:$BV$575,Presentación!AP320)="","",HLOOKUP($N$10,Presentación!$AQ$3:$BV$575,Presentación!AP320,0)))</f>
        <v/>
      </c>
      <c r="E341" s="520"/>
      <c r="F341" s="521"/>
      <c r="G341" s="515" t="str">
        <f>IF($N$10="","",IF(HLOOKUP($N$10,Presentación!$BZ$3:$DE$575,Presentación!AP320,0)="","",HLOOKUP($N$10,Presentación!$BZ$3:$DE$575,Presentación!AP320,0)))</f>
        <v/>
      </c>
      <c r="H341" s="516"/>
      <c r="I341" s="516"/>
      <c r="J341" s="517"/>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c r="BN341">
        <f t="shared" si="25"/>
        <v>0</v>
      </c>
      <c r="BO341">
        <f t="shared" si="26"/>
        <v>0</v>
      </c>
      <c r="DP341"/>
      <c r="DQ341"/>
      <c r="DR341" s="2">
        <f t="shared" si="27"/>
        <v>0</v>
      </c>
      <c r="DS341" s="2">
        <f t="shared" si="28"/>
        <v>0</v>
      </c>
      <c r="DT341" s="2">
        <f t="shared" si="29"/>
        <v>0</v>
      </c>
      <c r="DU341" s="2">
        <f t="shared" si="30"/>
        <v>0</v>
      </c>
    </row>
    <row r="342" spans="1:125" s="38" customFormat="1" ht="15" customHeight="1">
      <c r="A342" s="140"/>
      <c r="B342" s="140"/>
      <c r="C342" s="230" t="s">
        <v>5640</v>
      </c>
      <c r="D342" s="519" t="str">
        <f>IF($N$10="","",IF(HLOOKUP($N$10,Presentación!$AQ$3:$BV$575,Presentación!AP321)="","",HLOOKUP($N$10,Presentación!$AQ$3:$BV$575,Presentación!AP321,0)))</f>
        <v/>
      </c>
      <c r="E342" s="520"/>
      <c r="F342" s="521"/>
      <c r="G342" s="515" t="str">
        <f>IF($N$10="","",IF(HLOOKUP($N$10,Presentación!$BZ$3:$DE$575,Presentación!AP321,0)="","",HLOOKUP($N$10,Presentación!$BZ$3:$DE$575,Presentación!AP321,0)))</f>
        <v/>
      </c>
      <c r="H342" s="516"/>
      <c r="I342" s="516"/>
      <c r="J342" s="517"/>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c r="BN342">
        <f t="shared" si="25"/>
        <v>0</v>
      </c>
      <c r="BO342">
        <f t="shared" si="26"/>
        <v>0</v>
      </c>
      <c r="DP342"/>
      <c r="DQ342"/>
      <c r="DR342" s="2">
        <f t="shared" si="27"/>
        <v>0</v>
      </c>
      <c r="DS342" s="2">
        <f t="shared" si="28"/>
        <v>0</v>
      </c>
      <c r="DT342" s="2">
        <f t="shared" si="29"/>
        <v>0</v>
      </c>
      <c r="DU342" s="2">
        <f t="shared" si="30"/>
        <v>0</v>
      </c>
    </row>
    <row r="343" spans="1:125" s="38" customFormat="1" ht="15" customHeight="1">
      <c r="A343" s="140"/>
      <c r="B343" s="140"/>
      <c r="C343" s="230" t="s">
        <v>5641</v>
      </c>
      <c r="D343" s="519" t="str">
        <f>IF($N$10="","",IF(HLOOKUP($N$10,Presentación!$AQ$3:$BV$575,Presentación!AP322)="","",HLOOKUP($N$10,Presentación!$AQ$3:$BV$575,Presentación!AP322,0)))</f>
        <v/>
      </c>
      <c r="E343" s="520"/>
      <c r="F343" s="521"/>
      <c r="G343" s="515" t="str">
        <f>IF($N$10="","",IF(HLOOKUP($N$10,Presentación!$BZ$3:$DE$575,Presentación!AP322,0)="","",HLOOKUP($N$10,Presentación!$BZ$3:$DE$575,Presentación!AP322,0)))</f>
        <v/>
      </c>
      <c r="H343" s="516"/>
      <c r="I343" s="516"/>
      <c r="J343" s="517"/>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c r="BN343">
        <f t="shared" si="25"/>
        <v>0</v>
      </c>
      <c r="BO343">
        <f t="shared" si="26"/>
        <v>0</v>
      </c>
      <c r="DP343"/>
      <c r="DQ343"/>
      <c r="DR343" s="2">
        <f t="shared" si="27"/>
        <v>0</v>
      </c>
      <c r="DS343" s="2">
        <f t="shared" si="28"/>
        <v>0</v>
      </c>
      <c r="DT343" s="2">
        <f t="shared" si="29"/>
        <v>0</v>
      </c>
      <c r="DU343" s="2">
        <f t="shared" si="30"/>
        <v>0</v>
      </c>
    </row>
    <row r="344" spans="1:125" s="38" customFormat="1" ht="15" customHeight="1">
      <c r="A344" s="140"/>
      <c r="B344" s="140"/>
      <c r="C344" s="230" t="s">
        <v>5642</v>
      </c>
      <c r="D344" s="519" t="str">
        <f>IF($N$10="","",IF(HLOOKUP($N$10,Presentación!$AQ$3:$BV$575,Presentación!AP323)="","",HLOOKUP($N$10,Presentación!$AQ$3:$BV$575,Presentación!AP323,0)))</f>
        <v/>
      </c>
      <c r="E344" s="520"/>
      <c r="F344" s="521"/>
      <c r="G344" s="515" t="str">
        <f>IF($N$10="","",IF(HLOOKUP($N$10,Presentación!$BZ$3:$DE$575,Presentación!AP323,0)="","",HLOOKUP($N$10,Presentación!$BZ$3:$DE$575,Presentación!AP323,0)))</f>
        <v/>
      </c>
      <c r="H344" s="516"/>
      <c r="I344" s="516"/>
      <c r="J344" s="517"/>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c r="BN344">
        <f t="shared" si="25"/>
        <v>0</v>
      </c>
      <c r="BO344">
        <f t="shared" si="26"/>
        <v>0</v>
      </c>
      <c r="DP344"/>
      <c r="DQ344"/>
      <c r="DR344" s="2">
        <f t="shared" si="27"/>
        <v>0</v>
      </c>
      <c r="DS344" s="2">
        <f t="shared" si="28"/>
        <v>0</v>
      </c>
      <c r="DT344" s="2">
        <f t="shared" si="29"/>
        <v>0</v>
      </c>
      <c r="DU344" s="2">
        <f t="shared" si="30"/>
        <v>0</v>
      </c>
    </row>
    <row r="345" spans="1:125" s="38" customFormat="1" ht="15" customHeight="1">
      <c r="A345" s="140"/>
      <c r="B345" s="140"/>
      <c r="C345" s="230" t="s">
        <v>5643</v>
      </c>
      <c r="D345" s="519" t="str">
        <f>IF($N$10="","",IF(HLOOKUP($N$10,Presentación!$AQ$3:$BV$575,Presentación!AP324)="","",HLOOKUP($N$10,Presentación!$AQ$3:$BV$575,Presentación!AP324,0)))</f>
        <v/>
      </c>
      <c r="E345" s="520"/>
      <c r="F345" s="521"/>
      <c r="G345" s="515" t="str">
        <f>IF($N$10="","",IF(HLOOKUP($N$10,Presentación!$BZ$3:$DE$575,Presentación!AP324,0)="","",HLOOKUP($N$10,Presentación!$BZ$3:$DE$575,Presentación!AP324,0)))</f>
        <v/>
      </c>
      <c r="H345" s="516"/>
      <c r="I345" s="516"/>
      <c r="J345" s="517"/>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c r="BN345">
        <f t="shared" ref="BN345:BN408" si="31">IF(D346&lt;&gt;"",IF(OR(COUNTA(K346:BK346)=0,COUNTA(K346:BK346)&gt;=(53-$DN$21)),0,1),0)</f>
        <v>0</v>
      </c>
      <c r="BO345">
        <f t="shared" ref="BO345:BO408" si="32">IF(D346="",IF(COUNTA(K346:BK346)=0,0,1),0)</f>
        <v>0</v>
      </c>
      <c r="DP345"/>
      <c r="DQ345"/>
      <c r="DR345" s="2">
        <f t="shared" ref="DR345:DR408" si="33">K345</f>
        <v>0</v>
      </c>
      <c r="DS345" s="2">
        <f t="shared" ref="DS345:DS408" si="34">COUNTIF(L345:BK345,"NS")</f>
        <v>0</v>
      </c>
      <c r="DT345" s="2">
        <f t="shared" ref="DT345:DT408" si="35">SUM(L345:BK345)</f>
        <v>0</v>
      </c>
      <c r="DU345" s="2">
        <f t="shared" si="30"/>
        <v>0</v>
      </c>
    </row>
    <row r="346" spans="1:125" s="38" customFormat="1" ht="15" customHeight="1">
      <c r="A346" s="140"/>
      <c r="B346" s="140"/>
      <c r="C346" s="230" t="s">
        <v>5644</v>
      </c>
      <c r="D346" s="519" t="str">
        <f>IF($N$10="","",IF(HLOOKUP($N$10,Presentación!$AQ$3:$BV$575,Presentación!AP325)="","",HLOOKUP($N$10,Presentación!$AQ$3:$BV$575,Presentación!AP325,0)))</f>
        <v/>
      </c>
      <c r="E346" s="520"/>
      <c r="F346" s="521"/>
      <c r="G346" s="515" t="str">
        <f>IF($N$10="","",IF(HLOOKUP($N$10,Presentación!$BZ$3:$DE$575,Presentación!AP325,0)="","",HLOOKUP($N$10,Presentación!$BZ$3:$DE$575,Presentación!AP325,0)))</f>
        <v/>
      </c>
      <c r="H346" s="516"/>
      <c r="I346" s="516"/>
      <c r="J346" s="517"/>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c r="BN346">
        <f t="shared" si="31"/>
        <v>0</v>
      </c>
      <c r="BO346">
        <f t="shared" si="32"/>
        <v>0</v>
      </c>
      <c r="DP346"/>
      <c r="DQ346"/>
      <c r="DR346" s="2">
        <f t="shared" si="33"/>
        <v>0</v>
      </c>
      <c r="DS346" s="2">
        <f t="shared" si="34"/>
        <v>0</v>
      </c>
      <c r="DT346" s="2">
        <f t="shared" si="35"/>
        <v>0</v>
      </c>
      <c r="DU346" s="2">
        <f t="shared" ref="DU346:DU409" si="36">IF(OR(AND(DR346=0, DS346&gt;0),AND(DR346="NS", DT346&gt;0), AND(DR346="NS", DS346=0, DT346=0)), 1, IF(OR(AND(DR346&gt;0, DS346&gt;1,DR346&gt;DT346), AND(DR346="NS", DS346=2), AND(DR346="NS", DT346=0, DS346&gt;0), DR346=DT346), 0, 1))</f>
        <v>0</v>
      </c>
    </row>
    <row r="347" spans="1:125" s="38" customFormat="1" ht="15" customHeight="1">
      <c r="A347" s="140"/>
      <c r="B347" s="140"/>
      <c r="C347" s="230" t="s">
        <v>5645</v>
      </c>
      <c r="D347" s="519" t="str">
        <f>IF($N$10="","",IF(HLOOKUP($N$10,Presentación!$AQ$3:$BV$575,Presentación!AP326)="","",HLOOKUP($N$10,Presentación!$AQ$3:$BV$575,Presentación!AP326,0)))</f>
        <v/>
      </c>
      <c r="E347" s="520"/>
      <c r="F347" s="521"/>
      <c r="G347" s="515" t="str">
        <f>IF($N$10="","",IF(HLOOKUP($N$10,Presentación!$BZ$3:$DE$575,Presentación!AP326,0)="","",HLOOKUP($N$10,Presentación!$BZ$3:$DE$575,Presentación!AP326,0)))</f>
        <v/>
      </c>
      <c r="H347" s="516"/>
      <c r="I347" s="516"/>
      <c r="J347" s="517"/>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c r="BN347">
        <f t="shared" si="31"/>
        <v>0</v>
      </c>
      <c r="BO347">
        <f t="shared" si="32"/>
        <v>0</v>
      </c>
      <c r="DP347"/>
      <c r="DQ347"/>
      <c r="DR347" s="2">
        <f t="shared" si="33"/>
        <v>0</v>
      </c>
      <c r="DS347" s="2">
        <f t="shared" si="34"/>
        <v>0</v>
      </c>
      <c r="DT347" s="2">
        <f t="shared" si="35"/>
        <v>0</v>
      </c>
      <c r="DU347" s="2">
        <f t="shared" si="36"/>
        <v>0</v>
      </c>
    </row>
    <row r="348" spans="1:125" s="38" customFormat="1" ht="15" customHeight="1">
      <c r="A348" s="140"/>
      <c r="B348" s="140"/>
      <c r="C348" s="230" t="s">
        <v>5646</v>
      </c>
      <c r="D348" s="519" t="str">
        <f>IF($N$10="","",IF(HLOOKUP($N$10,Presentación!$AQ$3:$BV$575,Presentación!AP327)="","",HLOOKUP($N$10,Presentación!$AQ$3:$BV$575,Presentación!AP327,0)))</f>
        <v/>
      </c>
      <c r="E348" s="520"/>
      <c r="F348" s="521"/>
      <c r="G348" s="515" t="str">
        <f>IF($N$10="","",IF(HLOOKUP($N$10,Presentación!$BZ$3:$DE$575,Presentación!AP327,0)="","",HLOOKUP($N$10,Presentación!$BZ$3:$DE$575,Presentación!AP327,0)))</f>
        <v/>
      </c>
      <c r="H348" s="516"/>
      <c r="I348" s="516"/>
      <c r="J348" s="517"/>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c r="BN348">
        <f t="shared" si="31"/>
        <v>0</v>
      </c>
      <c r="BO348">
        <f t="shared" si="32"/>
        <v>0</v>
      </c>
      <c r="DP348"/>
      <c r="DQ348"/>
      <c r="DR348" s="2">
        <f t="shared" si="33"/>
        <v>0</v>
      </c>
      <c r="DS348" s="2">
        <f t="shared" si="34"/>
        <v>0</v>
      </c>
      <c r="DT348" s="2">
        <f t="shared" si="35"/>
        <v>0</v>
      </c>
      <c r="DU348" s="2">
        <f t="shared" si="36"/>
        <v>0</v>
      </c>
    </row>
    <row r="349" spans="1:125" s="38" customFormat="1" ht="15" customHeight="1">
      <c r="A349" s="140"/>
      <c r="B349" s="140"/>
      <c r="C349" s="230" t="s">
        <v>5647</v>
      </c>
      <c r="D349" s="519" t="str">
        <f>IF($N$10="","",IF(HLOOKUP($N$10,Presentación!$AQ$3:$BV$575,Presentación!AP328)="","",HLOOKUP($N$10,Presentación!$AQ$3:$BV$575,Presentación!AP328,0)))</f>
        <v/>
      </c>
      <c r="E349" s="520"/>
      <c r="F349" s="521"/>
      <c r="G349" s="515" t="str">
        <f>IF($N$10="","",IF(HLOOKUP($N$10,Presentación!$BZ$3:$DE$575,Presentación!AP328,0)="","",HLOOKUP($N$10,Presentación!$BZ$3:$DE$575,Presentación!AP328,0)))</f>
        <v/>
      </c>
      <c r="H349" s="516"/>
      <c r="I349" s="516"/>
      <c r="J349" s="517"/>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c r="BN349">
        <f t="shared" si="31"/>
        <v>0</v>
      </c>
      <c r="BO349">
        <f t="shared" si="32"/>
        <v>0</v>
      </c>
      <c r="DP349"/>
      <c r="DQ349"/>
      <c r="DR349" s="2">
        <f t="shared" si="33"/>
        <v>0</v>
      </c>
      <c r="DS349" s="2">
        <f t="shared" si="34"/>
        <v>0</v>
      </c>
      <c r="DT349" s="2">
        <f t="shared" si="35"/>
        <v>0</v>
      </c>
      <c r="DU349" s="2">
        <f t="shared" si="36"/>
        <v>0</v>
      </c>
    </row>
    <row r="350" spans="1:125" s="38" customFormat="1" ht="15" customHeight="1">
      <c r="A350" s="140"/>
      <c r="B350" s="140"/>
      <c r="C350" s="230" t="s">
        <v>5648</v>
      </c>
      <c r="D350" s="519" t="str">
        <f>IF($N$10="","",IF(HLOOKUP($N$10,Presentación!$AQ$3:$BV$575,Presentación!AP329)="","",HLOOKUP($N$10,Presentación!$AQ$3:$BV$575,Presentación!AP329,0)))</f>
        <v/>
      </c>
      <c r="E350" s="520"/>
      <c r="F350" s="521"/>
      <c r="G350" s="515" t="str">
        <f>IF($N$10="","",IF(HLOOKUP($N$10,Presentación!$BZ$3:$DE$575,Presentación!AP329,0)="","",HLOOKUP($N$10,Presentación!$BZ$3:$DE$575,Presentación!AP329,0)))</f>
        <v/>
      </c>
      <c r="H350" s="516"/>
      <c r="I350" s="516"/>
      <c r="J350" s="517"/>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c r="BN350">
        <f t="shared" si="31"/>
        <v>0</v>
      </c>
      <c r="BO350">
        <f t="shared" si="32"/>
        <v>0</v>
      </c>
      <c r="DP350"/>
      <c r="DQ350"/>
      <c r="DR350" s="2">
        <f t="shared" si="33"/>
        <v>0</v>
      </c>
      <c r="DS350" s="2">
        <f t="shared" si="34"/>
        <v>0</v>
      </c>
      <c r="DT350" s="2">
        <f t="shared" si="35"/>
        <v>0</v>
      </c>
      <c r="DU350" s="2">
        <f t="shared" si="36"/>
        <v>0</v>
      </c>
    </row>
    <row r="351" spans="1:125" s="38" customFormat="1" ht="15" customHeight="1">
      <c r="A351" s="140"/>
      <c r="B351" s="140"/>
      <c r="C351" s="230" t="s">
        <v>5649</v>
      </c>
      <c r="D351" s="519" t="str">
        <f>IF($N$10="","",IF(HLOOKUP($N$10,Presentación!$AQ$3:$BV$575,Presentación!AP330)="","",HLOOKUP($N$10,Presentación!$AQ$3:$BV$575,Presentación!AP330,0)))</f>
        <v/>
      </c>
      <c r="E351" s="520"/>
      <c r="F351" s="521"/>
      <c r="G351" s="515" t="str">
        <f>IF($N$10="","",IF(HLOOKUP($N$10,Presentación!$BZ$3:$DE$575,Presentación!AP330,0)="","",HLOOKUP($N$10,Presentación!$BZ$3:$DE$575,Presentación!AP330,0)))</f>
        <v/>
      </c>
      <c r="H351" s="516"/>
      <c r="I351" s="516"/>
      <c r="J351" s="517"/>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c r="BN351">
        <f t="shared" si="31"/>
        <v>0</v>
      </c>
      <c r="BO351">
        <f t="shared" si="32"/>
        <v>0</v>
      </c>
      <c r="DP351"/>
      <c r="DQ351"/>
      <c r="DR351" s="2">
        <f t="shared" si="33"/>
        <v>0</v>
      </c>
      <c r="DS351" s="2">
        <f t="shared" si="34"/>
        <v>0</v>
      </c>
      <c r="DT351" s="2">
        <f t="shared" si="35"/>
        <v>0</v>
      </c>
      <c r="DU351" s="2">
        <f t="shared" si="36"/>
        <v>0</v>
      </c>
    </row>
    <row r="352" spans="1:125" s="38" customFormat="1" ht="15" customHeight="1">
      <c r="A352" s="140"/>
      <c r="B352" s="140"/>
      <c r="C352" s="230" t="s">
        <v>5650</v>
      </c>
      <c r="D352" s="519" t="str">
        <f>IF($N$10="","",IF(HLOOKUP($N$10,Presentación!$AQ$3:$BV$575,Presentación!AP331)="","",HLOOKUP($N$10,Presentación!$AQ$3:$BV$575,Presentación!AP331,0)))</f>
        <v/>
      </c>
      <c r="E352" s="520"/>
      <c r="F352" s="521"/>
      <c r="G352" s="515" t="str">
        <f>IF($N$10="","",IF(HLOOKUP($N$10,Presentación!$BZ$3:$DE$575,Presentación!AP331,0)="","",HLOOKUP($N$10,Presentación!$BZ$3:$DE$575,Presentación!AP331,0)))</f>
        <v/>
      </c>
      <c r="H352" s="516"/>
      <c r="I352" s="516"/>
      <c r="J352" s="517"/>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c r="BN352">
        <f t="shared" si="31"/>
        <v>0</v>
      </c>
      <c r="BO352">
        <f t="shared" si="32"/>
        <v>0</v>
      </c>
      <c r="DP352"/>
      <c r="DQ352"/>
      <c r="DR352" s="2">
        <f t="shared" si="33"/>
        <v>0</v>
      </c>
      <c r="DS352" s="2">
        <f t="shared" si="34"/>
        <v>0</v>
      </c>
      <c r="DT352" s="2">
        <f t="shared" si="35"/>
        <v>0</v>
      </c>
      <c r="DU352" s="2">
        <f t="shared" si="36"/>
        <v>0</v>
      </c>
    </row>
    <row r="353" spans="1:125" s="38" customFormat="1" ht="15" customHeight="1">
      <c r="A353" s="140"/>
      <c r="B353" s="140"/>
      <c r="C353" s="230" t="s">
        <v>5651</v>
      </c>
      <c r="D353" s="519" t="str">
        <f>IF($N$10="","",IF(HLOOKUP($N$10,Presentación!$AQ$3:$BV$575,Presentación!AP332)="","",HLOOKUP($N$10,Presentación!$AQ$3:$BV$575,Presentación!AP332,0)))</f>
        <v/>
      </c>
      <c r="E353" s="520"/>
      <c r="F353" s="521"/>
      <c r="G353" s="515" t="str">
        <f>IF($N$10="","",IF(HLOOKUP($N$10,Presentación!$BZ$3:$DE$575,Presentación!AP332,0)="","",HLOOKUP($N$10,Presentación!$BZ$3:$DE$575,Presentación!AP332,0)))</f>
        <v/>
      </c>
      <c r="H353" s="516"/>
      <c r="I353" s="516"/>
      <c r="J353" s="517"/>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c r="BN353">
        <f t="shared" si="31"/>
        <v>0</v>
      </c>
      <c r="BO353">
        <f t="shared" si="32"/>
        <v>0</v>
      </c>
      <c r="DP353"/>
      <c r="DQ353"/>
      <c r="DR353" s="2">
        <f t="shared" si="33"/>
        <v>0</v>
      </c>
      <c r="DS353" s="2">
        <f t="shared" si="34"/>
        <v>0</v>
      </c>
      <c r="DT353" s="2">
        <f t="shared" si="35"/>
        <v>0</v>
      </c>
      <c r="DU353" s="2">
        <f t="shared" si="36"/>
        <v>0</v>
      </c>
    </row>
    <row r="354" spans="1:125" s="38" customFormat="1" ht="15" customHeight="1">
      <c r="A354" s="140"/>
      <c r="B354" s="140"/>
      <c r="C354" s="230" t="s">
        <v>5652</v>
      </c>
      <c r="D354" s="519" t="str">
        <f>IF($N$10="","",IF(HLOOKUP($N$10,Presentación!$AQ$3:$BV$575,Presentación!AP333)="","",HLOOKUP($N$10,Presentación!$AQ$3:$BV$575,Presentación!AP333,0)))</f>
        <v/>
      </c>
      <c r="E354" s="520"/>
      <c r="F354" s="521"/>
      <c r="G354" s="515" t="str">
        <f>IF($N$10="","",IF(HLOOKUP($N$10,Presentación!$BZ$3:$DE$575,Presentación!AP333,0)="","",HLOOKUP($N$10,Presentación!$BZ$3:$DE$575,Presentación!AP333,0)))</f>
        <v/>
      </c>
      <c r="H354" s="516"/>
      <c r="I354" s="516"/>
      <c r="J354" s="517"/>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c r="BN354">
        <f t="shared" si="31"/>
        <v>0</v>
      </c>
      <c r="BO354">
        <f t="shared" si="32"/>
        <v>0</v>
      </c>
      <c r="DP354"/>
      <c r="DQ354"/>
      <c r="DR354" s="2">
        <f t="shared" si="33"/>
        <v>0</v>
      </c>
      <c r="DS354" s="2">
        <f t="shared" si="34"/>
        <v>0</v>
      </c>
      <c r="DT354" s="2">
        <f t="shared" si="35"/>
        <v>0</v>
      </c>
      <c r="DU354" s="2">
        <f t="shared" si="36"/>
        <v>0</v>
      </c>
    </row>
    <row r="355" spans="1:125" s="38" customFormat="1" ht="15" customHeight="1">
      <c r="A355" s="140"/>
      <c r="B355" s="140"/>
      <c r="C355" s="230" t="s">
        <v>5653</v>
      </c>
      <c r="D355" s="519" t="str">
        <f>IF($N$10="","",IF(HLOOKUP($N$10,Presentación!$AQ$3:$BV$575,Presentación!AP334)="","",HLOOKUP($N$10,Presentación!$AQ$3:$BV$575,Presentación!AP334,0)))</f>
        <v/>
      </c>
      <c r="E355" s="520"/>
      <c r="F355" s="521"/>
      <c r="G355" s="515" t="str">
        <f>IF($N$10="","",IF(HLOOKUP($N$10,Presentación!$BZ$3:$DE$575,Presentación!AP334,0)="","",HLOOKUP($N$10,Presentación!$BZ$3:$DE$575,Presentación!AP334,0)))</f>
        <v/>
      </c>
      <c r="H355" s="516"/>
      <c r="I355" s="516"/>
      <c r="J355" s="517"/>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c r="BN355">
        <f t="shared" si="31"/>
        <v>0</v>
      </c>
      <c r="BO355">
        <f t="shared" si="32"/>
        <v>0</v>
      </c>
      <c r="DP355"/>
      <c r="DQ355"/>
      <c r="DR355" s="2">
        <f t="shared" si="33"/>
        <v>0</v>
      </c>
      <c r="DS355" s="2">
        <f t="shared" si="34"/>
        <v>0</v>
      </c>
      <c r="DT355" s="2">
        <f t="shared" si="35"/>
        <v>0</v>
      </c>
      <c r="DU355" s="2">
        <f t="shared" si="36"/>
        <v>0</v>
      </c>
    </row>
    <row r="356" spans="1:125" s="38" customFormat="1" ht="15" customHeight="1">
      <c r="A356" s="140"/>
      <c r="B356" s="140"/>
      <c r="C356" s="230" t="s">
        <v>5654</v>
      </c>
      <c r="D356" s="519" t="str">
        <f>IF($N$10="","",IF(HLOOKUP($N$10,Presentación!$AQ$3:$BV$575,Presentación!AP335)="","",HLOOKUP($N$10,Presentación!$AQ$3:$BV$575,Presentación!AP335,0)))</f>
        <v/>
      </c>
      <c r="E356" s="520"/>
      <c r="F356" s="521"/>
      <c r="G356" s="515" t="str">
        <f>IF($N$10="","",IF(HLOOKUP($N$10,Presentación!$BZ$3:$DE$575,Presentación!AP335,0)="","",HLOOKUP($N$10,Presentación!$BZ$3:$DE$575,Presentación!AP335,0)))</f>
        <v/>
      </c>
      <c r="H356" s="516"/>
      <c r="I356" s="516"/>
      <c r="J356" s="517"/>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c r="BN356">
        <f t="shared" si="31"/>
        <v>0</v>
      </c>
      <c r="BO356">
        <f t="shared" si="32"/>
        <v>0</v>
      </c>
      <c r="DP356"/>
      <c r="DQ356"/>
      <c r="DR356" s="2">
        <f t="shared" si="33"/>
        <v>0</v>
      </c>
      <c r="DS356" s="2">
        <f t="shared" si="34"/>
        <v>0</v>
      </c>
      <c r="DT356" s="2">
        <f t="shared" si="35"/>
        <v>0</v>
      </c>
      <c r="DU356" s="2">
        <f t="shared" si="36"/>
        <v>0</v>
      </c>
    </row>
    <row r="357" spans="1:125" s="38" customFormat="1" ht="15" customHeight="1">
      <c r="A357" s="140"/>
      <c r="B357" s="140"/>
      <c r="C357" s="230" t="s">
        <v>5655</v>
      </c>
      <c r="D357" s="519" t="str">
        <f>IF($N$10="","",IF(HLOOKUP($N$10,Presentación!$AQ$3:$BV$575,Presentación!AP336)="","",HLOOKUP($N$10,Presentación!$AQ$3:$BV$575,Presentación!AP336,0)))</f>
        <v/>
      </c>
      <c r="E357" s="520"/>
      <c r="F357" s="521"/>
      <c r="G357" s="515" t="str">
        <f>IF($N$10="","",IF(HLOOKUP($N$10,Presentación!$BZ$3:$DE$575,Presentación!AP336,0)="","",HLOOKUP($N$10,Presentación!$BZ$3:$DE$575,Presentación!AP336,0)))</f>
        <v/>
      </c>
      <c r="H357" s="516"/>
      <c r="I357" s="516"/>
      <c r="J357" s="517"/>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c r="BN357">
        <f t="shared" si="31"/>
        <v>0</v>
      </c>
      <c r="BO357">
        <f t="shared" si="32"/>
        <v>0</v>
      </c>
      <c r="DP357"/>
      <c r="DQ357"/>
      <c r="DR357" s="2">
        <f t="shared" si="33"/>
        <v>0</v>
      </c>
      <c r="DS357" s="2">
        <f t="shared" si="34"/>
        <v>0</v>
      </c>
      <c r="DT357" s="2">
        <f t="shared" si="35"/>
        <v>0</v>
      </c>
      <c r="DU357" s="2">
        <f t="shared" si="36"/>
        <v>0</v>
      </c>
    </row>
    <row r="358" spans="1:125" s="38" customFormat="1" ht="15" customHeight="1">
      <c r="A358" s="140"/>
      <c r="B358" s="140"/>
      <c r="C358" s="230" t="s">
        <v>5656</v>
      </c>
      <c r="D358" s="519" t="str">
        <f>IF($N$10="","",IF(HLOOKUP($N$10,Presentación!$AQ$3:$BV$575,Presentación!AP337)="","",HLOOKUP($N$10,Presentación!$AQ$3:$BV$575,Presentación!AP337,0)))</f>
        <v/>
      </c>
      <c r="E358" s="520"/>
      <c r="F358" s="521"/>
      <c r="G358" s="515" t="str">
        <f>IF($N$10="","",IF(HLOOKUP($N$10,Presentación!$BZ$3:$DE$575,Presentación!AP337,0)="","",HLOOKUP($N$10,Presentación!$BZ$3:$DE$575,Presentación!AP337,0)))</f>
        <v/>
      </c>
      <c r="H358" s="516"/>
      <c r="I358" s="516"/>
      <c r="J358" s="517"/>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c r="BN358">
        <f t="shared" si="31"/>
        <v>0</v>
      </c>
      <c r="BO358">
        <f t="shared" si="32"/>
        <v>0</v>
      </c>
      <c r="DP358"/>
      <c r="DQ358"/>
      <c r="DR358" s="2">
        <f t="shared" si="33"/>
        <v>0</v>
      </c>
      <c r="DS358" s="2">
        <f t="shared" si="34"/>
        <v>0</v>
      </c>
      <c r="DT358" s="2">
        <f t="shared" si="35"/>
        <v>0</v>
      </c>
      <c r="DU358" s="2">
        <f t="shared" si="36"/>
        <v>0</v>
      </c>
    </row>
    <row r="359" spans="1:125" s="38" customFormat="1" ht="15" customHeight="1">
      <c r="A359" s="140"/>
      <c r="B359" s="140"/>
      <c r="C359" s="230" t="s">
        <v>5657</v>
      </c>
      <c r="D359" s="519" t="str">
        <f>IF($N$10="","",IF(HLOOKUP($N$10,Presentación!$AQ$3:$BV$575,Presentación!AP338)="","",HLOOKUP($N$10,Presentación!$AQ$3:$BV$575,Presentación!AP338,0)))</f>
        <v/>
      </c>
      <c r="E359" s="520"/>
      <c r="F359" s="521"/>
      <c r="G359" s="515" t="str">
        <f>IF($N$10="","",IF(HLOOKUP($N$10,Presentación!$BZ$3:$DE$575,Presentación!AP338,0)="","",HLOOKUP($N$10,Presentación!$BZ$3:$DE$575,Presentación!AP338,0)))</f>
        <v/>
      </c>
      <c r="H359" s="516"/>
      <c r="I359" s="516"/>
      <c r="J359" s="517"/>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c r="BN359">
        <f t="shared" si="31"/>
        <v>0</v>
      </c>
      <c r="BO359">
        <f t="shared" si="32"/>
        <v>0</v>
      </c>
      <c r="DP359"/>
      <c r="DQ359"/>
      <c r="DR359" s="2">
        <f t="shared" si="33"/>
        <v>0</v>
      </c>
      <c r="DS359" s="2">
        <f t="shared" si="34"/>
        <v>0</v>
      </c>
      <c r="DT359" s="2">
        <f t="shared" si="35"/>
        <v>0</v>
      </c>
      <c r="DU359" s="2">
        <f t="shared" si="36"/>
        <v>0</v>
      </c>
    </row>
    <row r="360" spans="1:125" s="38" customFormat="1" ht="15" customHeight="1">
      <c r="A360" s="140"/>
      <c r="B360" s="140"/>
      <c r="C360" s="230" t="s">
        <v>5658</v>
      </c>
      <c r="D360" s="519" t="str">
        <f>IF($N$10="","",IF(HLOOKUP($N$10,Presentación!$AQ$3:$BV$575,Presentación!AP339)="","",HLOOKUP($N$10,Presentación!$AQ$3:$BV$575,Presentación!AP339,0)))</f>
        <v/>
      </c>
      <c r="E360" s="520"/>
      <c r="F360" s="521"/>
      <c r="G360" s="515" t="str">
        <f>IF($N$10="","",IF(HLOOKUP($N$10,Presentación!$BZ$3:$DE$575,Presentación!AP339,0)="","",HLOOKUP($N$10,Presentación!$BZ$3:$DE$575,Presentación!AP339,0)))</f>
        <v/>
      </c>
      <c r="H360" s="516"/>
      <c r="I360" s="516"/>
      <c r="J360" s="517"/>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c r="BN360">
        <f t="shared" si="31"/>
        <v>0</v>
      </c>
      <c r="BO360">
        <f t="shared" si="32"/>
        <v>0</v>
      </c>
      <c r="DP360"/>
      <c r="DQ360"/>
      <c r="DR360" s="2">
        <f t="shared" si="33"/>
        <v>0</v>
      </c>
      <c r="DS360" s="2">
        <f t="shared" si="34"/>
        <v>0</v>
      </c>
      <c r="DT360" s="2">
        <f t="shared" si="35"/>
        <v>0</v>
      </c>
      <c r="DU360" s="2">
        <f t="shared" si="36"/>
        <v>0</v>
      </c>
    </row>
    <row r="361" spans="1:125" s="38" customFormat="1" ht="15" customHeight="1">
      <c r="A361" s="140"/>
      <c r="B361" s="140"/>
      <c r="C361" s="230" t="s">
        <v>5659</v>
      </c>
      <c r="D361" s="519" t="str">
        <f>IF($N$10="","",IF(HLOOKUP($N$10,Presentación!$AQ$3:$BV$575,Presentación!AP340)="","",HLOOKUP($N$10,Presentación!$AQ$3:$BV$575,Presentación!AP340,0)))</f>
        <v/>
      </c>
      <c r="E361" s="520"/>
      <c r="F361" s="521"/>
      <c r="G361" s="515" t="str">
        <f>IF($N$10="","",IF(HLOOKUP($N$10,Presentación!$BZ$3:$DE$575,Presentación!AP340,0)="","",HLOOKUP($N$10,Presentación!$BZ$3:$DE$575,Presentación!AP340,0)))</f>
        <v/>
      </c>
      <c r="H361" s="516"/>
      <c r="I361" s="516"/>
      <c r="J361" s="517"/>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c r="BN361">
        <f t="shared" si="31"/>
        <v>0</v>
      </c>
      <c r="BO361">
        <f t="shared" si="32"/>
        <v>0</v>
      </c>
      <c r="DP361"/>
      <c r="DQ361"/>
      <c r="DR361" s="2">
        <f t="shared" si="33"/>
        <v>0</v>
      </c>
      <c r="DS361" s="2">
        <f t="shared" si="34"/>
        <v>0</v>
      </c>
      <c r="DT361" s="2">
        <f t="shared" si="35"/>
        <v>0</v>
      </c>
      <c r="DU361" s="2">
        <f t="shared" si="36"/>
        <v>0</v>
      </c>
    </row>
    <row r="362" spans="1:125" s="38" customFormat="1" ht="15" customHeight="1">
      <c r="A362" s="140"/>
      <c r="B362" s="140"/>
      <c r="C362" s="230" t="s">
        <v>5660</v>
      </c>
      <c r="D362" s="519" t="str">
        <f>IF($N$10="","",IF(HLOOKUP($N$10,Presentación!$AQ$3:$BV$575,Presentación!AP341)="","",HLOOKUP($N$10,Presentación!$AQ$3:$BV$575,Presentación!AP341,0)))</f>
        <v/>
      </c>
      <c r="E362" s="520"/>
      <c r="F362" s="521"/>
      <c r="G362" s="515" t="str">
        <f>IF($N$10="","",IF(HLOOKUP($N$10,Presentación!$BZ$3:$DE$575,Presentación!AP341,0)="","",HLOOKUP($N$10,Presentación!$BZ$3:$DE$575,Presentación!AP341,0)))</f>
        <v/>
      </c>
      <c r="H362" s="516"/>
      <c r="I362" s="516"/>
      <c r="J362" s="517"/>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c r="BN362">
        <f t="shared" si="31"/>
        <v>0</v>
      </c>
      <c r="BO362">
        <f t="shared" si="32"/>
        <v>0</v>
      </c>
      <c r="DP362"/>
      <c r="DQ362"/>
      <c r="DR362" s="2">
        <f t="shared" si="33"/>
        <v>0</v>
      </c>
      <c r="DS362" s="2">
        <f t="shared" si="34"/>
        <v>0</v>
      </c>
      <c r="DT362" s="2">
        <f t="shared" si="35"/>
        <v>0</v>
      </c>
      <c r="DU362" s="2">
        <f t="shared" si="36"/>
        <v>0</v>
      </c>
    </row>
    <row r="363" spans="1:125" s="38" customFormat="1" ht="15" customHeight="1">
      <c r="A363" s="140"/>
      <c r="B363" s="140"/>
      <c r="C363" s="230" t="s">
        <v>5661</v>
      </c>
      <c r="D363" s="519" t="str">
        <f>IF($N$10="","",IF(HLOOKUP($N$10,Presentación!$AQ$3:$BV$575,Presentación!AP342)="","",HLOOKUP($N$10,Presentación!$AQ$3:$BV$575,Presentación!AP342,0)))</f>
        <v/>
      </c>
      <c r="E363" s="520"/>
      <c r="F363" s="521"/>
      <c r="G363" s="515" t="str">
        <f>IF($N$10="","",IF(HLOOKUP($N$10,Presentación!$BZ$3:$DE$575,Presentación!AP342,0)="","",HLOOKUP($N$10,Presentación!$BZ$3:$DE$575,Presentación!AP342,0)))</f>
        <v/>
      </c>
      <c r="H363" s="516"/>
      <c r="I363" s="516"/>
      <c r="J363" s="517"/>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c r="BN363">
        <f t="shared" si="31"/>
        <v>0</v>
      </c>
      <c r="BO363">
        <f t="shared" si="32"/>
        <v>0</v>
      </c>
      <c r="DP363"/>
      <c r="DQ363"/>
      <c r="DR363" s="2">
        <f t="shared" si="33"/>
        <v>0</v>
      </c>
      <c r="DS363" s="2">
        <f t="shared" si="34"/>
        <v>0</v>
      </c>
      <c r="DT363" s="2">
        <f t="shared" si="35"/>
        <v>0</v>
      </c>
      <c r="DU363" s="2">
        <f t="shared" si="36"/>
        <v>0</v>
      </c>
    </row>
    <row r="364" spans="1:125" s="38" customFormat="1" ht="15" customHeight="1">
      <c r="A364" s="140"/>
      <c r="B364" s="140"/>
      <c r="C364" s="230" t="s">
        <v>5662</v>
      </c>
      <c r="D364" s="519" t="str">
        <f>IF($N$10="","",IF(HLOOKUP($N$10,Presentación!$AQ$3:$BV$575,Presentación!AP343)="","",HLOOKUP($N$10,Presentación!$AQ$3:$BV$575,Presentación!AP343,0)))</f>
        <v/>
      </c>
      <c r="E364" s="520"/>
      <c r="F364" s="521"/>
      <c r="G364" s="515" t="str">
        <f>IF($N$10="","",IF(HLOOKUP($N$10,Presentación!$BZ$3:$DE$575,Presentación!AP343,0)="","",HLOOKUP($N$10,Presentación!$BZ$3:$DE$575,Presentación!AP343,0)))</f>
        <v/>
      </c>
      <c r="H364" s="516"/>
      <c r="I364" s="516"/>
      <c r="J364" s="517"/>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c r="BN364">
        <f t="shared" si="31"/>
        <v>0</v>
      </c>
      <c r="BO364">
        <f t="shared" si="32"/>
        <v>0</v>
      </c>
      <c r="DP364"/>
      <c r="DQ364"/>
      <c r="DR364" s="2">
        <f t="shared" si="33"/>
        <v>0</v>
      </c>
      <c r="DS364" s="2">
        <f t="shared" si="34"/>
        <v>0</v>
      </c>
      <c r="DT364" s="2">
        <f t="shared" si="35"/>
        <v>0</v>
      </c>
      <c r="DU364" s="2">
        <f t="shared" si="36"/>
        <v>0</v>
      </c>
    </row>
    <row r="365" spans="1:125" s="38" customFormat="1" ht="15" customHeight="1">
      <c r="A365" s="140"/>
      <c r="B365" s="140"/>
      <c r="C365" s="230" t="s">
        <v>5663</v>
      </c>
      <c r="D365" s="519" t="str">
        <f>IF($N$10="","",IF(HLOOKUP($N$10,Presentación!$AQ$3:$BV$575,Presentación!AP344)="","",HLOOKUP($N$10,Presentación!$AQ$3:$BV$575,Presentación!AP344,0)))</f>
        <v/>
      </c>
      <c r="E365" s="520"/>
      <c r="F365" s="521"/>
      <c r="G365" s="515" t="str">
        <f>IF($N$10="","",IF(HLOOKUP($N$10,Presentación!$BZ$3:$DE$575,Presentación!AP344,0)="","",HLOOKUP($N$10,Presentación!$BZ$3:$DE$575,Presentación!AP344,0)))</f>
        <v/>
      </c>
      <c r="H365" s="516"/>
      <c r="I365" s="516"/>
      <c r="J365" s="517"/>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c r="BN365">
        <f t="shared" si="31"/>
        <v>0</v>
      </c>
      <c r="BO365">
        <f t="shared" si="32"/>
        <v>0</v>
      </c>
      <c r="DP365"/>
      <c r="DQ365"/>
      <c r="DR365" s="2">
        <f t="shared" si="33"/>
        <v>0</v>
      </c>
      <c r="DS365" s="2">
        <f t="shared" si="34"/>
        <v>0</v>
      </c>
      <c r="DT365" s="2">
        <f t="shared" si="35"/>
        <v>0</v>
      </c>
      <c r="DU365" s="2">
        <f t="shared" si="36"/>
        <v>0</v>
      </c>
    </row>
    <row r="366" spans="1:125" s="38" customFormat="1" ht="15" customHeight="1">
      <c r="A366" s="140"/>
      <c r="B366" s="140"/>
      <c r="C366" s="230" t="s">
        <v>5664</v>
      </c>
      <c r="D366" s="519" t="str">
        <f>IF($N$10="","",IF(HLOOKUP($N$10,Presentación!$AQ$3:$BV$575,Presentación!AP345)="","",HLOOKUP($N$10,Presentación!$AQ$3:$BV$575,Presentación!AP345,0)))</f>
        <v/>
      </c>
      <c r="E366" s="520"/>
      <c r="F366" s="521"/>
      <c r="G366" s="515" t="str">
        <f>IF($N$10="","",IF(HLOOKUP($N$10,Presentación!$BZ$3:$DE$575,Presentación!AP345,0)="","",HLOOKUP($N$10,Presentación!$BZ$3:$DE$575,Presentación!AP345,0)))</f>
        <v/>
      </c>
      <c r="H366" s="516"/>
      <c r="I366" s="516"/>
      <c r="J366" s="517"/>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c r="BN366">
        <f t="shared" si="31"/>
        <v>0</v>
      </c>
      <c r="BO366">
        <f t="shared" si="32"/>
        <v>0</v>
      </c>
      <c r="DP366"/>
      <c r="DQ366"/>
      <c r="DR366" s="2">
        <f t="shared" si="33"/>
        <v>0</v>
      </c>
      <c r="DS366" s="2">
        <f t="shared" si="34"/>
        <v>0</v>
      </c>
      <c r="DT366" s="2">
        <f t="shared" si="35"/>
        <v>0</v>
      </c>
      <c r="DU366" s="2">
        <f t="shared" si="36"/>
        <v>0</v>
      </c>
    </row>
    <row r="367" spans="1:125" s="38" customFormat="1" ht="15" customHeight="1">
      <c r="A367" s="140"/>
      <c r="B367" s="140"/>
      <c r="C367" s="230" t="s">
        <v>5665</v>
      </c>
      <c r="D367" s="519" t="str">
        <f>IF($N$10="","",IF(HLOOKUP($N$10,Presentación!$AQ$3:$BV$575,Presentación!AP346)="","",HLOOKUP($N$10,Presentación!$AQ$3:$BV$575,Presentación!AP346,0)))</f>
        <v/>
      </c>
      <c r="E367" s="520"/>
      <c r="F367" s="521"/>
      <c r="G367" s="515" t="str">
        <f>IF($N$10="","",IF(HLOOKUP($N$10,Presentación!$BZ$3:$DE$575,Presentación!AP346,0)="","",HLOOKUP($N$10,Presentación!$BZ$3:$DE$575,Presentación!AP346,0)))</f>
        <v/>
      </c>
      <c r="H367" s="516"/>
      <c r="I367" s="516"/>
      <c r="J367" s="517"/>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c r="BN367">
        <f t="shared" si="31"/>
        <v>0</v>
      </c>
      <c r="BO367">
        <f t="shared" si="32"/>
        <v>0</v>
      </c>
      <c r="DP367"/>
      <c r="DQ367"/>
      <c r="DR367" s="2">
        <f t="shared" si="33"/>
        <v>0</v>
      </c>
      <c r="DS367" s="2">
        <f t="shared" si="34"/>
        <v>0</v>
      </c>
      <c r="DT367" s="2">
        <f t="shared" si="35"/>
        <v>0</v>
      </c>
      <c r="DU367" s="2">
        <f t="shared" si="36"/>
        <v>0</v>
      </c>
    </row>
    <row r="368" spans="1:125" s="38" customFormat="1" ht="15" customHeight="1">
      <c r="A368" s="140"/>
      <c r="B368" s="140"/>
      <c r="C368" s="230" t="s">
        <v>5666</v>
      </c>
      <c r="D368" s="519" t="str">
        <f>IF($N$10="","",IF(HLOOKUP($N$10,Presentación!$AQ$3:$BV$575,Presentación!AP347)="","",HLOOKUP($N$10,Presentación!$AQ$3:$BV$575,Presentación!AP347,0)))</f>
        <v/>
      </c>
      <c r="E368" s="520"/>
      <c r="F368" s="521"/>
      <c r="G368" s="515" t="str">
        <f>IF($N$10="","",IF(HLOOKUP($N$10,Presentación!$BZ$3:$DE$575,Presentación!AP347,0)="","",HLOOKUP($N$10,Presentación!$BZ$3:$DE$575,Presentación!AP347,0)))</f>
        <v/>
      </c>
      <c r="H368" s="516"/>
      <c r="I368" s="516"/>
      <c r="J368" s="517"/>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c r="BN368">
        <f t="shared" si="31"/>
        <v>0</v>
      </c>
      <c r="BO368">
        <f t="shared" si="32"/>
        <v>0</v>
      </c>
      <c r="DP368"/>
      <c r="DQ368"/>
      <c r="DR368" s="2">
        <f t="shared" si="33"/>
        <v>0</v>
      </c>
      <c r="DS368" s="2">
        <f t="shared" si="34"/>
        <v>0</v>
      </c>
      <c r="DT368" s="2">
        <f t="shared" si="35"/>
        <v>0</v>
      </c>
      <c r="DU368" s="2">
        <f t="shared" si="36"/>
        <v>0</v>
      </c>
    </row>
    <row r="369" spans="1:125" s="38" customFormat="1" ht="15" customHeight="1">
      <c r="A369" s="140"/>
      <c r="B369" s="140"/>
      <c r="C369" s="230" t="s">
        <v>5667</v>
      </c>
      <c r="D369" s="519" t="str">
        <f>IF($N$10="","",IF(HLOOKUP($N$10,Presentación!$AQ$3:$BV$575,Presentación!AP348)="","",HLOOKUP($N$10,Presentación!$AQ$3:$BV$575,Presentación!AP348,0)))</f>
        <v/>
      </c>
      <c r="E369" s="520"/>
      <c r="F369" s="521"/>
      <c r="G369" s="515" t="str">
        <f>IF($N$10="","",IF(HLOOKUP($N$10,Presentación!$BZ$3:$DE$575,Presentación!AP348,0)="","",HLOOKUP($N$10,Presentación!$BZ$3:$DE$575,Presentación!AP348,0)))</f>
        <v/>
      </c>
      <c r="H369" s="516"/>
      <c r="I369" s="516"/>
      <c r="J369" s="517"/>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c r="BN369">
        <f t="shared" si="31"/>
        <v>0</v>
      </c>
      <c r="BO369">
        <f t="shared" si="32"/>
        <v>0</v>
      </c>
      <c r="DP369"/>
      <c r="DQ369"/>
      <c r="DR369" s="2">
        <f t="shared" si="33"/>
        <v>0</v>
      </c>
      <c r="DS369" s="2">
        <f t="shared" si="34"/>
        <v>0</v>
      </c>
      <c r="DT369" s="2">
        <f t="shared" si="35"/>
        <v>0</v>
      </c>
      <c r="DU369" s="2">
        <f t="shared" si="36"/>
        <v>0</v>
      </c>
    </row>
    <row r="370" spans="1:125" s="38" customFormat="1" ht="15" customHeight="1">
      <c r="A370" s="140"/>
      <c r="B370" s="140"/>
      <c r="C370" s="230" t="s">
        <v>5668</v>
      </c>
      <c r="D370" s="519" t="str">
        <f>IF($N$10="","",IF(HLOOKUP($N$10,Presentación!$AQ$3:$BV$575,Presentación!AP349)="","",HLOOKUP($N$10,Presentación!$AQ$3:$BV$575,Presentación!AP349,0)))</f>
        <v/>
      </c>
      <c r="E370" s="520"/>
      <c r="F370" s="521"/>
      <c r="G370" s="515" t="str">
        <f>IF($N$10="","",IF(HLOOKUP($N$10,Presentación!$BZ$3:$DE$575,Presentación!AP349,0)="","",HLOOKUP($N$10,Presentación!$BZ$3:$DE$575,Presentación!AP349,0)))</f>
        <v/>
      </c>
      <c r="H370" s="516"/>
      <c r="I370" s="516"/>
      <c r="J370" s="517"/>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c r="BN370">
        <f t="shared" si="31"/>
        <v>0</v>
      </c>
      <c r="BO370">
        <f t="shared" si="32"/>
        <v>0</v>
      </c>
      <c r="DP370"/>
      <c r="DQ370"/>
      <c r="DR370" s="2">
        <f t="shared" si="33"/>
        <v>0</v>
      </c>
      <c r="DS370" s="2">
        <f t="shared" si="34"/>
        <v>0</v>
      </c>
      <c r="DT370" s="2">
        <f t="shared" si="35"/>
        <v>0</v>
      </c>
      <c r="DU370" s="2">
        <f t="shared" si="36"/>
        <v>0</v>
      </c>
    </row>
    <row r="371" spans="1:125" s="38" customFormat="1" ht="15" customHeight="1">
      <c r="A371" s="140"/>
      <c r="B371" s="140"/>
      <c r="C371" s="230" t="s">
        <v>5669</v>
      </c>
      <c r="D371" s="519" t="str">
        <f>IF($N$10="","",IF(HLOOKUP($N$10,Presentación!$AQ$3:$BV$575,Presentación!AP350)="","",HLOOKUP($N$10,Presentación!$AQ$3:$BV$575,Presentación!AP350,0)))</f>
        <v/>
      </c>
      <c r="E371" s="520"/>
      <c r="F371" s="521"/>
      <c r="G371" s="515" t="str">
        <f>IF($N$10="","",IF(HLOOKUP($N$10,Presentación!$BZ$3:$DE$575,Presentación!AP350,0)="","",HLOOKUP($N$10,Presentación!$BZ$3:$DE$575,Presentación!AP350,0)))</f>
        <v/>
      </c>
      <c r="H371" s="516"/>
      <c r="I371" s="516"/>
      <c r="J371" s="517"/>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c r="BN371">
        <f t="shared" si="31"/>
        <v>0</v>
      </c>
      <c r="BO371">
        <f t="shared" si="32"/>
        <v>0</v>
      </c>
      <c r="DP371"/>
      <c r="DQ371"/>
      <c r="DR371" s="2">
        <f t="shared" si="33"/>
        <v>0</v>
      </c>
      <c r="DS371" s="2">
        <f t="shared" si="34"/>
        <v>0</v>
      </c>
      <c r="DT371" s="2">
        <f t="shared" si="35"/>
        <v>0</v>
      </c>
      <c r="DU371" s="2">
        <f t="shared" si="36"/>
        <v>0</v>
      </c>
    </row>
    <row r="372" spans="1:125" s="38" customFormat="1" ht="15" customHeight="1">
      <c r="A372" s="140"/>
      <c r="B372" s="140"/>
      <c r="C372" s="230" t="s">
        <v>5670</v>
      </c>
      <c r="D372" s="519" t="str">
        <f>IF($N$10="","",IF(HLOOKUP($N$10,Presentación!$AQ$3:$BV$575,Presentación!AP351)="","",HLOOKUP($N$10,Presentación!$AQ$3:$BV$575,Presentación!AP351,0)))</f>
        <v/>
      </c>
      <c r="E372" s="520"/>
      <c r="F372" s="521"/>
      <c r="G372" s="515" t="str">
        <f>IF($N$10="","",IF(HLOOKUP($N$10,Presentación!$BZ$3:$DE$575,Presentación!AP351,0)="","",HLOOKUP($N$10,Presentación!$BZ$3:$DE$575,Presentación!AP351,0)))</f>
        <v/>
      </c>
      <c r="H372" s="516"/>
      <c r="I372" s="516"/>
      <c r="J372" s="517"/>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c r="BN372">
        <f t="shared" si="31"/>
        <v>0</v>
      </c>
      <c r="BO372">
        <f t="shared" si="32"/>
        <v>0</v>
      </c>
      <c r="DP372"/>
      <c r="DQ372"/>
      <c r="DR372" s="2">
        <f t="shared" si="33"/>
        <v>0</v>
      </c>
      <c r="DS372" s="2">
        <f t="shared" si="34"/>
        <v>0</v>
      </c>
      <c r="DT372" s="2">
        <f t="shared" si="35"/>
        <v>0</v>
      </c>
      <c r="DU372" s="2">
        <f t="shared" si="36"/>
        <v>0</v>
      </c>
    </row>
    <row r="373" spans="1:125" s="38" customFormat="1" ht="15" customHeight="1">
      <c r="A373" s="140"/>
      <c r="B373" s="140"/>
      <c r="C373" s="230" t="s">
        <v>5671</v>
      </c>
      <c r="D373" s="519" t="str">
        <f>IF($N$10="","",IF(HLOOKUP($N$10,Presentación!$AQ$3:$BV$575,Presentación!AP352)="","",HLOOKUP($N$10,Presentación!$AQ$3:$BV$575,Presentación!AP352,0)))</f>
        <v/>
      </c>
      <c r="E373" s="520"/>
      <c r="F373" s="521"/>
      <c r="G373" s="515" t="str">
        <f>IF($N$10="","",IF(HLOOKUP($N$10,Presentación!$BZ$3:$DE$575,Presentación!AP352,0)="","",HLOOKUP($N$10,Presentación!$BZ$3:$DE$575,Presentación!AP352,0)))</f>
        <v/>
      </c>
      <c r="H373" s="516"/>
      <c r="I373" s="516"/>
      <c r="J373" s="517"/>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c r="BN373">
        <f t="shared" si="31"/>
        <v>0</v>
      </c>
      <c r="BO373">
        <f t="shared" si="32"/>
        <v>0</v>
      </c>
      <c r="DP373"/>
      <c r="DQ373"/>
      <c r="DR373" s="2">
        <f t="shared" si="33"/>
        <v>0</v>
      </c>
      <c r="DS373" s="2">
        <f t="shared" si="34"/>
        <v>0</v>
      </c>
      <c r="DT373" s="2">
        <f t="shared" si="35"/>
        <v>0</v>
      </c>
      <c r="DU373" s="2">
        <f t="shared" si="36"/>
        <v>0</v>
      </c>
    </row>
    <row r="374" spans="1:125" s="38" customFormat="1" ht="15" customHeight="1">
      <c r="A374" s="140"/>
      <c r="B374" s="140"/>
      <c r="C374" s="230" t="s">
        <v>5672</v>
      </c>
      <c r="D374" s="519" t="str">
        <f>IF($N$10="","",IF(HLOOKUP($N$10,Presentación!$AQ$3:$BV$575,Presentación!AP353)="","",HLOOKUP($N$10,Presentación!$AQ$3:$BV$575,Presentación!AP353,0)))</f>
        <v/>
      </c>
      <c r="E374" s="520"/>
      <c r="F374" s="521"/>
      <c r="G374" s="515" t="str">
        <f>IF($N$10="","",IF(HLOOKUP($N$10,Presentación!$BZ$3:$DE$575,Presentación!AP353,0)="","",HLOOKUP($N$10,Presentación!$BZ$3:$DE$575,Presentación!AP353,0)))</f>
        <v/>
      </c>
      <c r="H374" s="516"/>
      <c r="I374" s="516"/>
      <c r="J374" s="517"/>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c r="BN374">
        <f t="shared" si="31"/>
        <v>0</v>
      </c>
      <c r="BO374">
        <f t="shared" si="32"/>
        <v>0</v>
      </c>
      <c r="DP374"/>
      <c r="DQ374"/>
      <c r="DR374" s="2">
        <f t="shared" si="33"/>
        <v>0</v>
      </c>
      <c r="DS374" s="2">
        <f t="shared" si="34"/>
        <v>0</v>
      </c>
      <c r="DT374" s="2">
        <f t="shared" si="35"/>
        <v>0</v>
      </c>
      <c r="DU374" s="2">
        <f t="shared" si="36"/>
        <v>0</v>
      </c>
    </row>
    <row r="375" spans="1:125" s="38" customFormat="1" ht="15" customHeight="1">
      <c r="A375" s="140"/>
      <c r="B375" s="140"/>
      <c r="C375" s="230" t="s">
        <v>5673</v>
      </c>
      <c r="D375" s="519" t="str">
        <f>IF($N$10="","",IF(HLOOKUP($N$10,Presentación!$AQ$3:$BV$575,Presentación!AP354)="","",HLOOKUP($N$10,Presentación!$AQ$3:$BV$575,Presentación!AP354,0)))</f>
        <v/>
      </c>
      <c r="E375" s="520"/>
      <c r="F375" s="521"/>
      <c r="G375" s="515" t="str">
        <f>IF($N$10="","",IF(HLOOKUP($N$10,Presentación!$BZ$3:$DE$575,Presentación!AP354,0)="","",HLOOKUP($N$10,Presentación!$BZ$3:$DE$575,Presentación!AP354,0)))</f>
        <v/>
      </c>
      <c r="H375" s="516"/>
      <c r="I375" s="516"/>
      <c r="J375" s="517"/>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c r="BN375">
        <f t="shared" si="31"/>
        <v>0</v>
      </c>
      <c r="BO375">
        <f t="shared" si="32"/>
        <v>0</v>
      </c>
      <c r="DP375"/>
      <c r="DQ375"/>
      <c r="DR375" s="2">
        <f t="shared" si="33"/>
        <v>0</v>
      </c>
      <c r="DS375" s="2">
        <f t="shared" si="34"/>
        <v>0</v>
      </c>
      <c r="DT375" s="2">
        <f t="shared" si="35"/>
        <v>0</v>
      </c>
      <c r="DU375" s="2">
        <f t="shared" si="36"/>
        <v>0</v>
      </c>
    </row>
    <row r="376" spans="1:125" s="38" customFormat="1" ht="15" customHeight="1">
      <c r="A376" s="140"/>
      <c r="B376" s="140"/>
      <c r="C376" s="230" t="s">
        <v>5674</v>
      </c>
      <c r="D376" s="519" t="str">
        <f>IF($N$10="","",IF(HLOOKUP($N$10,Presentación!$AQ$3:$BV$575,Presentación!AP355)="","",HLOOKUP($N$10,Presentación!$AQ$3:$BV$575,Presentación!AP355,0)))</f>
        <v/>
      </c>
      <c r="E376" s="520"/>
      <c r="F376" s="521"/>
      <c r="G376" s="515" t="str">
        <f>IF($N$10="","",IF(HLOOKUP($N$10,Presentación!$BZ$3:$DE$575,Presentación!AP355,0)="","",HLOOKUP($N$10,Presentación!$BZ$3:$DE$575,Presentación!AP355,0)))</f>
        <v/>
      </c>
      <c r="H376" s="516"/>
      <c r="I376" s="516"/>
      <c r="J376" s="517"/>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c r="BN376">
        <f t="shared" si="31"/>
        <v>0</v>
      </c>
      <c r="BO376">
        <f t="shared" si="32"/>
        <v>0</v>
      </c>
      <c r="DP376"/>
      <c r="DQ376"/>
      <c r="DR376" s="2">
        <f t="shared" si="33"/>
        <v>0</v>
      </c>
      <c r="DS376" s="2">
        <f t="shared" si="34"/>
        <v>0</v>
      </c>
      <c r="DT376" s="2">
        <f t="shared" si="35"/>
        <v>0</v>
      </c>
      <c r="DU376" s="2">
        <f t="shared" si="36"/>
        <v>0</v>
      </c>
    </row>
    <row r="377" spans="1:125" s="38" customFormat="1" ht="15" customHeight="1">
      <c r="A377" s="140"/>
      <c r="B377" s="140"/>
      <c r="C377" s="230" t="s">
        <v>5675</v>
      </c>
      <c r="D377" s="519" t="str">
        <f>IF($N$10="","",IF(HLOOKUP($N$10,Presentación!$AQ$3:$BV$575,Presentación!AP356)="","",HLOOKUP($N$10,Presentación!$AQ$3:$BV$575,Presentación!AP356,0)))</f>
        <v/>
      </c>
      <c r="E377" s="520"/>
      <c r="F377" s="521"/>
      <c r="G377" s="515" t="str">
        <f>IF($N$10="","",IF(HLOOKUP($N$10,Presentación!$BZ$3:$DE$575,Presentación!AP356,0)="","",HLOOKUP($N$10,Presentación!$BZ$3:$DE$575,Presentación!AP356,0)))</f>
        <v/>
      </c>
      <c r="H377" s="516"/>
      <c r="I377" s="516"/>
      <c r="J377" s="517"/>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c r="BN377">
        <f t="shared" si="31"/>
        <v>0</v>
      </c>
      <c r="BO377">
        <f t="shared" si="32"/>
        <v>0</v>
      </c>
      <c r="DP377"/>
      <c r="DQ377"/>
      <c r="DR377" s="2">
        <f t="shared" si="33"/>
        <v>0</v>
      </c>
      <c r="DS377" s="2">
        <f t="shared" si="34"/>
        <v>0</v>
      </c>
      <c r="DT377" s="2">
        <f t="shared" si="35"/>
        <v>0</v>
      </c>
      <c r="DU377" s="2">
        <f t="shared" si="36"/>
        <v>0</v>
      </c>
    </row>
    <row r="378" spans="1:125" s="38" customFormat="1" ht="15" customHeight="1">
      <c r="A378" s="140"/>
      <c r="B378" s="140"/>
      <c r="C378" s="230" t="s">
        <v>5676</v>
      </c>
      <c r="D378" s="519" t="str">
        <f>IF($N$10="","",IF(HLOOKUP($N$10,Presentación!$AQ$3:$BV$575,Presentación!AP357)="","",HLOOKUP($N$10,Presentación!$AQ$3:$BV$575,Presentación!AP357,0)))</f>
        <v/>
      </c>
      <c r="E378" s="520"/>
      <c r="F378" s="521"/>
      <c r="G378" s="515" t="str">
        <f>IF($N$10="","",IF(HLOOKUP($N$10,Presentación!$BZ$3:$DE$575,Presentación!AP357,0)="","",HLOOKUP($N$10,Presentación!$BZ$3:$DE$575,Presentación!AP357,0)))</f>
        <v/>
      </c>
      <c r="H378" s="516"/>
      <c r="I378" s="516"/>
      <c r="J378" s="517"/>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c r="BN378">
        <f t="shared" si="31"/>
        <v>0</v>
      </c>
      <c r="BO378">
        <f t="shared" si="32"/>
        <v>0</v>
      </c>
      <c r="DP378"/>
      <c r="DQ378"/>
      <c r="DR378" s="2">
        <f t="shared" si="33"/>
        <v>0</v>
      </c>
      <c r="DS378" s="2">
        <f t="shared" si="34"/>
        <v>0</v>
      </c>
      <c r="DT378" s="2">
        <f t="shared" si="35"/>
        <v>0</v>
      </c>
      <c r="DU378" s="2">
        <f t="shared" si="36"/>
        <v>0</v>
      </c>
    </row>
    <row r="379" spans="1:125" s="38" customFormat="1" ht="15" customHeight="1">
      <c r="A379" s="140"/>
      <c r="B379" s="140"/>
      <c r="C379" s="230" t="s">
        <v>5677</v>
      </c>
      <c r="D379" s="519" t="str">
        <f>IF($N$10="","",IF(HLOOKUP($N$10,Presentación!$AQ$3:$BV$575,Presentación!AP358)="","",HLOOKUP($N$10,Presentación!$AQ$3:$BV$575,Presentación!AP358,0)))</f>
        <v/>
      </c>
      <c r="E379" s="520"/>
      <c r="F379" s="521"/>
      <c r="G379" s="515" t="str">
        <f>IF($N$10="","",IF(HLOOKUP($N$10,Presentación!$BZ$3:$DE$575,Presentación!AP358,0)="","",HLOOKUP($N$10,Presentación!$BZ$3:$DE$575,Presentación!AP358,0)))</f>
        <v/>
      </c>
      <c r="H379" s="516"/>
      <c r="I379" s="516"/>
      <c r="J379" s="517"/>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c r="BN379">
        <f t="shared" si="31"/>
        <v>0</v>
      </c>
      <c r="BO379">
        <f t="shared" si="32"/>
        <v>0</v>
      </c>
      <c r="DP379"/>
      <c r="DQ379"/>
      <c r="DR379" s="2">
        <f t="shared" si="33"/>
        <v>0</v>
      </c>
      <c r="DS379" s="2">
        <f t="shared" si="34"/>
        <v>0</v>
      </c>
      <c r="DT379" s="2">
        <f t="shared" si="35"/>
        <v>0</v>
      </c>
      <c r="DU379" s="2">
        <f t="shared" si="36"/>
        <v>0</v>
      </c>
    </row>
    <row r="380" spans="1:125" s="38" customFormat="1" ht="15" customHeight="1">
      <c r="A380" s="140"/>
      <c r="B380" s="140"/>
      <c r="C380" s="230" t="s">
        <v>5678</v>
      </c>
      <c r="D380" s="519" t="str">
        <f>IF($N$10="","",IF(HLOOKUP($N$10,Presentación!$AQ$3:$BV$575,Presentación!AP359)="","",HLOOKUP($N$10,Presentación!$AQ$3:$BV$575,Presentación!AP359,0)))</f>
        <v/>
      </c>
      <c r="E380" s="520"/>
      <c r="F380" s="521"/>
      <c r="G380" s="515" t="str">
        <f>IF($N$10="","",IF(HLOOKUP($N$10,Presentación!$BZ$3:$DE$575,Presentación!AP359,0)="","",HLOOKUP($N$10,Presentación!$BZ$3:$DE$575,Presentación!AP359,0)))</f>
        <v/>
      </c>
      <c r="H380" s="516"/>
      <c r="I380" s="516"/>
      <c r="J380" s="517"/>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c r="BN380">
        <f t="shared" si="31"/>
        <v>0</v>
      </c>
      <c r="BO380">
        <f t="shared" si="32"/>
        <v>0</v>
      </c>
      <c r="DP380"/>
      <c r="DQ380"/>
      <c r="DR380" s="2">
        <f t="shared" si="33"/>
        <v>0</v>
      </c>
      <c r="DS380" s="2">
        <f t="shared" si="34"/>
        <v>0</v>
      </c>
      <c r="DT380" s="2">
        <f t="shared" si="35"/>
        <v>0</v>
      </c>
      <c r="DU380" s="2">
        <f t="shared" si="36"/>
        <v>0</v>
      </c>
    </row>
    <row r="381" spans="1:125" s="38" customFormat="1" ht="15" customHeight="1">
      <c r="A381" s="140"/>
      <c r="B381" s="140"/>
      <c r="C381" s="230" t="s">
        <v>5679</v>
      </c>
      <c r="D381" s="519" t="str">
        <f>IF($N$10="","",IF(HLOOKUP($N$10,Presentación!$AQ$3:$BV$575,Presentación!AP360)="","",HLOOKUP($N$10,Presentación!$AQ$3:$BV$575,Presentación!AP360,0)))</f>
        <v/>
      </c>
      <c r="E381" s="520"/>
      <c r="F381" s="521"/>
      <c r="G381" s="515" t="str">
        <f>IF($N$10="","",IF(HLOOKUP($N$10,Presentación!$BZ$3:$DE$575,Presentación!AP360,0)="","",HLOOKUP($N$10,Presentación!$BZ$3:$DE$575,Presentación!AP360,0)))</f>
        <v/>
      </c>
      <c r="H381" s="516"/>
      <c r="I381" s="516"/>
      <c r="J381" s="517"/>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c r="BN381">
        <f t="shared" si="31"/>
        <v>0</v>
      </c>
      <c r="BO381">
        <f t="shared" si="32"/>
        <v>0</v>
      </c>
      <c r="DP381"/>
      <c r="DQ381"/>
      <c r="DR381" s="2">
        <f t="shared" si="33"/>
        <v>0</v>
      </c>
      <c r="DS381" s="2">
        <f t="shared" si="34"/>
        <v>0</v>
      </c>
      <c r="DT381" s="2">
        <f t="shared" si="35"/>
        <v>0</v>
      </c>
      <c r="DU381" s="2">
        <f t="shared" si="36"/>
        <v>0</v>
      </c>
    </row>
    <row r="382" spans="1:125" s="38" customFormat="1" ht="15" customHeight="1">
      <c r="A382" s="140"/>
      <c r="B382" s="140"/>
      <c r="C382" s="230" t="s">
        <v>5680</v>
      </c>
      <c r="D382" s="519" t="str">
        <f>IF($N$10="","",IF(HLOOKUP($N$10,Presentación!$AQ$3:$BV$575,Presentación!AP361)="","",HLOOKUP($N$10,Presentación!$AQ$3:$BV$575,Presentación!AP361,0)))</f>
        <v/>
      </c>
      <c r="E382" s="520"/>
      <c r="F382" s="521"/>
      <c r="G382" s="515" t="str">
        <f>IF($N$10="","",IF(HLOOKUP($N$10,Presentación!$BZ$3:$DE$575,Presentación!AP361,0)="","",HLOOKUP($N$10,Presentación!$BZ$3:$DE$575,Presentación!AP361,0)))</f>
        <v/>
      </c>
      <c r="H382" s="516"/>
      <c r="I382" s="516"/>
      <c r="J382" s="517"/>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c r="BN382">
        <f t="shared" si="31"/>
        <v>0</v>
      </c>
      <c r="BO382">
        <f t="shared" si="32"/>
        <v>0</v>
      </c>
      <c r="DP382"/>
      <c r="DQ382"/>
      <c r="DR382" s="2">
        <f t="shared" si="33"/>
        <v>0</v>
      </c>
      <c r="DS382" s="2">
        <f t="shared" si="34"/>
        <v>0</v>
      </c>
      <c r="DT382" s="2">
        <f t="shared" si="35"/>
        <v>0</v>
      </c>
      <c r="DU382" s="2">
        <f t="shared" si="36"/>
        <v>0</v>
      </c>
    </row>
    <row r="383" spans="1:125" s="38" customFormat="1" ht="15" customHeight="1">
      <c r="A383" s="140"/>
      <c r="B383" s="140"/>
      <c r="C383" s="230" t="s">
        <v>5681</v>
      </c>
      <c r="D383" s="519" t="str">
        <f>IF($N$10="","",IF(HLOOKUP($N$10,Presentación!$AQ$3:$BV$575,Presentación!AP362)="","",HLOOKUP($N$10,Presentación!$AQ$3:$BV$575,Presentación!AP362,0)))</f>
        <v/>
      </c>
      <c r="E383" s="520"/>
      <c r="F383" s="521"/>
      <c r="G383" s="515" t="str">
        <f>IF($N$10="","",IF(HLOOKUP($N$10,Presentación!$BZ$3:$DE$575,Presentación!AP362,0)="","",HLOOKUP($N$10,Presentación!$BZ$3:$DE$575,Presentación!AP362,0)))</f>
        <v/>
      </c>
      <c r="H383" s="516"/>
      <c r="I383" s="516"/>
      <c r="J383" s="517"/>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c r="BN383">
        <f t="shared" si="31"/>
        <v>0</v>
      </c>
      <c r="BO383">
        <f t="shared" si="32"/>
        <v>0</v>
      </c>
      <c r="DP383"/>
      <c r="DQ383"/>
      <c r="DR383" s="2">
        <f t="shared" si="33"/>
        <v>0</v>
      </c>
      <c r="DS383" s="2">
        <f t="shared" si="34"/>
        <v>0</v>
      </c>
      <c r="DT383" s="2">
        <f t="shared" si="35"/>
        <v>0</v>
      </c>
      <c r="DU383" s="2">
        <f t="shared" si="36"/>
        <v>0</v>
      </c>
    </row>
    <row r="384" spans="1:125" s="38" customFormat="1" ht="15" customHeight="1">
      <c r="A384" s="140"/>
      <c r="B384" s="140"/>
      <c r="C384" s="230" t="s">
        <v>5682</v>
      </c>
      <c r="D384" s="519" t="str">
        <f>IF($N$10="","",IF(HLOOKUP($N$10,Presentación!$AQ$3:$BV$575,Presentación!AP363)="","",HLOOKUP($N$10,Presentación!$AQ$3:$BV$575,Presentación!AP363,0)))</f>
        <v/>
      </c>
      <c r="E384" s="520"/>
      <c r="F384" s="521"/>
      <c r="G384" s="515" t="str">
        <f>IF($N$10="","",IF(HLOOKUP($N$10,Presentación!$BZ$3:$DE$575,Presentación!AP363,0)="","",HLOOKUP($N$10,Presentación!$BZ$3:$DE$575,Presentación!AP363,0)))</f>
        <v/>
      </c>
      <c r="H384" s="516"/>
      <c r="I384" s="516"/>
      <c r="J384" s="517"/>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c r="BN384">
        <f t="shared" si="31"/>
        <v>0</v>
      </c>
      <c r="BO384">
        <f t="shared" si="32"/>
        <v>0</v>
      </c>
      <c r="DP384"/>
      <c r="DQ384"/>
      <c r="DR384" s="2">
        <f t="shared" si="33"/>
        <v>0</v>
      </c>
      <c r="DS384" s="2">
        <f t="shared" si="34"/>
        <v>0</v>
      </c>
      <c r="DT384" s="2">
        <f t="shared" si="35"/>
        <v>0</v>
      </c>
      <c r="DU384" s="2">
        <f t="shared" si="36"/>
        <v>0</v>
      </c>
    </row>
    <row r="385" spans="1:125" s="38" customFormat="1" ht="15" customHeight="1">
      <c r="A385" s="140"/>
      <c r="B385" s="140"/>
      <c r="C385" s="230" t="s">
        <v>5683</v>
      </c>
      <c r="D385" s="519" t="str">
        <f>IF($N$10="","",IF(HLOOKUP($N$10,Presentación!$AQ$3:$BV$575,Presentación!AP364)="","",HLOOKUP($N$10,Presentación!$AQ$3:$BV$575,Presentación!AP364,0)))</f>
        <v/>
      </c>
      <c r="E385" s="520"/>
      <c r="F385" s="521"/>
      <c r="G385" s="515" t="str">
        <f>IF($N$10="","",IF(HLOOKUP($N$10,Presentación!$BZ$3:$DE$575,Presentación!AP364,0)="","",HLOOKUP($N$10,Presentación!$BZ$3:$DE$575,Presentación!AP364,0)))</f>
        <v/>
      </c>
      <c r="H385" s="516"/>
      <c r="I385" s="516"/>
      <c r="J385" s="517"/>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c r="BN385">
        <f t="shared" si="31"/>
        <v>0</v>
      </c>
      <c r="BO385">
        <f t="shared" si="32"/>
        <v>0</v>
      </c>
      <c r="DP385"/>
      <c r="DQ385"/>
      <c r="DR385" s="2">
        <f t="shared" si="33"/>
        <v>0</v>
      </c>
      <c r="DS385" s="2">
        <f t="shared" si="34"/>
        <v>0</v>
      </c>
      <c r="DT385" s="2">
        <f t="shared" si="35"/>
        <v>0</v>
      </c>
      <c r="DU385" s="2">
        <f t="shared" si="36"/>
        <v>0</v>
      </c>
    </row>
    <row r="386" spans="1:125" s="38" customFormat="1" ht="15" customHeight="1">
      <c r="A386" s="140"/>
      <c r="B386" s="140"/>
      <c r="C386" s="230" t="s">
        <v>5684</v>
      </c>
      <c r="D386" s="519" t="str">
        <f>IF($N$10="","",IF(HLOOKUP($N$10,Presentación!$AQ$3:$BV$575,Presentación!AP365)="","",HLOOKUP($N$10,Presentación!$AQ$3:$BV$575,Presentación!AP365,0)))</f>
        <v/>
      </c>
      <c r="E386" s="520"/>
      <c r="F386" s="521"/>
      <c r="G386" s="515" t="str">
        <f>IF($N$10="","",IF(HLOOKUP($N$10,Presentación!$BZ$3:$DE$575,Presentación!AP365,0)="","",HLOOKUP($N$10,Presentación!$BZ$3:$DE$575,Presentación!AP365,0)))</f>
        <v/>
      </c>
      <c r="H386" s="516"/>
      <c r="I386" s="516"/>
      <c r="J386" s="517"/>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c r="BN386">
        <f t="shared" si="31"/>
        <v>0</v>
      </c>
      <c r="BO386">
        <f t="shared" si="32"/>
        <v>0</v>
      </c>
      <c r="DP386"/>
      <c r="DQ386"/>
      <c r="DR386" s="2">
        <f t="shared" si="33"/>
        <v>0</v>
      </c>
      <c r="DS386" s="2">
        <f t="shared" si="34"/>
        <v>0</v>
      </c>
      <c r="DT386" s="2">
        <f t="shared" si="35"/>
        <v>0</v>
      </c>
      <c r="DU386" s="2">
        <f t="shared" si="36"/>
        <v>0</v>
      </c>
    </row>
    <row r="387" spans="1:125" s="38" customFormat="1" ht="15" customHeight="1">
      <c r="A387" s="140"/>
      <c r="B387" s="140"/>
      <c r="C387" s="230" t="s">
        <v>5685</v>
      </c>
      <c r="D387" s="519" t="str">
        <f>IF($N$10="","",IF(HLOOKUP($N$10,Presentación!$AQ$3:$BV$575,Presentación!AP366)="","",HLOOKUP($N$10,Presentación!$AQ$3:$BV$575,Presentación!AP366,0)))</f>
        <v/>
      </c>
      <c r="E387" s="520"/>
      <c r="F387" s="521"/>
      <c r="G387" s="515" t="str">
        <f>IF($N$10="","",IF(HLOOKUP($N$10,Presentación!$BZ$3:$DE$575,Presentación!AP366,0)="","",HLOOKUP($N$10,Presentación!$BZ$3:$DE$575,Presentación!AP366,0)))</f>
        <v/>
      </c>
      <c r="H387" s="516"/>
      <c r="I387" s="516"/>
      <c r="J387" s="517"/>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c r="BN387">
        <f t="shared" si="31"/>
        <v>0</v>
      </c>
      <c r="BO387">
        <f t="shared" si="32"/>
        <v>0</v>
      </c>
      <c r="DP387"/>
      <c r="DQ387"/>
      <c r="DR387" s="2">
        <f t="shared" si="33"/>
        <v>0</v>
      </c>
      <c r="DS387" s="2">
        <f t="shared" si="34"/>
        <v>0</v>
      </c>
      <c r="DT387" s="2">
        <f t="shared" si="35"/>
        <v>0</v>
      </c>
      <c r="DU387" s="2">
        <f t="shared" si="36"/>
        <v>0</v>
      </c>
    </row>
    <row r="388" spans="1:125" s="38" customFormat="1" ht="15" customHeight="1">
      <c r="A388" s="140"/>
      <c r="B388" s="140"/>
      <c r="C388" s="230" t="s">
        <v>5686</v>
      </c>
      <c r="D388" s="519" t="str">
        <f>IF($N$10="","",IF(HLOOKUP($N$10,Presentación!$AQ$3:$BV$575,Presentación!AP367)="","",HLOOKUP($N$10,Presentación!$AQ$3:$BV$575,Presentación!AP367,0)))</f>
        <v/>
      </c>
      <c r="E388" s="520"/>
      <c r="F388" s="521"/>
      <c r="G388" s="515" t="str">
        <f>IF($N$10="","",IF(HLOOKUP($N$10,Presentación!$BZ$3:$DE$575,Presentación!AP367,0)="","",HLOOKUP($N$10,Presentación!$BZ$3:$DE$575,Presentación!AP367,0)))</f>
        <v/>
      </c>
      <c r="H388" s="516"/>
      <c r="I388" s="516"/>
      <c r="J388" s="517"/>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c r="BN388">
        <f t="shared" si="31"/>
        <v>0</v>
      </c>
      <c r="BO388">
        <f t="shared" si="32"/>
        <v>0</v>
      </c>
      <c r="DP388"/>
      <c r="DQ388"/>
      <c r="DR388" s="2">
        <f t="shared" si="33"/>
        <v>0</v>
      </c>
      <c r="DS388" s="2">
        <f t="shared" si="34"/>
        <v>0</v>
      </c>
      <c r="DT388" s="2">
        <f t="shared" si="35"/>
        <v>0</v>
      </c>
      <c r="DU388" s="2">
        <f t="shared" si="36"/>
        <v>0</v>
      </c>
    </row>
    <row r="389" spans="1:125" s="38" customFormat="1" ht="15" customHeight="1">
      <c r="A389" s="140"/>
      <c r="B389" s="140"/>
      <c r="C389" s="230" t="s">
        <v>5687</v>
      </c>
      <c r="D389" s="519" t="str">
        <f>IF($N$10="","",IF(HLOOKUP($N$10,Presentación!$AQ$3:$BV$575,Presentación!AP368)="","",HLOOKUP($N$10,Presentación!$AQ$3:$BV$575,Presentación!AP368,0)))</f>
        <v/>
      </c>
      <c r="E389" s="520"/>
      <c r="F389" s="521"/>
      <c r="G389" s="515" t="str">
        <f>IF($N$10="","",IF(HLOOKUP($N$10,Presentación!$BZ$3:$DE$575,Presentación!AP368,0)="","",HLOOKUP($N$10,Presentación!$BZ$3:$DE$575,Presentación!AP368,0)))</f>
        <v/>
      </c>
      <c r="H389" s="516"/>
      <c r="I389" s="516"/>
      <c r="J389" s="517"/>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c r="BN389">
        <f t="shared" si="31"/>
        <v>0</v>
      </c>
      <c r="BO389">
        <f t="shared" si="32"/>
        <v>0</v>
      </c>
      <c r="DP389"/>
      <c r="DQ389"/>
      <c r="DR389" s="2">
        <f t="shared" si="33"/>
        <v>0</v>
      </c>
      <c r="DS389" s="2">
        <f t="shared" si="34"/>
        <v>0</v>
      </c>
      <c r="DT389" s="2">
        <f t="shared" si="35"/>
        <v>0</v>
      </c>
      <c r="DU389" s="2">
        <f t="shared" si="36"/>
        <v>0</v>
      </c>
    </row>
    <row r="390" spans="1:125" s="38" customFormat="1" ht="15" customHeight="1">
      <c r="A390" s="140"/>
      <c r="B390" s="140"/>
      <c r="C390" s="230" t="s">
        <v>5688</v>
      </c>
      <c r="D390" s="519" t="str">
        <f>IF($N$10="","",IF(HLOOKUP($N$10,Presentación!$AQ$3:$BV$575,Presentación!AP369)="","",HLOOKUP($N$10,Presentación!$AQ$3:$BV$575,Presentación!AP369,0)))</f>
        <v/>
      </c>
      <c r="E390" s="520"/>
      <c r="F390" s="521"/>
      <c r="G390" s="515" t="str">
        <f>IF($N$10="","",IF(HLOOKUP($N$10,Presentación!$BZ$3:$DE$575,Presentación!AP369,0)="","",HLOOKUP($N$10,Presentación!$BZ$3:$DE$575,Presentación!AP369,0)))</f>
        <v/>
      </c>
      <c r="H390" s="516"/>
      <c r="I390" s="516"/>
      <c r="J390" s="517"/>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c r="BN390">
        <f t="shared" si="31"/>
        <v>0</v>
      </c>
      <c r="BO390">
        <f t="shared" si="32"/>
        <v>0</v>
      </c>
      <c r="DP390"/>
      <c r="DQ390"/>
      <c r="DR390" s="2">
        <f t="shared" si="33"/>
        <v>0</v>
      </c>
      <c r="DS390" s="2">
        <f t="shared" si="34"/>
        <v>0</v>
      </c>
      <c r="DT390" s="2">
        <f t="shared" si="35"/>
        <v>0</v>
      </c>
      <c r="DU390" s="2">
        <f t="shared" si="36"/>
        <v>0</v>
      </c>
    </row>
    <row r="391" spans="1:125" s="38" customFormat="1" ht="15" customHeight="1">
      <c r="A391" s="140"/>
      <c r="B391" s="140"/>
      <c r="C391" s="230" t="s">
        <v>5689</v>
      </c>
      <c r="D391" s="519" t="str">
        <f>IF($N$10="","",IF(HLOOKUP($N$10,Presentación!$AQ$3:$BV$575,Presentación!AP370)="","",HLOOKUP($N$10,Presentación!$AQ$3:$BV$575,Presentación!AP370,0)))</f>
        <v/>
      </c>
      <c r="E391" s="520"/>
      <c r="F391" s="521"/>
      <c r="G391" s="515" t="str">
        <f>IF($N$10="","",IF(HLOOKUP($N$10,Presentación!$BZ$3:$DE$575,Presentación!AP370,0)="","",HLOOKUP($N$10,Presentación!$BZ$3:$DE$575,Presentación!AP370,0)))</f>
        <v/>
      </c>
      <c r="H391" s="516"/>
      <c r="I391" s="516"/>
      <c r="J391" s="517"/>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c r="BN391">
        <f t="shared" si="31"/>
        <v>0</v>
      </c>
      <c r="BO391">
        <f t="shared" si="32"/>
        <v>0</v>
      </c>
      <c r="DP391"/>
      <c r="DQ391"/>
      <c r="DR391" s="2">
        <f t="shared" si="33"/>
        <v>0</v>
      </c>
      <c r="DS391" s="2">
        <f t="shared" si="34"/>
        <v>0</v>
      </c>
      <c r="DT391" s="2">
        <f t="shared" si="35"/>
        <v>0</v>
      </c>
      <c r="DU391" s="2">
        <f t="shared" si="36"/>
        <v>0</v>
      </c>
    </row>
    <row r="392" spans="1:125" s="38" customFormat="1" ht="15" customHeight="1">
      <c r="A392" s="140"/>
      <c r="B392" s="140"/>
      <c r="C392" s="230" t="s">
        <v>5690</v>
      </c>
      <c r="D392" s="519" t="str">
        <f>IF($N$10="","",IF(HLOOKUP($N$10,Presentación!$AQ$3:$BV$575,Presentación!AP371)="","",HLOOKUP($N$10,Presentación!$AQ$3:$BV$575,Presentación!AP371,0)))</f>
        <v/>
      </c>
      <c r="E392" s="520"/>
      <c r="F392" s="521"/>
      <c r="G392" s="515" t="str">
        <f>IF($N$10="","",IF(HLOOKUP($N$10,Presentación!$BZ$3:$DE$575,Presentación!AP371,0)="","",HLOOKUP($N$10,Presentación!$BZ$3:$DE$575,Presentación!AP371,0)))</f>
        <v/>
      </c>
      <c r="H392" s="516"/>
      <c r="I392" s="516"/>
      <c r="J392" s="517"/>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c r="BN392">
        <f t="shared" si="31"/>
        <v>0</v>
      </c>
      <c r="BO392">
        <f t="shared" si="32"/>
        <v>0</v>
      </c>
      <c r="DP392"/>
      <c r="DQ392"/>
      <c r="DR392" s="2">
        <f t="shared" si="33"/>
        <v>0</v>
      </c>
      <c r="DS392" s="2">
        <f t="shared" si="34"/>
        <v>0</v>
      </c>
      <c r="DT392" s="2">
        <f t="shared" si="35"/>
        <v>0</v>
      </c>
      <c r="DU392" s="2">
        <f t="shared" si="36"/>
        <v>0</v>
      </c>
    </row>
    <row r="393" spans="1:125" s="38" customFormat="1" ht="15" customHeight="1">
      <c r="A393" s="140"/>
      <c r="B393" s="140"/>
      <c r="C393" s="230" t="s">
        <v>5691</v>
      </c>
      <c r="D393" s="519" t="str">
        <f>IF($N$10="","",IF(HLOOKUP($N$10,Presentación!$AQ$3:$BV$575,Presentación!AP372)="","",HLOOKUP($N$10,Presentación!$AQ$3:$BV$575,Presentación!AP372,0)))</f>
        <v/>
      </c>
      <c r="E393" s="520"/>
      <c r="F393" s="521"/>
      <c r="G393" s="515" t="str">
        <f>IF($N$10="","",IF(HLOOKUP($N$10,Presentación!$BZ$3:$DE$575,Presentación!AP372,0)="","",HLOOKUP($N$10,Presentación!$BZ$3:$DE$575,Presentación!AP372,0)))</f>
        <v/>
      </c>
      <c r="H393" s="516"/>
      <c r="I393" s="516"/>
      <c r="J393" s="517"/>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c r="BN393">
        <f t="shared" si="31"/>
        <v>0</v>
      </c>
      <c r="BO393">
        <f t="shared" si="32"/>
        <v>0</v>
      </c>
      <c r="DP393"/>
      <c r="DQ393"/>
      <c r="DR393" s="2">
        <f t="shared" si="33"/>
        <v>0</v>
      </c>
      <c r="DS393" s="2">
        <f t="shared" si="34"/>
        <v>0</v>
      </c>
      <c r="DT393" s="2">
        <f t="shared" si="35"/>
        <v>0</v>
      </c>
      <c r="DU393" s="2">
        <f t="shared" si="36"/>
        <v>0</v>
      </c>
    </row>
    <row r="394" spans="1:125" s="38" customFormat="1" ht="15" customHeight="1">
      <c r="A394" s="140"/>
      <c r="B394" s="140"/>
      <c r="C394" s="230" t="s">
        <v>5692</v>
      </c>
      <c r="D394" s="519" t="str">
        <f>IF($N$10="","",IF(HLOOKUP($N$10,Presentación!$AQ$3:$BV$575,Presentación!AP373)="","",HLOOKUP($N$10,Presentación!$AQ$3:$BV$575,Presentación!AP373,0)))</f>
        <v/>
      </c>
      <c r="E394" s="520"/>
      <c r="F394" s="521"/>
      <c r="G394" s="515" t="str">
        <f>IF($N$10="","",IF(HLOOKUP($N$10,Presentación!$BZ$3:$DE$575,Presentación!AP373,0)="","",HLOOKUP($N$10,Presentación!$BZ$3:$DE$575,Presentación!AP373,0)))</f>
        <v/>
      </c>
      <c r="H394" s="516"/>
      <c r="I394" s="516"/>
      <c r="J394" s="517"/>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c r="BN394">
        <f t="shared" si="31"/>
        <v>0</v>
      </c>
      <c r="BO394">
        <f t="shared" si="32"/>
        <v>0</v>
      </c>
      <c r="DP394"/>
      <c r="DQ394"/>
      <c r="DR394" s="2">
        <f t="shared" si="33"/>
        <v>0</v>
      </c>
      <c r="DS394" s="2">
        <f t="shared" si="34"/>
        <v>0</v>
      </c>
      <c r="DT394" s="2">
        <f t="shared" si="35"/>
        <v>0</v>
      </c>
      <c r="DU394" s="2">
        <f t="shared" si="36"/>
        <v>0</v>
      </c>
    </row>
    <row r="395" spans="1:125" s="38" customFormat="1" ht="15" customHeight="1">
      <c r="A395" s="140"/>
      <c r="B395" s="140"/>
      <c r="C395" s="230" t="s">
        <v>5693</v>
      </c>
      <c r="D395" s="519" t="str">
        <f>IF($N$10="","",IF(HLOOKUP($N$10,Presentación!$AQ$3:$BV$575,Presentación!AP374)="","",HLOOKUP($N$10,Presentación!$AQ$3:$BV$575,Presentación!AP374,0)))</f>
        <v/>
      </c>
      <c r="E395" s="520"/>
      <c r="F395" s="521"/>
      <c r="G395" s="515" t="str">
        <f>IF($N$10="","",IF(HLOOKUP($N$10,Presentación!$BZ$3:$DE$575,Presentación!AP374,0)="","",HLOOKUP($N$10,Presentación!$BZ$3:$DE$575,Presentación!AP374,0)))</f>
        <v/>
      </c>
      <c r="H395" s="516"/>
      <c r="I395" s="516"/>
      <c r="J395" s="517"/>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c r="BN395">
        <f t="shared" si="31"/>
        <v>0</v>
      </c>
      <c r="BO395">
        <f t="shared" si="32"/>
        <v>0</v>
      </c>
      <c r="DP395"/>
      <c r="DQ395"/>
      <c r="DR395" s="2">
        <f t="shared" si="33"/>
        <v>0</v>
      </c>
      <c r="DS395" s="2">
        <f t="shared" si="34"/>
        <v>0</v>
      </c>
      <c r="DT395" s="2">
        <f t="shared" si="35"/>
        <v>0</v>
      </c>
      <c r="DU395" s="2">
        <f t="shared" si="36"/>
        <v>0</v>
      </c>
    </row>
    <row r="396" spans="1:125" s="38" customFormat="1" ht="15" customHeight="1">
      <c r="A396" s="140"/>
      <c r="B396" s="140"/>
      <c r="C396" s="230" t="s">
        <v>5694</v>
      </c>
      <c r="D396" s="519" t="str">
        <f>IF($N$10="","",IF(HLOOKUP($N$10,Presentación!$AQ$3:$BV$575,Presentación!AP375)="","",HLOOKUP($N$10,Presentación!$AQ$3:$BV$575,Presentación!AP375,0)))</f>
        <v/>
      </c>
      <c r="E396" s="520"/>
      <c r="F396" s="521"/>
      <c r="G396" s="515" t="str">
        <f>IF($N$10="","",IF(HLOOKUP($N$10,Presentación!$BZ$3:$DE$575,Presentación!AP375,0)="","",HLOOKUP($N$10,Presentación!$BZ$3:$DE$575,Presentación!AP375,0)))</f>
        <v/>
      </c>
      <c r="H396" s="516"/>
      <c r="I396" s="516"/>
      <c r="J396" s="517"/>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c r="BN396">
        <f t="shared" si="31"/>
        <v>0</v>
      </c>
      <c r="BO396">
        <f t="shared" si="32"/>
        <v>0</v>
      </c>
      <c r="DP396"/>
      <c r="DQ396"/>
      <c r="DR396" s="2">
        <f t="shared" si="33"/>
        <v>0</v>
      </c>
      <c r="DS396" s="2">
        <f t="shared" si="34"/>
        <v>0</v>
      </c>
      <c r="DT396" s="2">
        <f t="shared" si="35"/>
        <v>0</v>
      </c>
      <c r="DU396" s="2">
        <f t="shared" si="36"/>
        <v>0</v>
      </c>
    </row>
    <row r="397" spans="1:125" s="38" customFormat="1" ht="15" customHeight="1">
      <c r="A397" s="140"/>
      <c r="B397" s="140"/>
      <c r="C397" s="230" t="s">
        <v>5695</v>
      </c>
      <c r="D397" s="519" t="str">
        <f>IF($N$10="","",IF(HLOOKUP($N$10,Presentación!$AQ$3:$BV$575,Presentación!AP376)="","",HLOOKUP($N$10,Presentación!$AQ$3:$BV$575,Presentación!AP376,0)))</f>
        <v/>
      </c>
      <c r="E397" s="520"/>
      <c r="F397" s="521"/>
      <c r="G397" s="515" t="str">
        <f>IF($N$10="","",IF(HLOOKUP($N$10,Presentación!$BZ$3:$DE$575,Presentación!AP376,0)="","",HLOOKUP($N$10,Presentación!$BZ$3:$DE$575,Presentación!AP376,0)))</f>
        <v/>
      </c>
      <c r="H397" s="516"/>
      <c r="I397" s="516"/>
      <c r="J397" s="517"/>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c r="BN397">
        <f t="shared" si="31"/>
        <v>0</v>
      </c>
      <c r="BO397">
        <f t="shared" si="32"/>
        <v>0</v>
      </c>
      <c r="DP397"/>
      <c r="DQ397"/>
      <c r="DR397" s="2">
        <f t="shared" si="33"/>
        <v>0</v>
      </c>
      <c r="DS397" s="2">
        <f t="shared" si="34"/>
        <v>0</v>
      </c>
      <c r="DT397" s="2">
        <f t="shared" si="35"/>
        <v>0</v>
      </c>
      <c r="DU397" s="2">
        <f t="shared" si="36"/>
        <v>0</v>
      </c>
    </row>
    <row r="398" spans="1:125" s="38" customFormat="1" ht="15" customHeight="1">
      <c r="A398" s="140"/>
      <c r="B398" s="140"/>
      <c r="C398" s="230" t="s">
        <v>5696</v>
      </c>
      <c r="D398" s="519" t="str">
        <f>IF($N$10="","",IF(HLOOKUP($N$10,Presentación!$AQ$3:$BV$575,Presentación!AP377)="","",HLOOKUP($N$10,Presentación!$AQ$3:$BV$575,Presentación!AP377,0)))</f>
        <v/>
      </c>
      <c r="E398" s="520"/>
      <c r="F398" s="521"/>
      <c r="G398" s="515" t="str">
        <f>IF($N$10="","",IF(HLOOKUP($N$10,Presentación!$BZ$3:$DE$575,Presentación!AP377,0)="","",HLOOKUP($N$10,Presentación!$BZ$3:$DE$575,Presentación!AP377,0)))</f>
        <v/>
      </c>
      <c r="H398" s="516"/>
      <c r="I398" s="516"/>
      <c r="J398" s="517"/>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c r="BN398">
        <f t="shared" si="31"/>
        <v>0</v>
      </c>
      <c r="BO398">
        <f t="shared" si="32"/>
        <v>0</v>
      </c>
      <c r="DP398"/>
      <c r="DQ398"/>
      <c r="DR398" s="2">
        <f t="shared" si="33"/>
        <v>0</v>
      </c>
      <c r="DS398" s="2">
        <f t="shared" si="34"/>
        <v>0</v>
      </c>
      <c r="DT398" s="2">
        <f t="shared" si="35"/>
        <v>0</v>
      </c>
      <c r="DU398" s="2">
        <f t="shared" si="36"/>
        <v>0</v>
      </c>
    </row>
    <row r="399" spans="1:125" s="38" customFormat="1" ht="15" customHeight="1">
      <c r="A399" s="140"/>
      <c r="B399" s="140"/>
      <c r="C399" s="230" t="s">
        <v>5697</v>
      </c>
      <c r="D399" s="519" t="str">
        <f>IF($N$10="","",IF(HLOOKUP($N$10,Presentación!$AQ$3:$BV$575,Presentación!AP378)="","",HLOOKUP($N$10,Presentación!$AQ$3:$BV$575,Presentación!AP378,0)))</f>
        <v/>
      </c>
      <c r="E399" s="520"/>
      <c r="F399" s="521"/>
      <c r="G399" s="515" t="str">
        <f>IF($N$10="","",IF(HLOOKUP($N$10,Presentación!$BZ$3:$DE$575,Presentación!AP378,0)="","",HLOOKUP($N$10,Presentación!$BZ$3:$DE$575,Presentación!AP378,0)))</f>
        <v/>
      </c>
      <c r="H399" s="516"/>
      <c r="I399" s="516"/>
      <c r="J399" s="517"/>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c r="BN399">
        <f t="shared" si="31"/>
        <v>0</v>
      </c>
      <c r="BO399">
        <f t="shared" si="32"/>
        <v>0</v>
      </c>
      <c r="DP399"/>
      <c r="DQ399"/>
      <c r="DR399" s="2">
        <f t="shared" si="33"/>
        <v>0</v>
      </c>
      <c r="DS399" s="2">
        <f t="shared" si="34"/>
        <v>0</v>
      </c>
      <c r="DT399" s="2">
        <f t="shared" si="35"/>
        <v>0</v>
      </c>
      <c r="DU399" s="2">
        <f t="shared" si="36"/>
        <v>0</v>
      </c>
    </row>
    <row r="400" spans="1:125" s="38" customFormat="1" ht="15" customHeight="1">
      <c r="A400" s="140"/>
      <c r="B400" s="140"/>
      <c r="C400" s="230" t="s">
        <v>5698</v>
      </c>
      <c r="D400" s="519" t="str">
        <f>IF($N$10="","",IF(HLOOKUP($N$10,Presentación!$AQ$3:$BV$575,Presentación!AP379)="","",HLOOKUP($N$10,Presentación!$AQ$3:$BV$575,Presentación!AP379,0)))</f>
        <v/>
      </c>
      <c r="E400" s="520"/>
      <c r="F400" s="521"/>
      <c r="G400" s="515" t="str">
        <f>IF($N$10="","",IF(HLOOKUP($N$10,Presentación!$BZ$3:$DE$575,Presentación!AP379,0)="","",HLOOKUP($N$10,Presentación!$BZ$3:$DE$575,Presentación!AP379,0)))</f>
        <v/>
      </c>
      <c r="H400" s="516"/>
      <c r="I400" s="516"/>
      <c r="J400" s="517"/>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c r="BN400">
        <f t="shared" si="31"/>
        <v>0</v>
      </c>
      <c r="BO400">
        <f t="shared" si="32"/>
        <v>0</v>
      </c>
      <c r="DP400"/>
      <c r="DQ400"/>
      <c r="DR400" s="2">
        <f t="shared" si="33"/>
        <v>0</v>
      </c>
      <c r="DS400" s="2">
        <f t="shared" si="34"/>
        <v>0</v>
      </c>
      <c r="DT400" s="2">
        <f t="shared" si="35"/>
        <v>0</v>
      </c>
      <c r="DU400" s="2">
        <f t="shared" si="36"/>
        <v>0</v>
      </c>
    </row>
    <row r="401" spans="1:125" s="38" customFormat="1" ht="15" customHeight="1">
      <c r="A401" s="140"/>
      <c r="B401" s="140"/>
      <c r="C401" s="230" t="s">
        <v>5699</v>
      </c>
      <c r="D401" s="519" t="str">
        <f>IF($N$10="","",IF(HLOOKUP($N$10,Presentación!$AQ$3:$BV$575,Presentación!AP380)="","",HLOOKUP($N$10,Presentación!$AQ$3:$BV$575,Presentación!AP380,0)))</f>
        <v/>
      </c>
      <c r="E401" s="520"/>
      <c r="F401" s="521"/>
      <c r="G401" s="515" t="str">
        <f>IF($N$10="","",IF(HLOOKUP($N$10,Presentación!$BZ$3:$DE$575,Presentación!AP380,0)="","",HLOOKUP($N$10,Presentación!$BZ$3:$DE$575,Presentación!AP380,0)))</f>
        <v/>
      </c>
      <c r="H401" s="516"/>
      <c r="I401" s="516"/>
      <c r="J401" s="517"/>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c r="BN401">
        <f t="shared" si="31"/>
        <v>0</v>
      </c>
      <c r="BO401">
        <f t="shared" si="32"/>
        <v>0</v>
      </c>
      <c r="DP401"/>
      <c r="DQ401"/>
      <c r="DR401" s="2">
        <f t="shared" si="33"/>
        <v>0</v>
      </c>
      <c r="DS401" s="2">
        <f t="shared" si="34"/>
        <v>0</v>
      </c>
      <c r="DT401" s="2">
        <f t="shared" si="35"/>
        <v>0</v>
      </c>
      <c r="DU401" s="2">
        <f t="shared" si="36"/>
        <v>0</v>
      </c>
    </row>
    <row r="402" spans="1:125" s="38" customFormat="1" ht="15" customHeight="1">
      <c r="A402" s="140"/>
      <c r="B402" s="140"/>
      <c r="C402" s="230" t="s">
        <v>5700</v>
      </c>
      <c r="D402" s="519" t="str">
        <f>IF($N$10="","",IF(HLOOKUP($N$10,Presentación!$AQ$3:$BV$575,Presentación!AP381)="","",HLOOKUP($N$10,Presentación!$AQ$3:$BV$575,Presentación!AP381,0)))</f>
        <v/>
      </c>
      <c r="E402" s="520"/>
      <c r="F402" s="521"/>
      <c r="G402" s="515" t="str">
        <f>IF($N$10="","",IF(HLOOKUP($N$10,Presentación!$BZ$3:$DE$575,Presentación!AP381,0)="","",HLOOKUP($N$10,Presentación!$BZ$3:$DE$575,Presentación!AP381,0)))</f>
        <v/>
      </c>
      <c r="H402" s="516"/>
      <c r="I402" s="516"/>
      <c r="J402" s="517"/>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c r="BN402">
        <f t="shared" si="31"/>
        <v>0</v>
      </c>
      <c r="BO402">
        <f t="shared" si="32"/>
        <v>0</v>
      </c>
      <c r="DP402"/>
      <c r="DQ402"/>
      <c r="DR402" s="2">
        <f t="shared" si="33"/>
        <v>0</v>
      </c>
      <c r="DS402" s="2">
        <f t="shared" si="34"/>
        <v>0</v>
      </c>
      <c r="DT402" s="2">
        <f t="shared" si="35"/>
        <v>0</v>
      </c>
      <c r="DU402" s="2">
        <f t="shared" si="36"/>
        <v>0</v>
      </c>
    </row>
    <row r="403" spans="1:125" s="38" customFormat="1" ht="15" customHeight="1">
      <c r="A403" s="140"/>
      <c r="B403" s="140"/>
      <c r="C403" s="230" t="s">
        <v>5701</v>
      </c>
      <c r="D403" s="519" t="str">
        <f>IF($N$10="","",IF(HLOOKUP($N$10,Presentación!$AQ$3:$BV$575,Presentación!AP382)="","",HLOOKUP($N$10,Presentación!$AQ$3:$BV$575,Presentación!AP382,0)))</f>
        <v/>
      </c>
      <c r="E403" s="520"/>
      <c r="F403" s="521"/>
      <c r="G403" s="515" t="str">
        <f>IF($N$10="","",IF(HLOOKUP($N$10,Presentación!$BZ$3:$DE$575,Presentación!AP382,0)="","",HLOOKUP($N$10,Presentación!$BZ$3:$DE$575,Presentación!AP382,0)))</f>
        <v/>
      </c>
      <c r="H403" s="516"/>
      <c r="I403" s="516"/>
      <c r="J403" s="517"/>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c r="BN403">
        <f t="shared" si="31"/>
        <v>0</v>
      </c>
      <c r="BO403">
        <f t="shared" si="32"/>
        <v>0</v>
      </c>
      <c r="DP403"/>
      <c r="DQ403"/>
      <c r="DR403" s="2">
        <f t="shared" si="33"/>
        <v>0</v>
      </c>
      <c r="DS403" s="2">
        <f t="shared" si="34"/>
        <v>0</v>
      </c>
      <c r="DT403" s="2">
        <f t="shared" si="35"/>
        <v>0</v>
      </c>
      <c r="DU403" s="2">
        <f t="shared" si="36"/>
        <v>0</v>
      </c>
    </row>
    <row r="404" spans="1:125" s="38" customFormat="1" ht="15" customHeight="1">
      <c r="A404" s="140"/>
      <c r="B404" s="140"/>
      <c r="C404" s="230" t="s">
        <v>5702</v>
      </c>
      <c r="D404" s="519" t="str">
        <f>IF($N$10="","",IF(HLOOKUP($N$10,Presentación!$AQ$3:$BV$575,Presentación!AP383)="","",HLOOKUP($N$10,Presentación!$AQ$3:$BV$575,Presentación!AP383,0)))</f>
        <v/>
      </c>
      <c r="E404" s="520"/>
      <c r="F404" s="521"/>
      <c r="G404" s="515" t="str">
        <f>IF($N$10="","",IF(HLOOKUP($N$10,Presentación!$BZ$3:$DE$575,Presentación!AP383,0)="","",HLOOKUP($N$10,Presentación!$BZ$3:$DE$575,Presentación!AP383,0)))</f>
        <v/>
      </c>
      <c r="H404" s="516"/>
      <c r="I404" s="516"/>
      <c r="J404" s="517"/>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c r="BN404">
        <f t="shared" si="31"/>
        <v>0</v>
      </c>
      <c r="BO404">
        <f t="shared" si="32"/>
        <v>0</v>
      </c>
      <c r="DP404"/>
      <c r="DQ404"/>
      <c r="DR404" s="2">
        <f t="shared" si="33"/>
        <v>0</v>
      </c>
      <c r="DS404" s="2">
        <f t="shared" si="34"/>
        <v>0</v>
      </c>
      <c r="DT404" s="2">
        <f t="shared" si="35"/>
        <v>0</v>
      </c>
      <c r="DU404" s="2">
        <f t="shared" si="36"/>
        <v>0</v>
      </c>
    </row>
    <row r="405" spans="1:125" s="38" customFormat="1" ht="15" customHeight="1">
      <c r="A405" s="140"/>
      <c r="B405" s="140"/>
      <c r="C405" s="230" t="s">
        <v>5703</v>
      </c>
      <c r="D405" s="519" t="str">
        <f>IF($N$10="","",IF(HLOOKUP($N$10,Presentación!$AQ$3:$BV$575,Presentación!AP384)="","",HLOOKUP($N$10,Presentación!$AQ$3:$BV$575,Presentación!AP384,0)))</f>
        <v/>
      </c>
      <c r="E405" s="520"/>
      <c r="F405" s="521"/>
      <c r="G405" s="515" t="str">
        <f>IF($N$10="","",IF(HLOOKUP($N$10,Presentación!$BZ$3:$DE$575,Presentación!AP384,0)="","",HLOOKUP($N$10,Presentación!$BZ$3:$DE$575,Presentación!AP384,0)))</f>
        <v/>
      </c>
      <c r="H405" s="516"/>
      <c r="I405" s="516"/>
      <c r="J405" s="517"/>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c r="BN405">
        <f t="shared" si="31"/>
        <v>0</v>
      </c>
      <c r="BO405">
        <f t="shared" si="32"/>
        <v>0</v>
      </c>
      <c r="DP405"/>
      <c r="DQ405"/>
      <c r="DR405" s="2">
        <f t="shared" si="33"/>
        <v>0</v>
      </c>
      <c r="DS405" s="2">
        <f t="shared" si="34"/>
        <v>0</v>
      </c>
      <c r="DT405" s="2">
        <f t="shared" si="35"/>
        <v>0</v>
      </c>
      <c r="DU405" s="2">
        <f t="shared" si="36"/>
        <v>0</v>
      </c>
    </row>
    <row r="406" spans="1:125" s="38" customFormat="1" ht="15" customHeight="1">
      <c r="A406" s="140"/>
      <c r="B406" s="140"/>
      <c r="C406" s="230" t="s">
        <v>5704</v>
      </c>
      <c r="D406" s="519" t="str">
        <f>IF($N$10="","",IF(HLOOKUP($N$10,Presentación!$AQ$3:$BV$575,Presentación!AP385)="","",HLOOKUP($N$10,Presentación!$AQ$3:$BV$575,Presentación!AP385,0)))</f>
        <v/>
      </c>
      <c r="E406" s="520"/>
      <c r="F406" s="521"/>
      <c r="G406" s="515" t="str">
        <f>IF($N$10="","",IF(HLOOKUP($N$10,Presentación!$BZ$3:$DE$575,Presentación!AP385,0)="","",HLOOKUP($N$10,Presentación!$BZ$3:$DE$575,Presentación!AP385,0)))</f>
        <v/>
      </c>
      <c r="H406" s="516"/>
      <c r="I406" s="516"/>
      <c r="J406" s="517"/>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c r="BN406">
        <f t="shared" si="31"/>
        <v>0</v>
      </c>
      <c r="BO406">
        <f t="shared" si="32"/>
        <v>0</v>
      </c>
      <c r="DP406"/>
      <c r="DQ406"/>
      <c r="DR406" s="2">
        <f t="shared" si="33"/>
        <v>0</v>
      </c>
      <c r="DS406" s="2">
        <f t="shared" si="34"/>
        <v>0</v>
      </c>
      <c r="DT406" s="2">
        <f t="shared" si="35"/>
        <v>0</v>
      </c>
      <c r="DU406" s="2">
        <f t="shared" si="36"/>
        <v>0</v>
      </c>
    </row>
    <row r="407" spans="1:125" s="38" customFormat="1" ht="15" customHeight="1">
      <c r="A407" s="140"/>
      <c r="B407" s="140"/>
      <c r="C407" s="230" t="s">
        <v>5705</v>
      </c>
      <c r="D407" s="519" t="str">
        <f>IF($N$10="","",IF(HLOOKUP($N$10,Presentación!$AQ$3:$BV$575,Presentación!AP386)="","",HLOOKUP($N$10,Presentación!$AQ$3:$BV$575,Presentación!AP386,0)))</f>
        <v/>
      </c>
      <c r="E407" s="520"/>
      <c r="F407" s="521"/>
      <c r="G407" s="515" t="str">
        <f>IF($N$10="","",IF(HLOOKUP($N$10,Presentación!$BZ$3:$DE$575,Presentación!AP386,0)="","",HLOOKUP($N$10,Presentación!$BZ$3:$DE$575,Presentación!AP386,0)))</f>
        <v/>
      </c>
      <c r="H407" s="516"/>
      <c r="I407" s="516"/>
      <c r="J407" s="517"/>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c r="BN407">
        <f t="shared" si="31"/>
        <v>0</v>
      </c>
      <c r="BO407">
        <f t="shared" si="32"/>
        <v>0</v>
      </c>
      <c r="DP407"/>
      <c r="DQ407"/>
      <c r="DR407" s="2">
        <f t="shared" si="33"/>
        <v>0</v>
      </c>
      <c r="DS407" s="2">
        <f t="shared" si="34"/>
        <v>0</v>
      </c>
      <c r="DT407" s="2">
        <f t="shared" si="35"/>
        <v>0</v>
      </c>
      <c r="DU407" s="2">
        <f t="shared" si="36"/>
        <v>0</v>
      </c>
    </row>
    <row r="408" spans="1:125" s="38" customFormat="1" ht="15" customHeight="1">
      <c r="A408" s="140"/>
      <c r="B408" s="140"/>
      <c r="C408" s="230" t="s">
        <v>5706</v>
      </c>
      <c r="D408" s="519" t="str">
        <f>IF($N$10="","",IF(HLOOKUP($N$10,Presentación!$AQ$3:$BV$575,Presentación!AP387)="","",HLOOKUP($N$10,Presentación!$AQ$3:$BV$575,Presentación!AP387,0)))</f>
        <v/>
      </c>
      <c r="E408" s="520"/>
      <c r="F408" s="521"/>
      <c r="G408" s="515" t="str">
        <f>IF($N$10="","",IF(HLOOKUP($N$10,Presentación!$BZ$3:$DE$575,Presentación!AP387,0)="","",HLOOKUP($N$10,Presentación!$BZ$3:$DE$575,Presentación!AP387,0)))</f>
        <v/>
      </c>
      <c r="H408" s="516"/>
      <c r="I408" s="516"/>
      <c r="J408" s="517"/>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c r="BN408">
        <f t="shared" si="31"/>
        <v>0</v>
      </c>
      <c r="BO408">
        <f t="shared" si="32"/>
        <v>0</v>
      </c>
      <c r="DP408"/>
      <c r="DQ408"/>
      <c r="DR408" s="2">
        <f t="shared" si="33"/>
        <v>0</v>
      </c>
      <c r="DS408" s="2">
        <f t="shared" si="34"/>
        <v>0</v>
      </c>
      <c r="DT408" s="2">
        <f t="shared" si="35"/>
        <v>0</v>
      </c>
      <c r="DU408" s="2">
        <f t="shared" si="36"/>
        <v>0</v>
      </c>
    </row>
    <row r="409" spans="1:125" s="38" customFormat="1" ht="15" customHeight="1">
      <c r="A409" s="140"/>
      <c r="B409" s="140"/>
      <c r="C409" s="230" t="s">
        <v>5707</v>
      </c>
      <c r="D409" s="519" t="str">
        <f>IF($N$10="","",IF(HLOOKUP($N$10,Presentación!$AQ$3:$BV$575,Presentación!AP388)="","",HLOOKUP($N$10,Presentación!$AQ$3:$BV$575,Presentación!AP388,0)))</f>
        <v/>
      </c>
      <c r="E409" s="520"/>
      <c r="F409" s="521"/>
      <c r="G409" s="515" t="str">
        <f>IF($N$10="","",IF(HLOOKUP($N$10,Presentación!$BZ$3:$DE$575,Presentación!AP388,0)="","",HLOOKUP($N$10,Presentación!$BZ$3:$DE$575,Presentación!AP388,0)))</f>
        <v/>
      </c>
      <c r="H409" s="516"/>
      <c r="I409" s="516"/>
      <c r="J409" s="517"/>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c r="BN409">
        <f t="shared" ref="BN409:BN472" si="37">IF(D410&lt;&gt;"",IF(OR(COUNTA(K410:BK410)=0,COUNTA(K410:BK410)&gt;=(53-$DN$21)),0,1),0)</f>
        <v>0</v>
      </c>
      <c r="BO409">
        <f t="shared" ref="BO409:BO472" si="38">IF(D410="",IF(COUNTA(K410:BK410)=0,0,1),0)</f>
        <v>0</v>
      </c>
      <c r="DP409"/>
      <c r="DQ409"/>
      <c r="DR409" s="2">
        <f t="shared" ref="DR409:DR472" si="39">K409</f>
        <v>0</v>
      </c>
      <c r="DS409" s="2">
        <f t="shared" ref="DS409:DS472" si="40">COUNTIF(L409:BK409,"NS")</f>
        <v>0</v>
      </c>
      <c r="DT409" s="2">
        <f t="shared" ref="DT409:DT472" si="41">SUM(L409:BK409)</f>
        <v>0</v>
      </c>
      <c r="DU409" s="2">
        <f t="shared" si="36"/>
        <v>0</v>
      </c>
    </row>
    <row r="410" spans="1:125" s="38" customFormat="1" ht="15" customHeight="1">
      <c r="A410" s="140"/>
      <c r="B410" s="140"/>
      <c r="C410" s="230" t="s">
        <v>5708</v>
      </c>
      <c r="D410" s="519" t="str">
        <f>IF($N$10="","",IF(HLOOKUP($N$10,Presentación!$AQ$3:$BV$575,Presentación!AP389)="","",HLOOKUP($N$10,Presentación!$AQ$3:$BV$575,Presentación!AP389,0)))</f>
        <v/>
      </c>
      <c r="E410" s="520"/>
      <c r="F410" s="521"/>
      <c r="G410" s="515" t="str">
        <f>IF($N$10="","",IF(HLOOKUP($N$10,Presentación!$BZ$3:$DE$575,Presentación!AP389,0)="","",HLOOKUP($N$10,Presentación!$BZ$3:$DE$575,Presentación!AP389,0)))</f>
        <v/>
      </c>
      <c r="H410" s="516"/>
      <c r="I410" s="516"/>
      <c r="J410" s="517"/>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c r="BN410">
        <f t="shared" si="37"/>
        <v>0</v>
      </c>
      <c r="BO410">
        <f t="shared" si="38"/>
        <v>0</v>
      </c>
      <c r="DP410"/>
      <c r="DQ410"/>
      <c r="DR410" s="2">
        <f t="shared" si="39"/>
        <v>0</v>
      </c>
      <c r="DS410" s="2">
        <f t="shared" si="40"/>
        <v>0</v>
      </c>
      <c r="DT410" s="2">
        <f t="shared" si="41"/>
        <v>0</v>
      </c>
      <c r="DU410" s="2">
        <f t="shared" ref="DU410:DU473" si="42">IF(OR(AND(DR410=0, DS410&gt;0),AND(DR410="NS", DT410&gt;0), AND(DR410="NS", DS410=0, DT410=0)), 1, IF(OR(AND(DR410&gt;0, DS410&gt;1,DR410&gt;DT410), AND(DR410="NS", DS410=2), AND(DR410="NS", DT410=0, DS410&gt;0), DR410=DT410), 0, 1))</f>
        <v>0</v>
      </c>
    </row>
    <row r="411" spans="1:125" s="38" customFormat="1" ht="15" customHeight="1">
      <c r="A411" s="140"/>
      <c r="B411" s="140"/>
      <c r="C411" s="230" t="s">
        <v>5709</v>
      </c>
      <c r="D411" s="519" t="str">
        <f>IF($N$10="","",IF(HLOOKUP($N$10,Presentación!$AQ$3:$BV$575,Presentación!AP390)="","",HLOOKUP($N$10,Presentación!$AQ$3:$BV$575,Presentación!AP390,0)))</f>
        <v/>
      </c>
      <c r="E411" s="520"/>
      <c r="F411" s="521"/>
      <c r="G411" s="515" t="str">
        <f>IF($N$10="","",IF(HLOOKUP($N$10,Presentación!$BZ$3:$DE$575,Presentación!AP390,0)="","",HLOOKUP($N$10,Presentación!$BZ$3:$DE$575,Presentación!AP390,0)))</f>
        <v/>
      </c>
      <c r="H411" s="516"/>
      <c r="I411" s="516"/>
      <c r="J411" s="517"/>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c r="BN411">
        <f t="shared" si="37"/>
        <v>0</v>
      </c>
      <c r="BO411">
        <f t="shared" si="38"/>
        <v>0</v>
      </c>
      <c r="DP411"/>
      <c r="DQ411"/>
      <c r="DR411" s="2">
        <f t="shared" si="39"/>
        <v>0</v>
      </c>
      <c r="DS411" s="2">
        <f t="shared" si="40"/>
        <v>0</v>
      </c>
      <c r="DT411" s="2">
        <f t="shared" si="41"/>
        <v>0</v>
      </c>
      <c r="DU411" s="2">
        <f t="shared" si="42"/>
        <v>0</v>
      </c>
    </row>
    <row r="412" spans="1:125" s="38" customFormat="1" ht="15" customHeight="1">
      <c r="A412" s="140"/>
      <c r="B412" s="140"/>
      <c r="C412" s="230" t="s">
        <v>5710</v>
      </c>
      <c r="D412" s="519" t="str">
        <f>IF($N$10="","",IF(HLOOKUP($N$10,Presentación!$AQ$3:$BV$575,Presentación!AP391)="","",HLOOKUP($N$10,Presentación!$AQ$3:$BV$575,Presentación!AP391,0)))</f>
        <v/>
      </c>
      <c r="E412" s="520"/>
      <c r="F412" s="521"/>
      <c r="G412" s="515" t="str">
        <f>IF($N$10="","",IF(HLOOKUP($N$10,Presentación!$BZ$3:$DE$575,Presentación!AP391,0)="","",HLOOKUP($N$10,Presentación!$BZ$3:$DE$575,Presentación!AP391,0)))</f>
        <v/>
      </c>
      <c r="H412" s="516"/>
      <c r="I412" s="516"/>
      <c r="J412" s="517"/>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c r="BN412">
        <f t="shared" si="37"/>
        <v>0</v>
      </c>
      <c r="BO412">
        <f t="shared" si="38"/>
        <v>0</v>
      </c>
      <c r="DP412"/>
      <c r="DQ412"/>
      <c r="DR412" s="2">
        <f t="shared" si="39"/>
        <v>0</v>
      </c>
      <c r="DS412" s="2">
        <f t="shared" si="40"/>
        <v>0</v>
      </c>
      <c r="DT412" s="2">
        <f t="shared" si="41"/>
        <v>0</v>
      </c>
      <c r="DU412" s="2">
        <f t="shared" si="42"/>
        <v>0</v>
      </c>
    </row>
    <row r="413" spans="1:125" s="38" customFormat="1" ht="15" customHeight="1">
      <c r="A413" s="140"/>
      <c r="B413" s="140"/>
      <c r="C413" s="230" t="s">
        <v>5711</v>
      </c>
      <c r="D413" s="519" t="str">
        <f>IF($N$10="","",IF(HLOOKUP($N$10,Presentación!$AQ$3:$BV$575,Presentación!AP392)="","",HLOOKUP($N$10,Presentación!$AQ$3:$BV$575,Presentación!AP392,0)))</f>
        <v/>
      </c>
      <c r="E413" s="520"/>
      <c r="F413" s="521"/>
      <c r="G413" s="515" t="str">
        <f>IF($N$10="","",IF(HLOOKUP($N$10,Presentación!$BZ$3:$DE$575,Presentación!AP392,0)="","",HLOOKUP($N$10,Presentación!$BZ$3:$DE$575,Presentación!AP392,0)))</f>
        <v/>
      </c>
      <c r="H413" s="516"/>
      <c r="I413" s="516"/>
      <c r="J413" s="517"/>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c r="BN413">
        <f t="shared" si="37"/>
        <v>0</v>
      </c>
      <c r="BO413">
        <f t="shared" si="38"/>
        <v>0</v>
      </c>
      <c r="DP413"/>
      <c r="DQ413"/>
      <c r="DR413" s="2">
        <f t="shared" si="39"/>
        <v>0</v>
      </c>
      <c r="DS413" s="2">
        <f t="shared" si="40"/>
        <v>0</v>
      </c>
      <c r="DT413" s="2">
        <f t="shared" si="41"/>
        <v>0</v>
      </c>
      <c r="DU413" s="2">
        <f t="shared" si="42"/>
        <v>0</v>
      </c>
    </row>
    <row r="414" spans="1:125" s="38" customFormat="1" ht="15" customHeight="1">
      <c r="A414" s="140"/>
      <c r="B414" s="140"/>
      <c r="C414" s="230" t="s">
        <v>5712</v>
      </c>
      <c r="D414" s="519" t="str">
        <f>IF($N$10="","",IF(HLOOKUP($N$10,Presentación!$AQ$3:$BV$575,Presentación!AP393)="","",HLOOKUP($N$10,Presentación!$AQ$3:$BV$575,Presentación!AP393,0)))</f>
        <v/>
      </c>
      <c r="E414" s="520"/>
      <c r="F414" s="521"/>
      <c r="G414" s="515" t="str">
        <f>IF($N$10="","",IF(HLOOKUP($N$10,Presentación!$BZ$3:$DE$575,Presentación!AP393,0)="","",HLOOKUP($N$10,Presentación!$BZ$3:$DE$575,Presentación!AP393,0)))</f>
        <v/>
      </c>
      <c r="H414" s="516"/>
      <c r="I414" s="516"/>
      <c r="J414" s="517"/>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c r="BN414">
        <f t="shared" si="37"/>
        <v>0</v>
      </c>
      <c r="BO414">
        <f t="shared" si="38"/>
        <v>0</v>
      </c>
      <c r="DP414"/>
      <c r="DQ414"/>
      <c r="DR414" s="2">
        <f t="shared" si="39"/>
        <v>0</v>
      </c>
      <c r="DS414" s="2">
        <f t="shared" si="40"/>
        <v>0</v>
      </c>
      <c r="DT414" s="2">
        <f t="shared" si="41"/>
        <v>0</v>
      </c>
      <c r="DU414" s="2">
        <f t="shared" si="42"/>
        <v>0</v>
      </c>
    </row>
    <row r="415" spans="1:125" s="38" customFormat="1" ht="15" customHeight="1">
      <c r="A415" s="140"/>
      <c r="B415" s="140"/>
      <c r="C415" s="230" t="s">
        <v>5713</v>
      </c>
      <c r="D415" s="519" t="str">
        <f>IF($N$10="","",IF(HLOOKUP($N$10,Presentación!$AQ$3:$BV$575,Presentación!AP394)="","",HLOOKUP($N$10,Presentación!$AQ$3:$BV$575,Presentación!AP394,0)))</f>
        <v/>
      </c>
      <c r="E415" s="520"/>
      <c r="F415" s="521"/>
      <c r="G415" s="515" t="str">
        <f>IF($N$10="","",IF(HLOOKUP($N$10,Presentación!$BZ$3:$DE$575,Presentación!AP394,0)="","",HLOOKUP($N$10,Presentación!$BZ$3:$DE$575,Presentación!AP394,0)))</f>
        <v/>
      </c>
      <c r="H415" s="516"/>
      <c r="I415" s="516"/>
      <c r="J415" s="517"/>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c r="BN415">
        <f t="shared" si="37"/>
        <v>0</v>
      </c>
      <c r="BO415">
        <f t="shared" si="38"/>
        <v>0</v>
      </c>
      <c r="DP415"/>
      <c r="DQ415"/>
      <c r="DR415" s="2">
        <f t="shared" si="39"/>
        <v>0</v>
      </c>
      <c r="DS415" s="2">
        <f t="shared" si="40"/>
        <v>0</v>
      </c>
      <c r="DT415" s="2">
        <f t="shared" si="41"/>
        <v>0</v>
      </c>
      <c r="DU415" s="2">
        <f t="shared" si="42"/>
        <v>0</v>
      </c>
    </row>
    <row r="416" spans="1:125" s="38" customFormat="1" ht="15" customHeight="1">
      <c r="A416" s="140"/>
      <c r="B416" s="140"/>
      <c r="C416" s="230" t="s">
        <v>5714</v>
      </c>
      <c r="D416" s="519" t="str">
        <f>IF($N$10="","",IF(HLOOKUP($N$10,Presentación!$AQ$3:$BV$575,Presentación!AP395)="","",HLOOKUP($N$10,Presentación!$AQ$3:$BV$575,Presentación!AP395,0)))</f>
        <v/>
      </c>
      <c r="E416" s="520"/>
      <c r="F416" s="521"/>
      <c r="G416" s="515" t="str">
        <f>IF($N$10="","",IF(HLOOKUP($N$10,Presentación!$BZ$3:$DE$575,Presentación!AP395,0)="","",HLOOKUP($N$10,Presentación!$BZ$3:$DE$575,Presentación!AP395,0)))</f>
        <v/>
      </c>
      <c r="H416" s="516"/>
      <c r="I416" s="516"/>
      <c r="J416" s="517"/>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c r="BN416">
        <f t="shared" si="37"/>
        <v>0</v>
      </c>
      <c r="BO416">
        <f t="shared" si="38"/>
        <v>0</v>
      </c>
      <c r="DP416"/>
      <c r="DQ416"/>
      <c r="DR416" s="2">
        <f t="shared" si="39"/>
        <v>0</v>
      </c>
      <c r="DS416" s="2">
        <f t="shared" si="40"/>
        <v>0</v>
      </c>
      <c r="DT416" s="2">
        <f t="shared" si="41"/>
        <v>0</v>
      </c>
      <c r="DU416" s="2">
        <f t="shared" si="42"/>
        <v>0</v>
      </c>
    </row>
    <row r="417" spans="1:125" s="38" customFormat="1" ht="15" customHeight="1">
      <c r="A417" s="140"/>
      <c r="B417" s="140"/>
      <c r="C417" s="230" t="s">
        <v>5715</v>
      </c>
      <c r="D417" s="519" t="str">
        <f>IF($N$10="","",IF(HLOOKUP($N$10,Presentación!$AQ$3:$BV$575,Presentación!AP396)="","",HLOOKUP($N$10,Presentación!$AQ$3:$BV$575,Presentación!AP396,0)))</f>
        <v/>
      </c>
      <c r="E417" s="520"/>
      <c r="F417" s="521"/>
      <c r="G417" s="515" t="str">
        <f>IF($N$10="","",IF(HLOOKUP($N$10,Presentación!$BZ$3:$DE$575,Presentación!AP396,0)="","",HLOOKUP($N$10,Presentación!$BZ$3:$DE$575,Presentación!AP396,0)))</f>
        <v/>
      </c>
      <c r="H417" s="516"/>
      <c r="I417" s="516"/>
      <c r="J417" s="517"/>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c r="BN417">
        <f t="shared" si="37"/>
        <v>0</v>
      </c>
      <c r="BO417">
        <f t="shared" si="38"/>
        <v>0</v>
      </c>
      <c r="DP417"/>
      <c r="DQ417"/>
      <c r="DR417" s="2">
        <f t="shared" si="39"/>
        <v>0</v>
      </c>
      <c r="DS417" s="2">
        <f t="shared" si="40"/>
        <v>0</v>
      </c>
      <c r="DT417" s="2">
        <f t="shared" si="41"/>
        <v>0</v>
      </c>
      <c r="DU417" s="2">
        <f t="shared" si="42"/>
        <v>0</v>
      </c>
    </row>
    <row r="418" spans="1:125" s="38" customFormat="1" ht="15" customHeight="1">
      <c r="A418" s="140"/>
      <c r="B418" s="140"/>
      <c r="C418" s="230" t="s">
        <v>5716</v>
      </c>
      <c r="D418" s="519" t="str">
        <f>IF($N$10="","",IF(HLOOKUP($N$10,Presentación!$AQ$3:$BV$575,Presentación!AP397)="","",HLOOKUP($N$10,Presentación!$AQ$3:$BV$575,Presentación!AP397,0)))</f>
        <v/>
      </c>
      <c r="E418" s="520"/>
      <c r="F418" s="521"/>
      <c r="G418" s="515" t="str">
        <f>IF($N$10="","",IF(HLOOKUP($N$10,Presentación!$BZ$3:$DE$575,Presentación!AP397,0)="","",HLOOKUP($N$10,Presentación!$BZ$3:$DE$575,Presentación!AP397,0)))</f>
        <v/>
      </c>
      <c r="H418" s="516"/>
      <c r="I418" s="516"/>
      <c r="J418" s="517"/>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c r="BN418">
        <f t="shared" si="37"/>
        <v>0</v>
      </c>
      <c r="BO418">
        <f t="shared" si="38"/>
        <v>0</v>
      </c>
      <c r="DP418"/>
      <c r="DQ418"/>
      <c r="DR418" s="2">
        <f t="shared" si="39"/>
        <v>0</v>
      </c>
      <c r="DS418" s="2">
        <f t="shared" si="40"/>
        <v>0</v>
      </c>
      <c r="DT418" s="2">
        <f t="shared" si="41"/>
        <v>0</v>
      </c>
      <c r="DU418" s="2">
        <f t="shared" si="42"/>
        <v>0</v>
      </c>
    </row>
    <row r="419" spans="1:125" s="38" customFormat="1" ht="15" customHeight="1">
      <c r="A419" s="140"/>
      <c r="B419" s="140"/>
      <c r="C419" s="230" t="s">
        <v>5717</v>
      </c>
      <c r="D419" s="519" t="str">
        <f>IF($N$10="","",IF(HLOOKUP($N$10,Presentación!$AQ$3:$BV$575,Presentación!AP398)="","",HLOOKUP($N$10,Presentación!$AQ$3:$BV$575,Presentación!AP398,0)))</f>
        <v/>
      </c>
      <c r="E419" s="520"/>
      <c r="F419" s="521"/>
      <c r="G419" s="515" t="str">
        <f>IF($N$10="","",IF(HLOOKUP($N$10,Presentación!$BZ$3:$DE$575,Presentación!AP398,0)="","",HLOOKUP($N$10,Presentación!$BZ$3:$DE$575,Presentación!AP398,0)))</f>
        <v/>
      </c>
      <c r="H419" s="516"/>
      <c r="I419" s="516"/>
      <c r="J419" s="517"/>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c r="BN419">
        <f t="shared" si="37"/>
        <v>0</v>
      </c>
      <c r="BO419">
        <f t="shared" si="38"/>
        <v>0</v>
      </c>
      <c r="DP419"/>
      <c r="DQ419"/>
      <c r="DR419" s="2">
        <f t="shared" si="39"/>
        <v>0</v>
      </c>
      <c r="DS419" s="2">
        <f t="shared" si="40"/>
        <v>0</v>
      </c>
      <c r="DT419" s="2">
        <f t="shared" si="41"/>
        <v>0</v>
      </c>
      <c r="DU419" s="2">
        <f t="shared" si="42"/>
        <v>0</v>
      </c>
    </row>
    <row r="420" spans="1:125" s="38" customFormat="1" ht="15" customHeight="1">
      <c r="A420" s="140"/>
      <c r="B420" s="140"/>
      <c r="C420" s="230" t="s">
        <v>5718</v>
      </c>
      <c r="D420" s="519" t="str">
        <f>IF($N$10="","",IF(HLOOKUP($N$10,Presentación!$AQ$3:$BV$575,Presentación!AP399)="","",HLOOKUP($N$10,Presentación!$AQ$3:$BV$575,Presentación!AP399,0)))</f>
        <v/>
      </c>
      <c r="E420" s="520"/>
      <c r="F420" s="521"/>
      <c r="G420" s="515" t="str">
        <f>IF($N$10="","",IF(HLOOKUP($N$10,Presentación!$BZ$3:$DE$575,Presentación!AP399,0)="","",HLOOKUP($N$10,Presentación!$BZ$3:$DE$575,Presentación!AP399,0)))</f>
        <v/>
      </c>
      <c r="H420" s="516"/>
      <c r="I420" s="516"/>
      <c r="J420" s="517"/>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c r="BN420">
        <f t="shared" si="37"/>
        <v>0</v>
      </c>
      <c r="BO420">
        <f t="shared" si="38"/>
        <v>0</v>
      </c>
      <c r="DP420"/>
      <c r="DQ420"/>
      <c r="DR420" s="2">
        <f t="shared" si="39"/>
        <v>0</v>
      </c>
      <c r="DS420" s="2">
        <f t="shared" si="40"/>
        <v>0</v>
      </c>
      <c r="DT420" s="2">
        <f t="shared" si="41"/>
        <v>0</v>
      </c>
      <c r="DU420" s="2">
        <f t="shared" si="42"/>
        <v>0</v>
      </c>
    </row>
    <row r="421" spans="1:125" s="38" customFormat="1" ht="15" customHeight="1">
      <c r="A421" s="140"/>
      <c r="B421" s="140"/>
      <c r="C421" s="230" t="s">
        <v>5719</v>
      </c>
      <c r="D421" s="519" t="str">
        <f>IF($N$10="","",IF(HLOOKUP($N$10,Presentación!$AQ$3:$BV$575,Presentación!AP400)="","",HLOOKUP($N$10,Presentación!$AQ$3:$BV$575,Presentación!AP400,0)))</f>
        <v/>
      </c>
      <c r="E421" s="520"/>
      <c r="F421" s="521"/>
      <c r="G421" s="515" t="str">
        <f>IF($N$10="","",IF(HLOOKUP($N$10,Presentación!$BZ$3:$DE$575,Presentación!AP400,0)="","",HLOOKUP($N$10,Presentación!$BZ$3:$DE$575,Presentación!AP400,0)))</f>
        <v/>
      </c>
      <c r="H421" s="516"/>
      <c r="I421" s="516"/>
      <c r="J421" s="517"/>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c r="BN421">
        <f t="shared" si="37"/>
        <v>0</v>
      </c>
      <c r="BO421">
        <f t="shared" si="38"/>
        <v>0</v>
      </c>
      <c r="DP421"/>
      <c r="DQ421"/>
      <c r="DR421" s="2">
        <f t="shared" si="39"/>
        <v>0</v>
      </c>
      <c r="DS421" s="2">
        <f t="shared" si="40"/>
        <v>0</v>
      </c>
      <c r="DT421" s="2">
        <f t="shared" si="41"/>
        <v>0</v>
      </c>
      <c r="DU421" s="2">
        <f t="shared" si="42"/>
        <v>0</v>
      </c>
    </row>
    <row r="422" spans="1:125" s="38" customFormat="1" ht="15" customHeight="1">
      <c r="A422" s="140"/>
      <c r="B422" s="140"/>
      <c r="C422" s="230" t="s">
        <v>5720</v>
      </c>
      <c r="D422" s="519" t="str">
        <f>IF($N$10="","",IF(HLOOKUP($N$10,Presentación!$AQ$3:$BV$575,Presentación!AP401)="","",HLOOKUP($N$10,Presentación!$AQ$3:$BV$575,Presentación!AP401,0)))</f>
        <v/>
      </c>
      <c r="E422" s="520"/>
      <c r="F422" s="521"/>
      <c r="G422" s="515" t="str">
        <f>IF($N$10="","",IF(HLOOKUP($N$10,Presentación!$BZ$3:$DE$575,Presentación!AP401,0)="","",HLOOKUP($N$10,Presentación!$BZ$3:$DE$575,Presentación!AP401,0)))</f>
        <v/>
      </c>
      <c r="H422" s="516"/>
      <c r="I422" s="516"/>
      <c r="J422" s="517"/>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c r="BN422">
        <f t="shared" si="37"/>
        <v>0</v>
      </c>
      <c r="BO422">
        <f t="shared" si="38"/>
        <v>0</v>
      </c>
      <c r="DP422"/>
      <c r="DQ422"/>
      <c r="DR422" s="2">
        <f t="shared" si="39"/>
        <v>0</v>
      </c>
      <c r="DS422" s="2">
        <f t="shared" si="40"/>
        <v>0</v>
      </c>
      <c r="DT422" s="2">
        <f t="shared" si="41"/>
        <v>0</v>
      </c>
      <c r="DU422" s="2">
        <f t="shared" si="42"/>
        <v>0</v>
      </c>
    </row>
    <row r="423" spans="1:125" s="38" customFormat="1" ht="15" customHeight="1">
      <c r="A423" s="140"/>
      <c r="B423" s="140"/>
      <c r="C423" s="230" t="s">
        <v>5721</v>
      </c>
      <c r="D423" s="519" t="str">
        <f>IF($N$10="","",IF(HLOOKUP($N$10,Presentación!$AQ$3:$BV$575,Presentación!AP402)="","",HLOOKUP($N$10,Presentación!$AQ$3:$BV$575,Presentación!AP402,0)))</f>
        <v/>
      </c>
      <c r="E423" s="520"/>
      <c r="F423" s="521"/>
      <c r="G423" s="515" t="str">
        <f>IF($N$10="","",IF(HLOOKUP($N$10,Presentación!$BZ$3:$DE$575,Presentación!AP402,0)="","",HLOOKUP($N$10,Presentación!$BZ$3:$DE$575,Presentación!AP402,0)))</f>
        <v/>
      </c>
      <c r="H423" s="516"/>
      <c r="I423" s="516"/>
      <c r="J423" s="517"/>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c r="BN423">
        <f t="shared" si="37"/>
        <v>0</v>
      </c>
      <c r="BO423">
        <f t="shared" si="38"/>
        <v>0</v>
      </c>
      <c r="DP423"/>
      <c r="DQ423"/>
      <c r="DR423" s="2">
        <f t="shared" si="39"/>
        <v>0</v>
      </c>
      <c r="DS423" s="2">
        <f t="shared" si="40"/>
        <v>0</v>
      </c>
      <c r="DT423" s="2">
        <f t="shared" si="41"/>
        <v>0</v>
      </c>
      <c r="DU423" s="2">
        <f t="shared" si="42"/>
        <v>0</v>
      </c>
    </row>
    <row r="424" spans="1:125" s="38" customFormat="1" ht="15" customHeight="1">
      <c r="A424" s="140"/>
      <c r="B424" s="140"/>
      <c r="C424" s="230" t="s">
        <v>5722</v>
      </c>
      <c r="D424" s="519" t="str">
        <f>IF($N$10="","",IF(HLOOKUP($N$10,Presentación!$AQ$3:$BV$575,Presentación!AP403)="","",HLOOKUP($N$10,Presentación!$AQ$3:$BV$575,Presentación!AP403,0)))</f>
        <v/>
      </c>
      <c r="E424" s="520"/>
      <c r="F424" s="521"/>
      <c r="G424" s="515" t="str">
        <f>IF($N$10="","",IF(HLOOKUP($N$10,Presentación!$BZ$3:$DE$575,Presentación!AP403,0)="","",HLOOKUP($N$10,Presentación!$BZ$3:$DE$575,Presentación!AP403,0)))</f>
        <v/>
      </c>
      <c r="H424" s="516"/>
      <c r="I424" s="516"/>
      <c r="J424" s="517"/>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c r="BN424">
        <f t="shared" si="37"/>
        <v>0</v>
      </c>
      <c r="BO424">
        <f t="shared" si="38"/>
        <v>0</v>
      </c>
      <c r="DP424"/>
      <c r="DQ424"/>
      <c r="DR424" s="2">
        <f t="shared" si="39"/>
        <v>0</v>
      </c>
      <c r="DS424" s="2">
        <f t="shared" si="40"/>
        <v>0</v>
      </c>
      <c r="DT424" s="2">
        <f t="shared" si="41"/>
        <v>0</v>
      </c>
      <c r="DU424" s="2">
        <f t="shared" si="42"/>
        <v>0</v>
      </c>
    </row>
    <row r="425" spans="1:125" s="38" customFormat="1" ht="15" customHeight="1">
      <c r="A425" s="140"/>
      <c r="B425" s="140"/>
      <c r="C425" s="230" t="s">
        <v>5723</v>
      </c>
      <c r="D425" s="519" t="str">
        <f>IF($N$10="","",IF(HLOOKUP($N$10,Presentación!$AQ$3:$BV$575,Presentación!AP404)="","",HLOOKUP($N$10,Presentación!$AQ$3:$BV$575,Presentación!AP404,0)))</f>
        <v/>
      </c>
      <c r="E425" s="520"/>
      <c r="F425" s="521"/>
      <c r="G425" s="515" t="str">
        <f>IF($N$10="","",IF(HLOOKUP($N$10,Presentación!$BZ$3:$DE$575,Presentación!AP404,0)="","",HLOOKUP($N$10,Presentación!$BZ$3:$DE$575,Presentación!AP404,0)))</f>
        <v/>
      </c>
      <c r="H425" s="516"/>
      <c r="I425" s="516"/>
      <c r="J425" s="517"/>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c r="BN425">
        <f t="shared" si="37"/>
        <v>0</v>
      </c>
      <c r="BO425">
        <f t="shared" si="38"/>
        <v>0</v>
      </c>
      <c r="DP425"/>
      <c r="DQ425"/>
      <c r="DR425" s="2">
        <f t="shared" si="39"/>
        <v>0</v>
      </c>
      <c r="DS425" s="2">
        <f t="shared" si="40"/>
        <v>0</v>
      </c>
      <c r="DT425" s="2">
        <f t="shared" si="41"/>
        <v>0</v>
      </c>
      <c r="DU425" s="2">
        <f t="shared" si="42"/>
        <v>0</v>
      </c>
    </row>
    <row r="426" spans="1:125" s="38" customFormat="1" ht="15" customHeight="1">
      <c r="A426" s="140"/>
      <c r="B426" s="140"/>
      <c r="C426" s="230" t="s">
        <v>5724</v>
      </c>
      <c r="D426" s="519" t="str">
        <f>IF($N$10="","",IF(HLOOKUP($N$10,Presentación!$AQ$3:$BV$575,Presentación!AP405)="","",HLOOKUP($N$10,Presentación!$AQ$3:$BV$575,Presentación!AP405,0)))</f>
        <v/>
      </c>
      <c r="E426" s="520"/>
      <c r="F426" s="521"/>
      <c r="G426" s="515" t="str">
        <f>IF($N$10="","",IF(HLOOKUP($N$10,Presentación!$BZ$3:$DE$575,Presentación!AP405,0)="","",HLOOKUP($N$10,Presentación!$BZ$3:$DE$575,Presentación!AP405,0)))</f>
        <v/>
      </c>
      <c r="H426" s="516"/>
      <c r="I426" s="516"/>
      <c r="J426" s="517"/>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c r="BN426">
        <f t="shared" si="37"/>
        <v>0</v>
      </c>
      <c r="BO426">
        <f t="shared" si="38"/>
        <v>0</v>
      </c>
      <c r="DP426"/>
      <c r="DQ426"/>
      <c r="DR426" s="2">
        <f t="shared" si="39"/>
        <v>0</v>
      </c>
      <c r="DS426" s="2">
        <f t="shared" si="40"/>
        <v>0</v>
      </c>
      <c r="DT426" s="2">
        <f t="shared" si="41"/>
        <v>0</v>
      </c>
      <c r="DU426" s="2">
        <f t="shared" si="42"/>
        <v>0</v>
      </c>
    </row>
    <row r="427" spans="1:125" s="38" customFormat="1" ht="15" customHeight="1">
      <c r="A427" s="140"/>
      <c r="B427" s="140"/>
      <c r="C427" s="230" t="s">
        <v>5725</v>
      </c>
      <c r="D427" s="519" t="str">
        <f>IF($N$10="","",IF(HLOOKUP($N$10,Presentación!$AQ$3:$BV$575,Presentación!AP406)="","",HLOOKUP($N$10,Presentación!$AQ$3:$BV$575,Presentación!AP406,0)))</f>
        <v/>
      </c>
      <c r="E427" s="520"/>
      <c r="F427" s="521"/>
      <c r="G427" s="515" t="str">
        <f>IF($N$10="","",IF(HLOOKUP($N$10,Presentación!$BZ$3:$DE$575,Presentación!AP406,0)="","",HLOOKUP($N$10,Presentación!$BZ$3:$DE$575,Presentación!AP406,0)))</f>
        <v/>
      </c>
      <c r="H427" s="516"/>
      <c r="I427" s="516"/>
      <c r="J427" s="517"/>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c r="BN427">
        <f t="shared" si="37"/>
        <v>0</v>
      </c>
      <c r="BO427">
        <f t="shared" si="38"/>
        <v>0</v>
      </c>
      <c r="DP427"/>
      <c r="DQ427"/>
      <c r="DR427" s="2">
        <f t="shared" si="39"/>
        <v>0</v>
      </c>
      <c r="DS427" s="2">
        <f t="shared" si="40"/>
        <v>0</v>
      </c>
      <c r="DT427" s="2">
        <f t="shared" si="41"/>
        <v>0</v>
      </c>
      <c r="DU427" s="2">
        <f t="shared" si="42"/>
        <v>0</v>
      </c>
    </row>
    <row r="428" spans="1:125" s="38" customFormat="1" ht="15" customHeight="1">
      <c r="A428" s="140"/>
      <c r="B428" s="140"/>
      <c r="C428" s="230" t="s">
        <v>5726</v>
      </c>
      <c r="D428" s="519" t="str">
        <f>IF($N$10="","",IF(HLOOKUP($N$10,Presentación!$AQ$3:$BV$575,Presentación!AP407)="","",HLOOKUP($N$10,Presentación!$AQ$3:$BV$575,Presentación!AP407,0)))</f>
        <v/>
      </c>
      <c r="E428" s="520"/>
      <c r="F428" s="521"/>
      <c r="G428" s="515" t="str">
        <f>IF($N$10="","",IF(HLOOKUP($N$10,Presentación!$BZ$3:$DE$575,Presentación!AP407,0)="","",HLOOKUP($N$10,Presentación!$BZ$3:$DE$575,Presentación!AP407,0)))</f>
        <v/>
      </c>
      <c r="H428" s="516"/>
      <c r="I428" s="516"/>
      <c r="J428" s="517"/>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c r="BN428">
        <f t="shared" si="37"/>
        <v>0</v>
      </c>
      <c r="BO428">
        <f t="shared" si="38"/>
        <v>0</v>
      </c>
      <c r="DP428"/>
      <c r="DQ428"/>
      <c r="DR428" s="2">
        <f t="shared" si="39"/>
        <v>0</v>
      </c>
      <c r="DS428" s="2">
        <f t="shared" si="40"/>
        <v>0</v>
      </c>
      <c r="DT428" s="2">
        <f t="shared" si="41"/>
        <v>0</v>
      </c>
      <c r="DU428" s="2">
        <f t="shared" si="42"/>
        <v>0</v>
      </c>
    </row>
    <row r="429" spans="1:125" s="38" customFormat="1" ht="15" customHeight="1">
      <c r="A429" s="140"/>
      <c r="B429" s="140"/>
      <c r="C429" s="230" t="s">
        <v>5727</v>
      </c>
      <c r="D429" s="519" t="str">
        <f>IF($N$10="","",IF(HLOOKUP($N$10,Presentación!$AQ$3:$BV$575,Presentación!AP408)="","",HLOOKUP($N$10,Presentación!$AQ$3:$BV$575,Presentación!AP408,0)))</f>
        <v/>
      </c>
      <c r="E429" s="520"/>
      <c r="F429" s="521"/>
      <c r="G429" s="515" t="str">
        <f>IF($N$10="","",IF(HLOOKUP($N$10,Presentación!$BZ$3:$DE$575,Presentación!AP408,0)="","",HLOOKUP($N$10,Presentación!$BZ$3:$DE$575,Presentación!AP408,0)))</f>
        <v/>
      </c>
      <c r="H429" s="516"/>
      <c r="I429" s="516"/>
      <c r="J429" s="517"/>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c r="BN429">
        <f t="shared" si="37"/>
        <v>0</v>
      </c>
      <c r="BO429">
        <f t="shared" si="38"/>
        <v>0</v>
      </c>
      <c r="DP429"/>
      <c r="DQ429"/>
      <c r="DR429" s="2">
        <f t="shared" si="39"/>
        <v>0</v>
      </c>
      <c r="DS429" s="2">
        <f t="shared" si="40"/>
        <v>0</v>
      </c>
      <c r="DT429" s="2">
        <f t="shared" si="41"/>
        <v>0</v>
      </c>
      <c r="DU429" s="2">
        <f t="shared" si="42"/>
        <v>0</v>
      </c>
    </row>
    <row r="430" spans="1:125" s="38" customFormat="1" ht="15" customHeight="1">
      <c r="A430" s="140"/>
      <c r="B430" s="140"/>
      <c r="C430" s="230" t="s">
        <v>5728</v>
      </c>
      <c r="D430" s="519" t="str">
        <f>IF($N$10="","",IF(HLOOKUP($N$10,Presentación!$AQ$3:$BV$575,Presentación!AP409)="","",HLOOKUP($N$10,Presentación!$AQ$3:$BV$575,Presentación!AP409,0)))</f>
        <v/>
      </c>
      <c r="E430" s="520"/>
      <c r="F430" s="521"/>
      <c r="G430" s="515" t="str">
        <f>IF($N$10="","",IF(HLOOKUP($N$10,Presentación!$BZ$3:$DE$575,Presentación!AP409,0)="","",HLOOKUP($N$10,Presentación!$BZ$3:$DE$575,Presentación!AP409,0)))</f>
        <v/>
      </c>
      <c r="H430" s="516"/>
      <c r="I430" s="516"/>
      <c r="J430" s="517"/>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c r="BN430">
        <f t="shared" si="37"/>
        <v>0</v>
      </c>
      <c r="BO430">
        <f t="shared" si="38"/>
        <v>0</v>
      </c>
      <c r="DP430"/>
      <c r="DQ430"/>
      <c r="DR430" s="2">
        <f t="shared" si="39"/>
        <v>0</v>
      </c>
      <c r="DS430" s="2">
        <f t="shared" si="40"/>
        <v>0</v>
      </c>
      <c r="DT430" s="2">
        <f t="shared" si="41"/>
        <v>0</v>
      </c>
      <c r="DU430" s="2">
        <f t="shared" si="42"/>
        <v>0</v>
      </c>
    </row>
    <row r="431" spans="1:125" s="38" customFormat="1" ht="15" customHeight="1">
      <c r="A431" s="140"/>
      <c r="B431" s="140"/>
      <c r="C431" s="230" t="s">
        <v>5729</v>
      </c>
      <c r="D431" s="519" t="str">
        <f>IF($N$10="","",IF(HLOOKUP($N$10,Presentación!$AQ$3:$BV$575,Presentación!AP410)="","",HLOOKUP($N$10,Presentación!$AQ$3:$BV$575,Presentación!AP410,0)))</f>
        <v/>
      </c>
      <c r="E431" s="520"/>
      <c r="F431" s="521"/>
      <c r="G431" s="515" t="str">
        <f>IF($N$10="","",IF(HLOOKUP($N$10,Presentación!$BZ$3:$DE$575,Presentación!AP410,0)="","",HLOOKUP($N$10,Presentación!$BZ$3:$DE$575,Presentación!AP410,0)))</f>
        <v/>
      </c>
      <c r="H431" s="516"/>
      <c r="I431" s="516"/>
      <c r="J431" s="517"/>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c r="BN431">
        <f t="shared" si="37"/>
        <v>0</v>
      </c>
      <c r="BO431">
        <f t="shared" si="38"/>
        <v>0</v>
      </c>
      <c r="DP431"/>
      <c r="DQ431"/>
      <c r="DR431" s="2">
        <f t="shared" si="39"/>
        <v>0</v>
      </c>
      <c r="DS431" s="2">
        <f t="shared" si="40"/>
        <v>0</v>
      </c>
      <c r="DT431" s="2">
        <f t="shared" si="41"/>
        <v>0</v>
      </c>
      <c r="DU431" s="2">
        <f t="shared" si="42"/>
        <v>0</v>
      </c>
    </row>
    <row r="432" spans="1:125" s="38" customFormat="1" ht="15" customHeight="1">
      <c r="A432" s="140"/>
      <c r="B432" s="140"/>
      <c r="C432" s="230" t="s">
        <v>5730</v>
      </c>
      <c r="D432" s="519" t="str">
        <f>IF($N$10="","",IF(HLOOKUP($N$10,Presentación!$AQ$3:$BV$575,Presentación!AP411)="","",HLOOKUP($N$10,Presentación!$AQ$3:$BV$575,Presentación!AP411,0)))</f>
        <v/>
      </c>
      <c r="E432" s="520"/>
      <c r="F432" s="521"/>
      <c r="G432" s="515" t="str">
        <f>IF($N$10="","",IF(HLOOKUP($N$10,Presentación!$BZ$3:$DE$575,Presentación!AP411,0)="","",HLOOKUP($N$10,Presentación!$BZ$3:$DE$575,Presentación!AP411,0)))</f>
        <v/>
      </c>
      <c r="H432" s="516"/>
      <c r="I432" s="516"/>
      <c r="J432" s="517"/>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c r="BN432">
        <f t="shared" si="37"/>
        <v>0</v>
      </c>
      <c r="BO432">
        <f t="shared" si="38"/>
        <v>0</v>
      </c>
      <c r="DP432"/>
      <c r="DQ432"/>
      <c r="DR432" s="2">
        <f t="shared" si="39"/>
        <v>0</v>
      </c>
      <c r="DS432" s="2">
        <f t="shared" si="40"/>
        <v>0</v>
      </c>
      <c r="DT432" s="2">
        <f t="shared" si="41"/>
        <v>0</v>
      </c>
      <c r="DU432" s="2">
        <f t="shared" si="42"/>
        <v>0</v>
      </c>
    </row>
    <row r="433" spans="1:125" s="38" customFormat="1" ht="15" customHeight="1">
      <c r="A433" s="140"/>
      <c r="B433" s="140"/>
      <c r="C433" s="230" t="s">
        <v>5731</v>
      </c>
      <c r="D433" s="519" t="str">
        <f>IF($N$10="","",IF(HLOOKUP($N$10,Presentación!$AQ$3:$BV$575,Presentación!AP412)="","",HLOOKUP($N$10,Presentación!$AQ$3:$BV$575,Presentación!AP412,0)))</f>
        <v/>
      </c>
      <c r="E433" s="520"/>
      <c r="F433" s="521"/>
      <c r="G433" s="515" t="str">
        <f>IF($N$10="","",IF(HLOOKUP($N$10,Presentación!$BZ$3:$DE$575,Presentación!AP412,0)="","",HLOOKUP($N$10,Presentación!$BZ$3:$DE$575,Presentación!AP412,0)))</f>
        <v/>
      </c>
      <c r="H433" s="516"/>
      <c r="I433" s="516"/>
      <c r="J433" s="517"/>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c r="BN433">
        <f t="shared" si="37"/>
        <v>0</v>
      </c>
      <c r="BO433">
        <f t="shared" si="38"/>
        <v>0</v>
      </c>
      <c r="DP433"/>
      <c r="DQ433"/>
      <c r="DR433" s="2">
        <f t="shared" si="39"/>
        <v>0</v>
      </c>
      <c r="DS433" s="2">
        <f t="shared" si="40"/>
        <v>0</v>
      </c>
      <c r="DT433" s="2">
        <f t="shared" si="41"/>
        <v>0</v>
      </c>
      <c r="DU433" s="2">
        <f t="shared" si="42"/>
        <v>0</v>
      </c>
    </row>
    <row r="434" spans="1:125" s="38" customFormat="1" ht="15" customHeight="1">
      <c r="A434" s="140"/>
      <c r="B434" s="140"/>
      <c r="C434" s="230" t="s">
        <v>5732</v>
      </c>
      <c r="D434" s="519" t="str">
        <f>IF($N$10="","",IF(HLOOKUP($N$10,Presentación!$AQ$3:$BV$575,Presentación!AP413)="","",HLOOKUP($N$10,Presentación!$AQ$3:$BV$575,Presentación!AP413,0)))</f>
        <v/>
      </c>
      <c r="E434" s="520"/>
      <c r="F434" s="521"/>
      <c r="G434" s="515" t="str">
        <f>IF($N$10="","",IF(HLOOKUP($N$10,Presentación!$BZ$3:$DE$575,Presentación!AP413,0)="","",HLOOKUP($N$10,Presentación!$BZ$3:$DE$575,Presentación!AP413,0)))</f>
        <v/>
      </c>
      <c r="H434" s="516"/>
      <c r="I434" s="516"/>
      <c r="J434" s="517"/>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c r="BN434">
        <f t="shared" si="37"/>
        <v>0</v>
      </c>
      <c r="BO434">
        <f t="shared" si="38"/>
        <v>0</v>
      </c>
      <c r="DP434"/>
      <c r="DQ434"/>
      <c r="DR434" s="2">
        <f t="shared" si="39"/>
        <v>0</v>
      </c>
      <c r="DS434" s="2">
        <f t="shared" si="40"/>
        <v>0</v>
      </c>
      <c r="DT434" s="2">
        <f t="shared" si="41"/>
        <v>0</v>
      </c>
      <c r="DU434" s="2">
        <f t="shared" si="42"/>
        <v>0</v>
      </c>
    </row>
    <row r="435" spans="1:125" s="38" customFormat="1" ht="15" customHeight="1">
      <c r="A435" s="140"/>
      <c r="B435" s="140"/>
      <c r="C435" s="230" t="s">
        <v>5733</v>
      </c>
      <c r="D435" s="519" t="str">
        <f>IF($N$10="","",IF(HLOOKUP($N$10,Presentación!$AQ$3:$BV$575,Presentación!AP414)="","",HLOOKUP($N$10,Presentación!$AQ$3:$BV$575,Presentación!AP414,0)))</f>
        <v/>
      </c>
      <c r="E435" s="520"/>
      <c r="F435" s="521"/>
      <c r="G435" s="515" t="str">
        <f>IF($N$10="","",IF(HLOOKUP($N$10,Presentación!$BZ$3:$DE$575,Presentación!AP414,0)="","",HLOOKUP($N$10,Presentación!$BZ$3:$DE$575,Presentación!AP414,0)))</f>
        <v/>
      </c>
      <c r="H435" s="516"/>
      <c r="I435" s="516"/>
      <c r="J435" s="517"/>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c r="BN435">
        <f t="shared" si="37"/>
        <v>0</v>
      </c>
      <c r="BO435">
        <f t="shared" si="38"/>
        <v>0</v>
      </c>
      <c r="DP435"/>
      <c r="DQ435"/>
      <c r="DR435" s="2">
        <f t="shared" si="39"/>
        <v>0</v>
      </c>
      <c r="DS435" s="2">
        <f t="shared" si="40"/>
        <v>0</v>
      </c>
      <c r="DT435" s="2">
        <f t="shared" si="41"/>
        <v>0</v>
      </c>
      <c r="DU435" s="2">
        <f t="shared" si="42"/>
        <v>0</v>
      </c>
    </row>
    <row r="436" spans="1:125" s="38" customFormat="1" ht="15" customHeight="1">
      <c r="A436" s="140"/>
      <c r="B436" s="140"/>
      <c r="C436" s="230" t="s">
        <v>5734</v>
      </c>
      <c r="D436" s="519" t="str">
        <f>IF($N$10="","",IF(HLOOKUP($N$10,Presentación!$AQ$3:$BV$575,Presentación!AP415)="","",HLOOKUP($N$10,Presentación!$AQ$3:$BV$575,Presentación!AP415,0)))</f>
        <v/>
      </c>
      <c r="E436" s="520"/>
      <c r="F436" s="521"/>
      <c r="G436" s="515" t="str">
        <f>IF($N$10="","",IF(HLOOKUP($N$10,Presentación!$BZ$3:$DE$575,Presentación!AP415,0)="","",HLOOKUP($N$10,Presentación!$BZ$3:$DE$575,Presentación!AP415,0)))</f>
        <v/>
      </c>
      <c r="H436" s="516"/>
      <c r="I436" s="516"/>
      <c r="J436" s="517"/>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c r="BN436">
        <f t="shared" si="37"/>
        <v>0</v>
      </c>
      <c r="BO436">
        <f t="shared" si="38"/>
        <v>0</v>
      </c>
      <c r="DP436"/>
      <c r="DQ436"/>
      <c r="DR436" s="2">
        <f t="shared" si="39"/>
        <v>0</v>
      </c>
      <c r="DS436" s="2">
        <f t="shared" si="40"/>
        <v>0</v>
      </c>
      <c r="DT436" s="2">
        <f t="shared" si="41"/>
        <v>0</v>
      </c>
      <c r="DU436" s="2">
        <f t="shared" si="42"/>
        <v>0</v>
      </c>
    </row>
    <row r="437" spans="1:125" s="38" customFormat="1" ht="15" customHeight="1">
      <c r="A437" s="140"/>
      <c r="B437" s="140"/>
      <c r="C437" s="230" t="s">
        <v>5735</v>
      </c>
      <c r="D437" s="519" t="str">
        <f>IF($N$10="","",IF(HLOOKUP($N$10,Presentación!$AQ$3:$BV$575,Presentación!AP416)="","",HLOOKUP($N$10,Presentación!$AQ$3:$BV$575,Presentación!AP416,0)))</f>
        <v/>
      </c>
      <c r="E437" s="520"/>
      <c r="F437" s="521"/>
      <c r="G437" s="515" t="str">
        <f>IF($N$10="","",IF(HLOOKUP($N$10,Presentación!$BZ$3:$DE$575,Presentación!AP416,0)="","",HLOOKUP($N$10,Presentación!$BZ$3:$DE$575,Presentación!AP416,0)))</f>
        <v/>
      </c>
      <c r="H437" s="516"/>
      <c r="I437" s="516"/>
      <c r="J437" s="517"/>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c r="BN437">
        <f t="shared" si="37"/>
        <v>0</v>
      </c>
      <c r="BO437">
        <f t="shared" si="38"/>
        <v>0</v>
      </c>
      <c r="DP437"/>
      <c r="DQ437"/>
      <c r="DR437" s="2">
        <f t="shared" si="39"/>
        <v>0</v>
      </c>
      <c r="DS437" s="2">
        <f t="shared" si="40"/>
        <v>0</v>
      </c>
      <c r="DT437" s="2">
        <f t="shared" si="41"/>
        <v>0</v>
      </c>
      <c r="DU437" s="2">
        <f t="shared" si="42"/>
        <v>0</v>
      </c>
    </row>
    <row r="438" spans="1:125" s="38" customFormat="1" ht="15" customHeight="1">
      <c r="A438" s="140"/>
      <c r="B438" s="140"/>
      <c r="C438" s="230" t="s">
        <v>5736</v>
      </c>
      <c r="D438" s="519" t="str">
        <f>IF($N$10="","",IF(HLOOKUP($N$10,Presentación!$AQ$3:$BV$575,Presentación!AP417)="","",HLOOKUP($N$10,Presentación!$AQ$3:$BV$575,Presentación!AP417,0)))</f>
        <v/>
      </c>
      <c r="E438" s="520"/>
      <c r="F438" s="521"/>
      <c r="G438" s="515" t="str">
        <f>IF($N$10="","",IF(HLOOKUP($N$10,Presentación!$BZ$3:$DE$575,Presentación!AP417,0)="","",HLOOKUP($N$10,Presentación!$BZ$3:$DE$575,Presentación!AP417,0)))</f>
        <v/>
      </c>
      <c r="H438" s="516"/>
      <c r="I438" s="516"/>
      <c r="J438" s="517"/>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c r="BN438">
        <f t="shared" si="37"/>
        <v>0</v>
      </c>
      <c r="BO438">
        <f t="shared" si="38"/>
        <v>0</v>
      </c>
      <c r="DP438"/>
      <c r="DQ438"/>
      <c r="DR438" s="2">
        <f t="shared" si="39"/>
        <v>0</v>
      </c>
      <c r="DS438" s="2">
        <f t="shared" si="40"/>
        <v>0</v>
      </c>
      <c r="DT438" s="2">
        <f t="shared" si="41"/>
        <v>0</v>
      </c>
      <c r="DU438" s="2">
        <f t="shared" si="42"/>
        <v>0</v>
      </c>
    </row>
    <row r="439" spans="1:125" s="38" customFormat="1" ht="15" customHeight="1">
      <c r="A439" s="140"/>
      <c r="B439" s="140"/>
      <c r="C439" s="230" t="s">
        <v>5737</v>
      </c>
      <c r="D439" s="519" t="str">
        <f>IF($N$10="","",IF(HLOOKUP($N$10,Presentación!$AQ$3:$BV$575,Presentación!AP418)="","",HLOOKUP($N$10,Presentación!$AQ$3:$BV$575,Presentación!AP418,0)))</f>
        <v/>
      </c>
      <c r="E439" s="520"/>
      <c r="F439" s="521"/>
      <c r="G439" s="515" t="str">
        <f>IF($N$10="","",IF(HLOOKUP($N$10,Presentación!$BZ$3:$DE$575,Presentación!AP418,0)="","",HLOOKUP($N$10,Presentación!$BZ$3:$DE$575,Presentación!AP418,0)))</f>
        <v/>
      </c>
      <c r="H439" s="516"/>
      <c r="I439" s="516"/>
      <c r="J439" s="517"/>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c r="BN439">
        <f t="shared" si="37"/>
        <v>0</v>
      </c>
      <c r="BO439">
        <f t="shared" si="38"/>
        <v>0</v>
      </c>
      <c r="DP439"/>
      <c r="DQ439"/>
      <c r="DR439" s="2">
        <f t="shared" si="39"/>
        <v>0</v>
      </c>
      <c r="DS439" s="2">
        <f t="shared" si="40"/>
        <v>0</v>
      </c>
      <c r="DT439" s="2">
        <f t="shared" si="41"/>
        <v>0</v>
      </c>
      <c r="DU439" s="2">
        <f t="shared" si="42"/>
        <v>0</v>
      </c>
    </row>
    <row r="440" spans="1:125" s="38" customFormat="1" ht="15" customHeight="1">
      <c r="A440" s="140"/>
      <c r="B440" s="140"/>
      <c r="C440" s="230" t="s">
        <v>5738</v>
      </c>
      <c r="D440" s="519" t="str">
        <f>IF($N$10="","",IF(HLOOKUP($N$10,Presentación!$AQ$3:$BV$575,Presentación!AP419)="","",HLOOKUP($N$10,Presentación!$AQ$3:$BV$575,Presentación!AP419,0)))</f>
        <v/>
      </c>
      <c r="E440" s="520"/>
      <c r="F440" s="521"/>
      <c r="G440" s="515" t="str">
        <f>IF($N$10="","",IF(HLOOKUP($N$10,Presentación!$BZ$3:$DE$575,Presentación!AP419,0)="","",HLOOKUP($N$10,Presentación!$BZ$3:$DE$575,Presentación!AP419,0)))</f>
        <v/>
      </c>
      <c r="H440" s="516"/>
      <c r="I440" s="516"/>
      <c r="J440" s="517"/>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c r="BN440">
        <f t="shared" si="37"/>
        <v>0</v>
      </c>
      <c r="BO440">
        <f t="shared" si="38"/>
        <v>0</v>
      </c>
      <c r="DP440"/>
      <c r="DQ440"/>
      <c r="DR440" s="2">
        <f t="shared" si="39"/>
        <v>0</v>
      </c>
      <c r="DS440" s="2">
        <f t="shared" si="40"/>
        <v>0</v>
      </c>
      <c r="DT440" s="2">
        <f t="shared" si="41"/>
        <v>0</v>
      </c>
      <c r="DU440" s="2">
        <f t="shared" si="42"/>
        <v>0</v>
      </c>
    </row>
    <row r="441" spans="1:125" s="38" customFormat="1" ht="15" customHeight="1">
      <c r="A441" s="140"/>
      <c r="B441" s="140"/>
      <c r="C441" s="230" t="s">
        <v>5739</v>
      </c>
      <c r="D441" s="519" t="str">
        <f>IF($N$10="","",IF(HLOOKUP($N$10,Presentación!$AQ$3:$BV$575,Presentación!AP420)="","",HLOOKUP($N$10,Presentación!$AQ$3:$BV$575,Presentación!AP420,0)))</f>
        <v/>
      </c>
      <c r="E441" s="520"/>
      <c r="F441" s="521"/>
      <c r="G441" s="515" t="str">
        <f>IF($N$10="","",IF(HLOOKUP($N$10,Presentación!$BZ$3:$DE$575,Presentación!AP420,0)="","",HLOOKUP($N$10,Presentación!$BZ$3:$DE$575,Presentación!AP420,0)))</f>
        <v/>
      </c>
      <c r="H441" s="516"/>
      <c r="I441" s="516"/>
      <c r="J441" s="517"/>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c r="BN441">
        <f t="shared" si="37"/>
        <v>0</v>
      </c>
      <c r="BO441">
        <f t="shared" si="38"/>
        <v>0</v>
      </c>
      <c r="DP441"/>
      <c r="DQ441"/>
      <c r="DR441" s="2">
        <f t="shared" si="39"/>
        <v>0</v>
      </c>
      <c r="DS441" s="2">
        <f t="shared" si="40"/>
        <v>0</v>
      </c>
      <c r="DT441" s="2">
        <f t="shared" si="41"/>
        <v>0</v>
      </c>
      <c r="DU441" s="2">
        <f t="shared" si="42"/>
        <v>0</v>
      </c>
    </row>
    <row r="442" spans="1:125" s="38" customFormat="1" ht="15" customHeight="1">
      <c r="A442" s="140"/>
      <c r="B442" s="140"/>
      <c r="C442" s="230" t="s">
        <v>5740</v>
      </c>
      <c r="D442" s="519" t="str">
        <f>IF($N$10="","",IF(HLOOKUP($N$10,Presentación!$AQ$3:$BV$575,Presentación!AP421)="","",HLOOKUP($N$10,Presentación!$AQ$3:$BV$575,Presentación!AP421,0)))</f>
        <v/>
      </c>
      <c r="E442" s="520"/>
      <c r="F442" s="521"/>
      <c r="G442" s="515" t="str">
        <f>IF($N$10="","",IF(HLOOKUP($N$10,Presentación!$BZ$3:$DE$575,Presentación!AP421,0)="","",HLOOKUP($N$10,Presentación!$BZ$3:$DE$575,Presentación!AP421,0)))</f>
        <v/>
      </c>
      <c r="H442" s="516"/>
      <c r="I442" s="516"/>
      <c r="J442" s="517"/>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c r="BN442">
        <f t="shared" si="37"/>
        <v>0</v>
      </c>
      <c r="BO442">
        <f t="shared" si="38"/>
        <v>0</v>
      </c>
      <c r="DP442"/>
      <c r="DQ442"/>
      <c r="DR442" s="2">
        <f t="shared" si="39"/>
        <v>0</v>
      </c>
      <c r="DS442" s="2">
        <f t="shared" si="40"/>
        <v>0</v>
      </c>
      <c r="DT442" s="2">
        <f t="shared" si="41"/>
        <v>0</v>
      </c>
      <c r="DU442" s="2">
        <f t="shared" si="42"/>
        <v>0</v>
      </c>
    </row>
    <row r="443" spans="1:125" s="38" customFormat="1" ht="15" customHeight="1">
      <c r="A443" s="140"/>
      <c r="B443" s="140"/>
      <c r="C443" s="230" t="s">
        <v>5741</v>
      </c>
      <c r="D443" s="519" t="str">
        <f>IF($N$10="","",IF(HLOOKUP($N$10,Presentación!$AQ$3:$BV$575,Presentación!AP422)="","",HLOOKUP($N$10,Presentación!$AQ$3:$BV$575,Presentación!AP422,0)))</f>
        <v/>
      </c>
      <c r="E443" s="520"/>
      <c r="F443" s="521"/>
      <c r="G443" s="515" t="str">
        <f>IF($N$10="","",IF(HLOOKUP($N$10,Presentación!$BZ$3:$DE$575,Presentación!AP422,0)="","",HLOOKUP($N$10,Presentación!$BZ$3:$DE$575,Presentación!AP422,0)))</f>
        <v/>
      </c>
      <c r="H443" s="516"/>
      <c r="I443" s="516"/>
      <c r="J443" s="517"/>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c r="BN443">
        <f t="shared" si="37"/>
        <v>0</v>
      </c>
      <c r="BO443">
        <f t="shared" si="38"/>
        <v>0</v>
      </c>
      <c r="DP443"/>
      <c r="DQ443"/>
      <c r="DR443" s="2">
        <f t="shared" si="39"/>
        <v>0</v>
      </c>
      <c r="DS443" s="2">
        <f t="shared" si="40"/>
        <v>0</v>
      </c>
      <c r="DT443" s="2">
        <f t="shared" si="41"/>
        <v>0</v>
      </c>
      <c r="DU443" s="2">
        <f t="shared" si="42"/>
        <v>0</v>
      </c>
    </row>
    <row r="444" spans="1:125" s="38" customFormat="1" ht="15" customHeight="1">
      <c r="A444" s="140"/>
      <c r="B444" s="140"/>
      <c r="C444" s="230" t="s">
        <v>5742</v>
      </c>
      <c r="D444" s="519" t="str">
        <f>IF($N$10="","",IF(HLOOKUP($N$10,Presentación!$AQ$3:$BV$575,Presentación!AP423)="","",HLOOKUP($N$10,Presentación!$AQ$3:$BV$575,Presentación!AP423,0)))</f>
        <v/>
      </c>
      <c r="E444" s="520"/>
      <c r="F444" s="521"/>
      <c r="G444" s="515" t="str">
        <f>IF($N$10="","",IF(HLOOKUP($N$10,Presentación!$BZ$3:$DE$575,Presentación!AP423,0)="","",HLOOKUP($N$10,Presentación!$BZ$3:$DE$575,Presentación!AP423,0)))</f>
        <v/>
      </c>
      <c r="H444" s="516"/>
      <c r="I444" s="516"/>
      <c r="J444" s="517"/>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c r="BN444">
        <f t="shared" si="37"/>
        <v>0</v>
      </c>
      <c r="BO444">
        <f t="shared" si="38"/>
        <v>0</v>
      </c>
      <c r="DP444"/>
      <c r="DQ444"/>
      <c r="DR444" s="2">
        <f t="shared" si="39"/>
        <v>0</v>
      </c>
      <c r="DS444" s="2">
        <f t="shared" si="40"/>
        <v>0</v>
      </c>
      <c r="DT444" s="2">
        <f t="shared" si="41"/>
        <v>0</v>
      </c>
      <c r="DU444" s="2">
        <f t="shared" si="42"/>
        <v>0</v>
      </c>
    </row>
    <row r="445" spans="1:125" s="38" customFormat="1" ht="15" customHeight="1">
      <c r="A445" s="140"/>
      <c r="B445" s="140"/>
      <c r="C445" s="230" t="s">
        <v>5743</v>
      </c>
      <c r="D445" s="519" t="str">
        <f>IF($N$10="","",IF(HLOOKUP($N$10,Presentación!$AQ$3:$BV$575,Presentación!AP424)="","",HLOOKUP($N$10,Presentación!$AQ$3:$BV$575,Presentación!AP424,0)))</f>
        <v/>
      </c>
      <c r="E445" s="520"/>
      <c r="F445" s="521"/>
      <c r="G445" s="515" t="str">
        <f>IF($N$10="","",IF(HLOOKUP($N$10,Presentación!$BZ$3:$DE$575,Presentación!AP424,0)="","",HLOOKUP($N$10,Presentación!$BZ$3:$DE$575,Presentación!AP424,0)))</f>
        <v/>
      </c>
      <c r="H445" s="516"/>
      <c r="I445" s="516"/>
      <c r="J445" s="517"/>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c r="BN445">
        <f t="shared" si="37"/>
        <v>0</v>
      </c>
      <c r="BO445">
        <f t="shared" si="38"/>
        <v>0</v>
      </c>
      <c r="DP445"/>
      <c r="DQ445"/>
      <c r="DR445" s="2">
        <f t="shared" si="39"/>
        <v>0</v>
      </c>
      <c r="DS445" s="2">
        <f t="shared" si="40"/>
        <v>0</v>
      </c>
      <c r="DT445" s="2">
        <f t="shared" si="41"/>
        <v>0</v>
      </c>
      <c r="DU445" s="2">
        <f t="shared" si="42"/>
        <v>0</v>
      </c>
    </row>
    <row r="446" spans="1:125" s="38" customFormat="1" ht="15" customHeight="1">
      <c r="A446" s="140"/>
      <c r="B446" s="140"/>
      <c r="C446" s="230" t="s">
        <v>5744</v>
      </c>
      <c r="D446" s="519" t="str">
        <f>IF($N$10="","",IF(HLOOKUP($N$10,Presentación!$AQ$3:$BV$575,Presentación!AP425)="","",HLOOKUP($N$10,Presentación!$AQ$3:$BV$575,Presentación!AP425,0)))</f>
        <v/>
      </c>
      <c r="E446" s="520"/>
      <c r="F446" s="521"/>
      <c r="G446" s="515" t="str">
        <f>IF($N$10="","",IF(HLOOKUP($N$10,Presentación!$BZ$3:$DE$575,Presentación!AP425,0)="","",HLOOKUP($N$10,Presentación!$BZ$3:$DE$575,Presentación!AP425,0)))</f>
        <v/>
      </c>
      <c r="H446" s="516"/>
      <c r="I446" s="516"/>
      <c r="J446" s="517"/>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c r="BN446">
        <f t="shared" si="37"/>
        <v>0</v>
      </c>
      <c r="BO446">
        <f t="shared" si="38"/>
        <v>0</v>
      </c>
      <c r="DP446"/>
      <c r="DQ446"/>
      <c r="DR446" s="2">
        <f t="shared" si="39"/>
        <v>0</v>
      </c>
      <c r="DS446" s="2">
        <f t="shared" si="40"/>
        <v>0</v>
      </c>
      <c r="DT446" s="2">
        <f t="shared" si="41"/>
        <v>0</v>
      </c>
      <c r="DU446" s="2">
        <f t="shared" si="42"/>
        <v>0</v>
      </c>
    </row>
    <row r="447" spans="1:125" s="38" customFormat="1" ht="15" customHeight="1">
      <c r="A447" s="140"/>
      <c r="B447" s="140"/>
      <c r="C447" s="230" t="s">
        <v>5745</v>
      </c>
      <c r="D447" s="519" t="str">
        <f>IF($N$10="","",IF(HLOOKUP($N$10,Presentación!$AQ$3:$BV$575,Presentación!AP426)="","",HLOOKUP($N$10,Presentación!$AQ$3:$BV$575,Presentación!AP426,0)))</f>
        <v/>
      </c>
      <c r="E447" s="520"/>
      <c r="F447" s="521"/>
      <c r="G447" s="515" t="str">
        <f>IF($N$10="","",IF(HLOOKUP($N$10,Presentación!$BZ$3:$DE$575,Presentación!AP426,0)="","",HLOOKUP($N$10,Presentación!$BZ$3:$DE$575,Presentación!AP426,0)))</f>
        <v/>
      </c>
      <c r="H447" s="516"/>
      <c r="I447" s="516"/>
      <c r="J447" s="517"/>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c r="BN447">
        <f t="shared" si="37"/>
        <v>0</v>
      </c>
      <c r="BO447">
        <f t="shared" si="38"/>
        <v>0</v>
      </c>
      <c r="DP447"/>
      <c r="DQ447"/>
      <c r="DR447" s="2">
        <f t="shared" si="39"/>
        <v>0</v>
      </c>
      <c r="DS447" s="2">
        <f t="shared" si="40"/>
        <v>0</v>
      </c>
      <c r="DT447" s="2">
        <f t="shared" si="41"/>
        <v>0</v>
      </c>
      <c r="DU447" s="2">
        <f t="shared" si="42"/>
        <v>0</v>
      </c>
    </row>
    <row r="448" spans="1:125" s="38" customFormat="1" ht="15" customHeight="1">
      <c r="A448" s="140"/>
      <c r="B448" s="140"/>
      <c r="C448" s="230" t="s">
        <v>5746</v>
      </c>
      <c r="D448" s="519" t="str">
        <f>IF($N$10="","",IF(HLOOKUP($N$10,Presentación!$AQ$3:$BV$575,Presentación!AP427)="","",HLOOKUP($N$10,Presentación!$AQ$3:$BV$575,Presentación!AP427,0)))</f>
        <v/>
      </c>
      <c r="E448" s="520"/>
      <c r="F448" s="521"/>
      <c r="G448" s="515" t="str">
        <f>IF($N$10="","",IF(HLOOKUP($N$10,Presentación!$BZ$3:$DE$575,Presentación!AP427,0)="","",HLOOKUP($N$10,Presentación!$BZ$3:$DE$575,Presentación!AP427,0)))</f>
        <v/>
      </c>
      <c r="H448" s="516"/>
      <c r="I448" s="516"/>
      <c r="J448" s="517"/>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c r="BN448">
        <f t="shared" si="37"/>
        <v>0</v>
      </c>
      <c r="BO448">
        <f t="shared" si="38"/>
        <v>0</v>
      </c>
      <c r="DP448"/>
      <c r="DQ448"/>
      <c r="DR448" s="2">
        <f t="shared" si="39"/>
        <v>0</v>
      </c>
      <c r="DS448" s="2">
        <f t="shared" si="40"/>
        <v>0</v>
      </c>
      <c r="DT448" s="2">
        <f t="shared" si="41"/>
        <v>0</v>
      </c>
      <c r="DU448" s="2">
        <f t="shared" si="42"/>
        <v>0</v>
      </c>
    </row>
    <row r="449" spans="1:125" s="38" customFormat="1" ht="15" customHeight="1">
      <c r="A449" s="140"/>
      <c r="B449" s="140"/>
      <c r="C449" s="230" t="s">
        <v>5747</v>
      </c>
      <c r="D449" s="519" t="str">
        <f>IF($N$10="","",IF(HLOOKUP($N$10,Presentación!$AQ$3:$BV$575,Presentación!AP428)="","",HLOOKUP($N$10,Presentación!$AQ$3:$BV$575,Presentación!AP428,0)))</f>
        <v/>
      </c>
      <c r="E449" s="520"/>
      <c r="F449" s="521"/>
      <c r="G449" s="515" t="str">
        <f>IF($N$10="","",IF(HLOOKUP($N$10,Presentación!$BZ$3:$DE$575,Presentación!AP428,0)="","",HLOOKUP($N$10,Presentación!$BZ$3:$DE$575,Presentación!AP428,0)))</f>
        <v/>
      </c>
      <c r="H449" s="516"/>
      <c r="I449" s="516"/>
      <c r="J449" s="517"/>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c r="BN449">
        <f t="shared" si="37"/>
        <v>0</v>
      </c>
      <c r="BO449">
        <f t="shared" si="38"/>
        <v>0</v>
      </c>
      <c r="DP449"/>
      <c r="DQ449"/>
      <c r="DR449" s="2">
        <f t="shared" si="39"/>
        <v>0</v>
      </c>
      <c r="DS449" s="2">
        <f t="shared" si="40"/>
        <v>0</v>
      </c>
      <c r="DT449" s="2">
        <f t="shared" si="41"/>
        <v>0</v>
      </c>
      <c r="DU449" s="2">
        <f t="shared" si="42"/>
        <v>0</v>
      </c>
    </row>
    <row r="450" spans="1:125" s="38" customFormat="1" ht="15" customHeight="1">
      <c r="A450" s="140"/>
      <c r="B450" s="140"/>
      <c r="C450" s="230" t="s">
        <v>5748</v>
      </c>
      <c r="D450" s="519" t="str">
        <f>IF($N$10="","",IF(HLOOKUP($N$10,Presentación!$AQ$3:$BV$575,Presentación!AP429)="","",HLOOKUP($N$10,Presentación!$AQ$3:$BV$575,Presentación!AP429,0)))</f>
        <v/>
      </c>
      <c r="E450" s="520"/>
      <c r="F450" s="521"/>
      <c r="G450" s="515" t="str">
        <f>IF($N$10="","",IF(HLOOKUP($N$10,Presentación!$BZ$3:$DE$575,Presentación!AP429,0)="","",HLOOKUP($N$10,Presentación!$BZ$3:$DE$575,Presentación!AP429,0)))</f>
        <v/>
      </c>
      <c r="H450" s="516"/>
      <c r="I450" s="516"/>
      <c r="J450" s="517"/>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c r="BN450">
        <f t="shared" si="37"/>
        <v>0</v>
      </c>
      <c r="BO450">
        <f t="shared" si="38"/>
        <v>0</v>
      </c>
      <c r="DP450"/>
      <c r="DQ450"/>
      <c r="DR450" s="2">
        <f t="shared" si="39"/>
        <v>0</v>
      </c>
      <c r="DS450" s="2">
        <f t="shared" si="40"/>
        <v>0</v>
      </c>
      <c r="DT450" s="2">
        <f t="shared" si="41"/>
        <v>0</v>
      </c>
      <c r="DU450" s="2">
        <f t="shared" si="42"/>
        <v>0</v>
      </c>
    </row>
    <row r="451" spans="1:125" s="38" customFormat="1" ht="15" customHeight="1">
      <c r="A451" s="140"/>
      <c r="B451" s="140"/>
      <c r="C451" s="230" t="s">
        <v>5749</v>
      </c>
      <c r="D451" s="519" t="str">
        <f>IF($N$10="","",IF(HLOOKUP($N$10,Presentación!$AQ$3:$BV$575,Presentación!AP430)="","",HLOOKUP($N$10,Presentación!$AQ$3:$BV$575,Presentación!AP430,0)))</f>
        <v/>
      </c>
      <c r="E451" s="520"/>
      <c r="F451" s="521"/>
      <c r="G451" s="515" t="str">
        <f>IF($N$10="","",IF(HLOOKUP($N$10,Presentación!$BZ$3:$DE$575,Presentación!AP430,0)="","",HLOOKUP($N$10,Presentación!$BZ$3:$DE$575,Presentación!AP430,0)))</f>
        <v/>
      </c>
      <c r="H451" s="516"/>
      <c r="I451" s="516"/>
      <c r="J451" s="517"/>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c r="BN451">
        <f t="shared" si="37"/>
        <v>0</v>
      </c>
      <c r="BO451">
        <f t="shared" si="38"/>
        <v>0</v>
      </c>
      <c r="DP451"/>
      <c r="DQ451"/>
      <c r="DR451" s="2">
        <f t="shared" si="39"/>
        <v>0</v>
      </c>
      <c r="DS451" s="2">
        <f t="shared" si="40"/>
        <v>0</v>
      </c>
      <c r="DT451" s="2">
        <f t="shared" si="41"/>
        <v>0</v>
      </c>
      <c r="DU451" s="2">
        <f t="shared" si="42"/>
        <v>0</v>
      </c>
    </row>
    <row r="452" spans="1:125" s="38" customFormat="1" ht="15" customHeight="1">
      <c r="A452" s="140"/>
      <c r="B452" s="140"/>
      <c r="C452" s="230" t="s">
        <v>5750</v>
      </c>
      <c r="D452" s="519" t="str">
        <f>IF($N$10="","",IF(HLOOKUP($N$10,Presentación!$AQ$3:$BV$575,Presentación!AP431)="","",HLOOKUP($N$10,Presentación!$AQ$3:$BV$575,Presentación!AP431,0)))</f>
        <v/>
      </c>
      <c r="E452" s="520"/>
      <c r="F452" s="521"/>
      <c r="G452" s="515" t="str">
        <f>IF($N$10="","",IF(HLOOKUP($N$10,Presentación!$BZ$3:$DE$575,Presentación!AP431,0)="","",HLOOKUP($N$10,Presentación!$BZ$3:$DE$575,Presentación!AP431,0)))</f>
        <v/>
      </c>
      <c r="H452" s="516"/>
      <c r="I452" s="516"/>
      <c r="J452" s="517"/>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c r="BN452">
        <f t="shared" si="37"/>
        <v>0</v>
      </c>
      <c r="BO452">
        <f t="shared" si="38"/>
        <v>0</v>
      </c>
      <c r="DP452"/>
      <c r="DQ452"/>
      <c r="DR452" s="2">
        <f t="shared" si="39"/>
        <v>0</v>
      </c>
      <c r="DS452" s="2">
        <f t="shared" si="40"/>
        <v>0</v>
      </c>
      <c r="DT452" s="2">
        <f t="shared" si="41"/>
        <v>0</v>
      </c>
      <c r="DU452" s="2">
        <f t="shared" si="42"/>
        <v>0</v>
      </c>
    </row>
    <row r="453" spans="1:125" s="38" customFormat="1" ht="15" customHeight="1">
      <c r="A453" s="140"/>
      <c r="B453" s="140"/>
      <c r="C453" s="230" t="s">
        <v>5751</v>
      </c>
      <c r="D453" s="519" t="str">
        <f>IF($N$10="","",IF(HLOOKUP($N$10,Presentación!$AQ$3:$BV$575,Presentación!AP432)="","",HLOOKUP($N$10,Presentación!$AQ$3:$BV$575,Presentación!AP432,0)))</f>
        <v/>
      </c>
      <c r="E453" s="520"/>
      <c r="F453" s="521"/>
      <c r="G453" s="515" t="str">
        <f>IF($N$10="","",IF(HLOOKUP($N$10,Presentación!$BZ$3:$DE$575,Presentación!AP432,0)="","",HLOOKUP($N$10,Presentación!$BZ$3:$DE$575,Presentación!AP432,0)))</f>
        <v/>
      </c>
      <c r="H453" s="516"/>
      <c r="I453" s="516"/>
      <c r="J453" s="517"/>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c r="BN453">
        <f t="shared" si="37"/>
        <v>0</v>
      </c>
      <c r="BO453">
        <f t="shared" si="38"/>
        <v>0</v>
      </c>
      <c r="DP453"/>
      <c r="DQ453"/>
      <c r="DR453" s="2">
        <f t="shared" si="39"/>
        <v>0</v>
      </c>
      <c r="DS453" s="2">
        <f t="shared" si="40"/>
        <v>0</v>
      </c>
      <c r="DT453" s="2">
        <f t="shared" si="41"/>
        <v>0</v>
      </c>
      <c r="DU453" s="2">
        <f t="shared" si="42"/>
        <v>0</v>
      </c>
    </row>
    <row r="454" spans="1:125" s="38" customFormat="1" ht="15" customHeight="1">
      <c r="A454" s="140"/>
      <c r="B454" s="140"/>
      <c r="C454" s="230" t="s">
        <v>5752</v>
      </c>
      <c r="D454" s="519" t="str">
        <f>IF($N$10="","",IF(HLOOKUP($N$10,Presentación!$AQ$3:$BV$575,Presentación!AP433)="","",HLOOKUP($N$10,Presentación!$AQ$3:$BV$575,Presentación!AP433,0)))</f>
        <v/>
      </c>
      <c r="E454" s="520"/>
      <c r="F454" s="521"/>
      <c r="G454" s="515" t="str">
        <f>IF($N$10="","",IF(HLOOKUP($N$10,Presentación!$BZ$3:$DE$575,Presentación!AP433,0)="","",HLOOKUP($N$10,Presentación!$BZ$3:$DE$575,Presentación!AP433,0)))</f>
        <v/>
      </c>
      <c r="H454" s="516"/>
      <c r="I454" s="516"/>
      <c r="J454" s="517"/>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c r="BN454">
        <f t="shared" si="37"/>
        <v>0</v>
      </c>
      <c r="BO454">
        <f t="shared" si="38"/>
        <v>0</v>
      </c>
      <c r="DP454"/>
      <c r="DQ454"/>
      <c r="DR454" s="2">
        <f t="shared" si="39"/>
        <v>0</v>
      </c>
      <c r="DS454" s="2">
        <f t="shared" si="40"/>
        <v>0</v>
      </c>
      <c r="DT454" s="2">
        <f t="shared" si="41"/>
        <v>0</v>
      </c>
      <c r="DU454" s="2">
        <f t="shared" si="42"/>
        <v>0</v>
      </c>
    </row>
    <row r="455" spans="1:125" s="38" customFormat="1" ht="15" customHeight="1">
      <c r="A455" s="140"/>
      <c r="B455" s="140"/>
      <c r="C455" s="230" t="s">
        <v>5753</v>
      </c>
      <c r="D455" s="519" t="str">
        <f>IF($N$10="","",IF(HLOOKUP($N$10,Presentación!$AQ$3:$BV$575,Presentación!AP434)="","",HLOOKUP($N$10,Presentación!$AQ$3:$BV$575,Presentación!AP434,0)))</f>
        <v/>
      </c>
      <c r="E455" s="520"/>
      <c r="F455" s="521"/>
      <c r="G455" s="515" t="str">
        <f>IF($N$10="","",IF(HLOOKUP($N$10,Presentación!$BZ$3:$DE$575,Presentación!AP434,0)="","",HLOOKUP($N$10,Presentación!$BZ$3:$DE$575,Presentación!AP434,0)))</f>
        <v/>
      </c>
      <c r="H455" s="516"/>
      <c r="I455" s="516"/>
      <c r="J455" s="517"/>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c r="BN455">
        <f t="shared" si="37"/>
        <v>0</v>
      </c>
      <c r="BO455">
        <f t="shared" si="38"/>
        <v>0</v>
      </c>
      <c r="DP455"/>
      <c r="DQ455"/>
      <c r="DR455" s="2">
        <f t="shared" si="39"/>
        <v>0</v>
      </c>
      <c r="DS455" s="2">
        <f t="shared" si="40"/>
        <v>0</v>
      </c>
      <c r="DT455" s="2">
        <f t="shared" si="41"/>
        <v>0</v>
      </c>
      <c r="DU455" s="2">
        <f t="shared" si="42"/>
        <v>0</v>
      </c>
    </row>
    <row r="456" spans="1:125" s="38" customFormat="1" ht="15" customHeight="1">
      <c r="A456" s="140"/>
      <c r="B456" s="140"/>
      <c r="C456" s="230" t="s">
        <v>5754</v>
      </c>
      <c r="D456" s="519" t="str">
        <f>IF($N$10="","",IF(HLOOKUP($N$10,Presentación!$AQ$3:$BV$575,Presentación!AP435)="","",HLOOKUP($N$10,Presentación!$AQ$3:$BV$575,Presentación!AP435,0)))</f>
        <v/>
      </c>
      <c r="E456" s="520"/>
      <c r="F456" s="521"/>
      <c r="G456" s="515" t="str">
        <f>IF($N$10="","",IF(HLOOKUP($N$10,Presentación!$BZ$3:$DE$575,Presentación!AP435,0)="","",HLOOKUP($N$10,Presentación!$BZ$3:$DE$575,Presentación!AP435,0)))</f>
        <v/>
      </c>
      <c r="H456" s="516"/>
      <c r="I456" s="516"/>
      <c r="J456" s="517"/>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c r="BN456">
        <f t="shared" si="37"/>
        <v>0</v>
      </c>
      <c r="BO456">
        <f t="shared" si="38"/>
        <v>0</v>
      </c>
      <c r="DP456"/>
      <c r="DQ456"/>
      <c r="DR456" s="2">
        <f t="shared" si="39"/>
        <v>0</v>
      </c>
      <c r="DS456" s="2">
        <f t="shared" si="40"/>
        <v>0</v>
      </c>
      <c r="DT456" s="2">
        <f t="shared" si="41"/>
        <v>0</v>
      </c>
      <c r="DU456" s="2">
        <f t="shared" si="42"/>
        <v>0</v>
      </c>
    </row>
    <row r="457" spans="1:125" s="38" customFormat="1" ht="15" customHeight="1">
      <c r="A457" s="140"/>
      <c r="B457" s="140"/>
      <c r="C457" s="230" t="s">
        <v>5755</v>
      </c>
      <c r="D457" s="519" t="str">
        <f>IF($N$10="","",IF(HLOOKUP($N$10,Presentación!$AQ$3:$BV$575,Presentación!AP436)="","",HLOOKUP($N$10,Presentación!$AQ$3:$BV$575,Presentación!AP436,0)))</f>
        <v/>
      </c>
      <c r="E457" s="520"/>
      <c r="F457" s="521"/>
      <c r="G457" s="515" t="str">
        <f>IF($N$10="","",IF(HLOOKUP($N$10,Presentación!$BZ$3:$DE$575,Presentación!AP436,0)="","",HLOOKUP($N$10,Presentación!$BZ$3:$DE$575,Presentación!AP436,0)))</f>
        <v/>
      </c>
      <c r="H457" s="516"/>
      <c r="I457" s="516"/>
      <c r="J457" s="517"/>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c r="BN457">
        <f t="shared" si="37"/>
        <v>0</v>
      </c>
      <c r="BO457">
        <f t="shared" si="38"/>
        <v>0</v>
      </c>
      <c r="DP457"/>
      <c r="DQ457"/>
      <c r="DR457" s="2">
        <f t="shared" si="39"/>
        <v>0</v>
      </c>
      <c r="DS457" s="2">
        <f t="shared" si="40"/>
        <v>0</v>
      </c>
      <c r="DT457" s="2">
        <f t="shared" si="41"/>
        <v>0</v>
      </c>
      <c r="DU457" s="2">
        <f t="shared" si="42"/>
        <v>0</v>
      </c>
    </row>
    <row r="458" spans="1:125" s="38" customFormat="1" ht="15" customHeight="1">
      <c r="A458" s="140"/>
      <c r="B458" s="140"/>
      <c r="C458" s="230" t="s">
        <v>5756</v>
      </c>
      <c r="D458" s="519" t="str">
        <f>IF($N$10="","",IF(HLOOKUP($N$10,Presentación!$AQ$3:$BV$575,Presentación!AP437)="","",HLOOKUP($N$10,Presentación!$AQ$3:$BV$575,Presentación!AP437,0)))</f>
        <v/>
      </c>
      <c r="E458" s="520"/>
      <c r="F458" s="521"/>
      <c r="G458" s="515" t="str">
        <f>IF($N$10="","",IF(HLOOKUP($N$10,Presentación!$BZ$3:$DE$575,Presentación!AP437,0)="","",HLOOKUP($N$10,Presentación!$BZ$3:$DE$575,Presentación!AP437,0)))</f>
        <v/>
      </c>
      <c r="H458" s="516"/>
      <c r="I458" s="516"/>
      <c r="J458" s="517"/>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c r="BN458">
        <f t="shared" si="37"/>
        <v>0</v>
      </c>
      <c r="BO458">
        <f t="shared" si="38"/>
        <v>0</v>
      </c>
      <c r="DP458"/>
      <c r="DQ458"/>
      <c r="DR458" s="2">
        <f t="shared" si="39"/>
        <v>0</v>
      </c>
      <c r="DS458" s="2">
        <f t="shared" si="40"/>
        <v>0</v>
      </c>
      <c r="DT458" s="2">
        <f t="shared" si="41"/>
        <v>0</v>
      </c>
      <c r="DU458" s="2">
        <f t="shared" si="42"/>
        <v>0</v>
      </c>
    </row>
    <row r="459" spans="1:125" s="38" customFormat="1" ht="15" customHeight="1">
      <c r="A459" s="140"/>
      <c r="B459" s="140"/>
      <c r="C459" s="230" t="s">
        <v>5757</v>
      </c>
      <c r="D459" s="519" t="str">
        <f>IF($N$10="","",IF(HLOOKUP($N$10,Presentación!$AQ$3:$BV$575,Presentación!AP438)="","",HLOOKUP($N$10,Presentación!$AQ$3:$BV$575,Presentación!AP438,0)))</f>
        <v/>
      </c>
      <c r="E459" s="520"/>
      <c r="F459" s="521"/>
      <c r="G459" s="515" t="str">
        <f>IF($N$10="","",IF(HLOOKUP($N$10,Presentación!$BZ$3:$DE$575,Presentación!AP438,0)="","",HLOOKUP($N$10,Presentación!$BZ$3:$DE$575,Presentación!AP438,0)))</f>
        <v/>
      </c>
      <c r="H459" s="516"/>
      <c r="I459" s="516"/>
      <c r="J459" s="517"/>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c r="BN459">
        <f t="shared" si="37"/>
        <v>0</v>
      </c>
      <c r="BO459">
        <f t="shared" si="38"/>
        <v>0</v>
      </c>
      <c r="DP459"/>
      <c r="DQ459"/>
      <c r="DR459" s="2">
        <f t="shared" si="39"/>
        <v>0</v>
      </c>
      <c r="DS459" s="2">
        <f t="shared" si="40"/>
        <v>0</v>
      </c>
      <c r="DT459" s="2">
        <f t="shared" si="41"/>
        <v>0</v>
      </c>
      <c r="DU459" s="2">
        <f t="shared" si="42"/>
        <v>0</v>
      </c>
    </row>
    <row r="460" spans="1:125" s="38" customFormat="1" ht="15" customHeight="1">
      <c r="A460" s="140"/>
      <c r="B460" s="140"/>
      <c r="C460" s="230" t="s">
        <v>5758</v>
      </c>
      <c r="D460" s="519" t="str">
        <f>IF($N$10="","",IF(HLOOKUP($N$10,Presentación!$AQ$3:$BV$575,Presentación!AP439)="","",HLOOKUP($N$10,Presentación!$AQ$3:$BV$575,Presentación!AP439,0)))</f>
        <v/>
      </c>
      <c r="E460" s="520"/>
      <c r="F460" s="521"/>
      <c r="G460" s="515" t="str">
        <f>IF($N$10="","",IF(HLOOKUP($N$10,Presentación!$BZ$3:$DE$575,Presentación!AP439,0)="","",HLOOKUP($N$10,Presentación!$BZ$3:$DE$575,Presentación!AP439,0)))</f>
        <v/>
      </c>
      <c r="H460" s="516"/>
      <c r="I460" s="516"/>
      <c r="J460" s="517"/>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c r="BN460">
        <f t="shared" si="37"/>
        <v>0</v>
      </c>
      <c r="BO460">
        <f t="shared" si="38"/>
        <v>0</v>
      </c>
      <c r="DP460"/>
      <c r="DQ460"/>
      <c r="DR460" s="2">
        <f t="shared" si="39"/>
        <v>0</v>
      </c>
      <c r="DS460" s="2">
        <f t="shared" si="40"/>
        <v>0</v>
      </c>
      <c r="DT460" s="2">
        <f t="shared" si="41"/>
        <v>0</v>
      </c>
      <c r="DU460" s="2">
        <f t="shared" si="42"/>
        <v>0</v>
      </c>
    </row>
    <row r="461" spans="1:125" s="38" customFormat="1" ht="15" customHeight="1">
      <c r="A461" s="140"/>
      <c r="B461" s="140"/>
      <c r="C461" s="230" t="s">
        <v>5759</v>
      </c>
      <c r="D461" s="519" t="str">
        <f>IF($N$10="","",IF(HLOOKUP($N$10,Presentación!$AQ$3:$BV$575,Presentación!AP440)="","",HLOOKUP($N$10,Presentación!$AQ$3:$BV$575,Presentación!AP440,0)))</f>
        <v/>
      </c>
      <c r="E461" s="520"/>
      <c r="F461" s="521"/>
      <c r="G461" s="515" t="str">
        <f>IF($N$10="","",IF(HLOOKUP($N$10,Presentación!$BZ$3:$DE$575,Presentación!AP440,0)="","",HLOOKUP($N$10,Presentación!$BZ$3:$DE$575,Presentación!AP440,0)))</f>
        <v/>
      </c>
      <c r="H461" s="516"/>
      <c r="I461" s="516"/>
      <c r="J461" s="517"/>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c r="BN461">
        <f t="shared" si="37"/>
        <v>0</v>
      </c>
      <c r="BO461">
        <f t="shared" si="38"/>
        <v>0</v>
      </c>
      <c r="DP461"/>
      <c r="DQ461"/>
      <c r="DR461" s="2">
        <f t="shared" si="39"/>
        <v>0</v>
      </c>
      <c r="DS461" s="2">
        <f t="shared" si="40"/>
        <v>0</v>
      </c>
      <c r="DT461" s="2">
        <f t="shared" si="41"/>
        <v>0</v>
      </c>
      <c r="DU461" s="2">
        <f t="shared" si="42"/>
        <v>0</v>
      </c>
    </row>
    <row r="462" spans="1:125" s="38" customFormat="1" ht="15" customHeight="1">
      <c r="A462" s="140"/>
      <c r="B462" s="140"/>
      <c r="C462" s="230" t="s">
        <v>5760</v>
      </c>
      <c r="D462" s="519" t="str">
        <f>IF($N$10="","",IF(HLOOKUP($N$10,Presentación!$AQ$3:$BV$575,Presentación!AP441)="","",HLOOKUP($N$10,Presentación!$AQ$3:$BV$575,Presentación!AP441,0)))</f>
        <v/>
      </c>
      <c r="E462" s="520"/>
      <c r="F462" s="521"/>
      <c r="G462" s="515" t="str">
        <f>IF($N$10="","",IF(HLOOKUP($N$10,Presentación!$BZ$3:$DE$575,Presentación!AP441,0)="","",HLOOKUP($N$10,Presentación!$BZ$3:$DE$575,Presentación!AP441,0)))</f>
        <v/>
      </c>
      <c r="H462" s="516"/>
      <c r="I462" s="516"/>
      <c r="J462" s="517"/>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c r="BN462">
        <f t="shared" si="37"/>
        <v>0</v>
      </c>
      <c r="BO462">
        <f t="shared" si="38"/>
        <v>0</v>
      </c>
      <c r="DP462"/>
      <c r="DQ462"/>
      <c r="DR462" s="2">
        <f t="shared" si="39"/>
        <v>0</v>
      </c>
      <c r="DS462" s="2">
        <f t="shared" si="40"/>
        <v>0</v>
      </c>
      <c r="DT462" s="2">
        <f t="shared" si="41"/>
        <v>0</v>
      </c>
      <c r="DU462" s="2">
        <f t="shared" si="42"/>
        <v>0</v>
      </c>
    </row>
    <row r="463" spans="1:125" s="38" customFormat="1" ht="15" customHeight="1">
      <c r="A463" s="140"/>
      <c r="B463" s="140"/>
      <c r="C463" s="230" t="s">
        <v>5761</v>
      </c>
      <c r="D463" s="519" t="str">
        <f>IF($N$10="","",IF(HLOOKUP($N$10,Presentación!$AQ$3:$BV$575,Presentación!AP442)="","",HLOOKUP($N$10,Presentación!$AQ$3:$BV$575,Presentación!AP442,0)))</f>
        <v/>
      </c>
      <c r="E463" s="520"/>
      <c r="F463" s="521"/>
      <c r="G463" s="515" t="str">
        <f>IF($N$10="","",IF(HLOOKUP($N$10,Presentación!$BZ$3:$DE$575,Presentación!AP442,0)="","",HLOOKUP($N$10,Presentación!$BZ$3:$DE$575,Presentación!AP442,0)))</f>
        <v/>
      </c>
      <c r="H463" s="516"/>
      <c r="I463" s="516"/>
      <c r="J463" s="517"/>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c r="BN463">
        <f t="shared" si="37"/>
        <v>0</v>
      </c>
      <c r="BO463">
        <f t="shared" si="38"/>
        <v>0</v>
      </c>
      <c r="DP463"/>
      <c r="DQ463"/>
      <c r="DR463" s="2">
        <f t="shared" si="39"/>
        <v>0</v>
      </c>
      <c r="DS463" s="2">
        <f t="shared" si="40"/>
        <v>0</v>
      </c>
      <c r="DT463" s="2">
        <f t="shared" si="41"/>
        <v>0</v>
      </c>
      <c r="DU463" s="2">
        <f t="shared" si="42"/>
        <v>0</v>
      </c>
    </row>
    <row r="464" spans="1:125" s="38" customFormat="1" ht="15" customHeight="1">
      <c r="A464" s="140"/>
      <c r="B464" s="140"/>
      <c r="C464" s="230" t="s">
        <v>5762</v>
      </c>
      <c r="D464" s="519" t="str">
        <f>IF($N$10="","",IF(HLOOKUP($N$10,Presentación!$AQ$3:$BV$575,Presentación!AP443)="","",HLOOKUP($N$10,Presentación!$AQ$3:$BV$575,Presentación!AP443,0)))</f>
        <v/>
      </c>
      <c r="E464" s="520"/>
      <c r="F464" s="521"/>
      <c r="G464" s="515" t="str">
        <f>IF($N$10="","",IF(HLOOKUP($N$10,Presentación!$BZ$3:$DE$575,Presentación!AP443,0)="","",HLOOKUP($N$10,Presentación!$BZ$3:$DE$575,Presentación!AP443,0)))</f>
        <v/>
      </c>
      <c r="H464" s="516"/>
      <c r="I464" s="516"/>
      <c r="J464" s="517"/>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c r="BN464">
        <f t="shared" si="37"/>
        <v>0</v>
      </c>
      <c r="BO464">
        <f t="shared" si="38"/>
        <v>0</v>
      </c>
      <c r="DP464"/>
      <c r="DQ464"/>
      <c r="DR464" s="2">
        <f t="shared" si="39"/>
        <v>0</v>
      </c>
      <c r="DS464" s="2">
        <f t="shared" si="40"/>
        <v>0</v>
      </c>
      <c r="DT464" s="2">
        <f t="shared" si="41"/>
        <v>0</v>
      </c>
      <c r="DU464" s="2">
        <f t="shared" si="42"/>
        <v>0</v>
      </c>
    </row>
    <row r="465" spans="1:125" s="38" customFormat="1" ht="15" customHeight="1">
      <c r="A465" s="140"/>
      <c r="B465" s="140"/>
      <c r="C465" s="230" t="s">
        <v>5763</v>
      </c>
      <c r="D465" s="519" t="str">
        <f>IF($N$10="","",IF(HLOOKUP($N$10,Presentación!$AQ$3:$BV$575,Presentación!AP444)="","",HLOOKUP($N$10,Presentación!$AQ$3:$BV$575,Presentación!AP444,0)))</f>
        <v/>
      </c>
      <c r="E465" s="520"/>
      <c r="F465" s="521"/>
      <c r="G465" s="515" t="str">
        <f>IF($N$10="","",IF(HLOOKUP($N$10,Presentación!$BZ$3:$DE$575,Presentación!AP444,0)="","",HLOOKUP($N$10,Presentación!$BZ$3:$DE$575,Presentación!AP444,0)))</f>
        <v/>
      </c>
      <c r="H465" s="516"/>
      <c r="I465" s="516"/>
      <c r="J465" s="517"/>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c r="BN465">
        <f t="shared" si="37"/>
        <v>0</v>
      </c>
      <c r="BO465">
        <f t="shared" si="38"/>
        <v>0</v>
      </c>
      <c r="DP465"/>
      <c r="DQ465"/>
      <c r="DR465" s="2">
        <f t="shared" si="39"/>
        <v>0</v>
      </c>
      <c r="DS465" s="2">
        <f t="shared" si="40"/>
        <v>0</v>
      </c>
      <c r="DT465" s="2">
        <f t="shared" si="41"/>
        <v>0</v>
      </c>
      <c r="DU465" s="2">
        <f t="shared" si="42"/>
        <v>0</v>
      </c>
    </row>
    <row r="466" spans="1:125" s="38" customFormat="1" ht="15" customHeight="1">
      <c r="A466" s="140"/>
      <c r="B466" s="140"/>
      <c r="C466" s="230" t="s">
        <v>5764</v>
      </c>
      <c r="D466" s="519" t="str">
        <f>IF($N$10="","",IF(HLOOKUP($N$10,Presentación!$AQ$3:$BV$575,Presentación!AP445)="","",HLOOKUP($N$10,Presentación!$AQ$3:$BV$575,Presentación!AP445,0)))</f>
        <v/>
      </c>
      <c r="E466" s="520"/>
      <c r="F466" s="521"/>
      <c r="G466" s="515" t="str">
        <f>IF($N$10="","",IF(HLOOKUP($N$10,Presentación!$BZ$3:$DE$575,Presentación!AP445,0)="","",HLOOKUP($N$10,Presentación!$BZ$3:$DE$575,Presentación!AP445,0)))</f>
        <v/>
      </c>
      <c r="H466" s="516"/>
      <c r="I466" s="516"/>
      <c r="J466" s="517"/>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c r="BN466">
        <f t="shared" si="37"/>
        <v>0</v>
      </c>
      <c r="BO466">
        <f t="shared" si="38"/>
        <v>0</v>
      </c>
      <c r="DP466"/>
      <c r="DQ466"/>
      <c r="DR466" s="2">
        <f t="shared" si="39"/>
        <v>0</v>
      </c>
      <c r="DS466" s="2">
        <f t="shared" si="40"/>
        <v>0</v>
      </c>
      <c r="DT466" s="2">
        <f t="shared" si="41"/>
        <v>0</v>
      </c>
      <c r="DU466" s="2">
        <f t="shared" si="42"/>
        <v>0</v>
      </c>
    </row>
    <row r="467" spans="1:125" s="38" customFormat="1" ht="15" customHeight="1">
      <c r="A467" s="140"/>
      <c r="B467" s="140"/>
      <c r="C467" s="230" t="s">
        <v>5765</v>
      </c>
      <c r="D467" s="519" t="str">
        <f>IF($N$10="","",IF(HLOOKUP($N$10,Presentación!$AQ$3:$BV$575,Presentación!AP446)="","",HLOOKUP($N$10,Presentación!$AQ$3:$BV$575,Presentación!AP446,0)))</f>
        <v/>
      </c>
      <c r="E467" s="520"/>
      <c r="F467" s="521"/>
      <c r="G467" s="515" t="str">
        <f>IF($N$10="","",IF(HLOOKUP($N$10,Presentación!$BZ$3:$DE$575,Presentación!AP446,0)="","",HLOOKUP($N$10,Presentación!$BZ$3:$DE$575,Presentación!AP446,0)))</f>
        <v/>
      </c>
      <c r="H467" s="516"/>
      <c r="I467" s="516"/>
      <c r="J467" s="517"/>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c r="BN467">
        <f t="shared" si="37"/>
        <v>0</v>
      </c>
      <c r="BO467">
        <f t="shared" si="38"/>
        <v>0</v>
      </c>
      <c r="DP467"/>
      <c r="DQ467"/>
      <c r="DR467" s="2">
        <f t="shared" si="39"/>
        <v>0</v>
      </c>
      <c r="DS467" s="2">
        <f t="shared" si="40"/>
        <v>0</v>
      </c>
      <c r="DT467" s="2">
        <f t="shared" si="41"/>
        <v>0</v>
      </c>
      <c r="DU467" s="2">
        <f t="shared" si="42"/>
        <v>0</v>
      </c>
    </row>
    <row r="468" spans="1:125" s="38" customFormat="1" ht="15" customHeight="1">
      <c r="A468" s="140"/>
      <c r="B468" s="140"/>
      <c r="C468" s="230" t="s">
        <v>5766</v>
      </c>
      <c r="D468" s="519" t="str">
        <f>IF($N$10="","",IF(HLOOKUP($N$10,Presentación!$AQ$3:$BV$575,Presentación!AP447)="","",HLOOKUP($N$10,Presentación!$AQ$3:$BV$575,Presentación!AP447,0)))</f>
        <v/>
      </c>
      <c r="E468" s="520"/>
      <c r="F468" s="521"/>
      <c r="G468" s="515" t="str">
        <f>IF($N$10="","",IF(HLOOKUP($N$10,Presentación!$BZ$3:$DE$575,Presentación!AP447,0)="","",HLOOKUP($N$10,Presentación!$BZ$3:$DE$575,Presentación!AP447,0)))</f>
        <v/>
      </c>
      <c r="H468" s="516"/>
      <c r="I468" s="516"/>
      <c r="J468" s="517"/>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c r="BN468">
        <f t="shared" si="37"/>
        <v>0</v>
      </c>
      <c r="BO468">
        <f t="shared" si="38"/>
        <v>0</v>
      </c>
      <c r="DP468"/>
      <c r="DQ468"/>
      <c r="DR468" s="2">
        <f t="shared" si="39"/>
        <v>0</v>
      </c>
      <c r="DS468" s="2">
        <f t="shared" si="40"/>
        <v>0</v>
      </c>
      <c r="DT468" s="2">
        <f t="shared" si="41"/>
        <v>0</v>
      </c>
      <c r="DU468" s="2">
        <f t="shared" si="42"/>
        <v>0</v>
      </c>
    </row>
    <row r="469" spans="1:125" s="38" customFormat="1" ht="15" customHeight="1">
      <c r="A469" s="140"/>
      <c r="B469" s="140"/>
      <c r="C469" s="230" t="s">
        <v>5767</v>
      </c>
      <c r="D469" s="519" t="str">
        <f>IF($N$10="","",IF(HLOOKUP($N$10,Presentación!$AQ$3:$BV$575,Presentación!AP448)="","",HLOOKUP($N$10,Presentación!$AQ$3:$BV$575,Presentación!AP448,0)))</f>
        <v/>
      </c>
      <c r="E469" s="520"/>
      <c r="F469" s="521"/>
      <c r="G469" s="515" t="str">
        <f>IF($N$10="","",IF(HLOOKUP($N$10,Presentación!$BZ$3:$DE$575,Presentación!AP448,0)="","",HLOOKUP($N$10,Presentación!$BZ$3:$DE$575,Presentación!AP448,0)))</f>
        <v/>
      </c>
      <c r="H469" s="516"/>
      <c r="I469" s="516"/>
      <c r="J469" s="517"/>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c r="BN469">
        <f t="shared" si="37"/>
        <v>0</v>
      </c>
      <c r="BO469">
        <f t="shared" si="38"/>
        <v>0</v>
      </c>
      <c r="DP469"/>
      <c r="DQ469"/>
      <c r="DR469" s="2">
        <f t="shared" si="39"/>
        <v>0</v>
      </c>
      <c r="DS469" s="2">
        <f t="shared" si="40"/>
        <v>0</v>
      </c>
      <c r="DT469" s="2">
        <f t="shared" si="41"/>
        <v>0</v>
      </c>
      <c r="DU469" s="2">
        <f t="shared" si="42"/>
        <v>0</v>
      </c>
    </row>
    <row r="470" spans="1:125" s="38" customFormat="1" ht="15" customHeight="1">
      <c r="A470" s="140"/>
      <c r="B470" s="140"/>
      <c r="C470" s="230" t="s">
        <v>5768</v>
      </c>
      <c r="D470" s="519" t="str">
        <f>IF($N$10="","",IF(HLOOKUP($N$10,Presentación!$AQ$3:$BV$575,Presentación!AP449)="","",HLOOKUP($N$10,Presentación!$AQ$3:$BV$575,Presentación!AP449,0)))</f>
        <v/>
      </c>
      <c r="E470" s="520"/>
      <c r="F470" s="521"/>
      <c r="G470" s="515" t="str">
        <f>IF($N$10="","",IF(HLOOKUP($N$10,Presentación!$BZ$3:$DE$575,Presentación!AP449,0)="","",HLOOKUP($N$10,Presentación!$BZ$3:$DE$575,Presentación!AP449,0)))</f>
        <v/>
      </c>
      <c r="H470" s="516"/>
      <c r="I470" s="516"/>
      <c r="J470" s="517"/>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c r="BN470">
        <f t="shared" si="37"/>
        <v>0</v>
      </c>
      <c r="BO470">
        <f t="shared" si="38"/>
        <v>0</v>
      </c>
      <c r="DP470"/>
      <c r="DQ470"/>
      <c r="DR470" s="2">
        <f t="shared" si="39"/>
        <v>0</v>
      </c>
      <c r="DS470" s="2">
        <f t="shared" si="40"/>
        <v>0</v>
      </c>
      <c r="DT470" s="2">
        <f t="shared" si="41"/>
        <v>0</v>
      </c>
      <c r="DU470" s="2">
        <f t="shared" si="42"/>
        <v>0</v>
      </c>
    </row>
    <row r="471" spans="1:125" s="38" customFormat="1" ht="15" customHeight="1">
      <c r="A471" s="140"/>
      <c r="B471" s="140"/>
      <c r="C471" s="230" t="s">
        <v>5769</v>
      </c>
      <c r="D471" s="519" t="str">
        <f>IF($N$10="","",IF(HLOOKUP($N$10,Presentación!$AQ$3:$BV$575,Presentación!AP450)="","",HLOOKUP($N$10,Presentación!$AQ$3:$BV$575,Presentación!AP450,0)))</f>
        <v/>
      </c>
      <c r="E471" s="520"/>
      <c r="F471" s="521"/>
      <c r="G471" s="515" t="str">
        <f>IF($N$10="","",IF(HLOOKUP($N$10,Presentación!$BZ$3:$DE$575,Presentación!AP450,0)="","",HLOOKUP($N$10,Presentación!$BZ$3:$DE$575,Presentación!AP450,0)))</f>
        <v/>
      </c>
      <c r="H471" s="516"/>
      <c r="I471" s="516"/>
      <c r="J471" s="517"/>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c r="BN471">
        <f t="shared" si="37"/>
        <v>0</v>
      </c>
      <c r="BO471">
        <f t="shared" si="38"/>
        <v>0</v>
      </c>
      <c r="DP471"/>
      <c r="DQ471"/>
      <c r="DR471" s="2">
        <f t="shared" si="39"/>
        <v>0</v>
      </c>
      <c r="DS471" s="2">
        <f t="shared" si="40"/>
        <v>0</v>
      </c>
      <c r="DT471" s="2">
        <f t="shared" si="41"/>
        <v>0</v>
      </c>
      <c r="DU471" s="2">
        <f t="shared" si="42"/>
        <v>0</v>
      </c>
    </row>
    <row r="472" spans="1:125" s="38" customFormat="1" ht="15" customHeight="1">
      <c r="A472" s="140"/>
      <c r="B472" s="140"/>
      <c r="C472" s="230" t="s">
        <v>5770</v>
      </c>
      <c r="D472" s="519" t="str">
        <f>IF($N$10="","",IF(HLOOKUP($N$10,Presentación!$AQ$3:$BV$575,Presentación!AP451)="","",HLOOKUP($N$10,Presentación!$AQ$3:$BV$575,Presentación!AP451,0)))</f>
        <v/>
      </c>
      <c r="E472" s="520"/>
      <c r="F472" s="521"/>
      <c r="G472" s="515" t="str">
        <f>IF($N$10="","",IF(HLOOKUP($N$10,Presentación!$BZ$3:$DE$575,Presentación!AP451,0)="","",HLOOKUP($N$10,Presentación!$BZ$3:$DE$575,Presentación!AP451,0)))</f>
        <v/>
      </c>
      <c r="H472" s="516"/>
      <c r="I472" s="516"/>
      <c r="J472" s="517"/>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c r="BN472">
        <f t="shared" si="37"/>
        <v>0</v>
      </c>
      <c r="BO472">
        <f t="shared" si="38"/>
        <v>0</v>
      </c>
      <c r="DP472"/>
      <c r="DQ472"/>
      <c r="DR472" s="2">
        <f t="shared" si="39"/>
        <v>0</v>
      </c>
      <c r="DS472" s="2">
        <f t="shared" si="40"/>
        <v>0</v>
      </c>
      <c r="DT472" s="2">
        <f t="shared" si="41"/>
        <v>0</v>
      </c>
      <c r="DU472" s="2">
        <f t="shared" si="42"/>
        <v>0</v>
      </c>
    </row>
    <row r="473" spans="1:125" s="38" customFormat="1" ht="15" customHeight="1">
      <c r="A473" s="140"/>
      <c r="B473" s="140"/>
      <c r="C473" s="230" t="s">
        <v>5771</v>
      </c>
      <c r="D473" s="519" t="str">
        <f>IF($N$10="","",IF(HLOOKUP($N$10,Presentación!$AQ$3:$BV$575,Presentación!AP452)="","",HLOOKUP($N$10,Presentación!$AQ$3:$BV$575,Presentación!AP452,0)))</f>
        <v/>
      </c>
      <c r="E473" s="520"/>
      <c r="F473" s="521"/>
      <c r="G473" s="515" t="str">
        <f>IF($N$10="","",IF(HLOOKUP($N$10,Presentación!$BZ$3:$DE$575,Presentación!AP452,0)="","",HLOOKUP($N$10,Presentación!$BZ$3:$DE$575,Presentación!AP452,0)))</f>
        <v/>
      </c>
      <c r="H473" s="516"/>
      <c r="I473" s="516"/>
      <c r="J473" s="517"/>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c r="BN473">
        <f t="shared" ref="BN473:BN536" si="43">IF(D474&lt;&gt;"",IF(OR(COUNTA(K474:BK474)=0,COUNTA(K474:BK474)&gt;=(53-$DN$21)),0,1),0)</f>
        <v>0</v>
      </c>
      <c r="BO473">
        <f t="shared" ref="BO473:BO536" si="44">IF(D474="",IF(COUNTA(K474:BK474)=0,0,1),0)</f>
        <v>0</v>
      </c>
      <c r="DP473"/>
      <c r="DQ473"/>
      <c r="DR473" s="2">
        <f t="shared" ref="DR473:DR536" si="45">K473</f>
        <v>0</v>
      </c>
      <c r="DS473" s="2">
        <f t="shared" ref="DS473:DS536" si="46">COUNTIF(L473:BK473,"NS")</f>
        <v>0</v>
      </c>
      <c r="DT473" s="2">
        <f t="shared" ref="DT473:DT536" si="47">SUM(L473:BK473)</f>
        <v>0</v>
      </c>
      <c r="DU473" s="2">
        <f t="shared" si="42"/>
        <v>0</v>
      </c>
    </row>
    <row r="474" spans="1:125" s="38" customFormat="1" ht="15" customHeight="1">
      <c r="A474" s="140"/>
      <c r="B474" s="140"/>
      <c r="C474" s="230" t="s">
        <v>5772</v>
      </c>
      <c r="D474" s="519" t="str">
        <f>IF($N$10="","",IF(HLOOKUP($N$10,Presentación!$AQ$3:$BV$575,Presentación!AP453)="","",HLOOKUP($N$10,Presentación!$AQ$3:$BV$575,Presentación!AP453,0)))</f>
        <v/>
      </c>
      <c r="E474" s="520"/>
      <c r="F474" s="521"/>
      <c r="G474" s="515" t="str">
        <f>IF($N$10="","",IF(HLOOKUP($N$10,Presentación!$BZ$3:$DE$575,Presentación!AP453,0)="","",HLOOKUP($N$10,Presentación!$BZ$3:$DE$575,Presentación!AP453,0)))</f>
        <v/>
      </c>
      <c r="H474" s="516"/>
      <c r="I474" s="516"/>
      <c r="J474" s="517"/>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c r="BN474">
        <f t="shared" si="43"/>
        <v>0</v>
      </c>
      <c r="BO474">
        <f t="shared" si="44"/>
        <v>0</v>
      </c>
      <c r="DP474"/>
      <c r="DQ474"/>
      <c r="DR474" s="2">
        <f t="shared" si="45"/>
        <v>0</v>
      </c>
      <c r="DS474" s="2">
        <f t="shared" si="46"/>
        <v>0</v>
      </c>
      <c r="DT474" s="2">
        <f t="shared" si="47"/>
        <v>0</v>
      </c>
      <c r="DU474" s="2">
        <f t="shared" ref="DU474:DU537" si="48">IF(OR(AND(DR474=0, DS474&gt;0),AND(DR474="NS", DT474&gt;0), AND(DR474="NS", DS474=0, DT474=0)), 1, IF(OR(AND(DR474&gt;0, DS474&gt;1,DR474&gt;DT474), AND(DR474="NS", DS474=2), AND(DR474="NS", DT474=0, DS474&gt;0), DR474=DT474), 0, 1))</f>
        <v>0</v>
      </c>
    </row>
    <row r="475" spans="1:125" s="38" customFormat="1" ht="15" customHeight="1">
      <c r="A475" s="140"/>
      <c r="B475" s="140"/>
      <c r="C475" s="230" t="s">
        <v>5773</v>
      </c>
      <c r="D475" s="519" t="str">
        <f>IF($N$10="","",IF(HLOOKUP($N$10,Presentación!$AQ$3:$BV$575,Presentación!AP454)="","",HLOOKUP($N$10,Presentación!$AQ$3:$BV$575,Presentación!AP454,0)))</f>
        <v/>
      </c>
      <c r="E475" s="520"/>
      <c r="F475" s="521"/>
      <c r="G475" s="515" t="str">
        <f>IF($N$10="","",IF(HLOOKUP($N$10,Presentación!$BZ$3:$DE$575,Presentación!AP454,0)="","",HLOOKUP($N$10,Presentación!$BZ$3:$DE$575,Presentación!AP454,0)))</f>
        <v/>
      </c>
      <c r="H475" s="516"/>
      <c r="I475" s="516"/>
      <c r="J475" s="517"/>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c r="BN475">
        <f t="shared" si="43"/>
        <v>0</v>
      </c>
      <c r="BO475">
        <f t="shared" si="44"/>
        <v>0</v>
      </c>
      <c r="DP475"/>
      <c r="DQ475"/>
      <c r="DR475" s="2">
        <f t="shared" si="45"/>
        <v>0</v>
      </c>
      <c r="DS475" s="2">
        <f t="shared" si="46"/>
        <v>0</v>
      </c>
      <c r="DT475" s="2">
        <f t="shared" si="47"/>
        <v>0</v>
      </c>
      <c r="DU475" s="2">
        <f t="shared" si="48"/>
        <v>0</v>
      </c>
    </row>
    <row r="476" spans="1:125" s="38" customFormat="1" ht="15" customHeight="1">
      <c r="A476" s="140"/>
      <c r="B476" s="140"/>
      <c r="C476" s="230" t="s">
        <v>5774</v>
      </c>
      <c r="D476" s="519" t="str">
        <f>IF($N$10="","",IF(HLOOKUP($N$10,Presentación!$AQ$3:$BV$575,Presentación!AP455)="","",HLOOKUP($N$10,Presentación!$AQ$3:$BV$575,Presentación!AP455,0)))</f>
        <v/>
      </c>
      <c r="E476" s="520"/>
      <c r="F476" s="521"/>
      <c r="G476" s="515" t="str">
        <f>IF($N$10="","",IF(HLOOKUP($N$10,Presentación!$BZ$3:$DE$575,Presentación!AP455,0)="","",HLOOKUP($N$10,Presentación!$BZ$3:$DE$575,Presentación!AP455,0)))</f>
        <v/>
      </c>
      <c r="H476" s="516"/>
      <c r="I476" s="516"/>
      <c r="J476" s="517"/>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c r="BN476">
        <f t="shared" si="43"/>
        <v>0</v>
      </c>
      <c r="BO476">
        <f t="shared" si="44"/>
        <v>0</v>
      </c>
      <c r="DP476"/>
      <c r="DQ476"/>
      <c r="DR476" s="2">
        <f t="shared" si="45"/>
        <v>0</v>
      </c>
      <c r="DS476" s="2">
        <f t="shared" si="46"/>
        <v>0</v>
      </c>
      <c r="DT476" s="2">
        <f t="shared" si="47"/>
        <v>0</v>
      </c>
      <c r="DU476" s="2">
        <f t="shared" si="48"/>
        <v>0</v>
      </c>
    </row>
    <row r="477" spans="1:125" s="38" customFormat="1" ht="15" customHeight="1">
      <c r="A477" s="140"/>
      <c r="B477" s="140"/>
      <c r="C477" s="230" t="s">
        <v>5775</v>
      </c>
      <c r="D477" s="519" t="str">
        <f>IF($N$10="","",IF(HLOOKUP($N$10,Presentación!$AQ$3:$BV$575,Presentación!AP456)="","",HLOOKUP($N$10,Presentación!$AQ$3:$BV$575,Presentación!AP456,0)))</f>
        <v/>
      </c>
      <c r="E477" s="520"/>
      <c r="F477" s="521"/>
      <c r="G477" s="515" t="str">
        <f>IF($N$10="","",IF(HLOOKUP($N$10,Presentación!$BZ$3:$DE$575,Presentación!AP456,0)="","",HLOOKUP($N$10,Presentación!$BZ$3:$DE$575,Presentación!AP456,0)))</f>
        <v/>
      </c>
      <c r="H477" s="516"/>
      <c r="I477" s="516"/>
      <c r="J477" s="517"/>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c r="BN477">
        <f t="shared" si="43"/>
        <v>0</v>
      </c>
      <c r="BO477">
        <f t="shared" si="44"/>
        <v>0</v>
      </c>
      <c r="DP477"/>
      <c r="DQ477"/>
      <c r="DR477" s="2">
        <f t="shared" si="45"/>
        <v>0</v>
      </c>
      <c r="DS477" s="2">
        <f t="shared" si="46"/>
        <v>0</v>
      </c>
      <c r="DT477" s="2">
        <f t="shared" si="47"/>
        <v>0</v>
      </c>
      <c r="DU477" s="2">
        <f t="shared" si="48"/>
        <v>0</v>
      </c>
    </row>
    <row r="478" spans="1:125" s="38" customFormat="1" ht="15" customHeight="1">
      <c r="A478" s="140"/>
      <c r="B478" s="140"/>
      <c r="C478" s="230" t="s">
        <v>5776</v>
      </c>
      <c r="D478" s="519" t="str">
        <f>IF($N$10="","",IF(HLOOKUP($N$10,Presentación!$AQ$3:$BV$575,Presentación!AP457)="","",HLOOKUP($N$10,Presentación!$AQ$3:$BV$575,Presentación!AP457,0)))</f>
        <v/>
      </c>
      <c r="E478" s="520"/>
      <c r="F478" s="521"/>
      <c r="G478" s="515" t="str">
        <f>IF($N$10="","",IF(HLOOKUP($N$10,Presentación!$BZ$3:$DE$575,Presentación!AP457,0)="","",HLOOKUP($N$10,Presentación!$BZ$3:$DE$575,Presentación!AP457,0)))</f>
        <v/>
      </c>
      <c r="H478" s="516"/>
      <c r="I478" s="516"/>
      <c r="J478" s="517"/>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c r="BN478">
        <f t="shared" si="43"/>
        <v>0</v>
      </c>
      <c r="BO478">
        <f t="shared" si="44"/>
        <v>0</v>
      </c>
      <c r="DP478"/>
      <c r="DQ478"/>
      <c r="DR478" s="2">
        <f t="shared" si="45"/>
        <v>0</v>
      </c>
      <c r="DS478" s="2">
        <f t="shared" si="46"/>
        <v>0</v>
      </c>
      <c r="DT478" s="2">
        <f t="shared" si="47"/>
        <v>0</v>
      </c>
      <c r="DU478" s="2">
        <f t="shared" si="48"/>
        <v>0</v>
      </c>
    </row>
    <row r="479" spans="1:125" s="38" customFormat="1" ht="15" customHeight="1">
      <c r="A479" s="140"/>
      <c r="B479" s="140"/>
      <c r="C479" s="230" t="s">
        <v>5777</v>
      </c>
      <c r="D479" s="519" t="str">
        <f>IF($N$10="","",IF(HLOOKUP($N$10,Presentación!$AQ$3:$BV$575,Presentación!AP458)="","",HLOOKUP($N$10,Presentación!$AQ$3:$BV$575,Presentación!AP458,0)))</f>
        <v/>
      </c>
      <c r="E479" s="520"/>
      <c r="F479" s="521"/>
      <c r="G479" s="515" t="str">
        <f>IF($N$10="","",IF(HLOOKUP($N$10,Presentación!$BZ$3:$DE$575,Presentación!AP458,0)="","",HLOOKUP($N$10,Presentación!$BZ$3:$DE$575,Presentación!AP458,0)))</f>
        <v/>
      </c>
      <c r="H479" s="516"/>
      <c r="I479" s="516"/>
      <c r="J479" s="517"/>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c r="BN479">
        <f t="shared" si="43"/>
        <v>0</v>
      </c>
      <c r="BO479">
        <f t="shared" si="44"/>
        <v>0</v>
      </c>
      <c r="DP479"/>
      <c r="DQ479"/>
      <c r="DR479" s="2">
        <f t="shared" si="45"/>
        <v>0</v>
      </c>
      <c r="DS479" s="2">
        <f t="shared" si="46"/>
        <v>0</v>
      </c>
      <c r="DT479" s="2">
        <f t="shared" si="47"/>
        <v>0</v>
      </c>
      <c r="DU479" s="2">
        <f t="shared" si="48"/>
        <v>0</v>
      </c>
    </row>
    <row r="480" spans="1:125" s="38" customFormat="1" ht="15" customHeight="1">
      <c r="A480" s="140"/>
      <c r="B480" s="140"/>
      <c r="C480" s="230" t="s">
        <v>5778</v>
      </c>
      <c r="D480" s="519" t="str">
        <f>IF($N$10="","",IF(HLOOKUP($N$10,Presentación!$AQ$3:$BV$575,Presentación!AP459)="","",HLOOKUP($N$10,Presentación!$AQ$3:$BV$575,Presentación!AP459,0)))</f>
        <v/>
      </c>
      <c r="E480" s="520"/>
      <c r="F480" s="521"/>
      <c r="G480" s="515" t="str">
        <f>IF($N$10="","",IF(HLOOKUP($N$10,Presentación!$BZ$3:$DE$575,Presentación!AP459,0)="","",HLOOKUP($N$10,Presentación!$BZ$3:$DE$575,Presentación!AP459,0)))</f>
        <v/>
      </c>
      <c r="H480" s="516"/>
      <c r="I480" s="516"/>
      <c r="J480" s="517"/>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c r="BN480">
        <f t="shared" si="43"/>
        <v>0</v>
      </c>
      <c r="BO480">
        <f t="shared" si="44"/>
        <v>0</v>
      </c>
      <c r="DP480"/>
      <c r="DQ480"/>
      <c r="DR480" s="2">
        <f t="shared" si="45"/>
        <v>0</v>
      </c>
      <c r="DS480" s="2">
        <f t="shared" si="46"/>
        <v>0</v>
      </c>
      <c r="DT480" s="2">
        <f t="shared" si="47"/>
        <v>0</v>
      </c>
      <c r="DU480" s="2">
        <f t="shared" si="48"/>
        <v>0</v>
      </c>
    </row>
    <row r="481" spans="1:125" s="38" customFormat="1" ht="15" customHeight="1">
      <c r="A481" s="140"/>
      <c r="B481" s="140"/>
      <c r="C481" s="230" t="s">
        <v>5779</v>
      </c>
      <c r="D481" s="519" t="str">
        <f>IF($N$10="","",IF(HLOOKUP($N$10,Presentación!$AQ$3:$BV$575,Presentación!AP460)="","",HLOOKUP($N$10,Presentación!$AQ$3:$BV$575,Presentación!AP460,0)))</f>
        <v/>
      </c>
      <c r="E481" s="520"/>
      <c r="F481" s="521"/>
      <c r="G481" s="515" t="str">
        <f>IF($N$10="","",IF(HLOOKUP($N$10,Presentación!$BZ$3:$DE$575,Presentación!AP460,0)="","",HLOOKUP($N$10,Presentación!$BZ$3:$DE$575,Presentación!AP460,0)))</f>
        <v/>
      </c>
      <c r="H481" s="516"/>
      <c r="I481" s="516"/>
      <c r="J481" s="517"/>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c r="BN481">
        <f t="shared" si="43"/>
        <v>0</v>
      </c>
      <c r="BO481">
        <f t="shared" si="44"/>
        <v>0</v>
      </c>
      <c r="DP481"/>
      <c r="DQ481"/>
      <c r="DR481" s="2">
        <f t="shared" si="45"/>
        <v>0</v>
      </c>
      <c r="DS481" s="2">
        <f t="shared" si="46"/>
        <v>0</v>
      </c>
      <c r="DT481" s="2">
        <f t="shared" si="47"/>
        <v>0</v>
      </c>
      <c r="DU481" s="2">
        <f t="shared" si="48"/>
        <v>0</v>
      </c>
    </row>
    <row r="482" spans="1:125" s="38" customFormat="1" ht="15" customHeight="1">
      <c r="A482" s="140"/>
      <c r="B482" s="140"/>
      <c r="C482" s="230" t="s">
        <v>5780</v>
      </c>
      <c r="D482" s="519" t="str">
        <f>IF($N$10="","",IF(HLOOKUP($N$10,Presentación!$AQ$3:$BV$575,Presentación!AP461)="","",HLOOKUP($N$10,Presentación!$AQ$3:$BV$575,Presentación!AP461,0)))</f>
        <v/>
      </c>
      <c r="E482" s="520"/>
      <c r="F482" s="521"/>
      <c r="G482" s="515" t="str">
        <f>IF($N$10="","",IF(HLOOKUP($N$10,Presentación!$BZ$3:$DE$575,Presentación!AP461,0)="","",HLOOKUP($N$10,Presentación!$BZ$3:$DE$575,Presentación!AP461,0)))</f>
        <v/>
      </c>
      <c r="H482" s="516"/>
      <c r="I482" s="516"/>
      <c r="J482" s="517"/>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c r="BN482">
        <f t="shared" si="43"/>
        <v>0</v>
      </c>
      <c r="BO482">
        <f t="shared" si="44"/>
        <v>0</v>
      </c>
      <c r="DP482"/>
      <c r="DQ482"/>
      <c r="DR482" s="2">
        <f t="shared" si="45"/>
        <v>0</v>
      </c>
      <c r="DS482" s="2">
        <f t="shared" si="46"/>
        <v>0</v>
      </c>
      <c r="DT482" s="2">
        <f t="shared" si="47"/>
        <v>0</v>
      </c>
      <c r="DU482" s="2">
        <f t="shared" si="48"/>
        <v>0</v>
      </c>
    </row>
    <row r="483" spans="1:125" s="38" customFormat="1" ht="15" customHeight="1">
      <c r="A483" s="140"/>
      <c r="B483" s="140"/>
      <c r="C483" s="230" t="s">
        <v>5781</v>
      </c>
      <c r="D483" s="519" t="str">
        <f>IF($N$10="","",IF(HLOOKUP($N$10,Presentación!$AQ$3:$BV$575,Presentación!AP462)="","",HLOOKUP($N$10,Presentación!$AQ$3:$BV$575,Presentación!AP462,0)))</f>
        <v/>
      </c>
      <c r="E483" s="520"/>
      <c r="F483" s="521"/>
      <c r="G483" s="515" t="str">
        <f>IF($N$10="","",IF(HLOOKUP($N$10,Presentación!$BZ$3:$DE$575,Presentación!AP462,0)="","",HLOOKUP($N$10,Presentación!$BZ$3:$DE$575,Presentación!AP462,0)))</f>
        <v/>
      </c>
      <c r="H483" s="516"/>
      <c r="I483" s="516"/>
      <c r="J483" s="517"/>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c r="BN483">
        <f t="shared" si="43"/>
        <v>0</v>
      </c>
      <c r="BO483">
        <f t="shared" si="44"/>
        <v>0</v>
      </c>
      <c r="DP483"/>
      <c r="DQ483"/>
      <c r="DR483" s="2">
        <f t="shared" si="45"/>
        <v>0</v>
      </c>
      <c r="DS483" s="2">
        <f t="shared" si="46"/>
        <v>0</v>
      </c>
      <c r="DT483" s="2">
        <f t="shared" si="47"/>
        <v>0</v>
      </c>
      <c r="DU483" s="2">
        <f t="shared" si="48"/>
        <v>0</v>
      </c>
    </row>
    <row r="484" spans="1:125" s="38" customFormat="1" ht="15" customHeight="1">
      <c r="A484" s="140"/>
      <c r="B484" s="140"/>
      <c r="C484" s="230" t="s">
        <v>5782</v>
      </c>
      <c r="D484" s="519" t="str">
        <f>IF($N$10="","",IF(HLOOKUP($N$10,Presentación!$AQ$3:$BV$575,Presentación!AP463)="","",HLOOKUP($N$10,Presentación!$AQ$3:$BV$575,Presentación!AP463,0)))</f>
        <v/>
      </c>
      <c r="E484" s="520"/>
      <c r="F484" s="521"/>
      <c r="G484" s="515" t="str">
        <f>IF($N$10="","",IF(HLOOKUP($N$10,Presentación!$BZ$3:$DE$575,Presentación!AP463,0)="","",HLOOKUP($N$10,Presentación!$BZ$3:$DE$575,Presentación!AP463,0)))</f>
        <v/>
      </c>
      <c r="H484" s="516"/>
      <c r="I484" s="516"/>
      <c r="J484" s="517"/>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c r="BN484">
        <f t="shared" si="43"/>
        <v>0</v>
      </c>
      <c r="BO484">
        <f t="shared" si="44"/>
        <v>0</v>
      </c>
      <c r="DP484"/>
      <c r="DQ484"/>
      <c r="DR484" s="2">
        <f t="shared" si="45"/>
        <v>0</v>
      </c>
      <c r="DS484" s="2">
        <f t="shared" si="46"/>
        <v>0</v>
      </c>
      <c r="DT484" s="2">
        <f t="shared" si="47"/>
        <v>0</v>
      </c>
      <c r="DU484" s="2">
        <f t="shared" si="48"/>
        <v>0</v>
      </c>
    </row>
    <row r="485" spans="1:125" s="38" customFormat="1" ht="15" customHeight="1">
      <c r="A485" s="140"/>
      <c r="B485" s="140"/>
      <c r="C485" s="230" t="s">
        <v>5783</v>
      </c>
      <c r="D485" s="519" t="str">
        <f>IF($N$10="","",IF(HLOOKUP($N$10,Presentación!$AQ$3:$BV$575,Presentación!AP464)="","",HLOOKUP($N$10,Presentación!$AQ$3:$BV$575,Presentación!AP464,0)))</f>
        <v/>
      </c>
      <c r="E485" s="520"/>
      <c r="F485" s="521"/>
      <c r="G485" s="515" t="str">
        <f>IF($N$10="","",IF(HLOOKUP($N$10,Presentación!$BZ$3:$DE$575,Presentación!AP464,0)="","",HLOOKUP($N$10,Presentación!$BZ$3:$DE$575,Presentación!AP464,0)))</f>
        <v/>
      </c>
      <c r="H485" s="516"/>
      <c r="I485" s="516"/>
      <c r="J485" s="517"/>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c r="BN485">
        <f t="shared" si="43"/>
        <v>0</v>
      </c>
      <c r="BO485">
        <f t="shared" si="44"/>
        <v>0</v>
      </c>
      <c r="DP485"/>
      <c r="DQ485"/>
      <c r="DR485" s="2">
        <f t="shared" si="45"/>
        <v>0</v>
      </c>
      <c r="DS485" s="2">
        <f t="shared" si="46"/>
        <v>0</v>
      </c>
      <c r="DT485" s="2">
        <f t="shared" si="47"/>
        <v>0</v>
      </c>
      <c r="DU485" s="2">
        <f t="shared" si="48"/>
        <v>0</v>
      </c>
    </row>
    <row r="486" spans="1:125" s="38" customFormat="1" ht="15" customHeight="1">
      <c r="A486" s="140"/>
      <c r="B486" s="140"/>
      <c r="C486" s="230" t="s">
        <v>5784</v>
      </c>
      <c r="D486" s="519" t="str">
        <f>IF($N$10="","",IF(HLOOKUP($N$10,Presentación!$AQ$3:$BV$575,Presentación!AP465)="","",HLOOKUP($N$10,Presentación!$AQ$3:$BV$575,Presentación!AP465,0)))</f>
        <v/>
      </c>
      <c r="E486" s="520"/>
      <c r="F486" s="521"/>
      <c r="G486" s="515" t="str">
        <f>IF($N$10="","",IF(HLOOKUP($N$10,Presentación!$BZ$3:$DE$575,Presentación!AP465,0)="","",HLOOKUP($N$10,Presentación!$BZ$3:$DE$575,Presentación!AP465,0)))</f>
        <v/>
      </c>
      <c r="H486" s="516"/>
      <c r="I486" s="516"/>
      <c r="J486" s="517"/>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c r="BN486">
        <f t="shared" si="43"/>
        <v>0</v>
      </c>
      <c r="BO486">
        <f t="shared" si="44"/>
        <v>0</v>
      </c>
      <c r="DP486"/>
      <c r="DQ486"/>
      <c r="DR486" s="2">
        <f t="shared" si="45"/>
        <v>0</v>
      </c>
      <c r="DS486" s="2">
        <f t="shared" si="46"/>
        <v>0</v>
      </c>
      <c r="DT486" s="2">
        <f t="shared" si="47"/>
        <v>0</v>
      </c>
      <c r="DU486" s="2">
        <f t="shared" si="48"/>
        <v>0</v>
      </c>
    </row>
    <row r="487" spans="1:125" s="38" customFormat="1" ht="15" customHeight="1">
      <c r="A487" s="140"/>
      <c r="B487" s="140"/>
      <c r="C487" s="230" t="s">
        <v>5785</v>
      </c>
      <c r="D487" s="519" t="str">
        <f>IF($N$10="","",IF(HLOOKUP($N$10,Presentación!$AQ$3:$BV$575,Presentación!AP466)="","",HLOOKUP($N$10,Presentación!$AQ$3:$BV$575,Presentación!AP466,0)))</f>
        <v/>
      </c>
      <c r="E487" s="520"/>
      <c r="F487" s="521"/>
      <c r="G487" s="515" t="str">
        <f>IF($N$10="","",IF(HLOOKUP($N$10,Presentación!$BZ$3:$DE$575,Presentación!AP466,0)="","",HLOOKUP($N$10,Presentación!$BZ$3:$DE$575,Presentación!AP466,0)))</f>
        <v/>
      </c>
      <c r="H487" s="516"/>
      <c r="I487" s="516"/>
      <c r="J487" s="517"/>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c r="BN487">
        <f t="shared" si="43"/>
        <v>0</v>
      </c>
      <c r="BO487">
        <f t="shared" si="44"/>
        <v>0</v>
      </c>
      <c r="DP487"/>
      <c r="DQ487"/>
      <c r="DR487" s="2">
        <f t="shared" si="45"/>
        <v>0</v>
      </c>
      <c r="DS487" s="2">
        <f t="shared" si="46"/>
        <v>0</v>
      </c>
      <c r="DT487" s="2">
        <f t="shared" si="47"/>
        <v>0</v>
      </c>
      <c r="DU487" s="2">
        <f t="shared" si="48"/>
        <v>0</v>
      </c>
    </row>
    <row r="488" spans="1:125" s="38" customFormat="1" ht="15" customHeight="1">
      <c r="A488" s="140"/>
      <c r="B488" s="140"/>
      <c r="C488" s="230" t="s">
        <v>5786</v>
      </c>
      <c r="D488" s="519" t="str">
        <f>IF($N$10="","",IF(HLOOKUP($N$10,Presentación!$AQ$3:$BV$575,Presentación!AP467)="","",HLOOKUP($N$10,Presentación!$AQ$3:$BV$575,Presentación!AP467,0)))</f>
        <v/>
      </c>
      <c r="E488" s="520"/>
      <c r="F488" s="521"/>
      <c r="G488" s="515" t="str">
        <f>IF($N$10="","",IF(HLOOKUP($N$10,Presentación!$BZ$3:$DE$575,Presentación!AP467,0)="","",HLOOKUP($N$10,Presentación!$BZ$3:$DE$575,Presentación!AP467,0)))</f>
        <v/>
      </c>
      <c r="H488" s="516"/>
      <c r="I488" s="516"/>
      <c r="J488" s="517"/>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c r="BN488">
        <f t="shared" si="43"/>
        <v>0</v>
      </c>
      <c r="BO488">
        <f t="shared" si="44"/>
        <v>0</v>
      </c>
      <c r="DP488"/>
      <c r="DQ488"/>
      <c r="DR488" s="2">
        <f t="shared" si="45"/>
        <v>0</v>
      </c>
      <c r="DS488" s="2">
        <f t="shared" si="46"/>
        <v>0</v>
      </c>
      <c r="DT488" s="2">
        <f t="shared" si="47"/>
        <v>0</v>
      </c>
      <c r="DU488" s="2">
        <f t="shared" si="48"/>
        <v>0</v>
      </c>
    </row>
    <row r="489" spans="1:125" s="38" customFormat="1" ht="15" customHeight="1">
      <c r="A489" s="140"/>
      <c r="B489" s="140"/>
      <c r="C489" s="230" t="s">
        <v>5787</v>
      </c>
      <c r="D489" s="519" t="str">
        <f>IF($N$10="","",IF(HLOOKUP($N$10,Presentación!$AQ$3:$BV$575,Presentación!AP468)="","",HLOOKUP($N$10,Presentación!$AQ$3:$BV$575,Presentación!AP468,0)))</f>
        <v/>
      </c>
      <c r="E489" s="520"/>
      <c r="F489" s="521"/>
      <c r="G489" s="515" t="str">
        <f>IF($N$10="","",IF(HLOOKUP($N$10,Presentación!$BZ$3:$DE$575,Presentación!AP468,0)="","",HLOOKUP($N$10,Presentación!$BZ$3:$DE$575,Presentación!AP468,0)))</f>
        <v/>
      </c>
      <c r="H489" s="516"/>
      <c r="I489" s="516"/>
      <c r="J489" s="517"/>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c r="BN489">
        <f t="shared" si="43"/>
        <v>0</v>
      </c>
      <c r="BO489">
        <f t="shared" si="44"/>
        <v>0</v>
      </c>
      <c r="DP489"/>
      <c r="DQ489"/>
      <c r="DR489" s="2">
        <f t="shared" si="45"/>
        <v>0</v>
      </c>
      <c r="DS489" s="2">
        <f t="shared" si="46"/>
        <v>0</v>
      </c>
      <c r="DT489" s="2">
        <f t="shared" si="47"/>
        <v>0</v>
      </c>
      <c r="DU489" s="2">
        <f t="shared" si="48"/>
        <v>0</v>
      </c>
    </row>
    <row r="490" spans="1:125" s="38" customFormat="1" ht="15" customHeight="1">
      <c r="A490" s="140"/>
      <c r="B490" s="140"/>
      <c r="C490" s="230" t="s">
        <v>5788</v>
      </c>
      <c r="D490" s="519" t="str">
        <f>IF($N$10="","",IF(HLOOKUP($N$10,Presentación!$AQ$3:$BV$575,Presentación!AP469)="","",HLOOKUP($N$10,Presentación!$AQ$3:$BV$575,Presentación!AP469,0)))</f>
        <v/>
      </c>
      <c r="E490" s="520"/>
      <c r="F490" s="521"/>
      <c r="G490" s="515" t="str">
        <f>IF($N$10="","",IF(HLOOKUP($N$10,Presentación!$BZ$3:$DE$575,Presentación!AP469,0)="","",HLOOKUP($N$10,Presentación!$BZ$3:$DE$575,Presentación!AP469,0)))</f>
        <v/>
      </c>
      <c r="H490" s="516"/>
      <c r="I490" s="516"/>
      <c r="J490" s="517"/>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c r="BN490">
        <f t="shared" si="43"/>
        <v>0</v>
      </c>
      <c r="BO490">
        <f t="shared" si="44"/>
        <v>0</v>
      </c>
      <c r="DP490"/>
      <c r="DQ490"/>
      <c r="DR490" s="2">
        <f t="shared" si="45"/>
        <v>0</v>
      </c>
      <c r="DS490" s="2">
        <f t="shared" si="46"/>
        <v>0</v>
      </c>
      <c r="DT490" s="2">
        <f t="shared" si="47"/>
        <v>0</v>
      </c>
      <c r="DU490" s="2">
        <f t="shared" si="48"/>
        <v>0</v>
      </c>
    </row>
    <row r="491" spans="1:125" s="38" customFormat="1" ht="15" customHeight="1">
      <c r="A491" s="140"/>
      <c r="B491" s="140"/>
      <c r="C491" s="230" t="s">
        <v>5789</v>
      </c>
      <c r="D491" s="519" t="str">
        <f>IF($N$10="","",IF(HLOOKUP($N$10,Presentación!$AQ$3:$BV$575,Presentación!AP470)="","",HLOOKUP($N$10,Presentación!$AQ$3:$BV$575,Presentación!AP470,0)))</f>
        <v/>
      </c>
      <c r="E491" s="520"/>
      <c r="F491" s="521"/>
      <c r="G491" s="515" t="str">
        <f>IF($N$10="","",IF(HLOOKUP($N$10,Presentación!$BZ$3:$DE$575,Presentación!AP470,0)="","",HLOOKUP($N$10,Presentación!$BZ$3:$DE$575,Presentación!AP470,0)))</f>
        <v/>
      </c>
      <c r="H491" s="516"/>
      <c r="I491" s="516"/>
      <c r="J491" s="517"/>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c r="BN491">
        <f t="shared" si="43"/>
        <v>0</v>
      </c>
      <c r="BO491">
        <f t="shared" si="44"/>
        <v>0</v>
      </c>
      <c r="DP491"/>
      <c r="DQ491"/>
      <c r="DR491" s="2">
        <f t="shared" si="45"/>
        <v>0</v>
      </c>
      <c r="DS491" s="2">
        <f t="shared" si="46"/>
        <v>0</v>
      </c>
      <c r="DT491" s="2">
        <f t="shared" si="47"/>
        <v>0</v>
      </c>
      <c r="DU491" s="2">
        <f t="shared" si="48"/>
        <v>0</v>
      </c>
    </row>
    <row r="492" spans="1:125" s="38" customFormat="1" ht="15" customHeight="1">
      <c r="A492" s="140"/>
      <c r="B492" s="140"/>
      <c r="C492" s="230" t="s">
        <v>5790</v>
      </c>
      <c r="D492" s="519" t="str">
        <f>IF($N$10="","",IF(HLOOKUP($N$10,Presentación!$AQ$3:$BV$575,Presentación!AP471)="","",HLOOKUP($N$10,Presentación!$AQ$3:$BV$575,Presentación!AP471,0)))</f>
        <v/>
      </c>
      <c r="E492" s="520"/>
      <c r="F492" s="521"/>
      <c r="G492" s="515" t="str">
        <f>IF($N$10="","",IF(HLOOKUP($N$10,Presentación!$BZ$3:$DE$575,Presentación!AP471,0)="","",HLOOKUP($N$10,Presentación!$BZ$3:$DE$575,Presentación!AP471,0)))</f>
        <v/>
      </c>
      <c r="H492" s="516"/>
      <c r="I492" s="516"/>
      <c r="J492" s="517"/>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c r="BN492">
        <f t="shared" si="43"/>
        <v>0</v>
      </c>
      <c r="BO492">
        <f t="shared" si="44"/>
        <v>0</v>
      </c>
      <c r="DP492"/>
      <c r="DQ492"/>
      <c r="DR492" s="2">
        <f t="shared" si="45"/>
        <v>0</v>
      </c>
      <c r="DS492" s="2">
        <f t="shared" si="46"/>
        <v>0</v>
      </c>
      <c r="DT492" s="2">
        <f t="shared" si="47"/>
        <v>0</v>
      </c>
      <c r="DU492" s="2">
        <f t="shared" si="48"/>
        <v>0</v>
      </c>
    </row>
    <row r="493" spans="1:125" s="38" customFormat="1" ht="15" customHeight="1">
      <c r="A493" s="140"/>
      <c r="B493" s="140"/>
      <c r="C493" s="230" t="s">
        <v>5791</v>
      </c>
      <c r="D493" s="519" t="str">
        <f>IF($N$10="","",IF(HLOOKUP($N$10,Presentación!$AQ$3:$BV$575,Presentación!AP472)="","",HLOOKUP($N$10,Presentación!$AQ$3:$BV$575,Presentación!AP472,0)))</f>
        <v/>
      </c>
      <c r="E493" s="520"/>
      <c r="F493" s="521"/>
      <c r="G493" s="515" t="str">
        <f>IF($N$10="","",IF(HLOOKUP($N$10,Presentación!$BZ$3:$DE$575,Presentación!AP472,0)="","",HLOOKUP($N$10,Presentación!$BZ$3:$DE$575,Presentación!AP472,0)))</f>
        <v/>
      </c>
      <c r="H493" s="516"/>
      <c r="I493" s="516"/>
      <c r="J493" s="517"/>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c r="BN493">
        <f t="shared" si="43"/>
        <v>0</v>
      </c>
      <c r="BO493">
        <f t="shared" si="44"/>
        <v>0</v>
      </c>
      <c r="DP493"/>
      <c r="DQ493"/>
      <c r="DR493" s="2">
        <f t="shared" si="45"/>
        <v>0</v>
      </c>
      <c r="DS493" s="2">
        <f t="shared" si="46"/>
        <v>0</v>
      </c>
      <c r="DT493" s="2">
        <f t="shared" si="47"/>
        <v>0</v>
      </c>
      <c r="DU493" s="2">
        <f t="shared" si="48"/>
        <v>0</v>
      </c>
    </row>
    <row r="494" spans="1:125" s="38" customFormat="1" ht="15" customHeight="1">
      <c r="A494" s="140"/>
      <c r="B494" s="140"/>
      <c r="C494" s="230" t="s">
        <v>5792</v>
      </c>
      <c r="D494" s="519" t="str">
        <f>IF($N$10="","",IF(HLOOKUP($N$10,Presentación!$AQ$3:$BV$575,Presentación!AP473)="","",HLOOKUP($N$10,Presentación!$AQ$3:$BV$575,Presentación!AP473,0)))</f>
        <v/>
      </c>
      <c r="E494" s="520"/>
      <c r="F494" s="521"/>
      <c r="G494" s="515" t="str">
        <f>IF($N$10="","",IF(HLOOKUP($N$10,Presentación!$BZ$3:$DE$575,Presentación!AP473,0)="","",HLOOKUP($N$10,Presentación!$BZ$3:$DE$575,Presentación!AP473,0)))</f>
        <v/>
      </c>
      <c r="H494" s="516"/>
      <c r="I494" s="516"/>
      <c r="J494" s="517"/>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c r="BN494">
        <f t="shared" si="43"/>
        <v>0</v>
      </c>
      <c r="BO494">
        <f t="shared" si="44"/>
        <v>0</v>
      </c>
      <c r="DP494"/>
      <c r="DQ494"/>
      <c r="DR494" s="2">
        <f t="shared" si="45"/>
        <v>0</v>
      </c>
      <c r="DS494" s="2">
        <f t="shared" si="46"/>
        <v>0</v>
      </c>
      <c r="DT494" s="2">
        <f t="shared" si="47"/>
        <v>0</v>
      </c>
      <c r="DU494" s="2">
        <f t="shared" si="48"/>
        <v>0</v>
      </c>
    </row>
    <row r="495" spans="1:125" s="38" customFormat="1" ht="15" customHeight="1">
      <c r="A495" s="140"/>
      <c r="B495" s="140"/>
      <c r="C495" s="230" t="s">
        <v>5793</v>
      </c>
      <c r="D495" s="519" t="str">
        <f>IF($N$10="","",IF(HLOOKUP($N$10,Presentación!$AQ$3:$BV$575,Presentación!AP474)="","",HLOOKUP($N$10,Presentación!$AQ$3:$BV$575,Presentación!AP474,0)))</f>
        <v/>
      </c>
      <c r="E495" s="520"/>
      <c r="F495" s="521"/>
      <c r="G495" s="515" t="str">
        <f>IF($N$10="","",IF(HLOOKUP($N$10,Presentación!$BZ$3:$DE$575,Presentación!AP474,0)="","",HLOOKUP($N$10,Presentación!$BZ$3:$DE$575,Presentación!AP474,0)))</f>
        <v/>
      </c>
      <c r="H495" s="516"/>
      <c r="I495" s="516"/>
      <c r="J495" s="517"/>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c r="BN495">
        <f t="shared" si="43"/>
        <v>0</v>
      </c>
      <c r="BO495">
        <f t="shared" si="44"/>
        <v>0</v>
      </c>
      <c r="DP495"/>
      <c r="DQ495"/>
      <c r="DR495" s="2">
        <f t="shared" si="45"/>
        <v>0</v>
      </c>
      <c r="DS495" s="2">
        <f t="shared" si="46"/>
        <v>0</v>
      </c>
      <c r="DT495" s="2">
        <f t="shared" si="47"/>
        <v>0</v>
      </c>
      <c r="DU495" s="2">
        <f t="shared" si="48"/>
        <v>0</v>
      </c>
    </row>
    <row r="496" spans="1:125" s="38" customFormat="1" ht="15" customHeight="1">
      <c r="A496" s="140"/>
      <c r="B496" s="140"/>
      <c r="C496" s="230" t="s">
        <v>5794</v>
      </c>
      <c r="D496" s="519" t="str">
        <f>IF($N$10="","",IF(HLOOKUP($N$10,Presentación!$AQ$3:$BV$575,Presentación!AP475)="","",HLOOKUP($N$10,Presentación!$AQ$3:$BV$575,Presentación!AP475,0)))</f>
        <v/>
      </c>
      <c r="E496" s="520"/>
      <c r="F496" s="521"/>
      <c r="G496" s="515" t="str">
        <f>IF($N$10="","",IF(HLOOKUP($N$10,Presentación!$BZ$3:$DE$575,Presentación!AP475,0)="","",HLOOKUP($N$10,Presentación!$BZ$3:$DE$575,Presentación!AP475,0)))</f>
        <v/>
      </c>
      <c r="H496" s="516"/>
      <c r="I496" s="516"/>
      <c r="J496" s="517"/>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c r="BN496">
        <f t="shared" si="43"/>
        <v>0</v>
      </c>
      <c r="BO496">
        <f t="shared" si="44"/>
        <v>0</v>
      </c>
      <c r="DP496"/>
      <c r="DQ496"/>
      <c r="DR496" s="2">
        <f t="shared" si="45"/>
        <v>0</v>
      </c>
      <c r="DS496" s="2">
        <f t="shared" si="46"/>
        <v>0</v>
      </c>
      <c r="DT496" s="2">
        <f t="shared" si="47"/>
        <v>0</v>
      </c>
      <c r="DU496" s="2">
        <f t="shared" si="48"/>
        <v>0</v>
      </c>
    </row>
    <row r="497" spans="1:125" s="38" customFormat="1" ht="15" customHeight="1">
      <c r="A497" s="140"/>
      <c r="B497" s="140"/>
      <c r="C497" s="230" t="s">
        <v>5795</v>
      </c>
      <c r="D497" s="519" t="str">
        <f>IF($N$10="","",IF(HLOOKUP($N$10,Presentación!$AQ$3:$BV$575,Presentación!AP476)="","",HLOOKUP($N$10,Presentación!$AQ$3:$BV$575,Presentación!AP476,0)))</f>
        <v/>
      </c>
      <c r="E497" s="520"/>
      <c r="F497" s="521"/>
      <c r="G497" s="515" t="str">
        <f>IF($N$10="","",IF(HLOOKUP($N$10,Presentación!$BZ$3:$DE$575,Presentación!AP476,0)="","",HLOOKUP($N$10,Presentación!$BZ$3:$DE$575,Presentación!AP476,0)))</f>
        <v/>
      </c>
      <c r="H497" s="516"/>
      <c r="I497" s="516"/>
      <c r="J497" s="517"/>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c r="BN497">
        <f t="shared" si="43"/>
        <v>0</v>
      </c>
      <c r="BO497">
        <f t="shared" si="44"/>
        <v>0</v>
      </c>
      <c r="DP497"/>
      <c r="DQ497"/>
      <c r="DR497" s="2">
        <f t="shared" si="45"/>
        <v>0</v>
      </c>
      <c r="DS497" s="2">
        <f t="shared" si="46"/>
        <v>0</v>
      </c>
      <c r="DT497" s="2">
        <f t="shared" si="47"/>
        <v>0</v>
      </c>
      <c r="DU497" s="2">
        <f t="shared" si="48"/>
        <v>0</v>
      </c>
    </row>
    <row r="498" spans="1:125" s="38" customFormat="1" ht="15" customHeight="1">
      <c r="A498" s="140"/>
      <c r="B498" s="140"/>
      <c r="C498" s="230" t="s">
        <v>5796</v>
      </c>
      <c r="D498" s="519" t="str">
        <f>IF($N$10="","",IF(HLOOKUP($N$10,Presentación!$AQ$3:$BV$575,Presentación!AP477)="","",HLOOKUP($N$10,Presentación!$AQ$3:$BV$575,Presentación!AP477,0)))</f>
        <v/>
      </c>
      <c r="E498" s="520"/>
      <c r="F498" s="521"/>
      <c r="G498" s="515" t="str">
        <f>IF($N$10="","",IF(HLOOKUP($N$10,Presentación!$BZ$3:$DE$575,Presentación!AP477,0)="","",HLOOKUP($N$10,Presentación!$BZ$3:$DE$575,Presentación!AP477,0)))</f>
        <v/>
      </c>
      <c r="H498" s="516"/>
      <c r="I498" s="516"/>
      <c r="J498" s="517"/>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c r="BN498">
        <f t="shared" si="43"/>
        <v>0</v>
      </c>
      <c r="BO498">
        <f t="shared" si="44"/>
        <v>0</v>
      </c>
      <c r="DP498"/>
      <c r="DQ498"/>
      <c r="DR498" s="2">
        <f t="shared" si="45"/>
        <v>0</v>
      </c>
      <c r="DS498" s="2">
        <f t="shared" si="46"/>
        <v>0</v>
      </c>
      <c r="DT498" s="2">
        <f t="shared" si="47"/>
        <v>0</v>
      </c>
      <c r="DU498" s="2">
        <f t="shared" si="48"/>
        <v>0</v>
      </c>
    </row>
    <row r="499" spans="1:125" s="38" customFormat="1" ht="15" customHeight="1">
      <c r="A499" s="140"/>
      <c r="B499" s="140"/>
      <c r="C499" s="230" t="s">
        <v>5797</v>
      </c>
      <c r="D499" s="519" t="str">
        <f>IF($N$10="","",IF(HLOOKUP($N$10,Presentación!$AQ$3:$BV$575,Presentación!AP478)="","",HLOOKUP($N$10,Presentación!$AQ$3:$BV$575,Presentación!AP478,0)))</f>
        <v/>
      </c>
      <c r="E499" s="520"/>
      <c r="F499" s="521"/>
      <c r="G499" s="515" t="str">
        <f>IF($N$10="","",IF(HLOOKUP($N$10,Presentación!$BZ$3:$DE$575,Presentación!AP478,0)="","",HLOOKUP($N$10,Presentación!$BZ$3:$DE$575,Presentación!AP478,0)))</f>
        <v/>
      </c>
      <c r="H499" s="516"/>
      <c r="I499" s="516"/>
      <c r="J499" s="517"/>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c r="BN499">
        <f t="shared" si="43"/>
        <v>0</v>
      </c>
      <c r="BO499">
        <f t="shared" si="44"/>
        <v>0</v>
      </c>
      <c r="DP499"/>
      <c r="DQ499"/>
      <c r="DR499" s="2">
        <f t="shared" si="45"/>
        <v>0</v>
      </c>
      <c r="DS499" s="2">
        <f t="shared" si="46"/>
        <v>0</v>
      </c>
      <c r="DT499" s="2">
        <f t="shared" si="47"/>
        <v>0</v>
      </c>
      <c r="DU499" s="2">
        <f t="shared" si="48"/>
        <v>0</v>
      </c>
    </row>
    <row r="500" spans="1:125" s="38" customFormat="1" ht="15" customHeight="1">
      <c r="A500" s="140"/>
      <c r="B500" s="140"/>
      <c r="C500" s="230" t="s">
        <v>5798</v>
      </c>
      <c r="D500" s="519" t="str">
        <f>IF($N$10="","",IF(HLOOKUP($N$10,Presentación!$AQ$3:$BV$575,Presentación!AP479)="","",HLOOKUP($N$10,Presentación!$AQ$3:$BV$575,Presentación!AP479,0)))</f>
        <v/>
      </c>
      <c r="E500" s="520"/>
      <c r="F500" s="521"/>
      <c r="G500" s="515" t="str">
        <f>IF($N$10="","",IF(HLOOKUP($N$10,Presentación!$BZ$3:$DE$575,Presentación!AP479,0)="","",HLOOKUP($N$10,Presentación!$BZ$3:$DE$575,Presentación!AP479,0)))</f>
        <v/>
      </c>
      <c r="H500" s="516"/>
      <c r="I500" s="516"/>
      <c r="J500" s="517"/>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c r="BN500">
        <f t="shared" si="43"/>
        <v>0</v>
      </c>
      <c r="BO500">
        <f t="shared" si="44"/>
        <v>0</v>
      </c>
      <c r="DP500"/>
      <c r="DQ500"/>
      <c r="DR500" s="2">
        <f t="shared" si="45"/>
        <v>0</v>
      </c>
      <c r="DS500" s="2">
        <f t="shared" si="46"/>
        <v>0</v>
      </c>
      <c r="DT500" s="2">
        <f t="shared" si="47"/>
        <v>0</v>
      </c>
      <c r="DU500" s="2">
        <f t="shared" si="48"/>
        <v>0</v>
      </c>
    </row>
    <row r="501" spans="1:125" s="38" customFormat="1" ht="15" customHeight="1">
      <c r="A501" s="140"/>
      <c r="B501" s="140"/>
      <c r="C501" s="230" t="s">
        <v>5799</v>
      </c>
      <c r="D501" s="519" t="str">
        <f>IF($N$10="","",IF(HLOOKUP($N$10,Presentación!$AQ$3:$BV$575,Presentación!AP480)="","",HLOOKUP($N$10,Presentación!$AQ$3:$BV$575,Presentación!AP480,0)))</f>
        <v/>
      </c>
      <c r="E501" s="520"/>
      <c r="F501" s="521"/>
      <c r="G501" s="515" t="str">
        <f>IF($N$10="","",IF(HLOOKUP($N$10,Presentación!$BZ$3:$DE$575,Presentación!AP480,0)="","",HLOOKUP($N$10,Presentación!$BZ$3:$DE$575,Presentación!AP480,0)))</f>
        <v/>
      </c>
      <c r="H501" s="516"/>
      <c r="I501" s="516"/>
      <c r="J501" s="517"/>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c r="BN501">
        <f t="shared" si="43"/>
        <v>0</v>
      </c>
      <c r="BO501">
        <f t="shared" si="44"/>
        <v>0</v>
      </c>
      <c r="DP501"/>
      <c r="DQ501"/>
      <c r="DR501" s="2">
        <f t="shared" si="45"/>
        <v>0</v>
      </c>
      <c r="DS501" s="2">
        <f t="shared" si="46"/>
        <v>0</v>
      </c>
      <c r="DT501" s="2">
        <f t="shared" si="47"/>
        <v>0</v>
      </c>
      <c r="DU501" s="2">
        <f t="shared" si="48"/>
        <v>0</v>
      </c>
    </row>
    <row r="502" spans="1:125" s="38" customFormat="1" ht="15" customHeight="1">
      <c r="A502" s="140"/>
      <c r="B502" s="140"/>
      <c r="C502" s="230" t="s">
        <v>5800</v>
      </c>
      <c r="D502" s="519" t="str">
        <f>IF($N$10="","",IF(HLOOKUP($N$10,Presentación!$AQ$3:$BV$575,Presentación!AP481)="","",HLOOKUP($N$10,Presentación!$AQ$3:$BV$575,Presentación!AP481,0)))</f>
        <v/>
      </c>
      <c r="E502" s="520"/>
      <c r="F502" s="521"/>
      <c r="G502" s="515" t="str">
        <f>IF($N$10="","",IF(HLOOKUP($N$10,Presentación!$BZ$3:$DE$575,Presentación!AP481,0)="","",HLOOKUP($N$10,Presentación!$BZ$3:$DE$575,Presentación!AP481,0)))</f>
        <v/>
      </c>
      <c r="H502" s="516"/>
      <c r="I502" s="516"/>
      <c r="J502" s="517"/>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c r="BN502">
        <f t="shared" si="43"/>
        <v>0</v>
      </c>
      <c r="BO502">
        <f t="shared" si="44"/>
        <v>0</v>
      </c>
      <c r="DP502"/>
      <c r="DQ502"/>
      <c r="DR502" s="2">
        <f t="shared" si="45"/>
        <v>0</v>
      </c>
      <c r="DS502" s="2">
        <f t="shared" si="46"/>
        <v>0</v>
      </c>
      <c r="DT502" s="2">
        <f t="shared" si="47"/>
        <v>0</v>
      </c>
      <c r="DU502" s="2">
        <f t="shared" si="48"/>
        <v>0</v>
      </c>
    </row>
    <row r="503" spans="1:125" s="38" customFormat="1" ht="15" customHeight="1">
      <c r="A503" s="140"/>
      <c r="B503" s="140"/>
      <c r="C503" s="230" t="s">
        <v>5801</v>
      </c>
      <c r="D503" s="519" t="str">
        <f>IF($N$10="","",IF(HLOOKUP($N$10,Presentación!$AQ$3:$BV$575,Presentación!AP482)="","",HLOOKUP($N$10,Presentación!$AQ$3:$BV$575,Presentación!AP482,0)))</f>
        <v/>
      </c>
      <c r="E503" s="520"/>
      <c r="F503" s="521"/>
      <c r="G503" s="515" t="str">
        <f>IF($N$10="","",IF(HLOOKUP($N$10,Presentación!$BZ$3:$DE$575,Presentación!AP482,0)="","",HLOOKUP($N$10,Presentación!$BZ$3:$DE$575,Presentación!AP482,0)))</f>
        <v/>
      </c>
      <c r="H503" s="516"/>
      <c r="I503" s="516"/>
      <c r="J503" s="517"/>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c r="BN503">
        <f t="shared" si="43"/>
        <v>0</v>
      </c>
      <c r="BO503">
        <f t="shared" si="44"/>
        <v>0</v>
      </c>
      <c r="DP503"/>
      <c r="DQ503"/>
      <c r="DR503" s="2">
        <f t="shared" si="45"/>
        <v>0</v>
      </c>
      <c r="DS503" s="2">
        <f t="shared" si="46"/>
        <v>0</v>
      </c>
      <c r="DT503" s="2">
        <f t="shared" si="47"/>
        <v>0</v>
      </c>
      <c r="DU503" s="2">
        <f t="shared" si="48"/>
        <v>0</v>
      </c>
    </row>
    <row r="504" spans="1:125" s="38" customFormat="1" ht="15" customHeight="1">
      <c r="A504" s="140"/>
      <c r="B504" s="140"/>
      <c r="C504" s="230" t="s">
        <v>5802</v>
      </c>
      <c r="D504" s="519" t="str">
        <f>IF($N$10="","",IF(HLOOKUP($N$10,Presentación!$AQ$3:$BV$575,Presentación!AP483)="","",HLOOKUP($N$10,Presentación!$AQ$3:$BV$575,Presentación!AP483,0)))</f>
        <v/>
      </c>
      <c r="E504" s="520"/>
      <c r="F504" s="521"/>
      <c r="G504" s="515" t="str">
        <f>IF($N$10="","",IF(HLOOKUP($N$10,Presentación!$BZ$3:$DE$575,Presentación!AP483,0)="","",HLOOKUP($N$10,Presentación!$BZ$3:$DE$575,Presentación!AP483,0)))</f>
        <v/>
      </c>
      <c r="H504" s="516"/>
      <c r="I504" s="516"/>
      <c r="J504" s="517"/>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c r="BN504">
        <f t="shared" si="43"/>
        <v>0</v>
      </c>
      <c r="BO504">
        <f t="shared" si="44"/>
        <v>0</v>
      </c>
      <c r="DP504"/>
      <c r="DQ504"/>
      <c r="DR504" s="2">
        <f t="shared" si="45"/>
        <v>0</v>
      </c>
      <c r="DS504" s="2">
        <f t="shared" si="46"/>
        <v>0</v>
      </c>
      <c r="DT504" s="2">
        <f t="shared" si="47"/>
        <v>0</v>
      </c>
      <c r="DU504" s="2">
        <f t="shared" si="48"/>
        <v>0</v>
      </c>
    </row>
    <row r="505" spans="1:125" s="38" customFormat="1" ht="15" customHeight="1">
      <c r="A505" s="140"/>
      <c r="B505" s="140"/>
      <c r="C505" s="230" t="s">
        <v>5803</v>
      </c>
      <c r="D505" s="519" t="str">
        <f>IF($N$10="","",IF(HLOOKUP($N$10,Presentación!$AQ$3:$BV$575,Presentación!AP484)="","",HLOOKUP($N$10,Presentación!$AQ$3:$BV$575,Presentación!AP484,0)))</f>
        <v/>
      </c>
      <c r="E505" s="520"/>
      <c r="F505" s="521"/>
      <c r="G505" s="515" t="str">
        <f>IF($N$10="","",IF(HLOOKUP($N$10,Presentación!$BZ$3:$DE$575,Presentación!AP484,0)="","",HLOOKUP($N$10,Presentación!$BZ$3:$DE$575,Presentación!AP484,0)))</f>
        <v/>
      </c>
      <c r="H505" s="516"/>
      <c r="I505" s="516"/>
      <c r="J505" s="517"/>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c r="BN505">
        <f t="shared" si="43"/>
        <v>0</v>
      </c>
      <c r="BO505">
        <f t="shared" si="44"/>
        <v>0</v>
      </c>
      <c r="DP505"/>
      <c r="DQ505"/>
      <c r="DR505" s="2">
        <f t="shared" si="45"/>
        <v>0</v>
      </c>
      <c r="DS505" s="2">
        <f t="shared" si="46"/>
        <v>0</v>
      </c>
      <c r="DT505" s="2">
        <f t="shared" si="47"/>
        <v>0</v>
      </c>
      <c r="DU505" s="2">
        <f t="shared" si="48"/>
        <v>0</v>
      </c>
    </row>
    <row r="506" spans="1:125" s="38" customFormat="1" ht="15" customHeight="1">
      <c r="A506" s="140"/>
      <c r="B506" s="140"/>
      <c r="C506" s="230" t="s">
        <v>5804</v>
      </c>
      <c r="D506" s="519" t="str">
        <f>IF($N$10="","",IF(HLOOKUP($N$10,Presentación!$AQ$3:$BV$575,Presentación!AP485)="","",HLOOKUP($N$10,Presentación!$AQ$3:$BV$575,Presentación!AP485,0)))</f>
        <v/>
      </c>
      <c r="E506" s="520"/>
      <c r="F506" s="521"/>
      <c r="G506" s="515" t="str">
        <f>IF($N$10="","",IF(HLOOKUP($N$10,Presentación!$BZ$3:$DE$575,Presentación!AP485,0)="","",HLOOKUP($N$10,Presentación!$BZ$3:$DE$575,Presentación!AP485,0)))</f>
        <v/>
      </c>
      <c r="H506" s="516"/>
      <c r="I506" s="516"/>
      <c r="J506" s="517"/>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c r="BN506">
        <f t="shared" si="43"/>
        <v>0</v>
      </c>
      <c r="BO506">
        <f t="shared" si="44"/>
        <v>0</v>
      </c>
      <c r="DP506"/>
      <c r="DQ506"/>
      <c r="DR506" s="2">
        <f t="shared" si="45"/>
        <v>0</v>
      </c>
      <c r="DS506" s="2">
        <f t="shared" si="46"/>
        <v>0</v>
      </c>
      <c r="DT506" s="2">
        <f t="shared" si="47"/>
        <v>0</v>
      </c>
      <c r="DU506" s="2">
        <f t="shared" si="48"/>
        <v>0</v>
      </c>
    </row>
    <row r="507" spans="1:125" s="38" customFormat="1" ht="15" customHeight="1">
      <c r="A507" s="140"/>
      <c r="B507" s="140"/>
      <c r="C507" s="230" t="s">
        <v>5805</v>
      </c>
      <c r="D507" s="519" t="str">
        <f>IF($N$10="","",IF(HLOOKUP($N$10,Presentación!$AQ$3:$BV$575,Presentación!AP486)="","",HLOOKUP($N$10,Presentación!$AQ$3:$BV$575,Presentación!AP486,0)))</f>
        <v/>
      </c>
      <c r="E507" s="520"/>
      <c r="F507" s="521"/>
      <c r="G507" s="515" t="str">
        <f>IF($N$10="","",IF(HLOOKUP($N$10,Presentación!$BZ$3:$DE$575,Presentación!AP486,0)="","",HLOOKUP($N$10,Presentación!$BZ$3:$DE$575,Presentación!AP486,0)))</f>
        <v/>
      </c>
      <c r="H507" s="516"/>
      <c r="I507" s="516"/>
      <c r="J507" s="517"/>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c r="BN507">
        <f t="shared" si="43"/>
        <v>0</v>
      </c>
      <c r="BO507">
        <f t="shared" si="44"/>
        <v>0</v>
      </c>
      <c r="DP507"/>
      <c r="DQ507"/>
      <c r="DR507" s="2">
        <f t="shared" si="45"/>
        <v>0</v>
      </c>
      <c r="DS507" s="2">
        <f t="shared" si="46"/>
        <v>0</v>
      </c>
      <c r="DT507" s="2">
        <f t="shared" si="47"/>
        <v>0</v>
      </c>
      <c r="DU507" s="2">
        <f t="shared" si="48"/>
        <v>0</v>
      </c>
    </row>
    <row r="508" spans="1:125" s="38" customFormat="1" ht="15" customHeight="1">
      <c r="A508" s="140"/>
      <c r="B508" s="140"/>
      <c r="C508" s="230" t="s">
        <v>5806</v>
      </c>
      <c r="D508" s="519" t="str">
        <f>IF($N$10="","",IF(HLOOKUP($N$10,Presentación!$AQ$3:$BV$575,Presentación!AP487)="","",HLOOKUP($N$10,Presentación!$AQ$3:$BV$575,Presentación!AP487,0)))</f>
        <v/>
      </c>
      <c r="E508" s="520"/>
      <c r="F508" s="521"/>
      <c r="G508" s="515" t="str">
        <f>IF($N$10="","",IF(HLOOKUP($N$10,Presentación!$BZ$3:$DE$575,Presentación!AP487,0)="","",HLOOKUP($N$10,Presentación!$BZ$3:$DE$575,Presentación!AP487,0)))</f>
        <v/>
      </c>
      <c r="H508" s="516"/>
      <c r="I508" s="516"/>
      <c r="J508" s="517"/>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c r="BN508">
        <f t="shared" si="43"/>
        <v>0</v>
      </c>
      <c r="BO508">
        <f t="shared" si="44"/>
        <v>0</v>
      </c>
      <c r="DP508"/>
      <c r="DQ508"/>
      <c r="DR508" s="2">
        <f t="shared" si="45"/>
        <v>0</v>
      </c>
      <c r="DS508" s="2">
        <f t="shared" si="46"/>
        <v>0</v>
      </c>
      <c r="DT508" s="2">
        <f t="shared" si="47"/>
        <v>0</v>
      </c>
      <c r="DU508" s="2">
        <f t="shared" si="48"/>
        <v>0</v>
      </c>
    </row>
    <row r="509" spans="1:125" s="38" customFormat="1" ht="15" customHeight="1">
      <c r="A509" s="140"/>
      <c r="B509" s="140"/>
      <c r="C509" s="230" t="s">
        <v>5807</v>
      </c>
      <c r="D509" s="519" t="str">
        <f>IF($N$10="","",IF(HLOOKUP($N$10,Presentación!$AQ$3:$BV$575,Presentación!AP488)="","",HLOOKUP($N$10,Presentación!$AQ$3:$BV$575,Presentación!AP488,0)))</f>
        <v/>
      </c>
      <c r="E509" s="520"/>
      <c r="F509" s="521"/>
      <c r="G509" s="515" t="str">
        <f>IF($N$10="","",IF(HLOOKUP($N$10,Presentación!$BZ$3:$DE$575,Presentación!AP488,0)="","",HLOOKUP($N$10,Presentación!$BZ$3:$DE$575,Presentación!AP488,0)))</f>
        <v/>
      </c>
      <c r="H509" s="516"/>
      <c r="I509" s="516"/>
      <c r="J509" s="517"/>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c r="BN509">
        <f t="shared" si="43"/>
        <v>0</v>
      </c>
      <c r="BO509">
        <f t="shared" si="44"/>
        <v>0</v>
      </c>
      <c r="DP509"/>
      <c r="DQ509"/>
      <c r="DR509" s="2">
        <f t="shared" si="45"/>
        <v>0</v>
      </c>
      <c r="DS509" s="2">
        <f t="shared" si="46"/>
        <v>0</v>
      </c>
      <c r="DT509" s="2">
        <f t="shared" si="47"/>
        <v>0</v>
      </c>
      <c r="DU509" s="2">
        <f t="shared" si="48"/>
        <v>0</v>
      </c>
    </row>
    <row r="510" spans="1:125" s="38" customFormat="1" ht="15" customHeight="1">
      <c r="A510" s="140"/>
      <c r="B510" s="140"/>
      <c r="C510" s="230" t="s">
        <v>5808</v>
      </c>
      <c r="D510" s="519" t="str">
        <f>IF($N$10="","",IF(HLOOKUP($N$10,Presentación!$AQ$3:$BV$575,Presentación!AP489)="","",HLOOKUP($N$10,Presentación!$AQ$3:$BV$575,Presentación!AP489,0)))</f>
        <v/>
      </c>
      <c r="E510" s="520"/>
      <c r="F510" s="521"/>
      <c r="G510" s="515" t="str">
        <f>IF($N$10="","",IF(HLOOKUP($N$10,Presentación!$BZ$3:$DE$575,Presentación!AP489,0)="","",HLOOKUP($N$10,Presentación!$BZ$3:$DE$575,Presentación!AP489,0)))</f>
        <v/>
      </c>
      <c r="H510" s="516"/>
      <c r="I510" s="516"/>
      <c r="J510" s="517"/>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c r="BN510">
        <f t="shared" si="43"/>
        <v>0</v>
      </c>
      <c r="BO510">
        <f t="shared" si="44"/>
        <v>0</v>
      </c>
      <c r="DP510"/>
      <c r="DQ510"/>
      <c r="DR510" s="2">
        <f t="shared" si="45"/>
        <v>0</v>
      </c>
      <c r="DS510" s="2">
        <f t="shared" si="46"/>
        <v>0</v>
      </c>
      <c r="DT510" s="2">
        <f t="shared" si="47"/>
        <v>0</v>
      </c>
      <c r="DU510" s="2">
        <f t="shared" si="48"/>
        <v>0</v>
      </c>
    </row>
    <row r="511" spans="1:125" s="38" customFormat="1" ht="15" customHeight="1">
      <c r="A511" s="140"/>
      <c r="B511" s="140"/>
      <c r="C511" s="230" t="s">
        <v>5809</v>
      </c>
      <c r="D511" s="519" t="str">
        <f>IF($N$10="","",IF(HLOOKUP($N$10,Presentación!$AQ$3:$BV$575,Presentación!AP490)="","",HLOOKUP($N$10,Presentación!$AQ$3:$BV$575,Presentación!AP490,0)))</f>
        <v/>
      </c>
      <c r="E511" s="520"/>
      <c r="F511" s="521"/>
      <c r="G511" s="515" t="str">
        <f>IF($N$10="","",IF(HLOOKUP($N$10,Presentación!$BZ$3:$DE$575,Presentación!AP490,0)="","",HLOOKUP($N$10,Presentación!$BZ$3:$DE$575,Presentación!AP490,0)))</f>
        <v/>
      </c>
      <c r="H511" s="516"/>
      <c r="I511" s="516"/>
      <c r="J511" s="517"/>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c r="BN511">
        <f t="shared" si="43"/>
        <v>0</v>
      </c>
      <c r="BO511">
        <f t="shared" si="44"/>
        <v>0</v>
      </c>
      <c r="DP511"/>
      <c r="DQ511"/>
      <c r="DR511" s="2">
        <f t="shared" si="45"/>
        <v>0</v>
      </c>
      <c r="DS511" s="2">
        <f t="shared" si="46"/>
        <v>0</v>
      </c>
      <c r="DT511" s="2">
        <f t="shared" si="47"/>
        <v>0</v>
      </c>
      <c r="DU511" s="2">
        <f t="shared" si="48"/>
        <v>0</v>
      </c>
    </row>
    <row r="512" spans="1:125" s="38" customFormat="1" ht="15" customHeight="1">
      <c r="A512" s="140"/>
      <c r="B512" s="140"/>
      <c r="C512" s="230" t="s">
        <v>5810</v>
      </c>
      <c r="D512" s="519" t="str">
        <f>IF($N$10="","",IF(HLOOKUP($N$10,Presentación!$AQ$3:$BV$575,Presentación!AP491)="","",HLOOKUP($N$10,Presentación!$AQ$3:$BV$575,Presentación!AP491,0)))</f>
        <v/>
      </c>
      <c r="E512" s="520"/>
      <c r="F512" s="521"/>
      <c r="G512" s="515" t="str">
        <f>IF($N$10="","",IF(HLOOKUP($N$10,Presentación!$BZ$3:$DE$575,Presentación!AP491,0)="","",HLOOKUP($N$10,Presentación!$BZ$3:$DE$575,Presentación!AP491,0)))</f>
        <v/>
      </c>
      <c r="H512" s="516"/>
      <c r="I512" s="516"/>
      <c r="J512" s="517"/>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c r="BN512">
        <f t="shared" si="43"/>
        <v>0</v>
      </c>
      <c r="BO512">
        <f t="shared" si="44"/>
        <v>0</v>
      </c>
      <c r="DP512"/>
      <c r="DQ512"/>
      <c r="DR512" s="2">
        <f t="shared" si="45"/>
        <v>0</v>
      </c>
      <c r="DS512" s="2">
        <f t="shared" si="46"/>
        <v>0</v>
      </c>
      <c r="DT512" s="2">
        <f t="shared" si="47"/>
        <v>0</v>
      </c>
      <c r="DU512" s="2">
        <f t="shared" si="48"/>
        <v>0</v>
      </c>
    </row>
    <row r="513" spans="1:125" s="38" customFormat="1" ht="15" customHeight="1">
      <c r="A513" s="140"/>
      <c r="B513" s="140"/>
      <c r="C513" s="230" t="s">
        <v>5811</v>
      </c>
      <c r="D513" s="519" t="str">
        <f>IF($N$10="","",IF(HLOOKUP($N$10,Presentación!$AQ$3:$BV$575,Presentación!AP492)="","",HLOOKUP($N$10,Presentación!$AQ$3:$BV$575,Presentación!AP492,0)))</f>
        <v/>
      </c>
      <c r="E513" s="520"/>
      <c r="F513" s="521"/>
      <c r="G513" s="515" t="str">
        <f>IF($N$10="","",IF(HLOOKUP($N$10,Presentación!$BZ$3:$DE$575,Presentación!AP492,0)="","",HLOOKUP($N$10,Presentación!$BZ$3:$DE$575,Presentación!AP492,0)))</f>
        <v/>
      </c>
      <c r="H513" s="516"/>
      <c r="I513" s="516"/>
      <c r="J513" s="517"/>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c r="BN513">
        <f t="shared" si="43"/>
        <v>0</v>
      </c>
      <c r="BO513">
        <f t="shared" si="44"/>
        <v>0</v>
      </c>
      <c r="DP513"/>
      <c r="DQ513"/>
      <c r="DR513" s="2">
        <f t="shared" si="45"/>
        <v>0</v>
      </c>
      <c r="DS513" s="2">
        <f t="shared" si="46"/>
        <v>0</v>
      </c>
      <c r="DT513" s="2">
        <f t="shared" si="47"/>
        <v>0</v>
      </c>
      <c r="DU513" s="2">
        <f t="shared" si="48"/>
        <v>0</v>
      </c>
    </row>
    <row r="514" spans="1:125" s="38" customFormat="1" ht="15" customHeight="1">
      <c r="A514" s="140"/>
      <c r="B514" s="140"/>
      <c r="C514" s="230" t="s">
        <v>5812</v>
      </c>
      <c r="D514" s="519" t="str">
        <f>IF($N$10="","",IF(HLOOKUP($N$10,Presentación!$AQ$3:$BV$575,Presentación!AP493)="","",HLOOKUP($N$10,Presentación!$AQ$3:$BV$575,Presentación!AP493,0)))</f>
        <v/>
      </c>
      <c r="E514" s="520"/>
      <c r="F514" s="521"/>
      <c r="G514" s="515" t="str">
        <f>IF($N$10="","",IF(HLOOKUP($N$10,Presentación!$BZ$3:$DE$575,Presentación!AP493,0)="","",HLOOKUP($N$10,Presentación!$BZ$3:$DE$575,Presentación!AP493,0)))</f>
        <v/>
      </c>
      <c r="H514" s="516"/>
      <c r="I514" s="516"/>
      <c r="J514" s="517"/>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c r="BN514">
        <f t="shared" si="43"/>
        <v>0</v>
      </c>
      <c r="BO514">
        <f t="shared" si="44"/>
        <v>0</v>
      </c>
      <c r="DP514"/>
      <c r="DQ514"/>
      <c r="DR514" s="2">
        <f t="shared" si="45"/>
        <v>0</v>
      </c>
      <c r="DS514" s="2">
        <f t="shared" si="46"/>
        <v>0</v>
      </c>
      <c r="DT514" s="2">
        <f t="shared" si="47"/>
        <v>0</v>
      </c>
      <c r="DU514" s="2">
        <f t="shared" si="48"/>
        <v>0</v>
      </c>
    </row>
    <row r="515" spans="1:125" s="38" customFormat="1" ht="15" customHeight="1">
      <c r="A515" s="140"/>
      <c r="B515" s="140"/>
      <c r="C515" s="230" t="s">
        <v>5813</v>
      </c>
      <c r="D515" s="519" t="str">
        <f>IF($N$10="","",IF(HLOOKUP($N$10,Presentación!$AQ$3:$BV$575,Presentación!AP494)="","",HLOOKUP($N$10,Presentación!$AQ$3:$BV$575,Presentación!AP494,0)))</f>
        <v/>
      </c>
      <c r="E515" s="520"/>
      <c r="F515" s="521"/>
      <c r="G515" s="515" t="str">
        <f>IF($N$10="","",IF(HLOOKUP($N$10,Presentación!$BZ$3:$DE$575,Presentación!AP494,0)="","",HLOOKUP($N$10,Presentación!$BZ$3:$DE$575,Presentación!AP494,0)))</f>
        <v/>
      </c>
      <c r="H515" s="516"/>
      <c r="I515" s="516"/>
      <c r="J515" s="517"/>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c r="BN515">
        <f t="shared" si="43"/>
        <v>0</v>
      </c>
      <c r="BO515">
        <f t="shared" si="44"/>
        <v>0</v>
      </c>
      <c r="DP515"/>
      <c r="DQ515"/>
      <c r="DR515" s="2">
        <f t="shared" si="45"/>
        <v>0</v>
      </c>
      <c r="DS515" s="2">
        <f t="shared" si="46"/>
        <v>0</v>
      </c>
      <c r="DT515" s="2">
        <f t="shared" si="47"/>
        <v>0</v>
      </c>
      <c r="DU515" s="2">
        <f t="shared" si="48"/>
        <v>0</v>
      </c>
    </row>
    <row r="516" spans="1:125" s="38" customFormat="1" ht="15" customHeight="1">
      <c r="A516" s="140"/>
      <c r="B516" s="140"/>
      <c r="C516" s="230" t="s">
        <v>5814</v>
      </c>
      <c r="D516" s="519" t="str">
        <f>IF($N$10="","",IF(HLOOKUP($N$10,Presentación!$AQ$3:$BV$575,Presentación!AP495)="","",HLOOKUP($N$10,Presentación!$AQ$3:$BV$575,Presentación!AP495,0)))</f>
        <v/>
      </c>
      <c r="E516" s="520"/>
      <c r="F516" s="521"/>
      <c r="G516" s="515" t="str">
        <f>IF($N$10="","",IF(HLOOKUP($N$10,Presentación!$BZ$3:$DE$575,Presentación!AP495,0)="","",HLOOKUP($N$10,Presentación!$BZ$3:$DE$575,Presentación!AP495,0)))</f>
        <v/>
      </c>
      <c r="H516" s="516"/>
      <c r="I516" s="516"/>
      <c r="J516" s="517"/>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c r="BN516">
        <f t="shared" si="43"/>
        <v>0</v>
      </c>
      <c r="BO516">
        <f t="shared" si="44"/>
        <v>0</v>
      </c>
      <c r="DP516"/>
      <c r="DQ516"/>
      <c r="DR516" s="2">
        <f t="shared" si="45"/>
        <v>0</v>
      </c>
      <c r="DS516" s="2">
        <f t="shared" si="46"/>
        <v>0</v>
      </c>
      <c r="DT516" s="2">
        <f t="shared" si="47"/>
        <v>0</v>
      </c>
      <c r="DU516" s="2">
        <f t="shared" si="48"/>
        <v>0</v>
      </c>
    </row>
    <row r="517" spans="1:125" s="38" customFormat="1" ht="15" customHeight="1">
      <c r="A517" s="140"/>
      <c r="B517" s="140"/>
      <c r="C517" s="230" t="s">
        <v>5815</v>
      </c>
      <c r="D517" s="519" t="str">
        <f>IF($N$10="","",IF(HLOOKUP($N$10,Presentación!$AQ$3:$BV$575,Presentación!AP496)="","",HLOOKUP($N$10,Presentación!$AQ$3:$BV$575,Presentación!AP496,0)))</f>
        <v/>
      </c>
      <c r="E517" s="520"/>
      <c r="F517" s="521"/>
      <c r="G517" s="515" t="str">
        <f>IF($N$10="","",IF(HLOOKUP($N$10,Presentación!$BZ$3:$DE$575,Presentación!AP496,0)="","",HLOOKUP($N$10,Presentación!$BZ$3:$DE$575,Presentación!AP496,0)))</f>
        <v/>
      </c>
      <c r="H517" s="516"/>
      <c r="I517" s="516"/>
      <c r="J517" s="517"/>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c r="BN517">
        <f t="shared" si="43"/>
        <v>0</v>
      </c>
      <c r="BO517">
        <f t="shared" si="44"/>
        <v>0</v>
      </c>
      <c r="DP517"/>
      <c r="DQ517"/>
      <c r="DR517" s="2">
        <f t="shared" si="45"/>
        <v>0</v>
      </c>
      <c r="DS517" s="2">
        <f t="shared" si="46"/>
        <v>0</v>
      </c>
      <c r="DT517" s="2">
        <f t="shared" si="47"/>
        <v>0</v>
      </c>
      <c r="DU517" s="2">
        <f t="shared" si="48"/>
        <v>0</v>
      </c>
    </row>
    <row r="518" spans="1:125" s="38" customFormat="1" ht="15" customHeight="1">
      <c r="A518" s="140"/>
      <c r="B518" s="140"/>
      <c r="C518" s="230" t="s">
        <v>5816</v>
      </c>
      <c r="D518" s="519" t="str">
        <f>IF($N$10="","",IF(HLOOKUP($N$10,Presentación!$AQ$3:$BV$575,Presentación!AP497)="","",HLOOKUP($N$10,Presentación!$AQ$3:$BV$575,Presentación!AP497,0)))</f>
        <v/>
      </c>
      <c r="E518" s="520"/>
      <c r="F518" s="521"/>
      <c r="G518" s="515" t="str">
        <f>IF($N$10="","",IF(HLOOKUP($N$10,Presentación!$BZ$3:$DE$575,Presentación!AP497,0)="","",HLOOKUP($N$10,Presentación!$BZ$3:$DE$575,Presentación!AP497,0)))</f>
        <v/>
      </c>
      <c r="H518" s="516"/>
      <c r="I518" s="516"/>
      <c r="J518" s="517"/>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c r="BN518">
        <f t="shared" si="43"/>
        <v>0</v>
      </c>
      <c r="BO518">
        <f t="shared" si="44"/>
        <v>0</v>
      </c>
      <c r="DP518"/>
      <c r="DQ518"/>
      <c r="DR518" s="2">
        <f t="shared" si="45"/>
        <v>0</v>
      </c>
      <c r="DS518" s="2">
        <f t="shared" si="46"/>
        <v>0</v>
      </c>
      <c r="DT518" s="2">
        <f t="shared" si="47"/>
        <v>0</v>
      </c>
      <c r="DU518" s="2">
        <f t="shared" si="48"/>
        <v>0</v>
      </c>
    </row>
    <row r="519" spans="1:125" s="38" customFormat="1" ht="15" customHeight="1">
      <c r="A519" s="140"/>
      <c r="B519" s="140"/>
      <c r="C519" s="230" t="s">
        <v>5817</v>
      </c>
      <c r="D519" s="519" t="str">
        <f>IF($N$10="","",IF(HLOOKUP($N$10,Presentación!$AQ$3:$BV$575,Presentación!AP498)="","",HLOOKUP($N$10,Presentación!$AQ$3:$BV$575,Presentación!AP498,0)))</f>
        <v/>
      </c>
      <c r="E519" s="520"/>
      <c r="F519" s="521"/>
      <c r="G519" s="515" t="str">
        <f>IF($N$10="","",IF(HLOOKUP($N$10,Presentación!$BZ$3:$DE$575,Presentación!AP498,0)="","",HLOOKUP($N$10,Presentación!$BZ$3:$DE$575,Presentación!AP498,0)))</f>
        <v/>
      </c>
      <c r="H519" s="516"/>
      <c r="I519" s="516"/>
      <c r="J519" s="517"/>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c r="BN519">
        <f t="shared" si="43"/>
        <v>0</v>
      </c>
      <c r="BO519">
        <f t="shared" si="44"/>
        <v>0</v>
      </c>
      <c r="DP519"/>
      <c r="DQ519"/>
      <c r="DR519" s="2">
        <f t="shared" si="45"/>
        <v>0</v>
      </c>
      <c r="DS519" s="2">
        <f t="shared" si="46"/>
        <v>0</v>
      </c>
      <c r="DT519" s="2">
        <f t="shared" si="47"/>
        <v>0</v>
      </c>
      <c r="DU519" s="2">
        <f t="shared" si="48"/>
        <v>0</v>
      </c>
    </row>
    <row r="520" spans="1:125" s="38" customFormat="1" ht="15" customHeight="1">
      <c r="A520" s="140"/>
      <c r="B520" s="140"/>
      <c r="C520" s="230" t="s">
        <v>5818</v>
      </c>
      <c r="D520" s="519" t="str">
        <f>IF($N$10="","",IF(HLOOKUP($N$10,Presentación!$AQ$3:$BV$575,Presentación!AP499)="","",HLOOKUP($N$10,Presentación!$AQ$3:$BV$575,Presentación!AP499,0)))</f>
        <v/>
      </c>
      <c r="E520" s="520"/>
      <c r="F520" s="521"/>
      <c r="G520" s="515" t="str">
        <f>IF($N$10="","",IF(HLOOKUP($N$10,Presentación!$BZ$3:$DE$575,Presentación!AP499,0)="","",HLOOKUP($N$10,Presentación!$BZ$3:$DE$575,Presentación!AP499,0)))</f>
        <v/>
      </c>
      <c r="H520" s="516"/>
      <c r="I520" s="516"/>
      <c r="J520" s="517"/>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c r="BN520">
        <f t="shared" si="43"/>
        <v>0</v>
      </c>
      <c r="BO520">
        <f t="shared" si="44"/>
        <v>0</v>
      </c>
      <c r="DP520"/>
      <c r="DQ520"/>
      <c r="DR520" s="2">
        <f t="shared" si="45"/>
        <v>0</v>
      </c>
      <c r="DS520" s="2">
        <f t="shared" si="46"/>
        <v>0</v>
      </c>
      <c r="DT520" s="2">
        <f t="shared" si="47"/>
        <v>0</v>
      </c>
      <c r="DU520" s="2">
        <f t="shared" si="48"/>
        <v>0</v>
      </c>
    </row>
    <row r="521" spans="1:125" s="38" customFormat="1" ht="15" customHeight="1">
      <c r="A521" s="140"/>
      <c r="B521" s="140"/>
      <c r="C521" s="230" t="s">
        <v>5819</v>
      </c>
      <c r="D521" s="519" t="str">
        <f>IF($N$10="","",IF(HLOOKUP($N$10,Presentación!$AQ$3:$BV$575,Presentación!AP500)="","",HLOOKUP($N$10,Presentación!$AQ$3:$BV$575,Presentación!AP500,0)))</f>
        <v/>
      </c>
      <c r="E521" s="520"/>
      <c r="F521" s="521"/>
      <c r="G521" s="515" t="str">
        <f>IF($N$10="","",IF(HLOOKUP($N$10,Presentación!$BZ$3:$DE$575,Presentación!AP500,0)="","",HLOOKUP($N$10,Presentación!$BZ$3:$DE$575,Presentación!AP500,0)))</f>
        <v/>
      </c>
      <c r="H521" s="516"/>
      <c r="I521" s="516"/>
      <c r="J521" s="517"/>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c r="BN521">
        <f t="shared" si="43"/>
        <v>0</v>
      </c>
      <c r="BO521">
        <f t="shared" si="44"/>
        <v>0</v>
      </c>
      <c r="DP521"/>
      <c r="DQ521"/>
      <c r="DR521" s="2">
        <f t="shared" si="45"/>
        <v>0</v>
      </c>
      <c r="DS521" s="2">
        <f t="shared" si="46"/>
        <v>0</v>
      </c>
      <c r="DT521" s="2">
        <f t="shared" si="47"/>
        <v>0</v>
      </c>
      <c r="DU521" s="2">
        <f t="shared" si="48"/>
        <v>0</v>
      </c>
    </row>
    <row r="522" spans="1:125" s="38" customFormat="1" ht="15" customHeight="1">
      <c r="A522" s="140"/>
      <c r="B522" s="140"/>
      <c r="C522" s="230" t="s">
        <v>5820</v>
      </c>
      <c r="D522" s="519" t="str">
        <f>IF($N$10="","",IF(HLOOKUP($N$10,Presentación!$AQ$3:$BV$575,Presentación!AP501)="","",HLOOKUP($N$10,Presentación!$AQ$3:$BV$575,Presentación!AP501,0)))</f>
        <v/>
      </c>
      <c r="E522" s="520"/>
      <c r="F522" s="521"/>
      <c r="G522" s="515" t="str">
        <f>IF($N$10="","",IF(HLOOKUP($N$10,Presentación!$BZ$3:$DE$575,Presentación!AP501,0)="","",HLOOKUP($N$10,Presentación!$BZ$3:$DE$575,Presentación!AP501,0)))</f>
        <v/>
      </c>
      <c r="H522" s="516"/>
      <c r="I522" s="516"/>
      <c r="J522" s="517"/>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c r="BN522">
        <f t="shared" si="43"/>
        <v>0</v>
      </c>
      <c r="BO522">
        <f t="shared" si="44"/>
        <v>0</v>
      </c>
      <c r="DP522"/>
      <c r="DQ522"/>
      <c r="DR522" s="2">
        <f t="shared" si="45"/>
        <v>0</v>
      </c>
      <c r="DS522" s="2">
        <f t="shared" si="46"/>
        <v>0</v>
      </c>
      <c r="DT522" s="2">
        <f t="shared" si="47"/>
        <v>0</v>
      </c>
      <c r="DU522" s="2">
        <f t="shared" si="48"/>
        <v>0</v>
      </c>
    </row>
    <row r="523" spans="1:125" s="38" customFormat="1" ht="15" customHeight="1">
      <c r="A523" s="140"/>
      <c r="B523" s="140"/>
      <c r="C523" s="230" t="s">
        <v>5821</v>
      </c>
      <c r="D523" s="519" t="str">
        <f>IF($N$10="","",IF(HLOOKUP($N$10,Presentación!$AQ$3:$BV$575,Presentación!AP502)="","",HLOOKUP($N$10,Presentación!$AQ$3:$BV$575,Presentación!AP502,0)))</f>
        <v/>
      </c>
      <c r="E523" s="520"/>
      <c r="F523" s="521"/>
      <c r="G523" s="515" t="str">
        <f>IF($N$10="","",IF(HLOOKUP($N$10,Presentación!$BZ$3:$DE$575,Presentación!AP502,0)="","",HLOOKUP($N$10,Presentación!$BZ$3:$DE$575,Presentación!AP502,0)))</f>
        <v/>
      </c>
      <c r="H523" s="516"/>
      <c r="I523" s="516"/>
      <c r="J523" s="517"/>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c r="BN523">
        <f t="shared" si="43"/>
        <v>0</v>
      </c>
      <c r="BO523">
        <f t="shared" si="44"/>
        <v>0</v>
      </c>
      <c r="DP523"/>
      <c r="DQ523"/>
      <c r="DR523" s="2">
        <f t="shared" si="45"/>
        <v>0</v>
      </c>
      <c r="DS523" s="2">
        <f t="shared" si="46"/>
        <v>0</v>
      </c>
      <c r="DT523" s="2">
        <f t="shared" si="47"/>
        <v>0</v>
      </c>
      <c r="DU523" s="2">
        <f t="shared" si="48"/>
        <v>0</v>
      </c>
    </row>
    <row r="524" spans="1:125" s="38" customFormat="1" ht="15" customHeight="1">
      <c r="A524" s="140"/>
      <c r="B524" s="140"/>
      <c r="C524" s="230" t="s">
        <v>5822</v>
      </c>
      <c r="D524" s="519" t="str">
        <f>IF($N$10="","",IF(HLOOKUP($N$10,Presentación!$AQ$3:$BV$575,Presentación!AP503)="","",HLOOKUP($N$10,Presentación!$AQ$3:$BV$575,Presentación!AP503,0)))</f>
        <v/>
      </c>
      <c r="E524" s="520"/>
      <c r="F524" s="521"/>
      <c r="G524" s="515" t="str">
        <f>IF($N$10="","",IF(HLOOKUP($N$10,Presentación!$BZ$3:$DE$575,Presentación!AP503,0)="","",HLOOKUP($N$10,Presentación!$BZ$3:$DE$575,Presentación!AP503,0)))</f>
        <v/>
      </c>
      <c r="H524" s="516"/>
      <c r="I524" s="516"/>
      <c r="J524" s="517"/>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c r="BN524">
        <f t="shared" si="43"/>
        <v>0</v>
      </c>
      <c r="BO524">
        <f t="shared" si="44"/>
        <v>0</v>
      </c>
      <c r="DP524"/>
      <c r="DQ524"/>
      <c r="DR524" s="2">
        <f t="shared" si="45"/>
        <v>0</v>
      </c>
      <c r="DS524" s="2">
        <f t="shared" si="46"/>
        <v>0</v>
      </c>
      <c r="DT524" s="2">
        <f t="shared" si="47"/>
        <v>0</v>
      </c>
      <c r="DU524" s="2">
        <f t="shared" si="48"/>
        <v>0</v>
      </c>
    </row>
    <row r="525" spans="1:125" s="38" customFormat="1" ht="15" customHeight="1">
      <c r="A525" s="140"/>
      <c r="B525" s="140"/>
      <c r="C525" s="230" t="s">
        <v>5823</v>
      </c>
      <c r="D525" s="519" t="str">
        <f>IF($N$10="","",IF(HLOOKUP($N$10,Presentación!$AQ$3:$BV$575,Presentación!AP504)="","",HLOOKUP($N$10,Presentación!$AQ$3:$BV$575,Presentación!AP504,0)))</f>
        <v/>
      </c>
      <c r="E525" s="520"/>
      <c r="F525" s="521"/>
      <c r="G525" s="515" t="str">
        <f>IF($N$10="","",IF(HLOOKUP($N$10,Presentación!$BZ$3:$DE$575,Presentación!AP504,0)="","",HLOOKUP($N$10,Presentación!$BZ$3:$DE$575,Presentación!AP504,0)))</f>
        <v/>
      </c>
      <c r="H525" s="516"/>
      <c r="I525" s="516"/>
      <c r="J525" s="517"/>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c r="BN525">
        <f t="shared" si="43"/>
        <v>0</v>
      </c>
      <c r="BO525">
        <f t="shared" si="44"/>
        <v>0</v>
      </c>
      <c r="DP525"/>
      <c r="DQ525"/>
      <c r="DR525" s="2">
        <f t="shared" si="45"/>
        <v>0</v>
      </c>
      <c r="DS525" s="2">
        <f t="shared" si="46"/>
        <v>0</v>
      </c>
      <c r="DT525" s="2">
        <f t="shared" si="47"/>
        <v>0</v>
      </c>
      <c r="DU525" s="2">
        <f t="shared" si="48"/>
        <v>0</v>
      </c>
    </row>
    <row r="526" spans="1:125" s="38" customFormat="1" ht="15" customHeight="1">
      <c r="A526" s="140"/>
      <c r="B526" s="140"/>
      <c r="C526" s="230" t="s">
        <v>5824</v>
      </c>
      <c r="D526" s="519" t="str">
        <f>IF($N$10="","",IF(HLOOKUP($N$10,Presentación!$AQ$3:$BV$575,Presentación!AP505)="","",HLOOKUP($N$10,Presentación!$AQ$3:$BV$575,Presentación!AP505,0)))</f>
        <v/>
      </c>
      <c r="E526" s="520"/>
      <c r="F526" s="521"/>
      <c r="G526" s="515" t="str">
        <f>IF($N$10="","",IF(HLOOKUP($N$10,Presentación!$BZ$3:$DE$575,Presentación!AP505,0)="","",HLOOKUP($N$10,Presentación!$BZ$3:$DE$575,Presentación!AP505,0)))</f>
        <v/>
      </c>
      <c r="H526" s="516"/>
      <c r="I526" s="516"/>
      <c r="J526" s="517"/>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c r="BN526">
        <f t="shared" si="43"/>
        <v>0</v>
      </c>
      <c r="BO526">
        <f t="shared" si="44"/>
        <v>0</v>
      </c>
      <c r="DP526"/>
      <c r="DQ526"/>
      <c r="DR526" s="2">
        <f t="shared" si="45"/>
        <v>0</v>
      </c>
      <c r="DS526" s="2">
        <f t="shared" si="46"/>
        <v>0</v>
      </c>
      <c r="DT526" s="2">
        <f t="shared" si="47"/>
        <v>0</v>
      </c>
      <c r="DU526" s="2">
        <f t="shared" si="48"/>
        <v>0</v>
      </c>
    </row>
    <row r="527" spans="1:125" s="38" customFormat="1" ht="15" customHeight="1">
      <c r="A527" s="140"/>
      <c r="B527" s="140"/>
      <c r="C527" s="230" t="s">
        <v>5825</v>
      </c>
      <c r="D527" s="519" t="str">
        <f>IF($N$10="","",IF(HLOOKUP($N$10,Presentación!$AQ$3:$BV$575,Presentación!AP506)="","",HLOOKUP($N$10,Presentación!$AQ$3:$BV$575,Presentación!AP506,0)))</f>
        <v/>
      </c>
      <c r="E527" s="520"/>
      <c r="F527" s="521"/>
      <c r="G527" s="515" t="str">
        <f>IF($N$10="","",IF(HLOOKUP($N$10,Presentación!$BZ$3:$DE$575,Presentación!AP506,0)="","",HLOOKUP($N$10,Presentación!$BZ$3:$DE$575,Presentación!AP506,0)))</f>
        <v/>
      </c>
      <c r="H527" s="516"/>
      <c r="I527" s="516"/>
      <c r="J527" s="517"/>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c r="BN527">
        <f t="shared" si="43"/>
        <v>0</v>
      </c>
      <c r="BO527">
        <f t="shared" si="44"/>
        <v>0</v>
      </c>
      <c r="DP527"/>
      <c r="DQ527"/>
      <c r="DR527" s="2">
        <f t="shared" si="45"/>
        <v>0</v>
      </c>
      <c r="DS527" s="2">
        <f t="shared" si="46"/>
        <v>0</v>
      </c>
      <c r="DT527" s="2">
        <f t="shared" si="47"/>
        <v>0</v>
      </c>
      <c r="DU527" s="2">
        <f t="shared" si="48"/>
        <v>0</v>
      </c>
    </row>
    <row r="528" spans="1:125" s="38" customFormat="1" ht="15" customHeight="1">
      <c r="A528" s="140"/>
      <c r="B528" s="140"/>
      <c r="C528" s="230" t="s">
        <v>5826</v>
      </c>
      <c r="D528" s="519" t="str">
        <f>IF($N$10="","",IF(HLOOKUP($N$10,Presentación!$AQ$3:$BV$575,Presentación!AP507)="","",HLOOKUP($N$10,Presentación!$AQ$3:$BV$575,Presentación!AP507,0)))</f>
        <v/>
      </c>
      <c r="E528" s="520"/>
      <c r="F528" s="521"/>
      <c r="G528" s="515" t="str">
        <f>IF($N$10="","",IF(HLOOKUP($N$10,Presentación!$BZ$3:$DE$575,Presentación!AP507,0)="","",HLOOKUP($N$10,Presentación!$BZ$3:$DE$575,Presentación!AP507,0)))</f>
        <v/>
      </c>
      <c r="H528" s="516"/>
      <c r="I528" s="516"/>
      <c r="J528" s="517"/>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c r="BN528">
        <f t="shared" si="43"/>
        <v>0</v>
      </c>
      <c r="BO528">
        <f t="shared" si="44"/>
        <v>0</v>
      </c>
      <c r="DP528"/>
      <c r="DQ528"/>
      <c r="DR528" s="2">
        <f t="shared" si="45"/>
        <v>0</v>
      </c>
      <c r="DS528" s="2">
        <f t="shared" si="46"/>
        <v>0</v>
      </c>
      <c r="DT528" s="2">
        <f t="shared" si="47"/>
        <v>0</v>
      </c>
      <c r="DU528" s="2">
        <f t="shared" si="48"/>
        <v>0</v>
      </c>
    </row>
    <row r="529" spans="1:125" s="38" customFormat="1" ht="15" customHeight="1">
      <c r="A529" s="140"/>
      <c r="B529" s="140"/>
      <c r="C529" s="230" t="s">
        <v>5827</v>
      </c>
      <c r="D529" s="519" t="str">
        <f>IF($N$10="","",IF(HLOOKUP($N$10,Presentación!$AQ$3:$BV$575,Presentación!AP508)="","",HLOOKUP($N$10,Presentación!$AQ$3:$BV$575,Presentación!AP508,0)))</f>
        <v/>
      </c>
      <c r="E529" s="520"/>
      <c r="F529" s="521"/>
      <c r="G529" s="515" t="str">
        <f>IF($N$10="","",IF(HLOOKUP($N$10,Presentación!$BZ$3:$DE$575,Presentación!AP508,0)="","",HLOOKUP($N$10,Presentación!$BZ$3:$DE$575,Presentación!AP508,0)))</f>
        <v/>
      </c>
      <c r="H529" s="516"/>
      <c r="I529" s="516"/>
      <c r="J529" s="517"/>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c r="BN529">
        <f t="shared" si="43"/>
        <v>0</v>
      </c>
      <c r="BO529">
        <f t="shared" si="44"/>
        <v>0</v>
      </c>
      <c r="DP529"/>
      <c r="DQ529"/>
      <c r="DR529" s="2">
        <f t="shared" si="45"/>
        <v>0</v>
      </c>
      <c r="DS529" s="2">
        <f t="shared" si="46"/>
        <v>0</v>
      </c>
      <c r="DT529" s="2">
        <f t="shared" si="47"/>
        <v>0</v>
      </c>
      <c r="DU529" s="2">
        <f t="shared" si="48"/>
        <v>0</v>
      </c>
    </row>
    <row r="530" spans="1:125" s="38" customFormat="1" ht="15" customHeight="1">
      <c r="A530" s="140"/>
      <c r="B530" s="140"/>
      <c r="C530" s="230" t="s">
        <v>5828</v>
      </c>
      <c r="D530" s="519" t="str">
        <f>IF($N$10="","",IF(HLOOKUP($N$10,Presentación!$AQ$3:$BV$575,Presentación!AP509)="","",HLOOKUP($N$10,Presentación!$AQ$3:$BV$575,Presentación!AP509,0)))</f>
        <v/>
      </c>
      <c r="E530" s="520"/>
      <c r="F530" s="521"/>
      <c r="G530" s="515" t="str">
        <f>IF($N$10="","",IF(HLOOKUP($N$10,Presentación!$BZ$3:$DE$575,Presentación!AP509,0)="","",HLOOKUP($N$10,Presentación!$BZ$3:$DE$575,Presentación!AP509,0)))</f>
        <v/>
      </c>
      <c r="H530" s="516"/>
      <c r="I530" s="516"/>
      <c r="J530" s="517"/>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c r="BN530">
        <f t="shared" si="43"/>
        <v>0</v>
      </c>
      <c r="BO530">
        <f t="shared" si="44"/>
        <v>0</v>
      </c>
      <c r="DP530"/>
      <c r="DQ530"/>
      <c r="DR530" s="2">
        <f t="shared" si="45"/>
        <v>0</v>
      </c>
      <c r="DS530" s="2">
        <f t="shared" si="46"/>
        <v>0</v>
      </c>
      <c r="DT530" s="2">
        <f t="shared" si="47"/>
        <v>0</v>
      </c>
      <c r="DU530" s="2">
        <f t="shared" si="48"/>
        <v>0</v>
      </c>
    </row>
    <row r="531" spans="1:125" s="38" customFormat="1" ht="15" customHeight="1">
      <c r="A531" s="140"/>
      <c r="B531" s="140"/>
      <c r="C531" s="230" t="s">
        <v>5829</v>
      </c>
      <c r="D531" s="519" t="str">
        <f>IF($N$10="","",IF(HLOOKUP($N$10,Presentación!$AQ$3:$BV$575,Presentación!AP510)="","",HLOOKUP($N$10,Presentación!$AQ$3:$BV$575,Presentación!AP510,0)))</f>
        <v/>
      </c>
      <c r="E531" s="520"/>
      <c r="F531" s="521"/>
      <c r="G531" s="515" t="str">
        <f>IF($N$10="","",IF(HLOOKUP($N$10,Presentación!$BZ$3:$DE$575,Presentación!AP510,0)="","",HLOOKUP($N$10,Presentación!$BZ$3:$DE$575,Presentación!AP510,0)))</f>
        <v/>
      </c>
      <c r="H531" s="516"/>
      <c r="I531" s="516"/>
      <c r="J531" s="517"/>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c r="BN531">
        <f t="shared" si="43"/>
        <v>0</v>
      </c>
      <c r="BO531">
        <f t="shared" si="44"/>
        <v>0</v>
      </c>
      <c r="DP531"/>
      <c r="DQ531"/>
      <c r="DR531" s="2">
        <f t="shared" si="45"/>
        <v>0</v>
      </c>
      <c r="DS531" s="2">
        <f t="shared" si="46"/>
        <v>0</v>
      </c>
      <c r="DT531" s="2">
        <f t="shared" si="47"/>
        <v>0</v>
      </c>
      <c r="DU531" s="2">
        <f t="shared" si="48"/>
        <v>0</v>
      </c>
    </row>
    <row r="532" spans="1:125" s="38" customFormat="1" ht="15" customHeight="1">
      <c r="A532" s="140"/>
      <c r="B532" s="140"/>
      <c r="C532" s="230" t="s">
        <v>5830</v>
      </c>
      <c r="D532" s="519" t="str">
        <f>IF($N$10="","",IF(HLOOKUP($N$10,Presentación!$AQ$3:$BV$575,Presentación!AP511)="","",HLOOKUP($N$10,Presentación!$AQ$3:$BV$575,Presentación!AP511,0)))</f>
        <v/>
      </c>
      <c r="E532" s="520"/>
      <c r="F532" s="521"/>
      <c r="G532" s="515" t="str">
        <f>IF($N$10="","",IF(HLOOKUP($N$10,Presentación!$BZ$3:$DE$575,Presentación!AP511,0)="","",HLOOKUP($N$10,Presentación!$BZ$3:$DE$575,Presentación!AP511,0)))</f>
        <v/>
      </c>
      <c r="H532" s="516"/>
      <c r="I532" s="516"/>
      <c r="J532" s="517"/>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c r="BN532">
        <f t="shared" si="43"/>
        <v>0</v>
      </c>
      <c r="BO532">
        <f t="shared" si="44"/>
        <v>0</v>
      </c>
      <c r="DP532"/>
      <c r="DQ532"/>
      <c r="DR532" s="2">
        <f t="shared" si="45"/>
        <v>0</v>
      </c>
      <c r="DS532" s="2">
        <f t="shared" si="46"/>
        <v>0</v>
      </c>
      <c r="DT532" s="2">
        <f t="shared" si="47"/>
        <v>0</v>
      </c>
      <c r="DU532" s="2">
        <f t="shared" si="48"/>
        <v>0</v>
      </c>
    </row>
    <row r="533" spans="1:125" s="38" customFormat="1" ht="15" customHeight="1">
      <c r="A533" s="140"/>
      <c r="B533" s="140"/>
      <c r="C533" s="230" t="s">
        <v>5831</v>
      </c>
      <c r="D533" s="519" t="str">
        <f>IF($N$10="","",IF(HLOOKUP($N$10,Presentación!$AQ$3:$BV$575,Presentación!AP512)="","",HLOOKUP($N$10,Presentación!$AQ$3:$BV$575,Presentación!AP512,0)))</f>
        <v/>
      </c>
      <c r="E533" s="520"/>
      <c r="F533" s="521"/>
      <c r="G533" s="515" t="str">
        <f>IF($N$10="","",IF(HLOOKUP($N$10,Presentación!$BZ$3:$DE$575,Presentación!AP512,0)="","",HLOOKUP($N$10,Presentación!$BZ$3:$DE$575,Presentación!AP512,0)))</f>
        <v/>
      </c>
      <c r="H533" s="516"/>
      <c r="I533" s="516"/>
      <c r="J533" s="517"/>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c r="BN533">
        <f t="shared" si="43"/>
        <v>0</v>
      </c>
      <c r="BO533">
        <f t="shared" si="44"/>
        <v>0</v>
      </c>
      <c r="DP533"/>
      <c r="DQ533"/>
      <c r="DR533" s="2">
        <f t="shared" si="45"/>
        <v>0</v>
      </c>
      <c r="DS533" s="2">
        <f t="shared" si="46"/>
        <v>0</v>
      </c>
      <c r="DT533" s="2">
        <f t="shared" si="47"/>
        <v>0</v>
      </c>
      <c r="DU533" s="2">
        <f t="shared" si="48"/>
        <v>0</v>
      </c>
    </row>
    <row r="534" spans="1:125" s="38" customFormat="1" ht="15" customHeight="1">
      <c r="A534" s="140"/>
      <c r="B534" s="140"/>
      <c r="C534" s="230" t="s">
        <v>5832</v>
      </c>
      <c r="D534" s="519" t="str">
        <f>IF($N$10="","",IF(HLOOKUP($N$10,Presentación!$AQ$3:$BV$575,Presentación!AP513)="","",HLOOKUP($N$10,Presentación!$AQ$3:$BV$575,Presentación!AP513,0)))</f>
        <v/>
      </c>
      <c r="E534" s="520"/>
      <c r="F534" s="521"/>
      <c r="G534" s="515" t="str">
        <f>IF($N$10="","",IF(HLOOKUP($N$10,Presentación!$BZ$3:$DE$575,Presentación!AP513,0)="","",HLOOKUP($N$10,Presentación!$BZ$3:$DE$575,Presentación!AP513,0)))</f>
        <v/>
      </c>
      <c r="H534" s="516"/>
      <c r="I534" s="516"/>
      <c r="J534" s="517"/>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c r="BN534">
        <f t="shared" si="43"/>
        <v>0</v>
      </c>
      <c r="BO534">
        <f t="shared" si="44"/>
        <v>0</v>
      </c>
      <c r="DP534"/>
      <c r="DQ534"/>
      <c r="DR534" s="2">
        <f t="shared" si="45"/>
        <v>0</v>
      </c>
      <c r="DS534" s="2">
        <f t="shared" si="46"/>
        <v>0</v>
      </c>
      <c r="DT534" s="2">
        <f t="shared" si="47"/>
        <v>0</v>
      </c>
      <c r="DU534" s="2">
        <f t="shared" si="48"/>
        <v>0</v>
      </c>
    </row>
    <row r="535" spans="1:125" s="38" customFormat="1" ht="15" customHeight="1">
      <c r="A535" s="140"/>
      <c r="B535" s="140"/>
      <c r="C535" s="230" t="s">
        <v>5833</v>
      </c>
      <c r="D535" s="519" t="str">
        <f>IF($N$10="","",IF(HLOOKUP($N$10,Presentación!$AQ$3:$BV$575,Presentación!AP514)="","",HLOOKUP($N$10,Presentación!$AQ$3:$BV$575,Presentación!AP514,0)))</f>
        <v/>
      </c>
      <c r="E535" s="520"/>
      <c r="F535" s="521"/>
      <c r="G535" s="515" t="str">
        <f>IF($N$10="","",IF(HLOOKUP($N$10,Presentación!$BZ$3:$DE$575,Presentación!AP514,0)="","",HLOOKUP($N$10,Presentación!$BZ$3:$DE$575,Presentación!AP514,0)))</f>
        <v/>
      </c>
      <c r="H535" s="516"/>
      <c r="I535" s="516"/>
      <c r="J535" s="517"/>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c r="BN535">
        <f t="shared" si="43"/>
        <v>0</v>
      </c>
      <c r="BO535">
        <f t="shared" si="44"/>
        <v>0</v>
      </c>
      <c r="DP535"/>
      <c r="DQ535"/>
      <c r="DR535" s="2">
        <f t="shared" si="45"/>
        <v>0</v>
      </c>
      <c r="DS535" s="2">
        <f t="shared" si="46"/>
        <v>0</v>
      </c>
      <c r="DT535" s="2">
        <f t="shared" si="47"/>
        <v>0</v>
      </c>
      <c r="DU535" s="2">
        <f t="shared" si="48"/>
        <v>0</v>
      </c>
    </row>
    <row r="536" spans="1:125" s="38" customFormat="1" ht="15" customHeight="1">
      <c r="A536" s="140"/>
      <c r="B536" s="140"/>
      <c r="C536" s="230" t="s">
        <v>5834</v>
      </c>
      <c r="D536" s="519" t="str">
        <f>IF($N$10="","",IF(HLOOKUP($N$10,Presentación!$AQ$3:$BV$575,Presentación!AP515)="","",HLOOKUP($N$10,Presentación!$AQ$3:$BV$575,Presentación!AP515,0)))</f>
        <v/>
      </c>
      <c r="E536" s="520"/>
      <c r="F536" s="521"/>
      <c r="G536" s="515" t="str">
        <f>IF($N$10="","",IF(HLOOKUP($N$10,Presentación!$BZ$3:$DE$575,Presentación!AP515,0)="","",HLOOKUP($N$10,Presentación!$BZ$3:$DE$575,Presentación!AP515,0)))</f>
        <v/>
      </c>
      <c r="H536" s="516"/>
      <c r="I536" s="516"/>
      <c r="J536" s="517"/>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c r="BN536">
        <f t="shared" si="43"/>
        <v>0</v>
      </c>
      <c r="BO536">
        <f t="shared" si="44"/>
        <v>0</v>
      </c>
      <c r="DP536"/>
      <c r="DQ536"/>
      <c r="DR536" s="2">
        <f t="shared" si="45"/>
        <v>0</v>
      </c>
      <c r="DS536" s="2">
        <f t="shared" si="46"/>
        <v>0</v>
      </c>
      <c r="DT536" s="2">
        <f t="shared" si="47"/>
        <v>0</v>
      </c>
      <c r="DU536" s="2">
        <f t="shared" si="48"/>
        <v>0</v>
      </c>
    </row>
    <row r="537" spans="1:125" s="38" customFormat="1" ht="15" customHeight="1">
      <c r="A537" s="140"/>
      <c r="B537" s="140"/>
      <c r="C537" s="230" t="s">
        <v>5835</v>
      </c>
      <c r="D537" s="519" t="str">
        <f>IF($N$10="","",IF(HLOOKUP($N$10,Presentación!$AQ$3:$BV$575,Presentación!AP516)="","",HLOOKUP($N$10,Presentación!$AQ$3:$BV$575,Presentación!AP516,0)))</f>
        <v/>
      </c>
      <c r="E537" s="520"/>
      <c r="F537" s="521"/>
      <c r="G537" s="515" t="str">
        <f>IF($N$10="","",IF(HLOOKUP($N$10,Presentación!$BZ$3:$DE$575,Presentación!AP516,0)="","",HLOOKUP($N$10,Presentación!$BZ$3:$DE$575,Presentación!AP516,0)))</f>
        <v/>
      </c>
      <c r="H537" s="516"/>
      <c r="I537" s="516"/>
      <c r="J537" s="517"/>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c r="BN537">
        <f t="shared" ref="BN537:BN597" si="49">IF(D538&lt;&gt;"",IF(OR(COUNTA(K538:BK538)=0,COUNTA(K538:BK538)&gt;=(53-$DN$21)),0,1),0)</f>
        <v>0</v>
      </c>
      <c r="BO537">
        <f t="shared" ref="BO537:BO597" si="50">IF(D538="",IF(COUNTA(K538:BK538)=0,0,1),0)</f>
        <v>0</v>
      </c>
      <c r="DP537"/>
      <c r="DQ537"/>
      <c r="DR537" s="2">
        <f t="shared" ref="DR537:DR598" si="51">K537</f>
        <v>0</v>
      </c>
      <c r="DS537" s="2">
        <f t="shared" ref="DS537:DS598" si="52">COUNTIF(L537:BK537,"NS")</f>
        <v>0</v>
      </c>
      <c r="DT537" s="2">
        <f t="shared" ref="DT537:DT598" si="53">SUM(L537:BK537)</f>
        <v>0</v>
      </c>
      <c r="DU537" s="2">
        <f t="shared" si="48"/>
        <v>0</v>
      </c>
    </row>
    <row r="538" spans="1:125" s="38" customFormat="1" ht="15" customHeight="1">
      <c r="A538" s="140"/>
      <c r="B538" s="140"/>
      <c r="C538" s="230" t="s">
        <v>5836</v>
      </c>
      <c r="D538" s="519" t="str">
        <f>IF($N$10="","",IF(HLOOKUP($N$10,Presentación!$AQ$3:$BV$575,Presentación!AP517)="","",HLOOKUP($N$10,Presentación!$AQ$3:$BV$575,Presentación!AP517,0)))</f>
        <v/>
      </c>
      <c r="E538" s="520"/>
      <c r="F538" s="521"/>
      <c r="G538" s="515" t="str">
        <f>IF($N$10="","",IF(HLOOKUP($N$10,Presentación!$BZ$3:$DE$575,Presentación!AP517,0)="","",HLOOKUP($N$10,Presentación!$BZ$3:$DE$575,Presentación!AP517,0)))</f>
        <v/>
      </c>
      <c r="H538" s="516"/>
      <c r="I538" s="516"/>
      <c r="J538" s="517"/>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c r="BN538">
        <f t="shared" si="49"/>
        <v>0</v>
      </c>
      <c r="BO538">
        <f t="shared" si="50"/>
        <v>0</v>
      </c>
      <c r="DP538"/>
      <c r="DQ538"/>
      <c r="DR538" s="2">
        <f t="shared" si="51"/>
        <v>0</v>
      </c>
      <c r="DS538" s="2">
        <f t="shared" si="52"/>
        <v>0</v>
      </c>
      <c r="DT538" s="2">
        <f t="shared" si="53"/>
        <v>0</v>
      </c>
      <c r="DU538" s="2">
        <f t="shared" ref="DU538:DU598" si="54">IF(OR(AND(DR538=0, DS538&gt;0),AND(DR538="NS", DT538&gt;0), AND(DR538="NS", DS538=0, DT538=0)), 1, IF(OR(AND(DR538&gt;0, DS538&gt;1,DR538&gt;DT538), AND(DR538="NS", DS538=2), AND(DR538="NS", DT538=0, DS538&gt;0), DR538=DT538), 0, 1))</f>
        <v>0</v>
      </c>
    </row>
    <row r="539" spans="1:125" s="38" customFormat="1" ht="15" customHeight="1">
      <c r="A539" s="140"/>
      <c r="B539" s="140"/>
      <c r="C539" s="230" t="s">
        <v>5837</v>
      </c>
      <c r="D539" s="519" t="str">
        <f>IF($N$10="","",IF(HLOOKUP($N$10,Presentación!$AQ$3:$BV$575,Presentación!AP518)="","",HLOOKUP($N$10,Presentación!$AQ$3:$BV$575,Presentación!AP518,0)))</f>
        <v/>
      </c>
      <c r="E539" s="520"/>
      <c r="F539" s="521"/>
      <c r="G539" s="515" t="str">
        <f>IF($N$10="","",IF(HLOOKUP($N$10,Presentación!$BZ$3:$DE$575,Presentación!AP518,0)="","",HLOOKUP($N$10,Presentación!$BZ$3:$DE$575,Presentación!AP518,0)))</f>
        <v/>
      </c>
      <c r="H539" s="516"/>
      <c r="I539" s="516"/>
      <c r="J539" s="517"/>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c r="BN539">
        <f t="shared" si="49"/>
        <v>0</v>
      </c>
      <c r="BO539">
        <f t="shared" si="50"/>
        <v>0</v>
      </c>
      <c r="DP539"/>
      <c r="DQ539"/>
      <c r="DR539" s="2">
        <f t="shared" si="51"/>
        <v>0</v>
      </c>
      <c r="DS539" s="2">
        <f t="shared" si="52"/>
        <v>0</v>
      </c>
      <c r="DT539" s="2">
        <f t="shared" si="53"/>
        <v>0</v>
      </c>
      <c r="DU539" s="2">
        <f t="shared" si="54"/>
        <v>0</v>
      </c>
    </row>
    <row r="540" spans="1:125" s="38" customFormat="1" ht="15" customHeight="1">
      <c r="A540" s="140"/>
      <c r="B540" s="140"/>
      <c r="C540" s="230" t="s">
        <v>5838</v>
      </c>
      <c r="D540" s="519" t="str">
        <f>IF($N$10="","",IF(HLOOKUP($N$10,Presentación!$AQ$3:$BV$575,Presentación!AP519)="","",HLOOKUP($N$10,Presentación!$AQ$3:$BV$575,Presentación!AP519,0)))</f>
        <v/>
      </c>
      <c r="E540" s="520"/>
      <c r="F540" s="521"/>
      <c r="G540" s="515" t="str">
        <f>IF($N$10="","",IF(HLOOKUP($N$10,Presentación!$BZ$3:$DE$575,Presentación!AP519,0)="","",HLOOKUP($N$10,Presentación!$BZ$3:$DE$575,Presentación!AP519,0)))</f>
        <v/>
      </c>
      <c r="H540" s="516"/>
      <c r="I540" s="516"/>
      <c r="J540" s="517"/>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c r="BN540">
        <f t="shared" si="49"/>
        <v>0</v>
      </c>
      <c r="BO540">
        <f t="shared" si="50"/>
        <v>0</v>
      </c>
      <c r="DP540"/>
      <c r="DQ540"/>
      <c r="DR540" s="2">
        <f t="shared" si="51"/>
        <v>0</v>
      </c>
      <c r="DS540" s="2">
        <f t="shared" si="52"/>
        <v>0</v>
      </c>
      <c r="DT540" s="2">
        <f t="shared" si="53"/>
        <v>0</v>
      </c>
      <c r="DU540" s="2">
        <f t="shared" si="54"/>
        <v>0</v>
      </c>
    </row>
    <row r="541" spans="1:125" s="38" customFormat="1" ht="15" customHeight="1">
      <c r="A541" s="140"/>
      <c r="B541" s="140"/>
      <c r="C541" s="230" t="s">
        <v>5839</v>
      </c>
      <c r="D541" s="519" t="str">
        <f>IF($N$10="","",IF(HLOOKUP($N$10,Presentación!$AQ$3:$BV$575,Presentación!AP520)="","",HLOOKUP($N$10,Presentación!$AQ$3:$BV$575,Presentación!AP520,0)))</f>
        <v/>
      </c>
      <c r="E541" s="520"/>
      <c r="F541" s="521"/>
      <c r="G541" s="515" t="str">
        <f>IF($N$10="","",IF(HLOOKUP($N$10,Presentación!$BZ$3:$DE$575,Presentación!AP520,0)="","",HLOOKUP($N$10,Presentación!$BZ$3:$DE$575,Presentación!AP520,0)))</f>
        <v/>
      </c>
      <c r="H541" s="516"/>
      <c r="I541" s="516"/>
      <c r="J541" s="517"/>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c r="BN541">
        <f t="shared" si="49"/>
        <v>0</v>
      </c>
      <c r="BO541">
        <f t="shared" si="50"/>
        <v>0</v>
      </c>
      <c r="DP541"/>
      <c r="DQ541"/>
      <c r="DR541" s="2">
        <f t="shared" si="51"/>
        <v>0</v>
      </c>
      <c r="DS541" s="2">
        <f t="shared" si="52"/>
        <v>0</v>
      </c>
      <c r="DT541" s="2">
        <f t="shared" si="53"/>
        <v>0</v>
      </c>
      <c r="DU541" s="2">
        <f t="shared" si="54"/>
        <v>0</v>
      </c>
    </row>
    <row r="542" spans="1:125" s="38" customFormat="1" ht="15" customHeight="1">
      <c r="A542" s="140"/>
      <c r="B542" s="140"/>
      <c r="C542" s="230" t="s">
        <v>5840</v>
      </c>
      <c r="D542" s="519" t="str">
        <f>IF($N$10="","",IF(HLOOKUP($N$10,Presentación!$AQ$3:$BV$575,Presentación!AP521)="","",HLOOKUP($N$10,Presentación!$AQ$3:$BV$575,Presentación!AP521,0)))</f>
        <v/>
      </c>
      <c r="E542" s="520"/>
      <c r="F542" s="521"/>
      <c r="G542" s="515" t="str">
        <f>IF($N$10="","",IF(HLOOKUP($N$10,Presentación!$BZ$3:$DE$575,Presentación!AP521,0)="","",HLOOKUP($N$10,Presentación!$BZ$3:$DE$575,Presentación!AP521,0)))</f>
        <v/>
      </c>
      <c r="H542" s="516"/>
      <c r="I542" s="516"/>
      <c r="J542" s="517"/>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c r="BN542">
        <f t="shared" si="49"/>
        <v>0</v>
      </c>
      <c r="BO542">
        <f t="shared" si="50"/>
        <v>0</v>
      </c>
      <c r="DP542"/>
      <c r="DQ542"/>
      <c r="DR542" s="2">
        <f t="shared" si="51"/>
        <v>0</v>
      </c>
      <c r="DS542" s="2">
        <f t="shared" si="52"/>
        <v>0</v>
      </c>
      <c r="DT542" s="2">
        <f t="shared" si="53"/>
        <v>0</v>
      </c>
      <c r="DU542" s="2">
        <f t="shared" si="54"/>
        <v>0</v>
      </c>
    </row>
    <row r="543" spans="1:125" s="38" customFormat="1" ht="15" customHeight="1">
      <c r="A543" s="140"/>
      <c r="B543" s="140"/>
      <c r="C543" s="230" t="s">
        <v>5841</v>
      </c>
      <c r="D543" s="519" t="str">
        <f>IF($N$10="","",IF(HLOOKUP($N$10,Presentación!$AQ$3:$BV$575,Presentación!AP522)="","",HLOOKUP($N$10,Presentación!$AQ$3:$BV$575,Presentación!AP522,0)))</f>
        <v/>
      </c>
      <c r="E543" s="520"/>
      <c r="F543" s="521"/>
      <c r="G543" s="515" t="str">
        <f>IF($N$10="","",IF(HLOOKUP($N$10,Presentación!$BZ$3:$DE$575,Presentación!AP522,0)="","",HLOOKUP($N$10,Presentación!$BZ$3:$DE$575,Presentación!AP522,0)))</f>
        <v/>
      </c>
      <c r="H543" s="516"/>
      <c r="I543" s="516"/>
      <c r="J543" s="517"/>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c r="BN543">
        <f t="shared" si="49"/>
        <v>0</v>
      </c>
      <c r="BO543">
        <f t="shared" si="50"/>
        <v>0</v>
      </c>
      <c r="DP543"/>
      <c r="DQ543"/>
      <c r="DR543" s="2">
        <f t="shared" si="51"/>
        <v>0</v>
      </c>
      <c r="DS543" s="2">
        <f t="shared" si="52"/>
        <v>0</v>
      </c>
      <c r="DT543" s="2">
        <f t="shared" si="53"/>
        <v>0</v>
      </c>
      <c r="DU543" s="2">
        <f t="shared" si="54"/>
        <v>0</v>
      </c>
    </row>
    <row r="544" spans="1:125" s="38" customFormat="1" ht="15" customHeight="1">
      <c r="A544" s="140"/>
      <c r="B544" s="140"/>
      <c r="C544" s="230" t="s">
        <v>5842</v>
      </c>
      <c r="D544" s="519" t="str">
        <f>IF($N$10="","",IF(HLOOKUP($N$10,Presentación!$AQ$3:$BV$575,Presentación!AP523)="","",HLOOKUP($N$10,Presentación!$AQ$3:$BV$575,Presentación!AP523,0)))</f>
        <v/>
      </c>
      <c r="E544" s="520"/>
      <c r="F544" s="521"/>
      <c r="G544" s="515" t="str">
        <f>IF($N$10="","",IF(HLOOKUP($N$10,Presentación!$BZ$3:$DE$575,Presentación!AP523,0)="","",HLOOKUP($N$10,Presentación!$BZ$3:$DE$575,Presentación!AP523,0)))</f>
        <v/>
      </c>
      <c r="H544" s="516"/>
      <c r="I544" s="516"/>
      <c r="J544" s="517"/>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c r="BN544">
        <f t="shared" si="49"/>
        <v>0</v>
      </c>
      <c r="BO544">
        <f t="shared" si="50"/>
        <v>0</v>
      </c>
      <c r="DP544"/>
      <c r="DQ544"/>
      <c r="DR544" s="2">
        <f t="shared" si="51"/>
        <v>0</v>
      </c>
      <c r="DS544" s="2">
        <f t="shared" si="52"/>
        <v>0</v>
      </c>
      <c r="DT544" s="2">
        <f t="shared" si="53"/>
        <v>0</v>
      </c>
      <c r="DU544" s="2">
        <f t="shared" si="54"/>
        <v>0</v>
      </c>
    </row>
    <row r="545" spans="1:125" s="38" customFormat="1" ht="15" customHeight="1">
      <c r="A545" s="140"/>
      <c r="B545" s="140"/>
      <c r="C545" s="230" t="s">
        <v>5843</v>
      </c>
      <c r="D545" s="519" t="str">
        <f>IF($N$10="","",IF(HLOOKUP($N$10,Presentación!$AQ$3:$BV$575,Presentación!AP524)="","",HLOOKUP($N$10,Presentación!$AQ$3:$BV$575,Presentación!AP524,0)))</f>
        <v/>
      </c>
      <c r="E545" s="520"/>
      <c r="F545" s="521"/>
      <c r="G545" s="515" t="str">
        <f>IF($N$10="","",IF(HLOOKUP($N$10,Presentación!$BZ$3:$DE$575,Presentación!AP524,0)="","",HLOOKUP($N$10,Presentación!$BZ$3:$DE$575,Presentación!AP524,0)))</f>
        <v/>
      </c>
      <c r="H545" s="516"/>
      <c r="I545" s="516"/>
      <c r="J545" s="517"/>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c r="BN545">
        <f t="shared" si="49"/>
        <v>0</v>
      </c>
      <c r="BO545">
        <f t="shared" si="50"/>
        <v>0</v>
      </c>
      <c r="DP545"/>
      <c r="DQ545"/>
      <c r="DR545" s="2">
        <f t="shared" si="51"/>
        <v>0</v>
      </c>
      <c r="DS545" s="2">
        <f t="shared" si="52"/>
        <v>0</v>
      </c>
      <c r="DT545" s="2">
        <f t="shared" si="53"/>
        <v>0</v>
      </c>
      <c r="DU545" s="2">
        <f t="shared" si="54"/>
        <v>0</v>
      </c>
    </row>
    <row r="546" spans="1:125" s="38" customFormat="1" ht="15" customHeight="1">
      <c r="A546" s="140"/>
      <c r="B546" s="140"/>
      <c r="C546" s="230" t="s">
        <v>5844</v>
      </c>
      <c r="D546" s="519" t="str">
        <f>IF($N$10="","",IF(HLOOKUP($N$10,Presentación!$AQ$3:$BV$575,Presentación!AP525)="","",HLOOKUP($N$10,Presentación!$AQ$3:$BV$575,Presentación!AP525,0)))</f>
        <v/>
      </c>
      <c r="E546" s="520"/>
      <c r="F546" s="521"/>
      <c r="G546" s="515" t="str">
        <f>IF($N$10="","",IF(HLOOKUP($N$10,Presentación!$BZ$3:$DE$575,Presentación!AP525,0)="","",HLOOKUP($N$10,Presentación!$BZ$3:$DE$575,Presentación!AP525,0)))</f>
        <v/>
      </c>
      <c r="H546" s="516"/>
      <c r="I546" s="516"/>
      <c r="J546" s="517"/>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c r="BN546">
        <f t="shared" si="49"/>
        <v>0</v>
      </c>
      <c r="BO546">
        <f t="shared" si="50"/>
        <v>0</v>
      </c>
      <c r="DP546"/>
      <c r="DQ546"/>
      <c r="DR546" s="2">
        <f t="shared" si="51"/>
        <v>0</v>
      </c>
      <c r="DS546" s="2">
        <f t="shared" si="52"/>
        <v>0</v>
      </c>
      <c r="DT546" s="2">
        <f t="shared" si="53"/>
        <v>0</v>
      </c>
      <c r="DU546" s="2">
        <f t="shared" si="54"/>
        <v>0</v>
      </c>
    </row>
    <row r="547" spans="1:125" s="38" customFormat="1" ht="15" customHeight="1">
      <c r="A547" s="140"/>
      <c r="B547" s="140"/>
      <c r="C547" s="230" t="s">
        <v>5845</v>
      </c>
      <c r="D547" s="519" t="str">
        <f>IF($N$10="","",IF(HLOOKUP($N$10,Presentación!$AQ$3:$BV$575,Presentación!AP526)="","",HLOOKUP($N$10,Presentación!$AQ$3:$BV$575,Presentación!AP526,0)))</f>
        <v/>
      </c>
      <c r="E547" s="520"/>
      <c r="F547" s="521"/>
      <c r="G547" s="515" t="str">
        <f>IF($N$10="","",IF(HLOOKUP($N$10,Presentación!$BZ$3:$DE$575,Presentación!AP526,0)="","",HLOOKUP($N$10,Presentación!$BZ$3:$DE$575,Presentación!AP526,0)))</f>
        <v/>
      </c>
      <c r="H547" s="516"/>
      <c r="I547" s="516"/>
      <c r="J547" s="517"/>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c r="BN547">
        <f t="shared" si="49"/>
        <v>0</v>
      </c>
      <c r="BO547">
        <f t="shared" si="50"/>
        <v>0</v>
      </c>
      <c r="DP547"/>
      <c r="DQ547"/>
      <c r="DR547" s="2">
        <f t="shared" si="51"/>
        <v>0</v>
      </c>
      <c r="DS547" s="2">
        <f t="shared" si="52"/>
        <v>0</v>
      </c>
      <c r="DT547" s="2">
        <f t="shared" si="53"/>
        <v>0</v>
      </c>
      <c r="DU547" s="2">
        <f t="shared" si="54"/>
        <v>0</v>
      </c>
    </row>
    <row r="548" spans="1:125" s="38" customFormat="1" ht="15" customHeight="1">
      <c r="A548" s="140"/>
      <c r="B548" s="140"/>
      <c r="C548" s="230" t="s">
        <v>5846</v>
      </c>
      <c r="D548" s="519" t="str">
        <f>IF($N$10="","",IF(HLOOKUP($N$10,Presentación!$AQ$3:$BV$575,Presentación!AP527)="","",HLOOKUP($N$10,Presentación!$AQ$3:$BV$575,Presentación!AP527,0)))</f>
        <v/>
      </c>
      <c r="E548" s="520"/>
      <c r="F548" s="521"/>
      <c r="G548" s="515" t="str">
        <f>IF($N$10="","",IF(HLOOKUP($N$10,Presentación!$BZ$3:$DE$575,Presentación!AP527,0)="","",HLOOKUP($N$10,Presentación!$BZ$3:$DE$575,Presentación!AP527,0)))</f>
        <v/>
      </c>
      <c r="H548" s="516"/>
      <c r="I548" s="516"/>
      <c r="J548" s="517"/>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c r="BN548">
        <f t="shared" si="49"/>
        <v>0</v>
      </c>
      <c r="BO548">
        <f t="shared" si="50"/>
        <v>0</v>
      </c>
      <c r="DP548"/>
      <c r="DQ548"/>
      <c r="DR548" s="2">
        <f t="shared" si="51"/>
        <v>0</v>
      </c>
      <c r="DS548" s="2">
        <f t="shared" si="52"/>
        <v>0</v>
      </c>
      <c r="DT548" s="2">
        <f t="shared" si="53"/>
        <v>0</v>
      </c>
      <c r="DU548" s="2">
        <f t="shared" si="54"/>
        <v>0</v>
      </c>
    </row>
    <row r="549" spans="1:125" s="38" customFormat="1" ht="15" customHeight="1">
      <c r="A549" s="140"/>
      <c r="B549" s="140"/>
      <c r="C549" s="230" t="s">
        <v>5847</v>
      </c>
      <c r="D549" s="519" t="str">
        <f>IF($N$10="","",IF(HLOOKUP($N$10,Presentación!$AQ$3:$BV$575,Presentación!AP528)="","",HLOOKUP($N$10,Presentación!$AQ$3:$BV$575,Presentación!AP528,0)))</f>
        <v/>
      </c>
      <c r="E549" s="520"/>
      <c r="F549" s="521"/>
      <c r="G549" s="515" t="str">
        <f>IF($N$10="","",IF(HLOOKUP($N$10,Presentación!$BZ$3:$DE$575,Presentación!AP528,0)="","",HLOOKUP($N$10,Presentación!$BZ$3:$DE$575,Presentación!AP528,0)))</f>
        <v/>
      </c>
      <c r="H549" s="516"/>
      <c r="I549" s="516"/>
      <c r="J549" s="517"/>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c r="BN549">
        <f t="shared" si="49"/>
        <v>0</v>
      </c>
      <c r="BO549">
        <f t="shared" si="50"/>
        <v>0</v>
      </c>
      <c r="DP549"/>
      <c r="DQ549"/>
      <c r="DR549" s="2">
        <f t="shared" si="51"/>
        <v>0</v>
      </c>
      <c r="DS549" s="2">
        <f t="shared" si="52"/>
        <v>0</v>
      </c>
      <c r="DT549" s="2">
        <f t="shared" si="53"/>
        <v>0</v>
      </c>
      <c r="DU549" s="2">
        <f t="shared" si="54"/>
        <v>0</v>
      </c>
    </row>
    <row r="550" spans="1:125" s="38" customFormat="1" ht="15" customHeight="1">
      <c r="A550" s="140"/>
      <c r="B550" s="140"/>
      <c r="C550" s="230" t="s">
        <v>5848</v>
      </c>
      <c r="D550" s="519" t="str">
        <f>IF($N$10="","",IF(HLOOKUP($N$10,Presentación!$AQ$3:$BV$575,Presentación!AP529)="","",HLOOKUP($N$10,Presentación!$AQ$3:$BV$575,Presentación!AP529,0)))</f>
        <v/>
      </c>
      <c r="E550" s="520"/>
      <c r="F550" s="521"/>
      <c r="G550" s="515" t="str">
        <f>IF($N$10="","",IF(HLOOKUP($N$10,Presentación!$BZ$3:$DE$575,Presentación!AP529,0)="","",HLOOKUP($N$10,Presentación!$BZ$3:$DE$575,Presentación!AP529,0)))</f>
        <v/>
      </c>
      <c r="H550" s="516"/>
      <c r="I550" s="516"/>
      <c r="J550" s="517"/>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c r="BN550">
        <f t="shared" si="49"/>
        <v>0</v>
      </c>
      <c r="BO550">
        <f t="shared" si="50"/>
        <v>0</v>
      </c>
      <c r="DP550"/>
      <c r="DQ550"/>
      <c r="DR550" s="2">
        <f t="shared" si="51"/>
        <v>0</v>
      </c>
      <c r="DS550" s="2">
        <f t="shared" si="52"/>
        <v>0</v>
      </c>
      <c r="DT550" s="2">
        <f t="shared" si="53"/>
        <v>0</v>
      </c>
      <c r="DU550" s="2">
        <f t="shared" si="54"/>
        <v>0</v>
      </c>
    </row>
    <row r="551" spans="1:125" s="38" customFormat="1" ht="15" customHeight="1">
      <c r="A551" s="140"/>
      <c r="B551" s="140"/>
      <c r="C551" s="230" t="s">
        <v>5849</v>
      </c>
      <c r="D551" s="519" t="str">
        <f>IF($N$10="","",IF(HLOOKUP($N$10,Presentación!$AQ$3:$BV$575,Presentación!AP530)="","",HLOOKUP($N$10,Presentación!$AQ$3:$BV$575,Presentación!AP530,0)))</f>
        <v/>
      </c>
      <c r="E551" s="520"/>
      <c r="F551" s="521"/>
      <c r="G551" s="515" t="str">
        <f>IF($N$10="","",IF(HLOOKUP($N$10,Presentación!$BZ$3:$DE$575,Presentación!AP530,0)="","",HLOOKUP($N$10,Presentación!$BZ$3:$DE$575,Presentación!AP530,0)))</f>
        <v/>
      </c>
      <c r="H551" s="516"/>
      <c r="I551" s="516"/>
      <c r="J551" s="517"/>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c r="BN551">
        <f t="shared" si="49"/>
        <v>0</v>
      </c>
      <c r="BO551">
        <f t="shared" si="50"/>
        <v>0</v>
      </c>
      <c r="DP551"/>
      <c r="DQ551"/>
      <c r="DR551" s="2">
        <f t="shared" si="51"/>
        <v>0</v>
      </c>
      <c r="DS551" s="2">
        <f t="shared" si="52"/>
        <v>0</v>
      </c>
      <c r="DT551" s="2">
        <f t="shared" si="53"/>
        <v>0</v>
      </c>
      <c r="DU551" s="2">
        <f t="shared" si="54"/>
        <v>0</v>
      </c>
    </row>
    <row r="552" spans="1:125" s="38" customFormat="1" ht="15" customHeight="1">
      <c r="A552" s="140"/>
      <c r="B552" s="140"/>
      <c r="C552" s="230" t="s">
        <v>5850</v>
      </c>
      <c r="D552" s="519" t="str">
        <f>IF($N$10="","",IF(HLOOKUP($N$10,Presentación!$AQ$3:$BV$575,Presentación!AP531)="","",HLOOKUP($N$10,Presentación!$AQ$3:$BV$575,Presentación!AP531,0)))</f>
        <v/>
      </c>
      <c r="E552" s="520"/>
      <c r="F552" s="521"/>
      <c r="G552" s="515" t="str">
        <f>IF($N$10="","",IF(HLOOKUP($N$10,Presentación!$BZ$3:$DE$575,Presentación!AP531,0)="","",HLOOKUP($N$10,Presentación!$BZ$3:$DE$575,Presentación!AP531,0)))</f>
        <v/>
      </c>
      <c r="H552" s="516"/>
      <c r="I552" s="516"/>
      <c r="J552" s="517"/>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c r="BN552">
        <f t="shared" si="49"/>
        <v>0</v>
      </c>
      <c r="BO552">
        <f t="shared" si="50"/>
        <v>0</v>
      </c>
      <c r="DP552"/>
      <c r="DQ552"/>
      <c r="DR552" s="2">
        <f t="shared" si="51"/>
        <v>0</v>
      </c>
      <c r="DS552" s="2">
        <f t="shared" si="52"/>
        <v>0</v>
      </c>
      <c r="DT552" s="2">
        <f t="shared" si="53"/>
        <v>0</v>
      </c>
      <c r="DU552" s="2">
        <f t="shared" si="54"/>
        <v>0</v>
      </c>
    </row>
    <row r="553" spans="1:125" s="38" customFormat="1" ht="15" customHeight="1">
      <c r="A553" s="140"/>
      <c r="B553" s="140"/>
      <c r="C553" s="230" t="s">
        <v>5851</v>
      </c>
      <c r="D553" s="519" t="str">
        <f>IF($N$10="","",IF(HLOOKUP($N$10,Presentación!$AQ$3:$BV$575,Presentación!AP532)="","",HLOOKUP($N$10,Presentación!$AQ$3:$BV$575,Presentación!AP532,0)))</f>
        <v/>
      </c>
      <c r="E553" s="520"/>
      <c r="F553" s="521"/>
      <c r="G553" s="515" t="str">
        <f>IF($N$10="","",IF(HLOOKUP($N$10,Presentación!$BZ$3:$DE$575,Presentación!AP532,0)="","",HLOOKUP($N$10,Presentación!$BZ$3:$DE$575,Presentación!AP532,0)))</f>
        <v/>
      </c>
      <c r="H553" s="516"/>
      <c r="I553" s="516"/>
      <c r="J553" s="517"/>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c r="BN553">
        <f t="shared" si="49"/>
        <v>0</v>
      </c>
      <c r="BO553">
        <f t="shared" si="50"/>
        <v>0</v>
      </c>
      <c r="DP553"/>
      <c r="DQ553"/>
      <c r="DR553" s="2">
        <f t="shared" si="51"/>
        <v>0</v>
      </c>
      <c r="DS553" s="2">
        <f t="shared" si="52"/>
        <v>0</v>
      </c>
      <c r="DT553" s="2">
        <f t="shared" si="53"/>
        <v>0</v>
      </c>
      <c r="DU553" s="2">
        <f t="shared" si="54"/>
        <v>0</v>
      </c>
    </row>
    <row r="554" spans="1:125" s="38" customFormat="1" ht="15" customHeight="1">
      <c r="A554" s="140"/>
      <c r="B554" s="140"/>
      <c r="C554" s="230" t="s">
        <v>5852</v>
      </c>
      <c r="D554" s="519" t="str">
        <f>IF($N$10="","",IF(HLOOKUP($N$10,Presentación!$AQ$3:$BV$575,Presentación!AP533)="","",HLOOKUP($N$10,Presentación!$AQ$3:$BV$575,Presentación!AP533,0)))</f>
        <v/>
      </c>
      <c r="E554" s="520"/>
      <c r="F554" s="521"/>
      <c r="G554" s="515" t="str">
        <f>IF($N$10="","",IF(HLOOKUP($N$10,Presentación!$BZ$3:$DE$575,Presentación!AP533,0)="","",HLOOKUP($N$10,Presentación!$BZ$3:$DE$575,Presentación!AP533,0)))</f>
        <v/>
      </c>
      <c r="H554" s="516"/>
      <c r="I554" s="516"/>
      <c r="J554" s="517"/>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c r="BN554">
        <f t="shared" si="49"/>
        <v>0</v>
      </c>
      <c r="BO554">
        <f t="shared" si="50"/>
        <v>0</v>
      </c>
      <c r="DP554"/>
      <c r="DQ554"/>
      <c r="DR554" s="2">
        <f t="shared" si="51"/>
        <v>0</v>
      </c>
      <c r="DS554" s="2">
        <f t="shared" si="52"/>
        <v>0</v>
      </c>
      <c r="DT554" s="2">
        <f t="shared" si="53"/>
        <v>0</v>
      </c>
      <c r="DU554" s="2">
        <f t="shared" si="54"/>
        <v>0</v>
      </c>
    </row>
    <row r="555" spans="1:125" s="38" customFormat="1" ht="15" customHeight="1">
      <c r="A555" s="140"/>
      <c r="B555" s="140"/>
      <c r="C555" s="230" t="s">
        <v>5853</v>
      </c>
      <c r="D555" s="519" t="str">
        <f>IF($N$10="","",IF(HLOOKUP($N$10,Presentación!$AQ$3:$BV$575,Presentación!AP534)="","",HLOOKUP($N$10,Presentación!$AQ$3:$BV$575,Presentación!AP534,0)))</f>
        <v/>
      </c>
      <c r="E555" s="520"/>
      <c r="F555" s="521"/>
      <c r="G555" s="515" t="str">
        <f>IF($N$10="","",IF(HLOOKUP($N$10,Presentación!$BZ$3:$DE$575,Presentación!AP534,0)="","",HLOOKUP($N$10,Presentación!$BZ$3:$DE$575,Presentación!AP534,0)))</f>
        <v/>
      </c>
      <c r="H555" s="516"/>
      <c r="I555" s="516"/>
      <c r="J555" s="517"/>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c r="BN555">
        <f t="shared" si="49"/>
        <v>0</v>
      </c>
      <c r="BO555">
        <f t="shared" si="50"/>
        <v>0</v>
      </c>
      <c r="DP555"/>
      <c r="DQ555"/>
      <c r="DR555" s="2">
        <f t="shared" si="51"/>
        <v>0</v>
      </c>
      <c r="DS555" s="2">
        <f t="shared" si="52"/>
        <v>0</v>
      </c>
      <c r="DT555" s="2">
        <f t="shared" si="53"/>
        <v>0</v>
      </c>
      <c r="DU555" s="2">
        <f t="shared" si="54"/>
        <v>0</v>
      </c>
    </row>
    <row r="556" spans="1:125" s="38" customFormat="1" ht="15" customHeight="1">
      <c r="A556" s="140"/>
      <c r="B556" s="140"/>
      <c r="C556" s="230" t="s">
        <v>5854</v>
      </c>
      <c r="D556" s="519" t="str">
        <f>IF($N$10="","",IF(HLOOKUP($N$10,Presentación!$AQ$3:$BV$575,Presentación!AP535)="","",HLOOKUP($N$10,Presentación!$AQ$3:$BV$575,Presentación!AP535,0)))</f>
        <v/>
      </c>
      <c r="E556" s="520"/>
      <c r="F556" s="521"/>
      <c r="G556" s="515" t="str">
        <f>IF($N$10="","",IF(HLOOKUP($N$10,Presentación!$BZ$3:$DE$575,Presentación!AP535,0)="","",HLOOKUP($N$10,Presentación!$BZ$3:$DE$575,Presentación!AP535,0)))</f>
        <v/>
      </c>
      <c r="H556" s="516"/>
      <c r="I556" s="516"/>
      <c r="J556" s="517"/>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c r="BN556">
        <f t="shared" si="49"/>
        <v>0</v>
      </c>
      <c r="BO556">
        <f t="shared" si="50"/>
        <v>0</v>
      </c>
      <c r="DP556"/>
      <c r="DQ556"/>
      <c r="DR556" s="2">
        <f t="shared" si="51"/>
        <v>0</v>
      </c>
      <c r="DS556" s="2">
        <f t="shared" si="52"/>
        <v>0</v>
      </c>
      <c r="DT556" s="2">
        <f t="shared" si="53"/>
        <v>0</v>
      </c>
      <c r="DU556" s="2">
        <f t="shared" si="54"/>
        <v>0</v>
      </c>
    </row>
    <row r="557" spans="1:125" s="38" customFormat="1" ht="15" customHeight="1">
      <c r="A557" s="140"/>
      <c r="B557" s="140"/>
      <c r="C557" s="230" t="s">
        <v>5855</v>
      </c>
      <c r="D557" s="519" t="str">
        <f>IF($N$10="","",IF(HLOOKUP($N$10,Presentación!$AQ$3:$BV$575,Presentación!AP536)="","",HLOOKUP($N$10,Presentación!$AQ$3:$BV$575,Presentación!AP536,0)))</f>
        <v/>
      </c>
      <c r="E557" s="520"/>
      <c r="F557" s="521"/>
      <c r="G557" s="515" t="str">
        <f>IF($N$10="","",IF(HLOOKUP($N$10,Presentación!$BZ$3:$DE$575,Presentación!AP536,0)="","",HLOOKUP($N$10,Presentación!$BZ$3:$DE$575,Presentación!AP536,0)))</f>
        <v/>
      </c>
      <c r="H557" s="516"/>
      <c r="I557" s="516"/>
      <c r="J557" s="517"/>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c r="BN557">
        <f t="shared" si="49"/>
        <v>0</v>
      </c>
      <c r="BO557">
        <f t="shared" si="50"/>
        <v>0</v>
      </c>
      <c r="DP557"/>
      <c r="DQ557"/>
      <c r="DR557" s="2">
        <f t="shared" si="51"/>
        <v>0</v>
      </c>
      <c r="DS557" s="2">
        <f t="shared" si="52"/>
        <v>0</v>
      </c>
      <c r="DT557" s="2">
        <f t="shared" si="53"/>
        <v>0</v>
      </c>
      <c r="DU557" s="2">
        <f t="shared" si="54"/>
        <v>0</v>
      </c>
    </row>
    <row r="558" spans="1:125" s="38" customFormat="1" ht="15" customHeight="1">
      <c r="A558" s="140"/>
      <c r="B558" s="140"/>
      <c r="C558" s="230" t="s">
        <v>5856</v>
      </c>
      <c r="D558" s="519" t="str">
        <f>IF($N$10="","",IF(HLOOKUP($N$10,Presentación!$AQ$3:$BV$575,Presentación!AP537)="","",HLOOKUP($N$10,Presentación!$AQ$3:$BV$575,Presentación!AP537,0)))</f>
        <v/>
      </c>
      <c r="E558" s="520"/>
      <c r="F558" s="521"/>
      <c r="G558" s="515" t="str">
        <f>IF($N$10="","",IF(HLOOKUP($N$10,Presentación!$BZ$3:$DE$575,Presentación!AP537,0)="","",HLOOKUP($N$10,Presentación!$BZ$3:$DE$575,Presentación!AP537,0)))</f>
        <v/>
      </c>
      <c r="H558" s="516"/>
      <c r="I558" s="516"/>
      <c r="J558" s="517"/>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c r="BN558">
        <f t="shared" si="49"/>
        <v>0</v>
      </c>
      <c r="BO558">
        <f t="shared" si="50"/>
        <v>0</v>
      </c>
      <c r="DP558"/>
      <c r="DQ558"/>
      <c r="DR558" s="2">
        <f t="shared" si="51"/>
        <v>0</v>
      </c>
      <c r="DS558" s="2">
        <f t="shared" si="52"/>
        <v>0</v>
      </c>
      <c r="DT558" s="2">
        <f t="shared" si="53"/>
        <v>0</v>
      </c>
      <c r="DU558" s="2">
        <f t="shared" si="54"/>
        <v>0</v>
      </c>
    </row>
    <row r="559" spans="1:125" s="38" customFormat="1" ht="15" customHeight="1">
      <c r="A559" s="140"/>
      <c r="B559" s="140"/>
      <c r="C559" s="230" t="s">
        <v>5857</v>
      </c>
      <c r="D559" s="519" t="str">
        <f>IF($N$10="","",IF(HLOOKUP($N$10,Presentación!$AQ$3:$BV$575,Presentación!AP538)="","",HLOOKUP($N$10,Presentación!$AQ$3:$BV$575,Presentación!AP538,0)))</f>
        <v/>
      </c>
      <c r="E559" s="520"/>
      <c r="F559" s="521"/>
      <c r="G559" s="515" t="str">
        <f>IF($N$10="","",IF(HLOOKUP($N$10,Presentación!$BZ$3:$DE$575,Presentación!AP538,0)="","",HLOOKUP($N$10,Presentación!$BZ$3:$DE$575,Presentación!AP538,0)))</f>
        <v/>
      </c>
      <c r="H559" s="516"/>
      <c r="I559" s="516"/>
      <c r="J559" s="517"/>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c r="BN559">
        <f t="shared" si="49"/>
        <v>0</v>
      </c>
      <c r="BO559">
        <f t="shared" si="50"/>
        <v>0</v>
      </c>
      <c r="DP559"/>
      <c r="DQ559"/>
      <c r="DR559" s="2">
        <f t="shared" si="51"/>
        <v>0</v>
      </c>
      <c r="DS559" s="2">
        <f t="shared" si="52"/>
        <v>0</v>
      </c>
      <c r="DT559" s="2">
        <f t="shared" si="53"/>
        <v>0</v>
      </c>
      <c r="DU559" s="2">
        <f t="shared" si="54"/>
        <v>0</v>
      </c>
    </row>
    <row r="560" spans="1:125" s="38" customFormat="1" ht="15" customHeight="1">
      <c r="A560" s="140"/>
      <c r="B560" s="140"/>
      <c r="C560" s="230" t="s">
        <v>5858</v>
      </c>
      <c r="D560" s="519" t="str">
        <f>IF($N$10="","",IF(HLOOKUP($N$10,Presentación!$AQ$3:$BV$575,Presentación!AP539)="","",HLOOKUP($N$10,Presentación!$AQ$3:$BV$575,Presentación!AP539,0)))</f>
        <v/>
      </c>
      <c r="E560" s="520"/>
      <c r="F560" s="521"/>
      <c r="G560" s="515" t="str">
        <f>IF($N$10="","",IF(HLOOKUP($N$10,Presentación!$BZ$3:$DE$575,Presentación!AP539,0)="","",HLOOKUP($N$10,Presentación!$BZ$3:$DE$575,Presentación!AP539,0)))</f>
        <v/>
      </c>
      <c r="H560" s="516"/>
      <c r="I560" s="516"/>
      <c r="J560" s="517"/>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c r="BN560">
        <f t="shared" si="49"/>
        <v>0</v>
      </c>
      <c r="BO560">
        <f t="shared" si="50"/>
        <v>0</v>
      </c>
      <c r="DP560"/>
      <c r="DQ560"/>
      <c r="DR560" s="2">
        <f t="shared" si="51"/>
        <v>0</v>
      </c>
      <c r="DS560" s="2">
        <f t="shared" si="52"/>
        <v>0</v>
      </c>
      <c r="DT560" s="2">
        <f t="shared" si="53"/>
        <v>0</v>
      </c>
      <c r="DU560" s="2">
        <f t="shared" si="54"/>
        <v>0</v>
      </c>
    </row>
    <row r="561" spans="1:125" s="38" customFormat="1" ht="15" customHeight="1">
      <c r="A561" s="140"/>
      <c r="B561" s="140"/>
      <c r="C561" s="230" t="s">
        <v>5859</v>
      </c>
      <c r="D561" s="519" t="str">
        <f>IF($N$10="","",IF(HLOOKUP($N$10,Presentación!$AQ$3:$BV$575,Presentación!AP540)="","",HLOOKUP($N$10,Presentación!$AQ$3:$BV$575,Presentación!AP540,0)))</f>
        <v/>
      </c>
      <c r="E561" s="520"/>
      <c r="F561" s="521"/>
      <c r="G561" s="515" t="str">
        <f>IF($N$10="","",IF(HLOOKUP($N$10,Presentación!$BZ$3:$DE$575,Presentación!AP540,0)="","",HLOOKUP($N$10,Presentación!$BZ$3:$DE$575,Presentación!AP540,0)))</f>
        <v/>
      </c>
      <c r="H561" s="516"/>
      <c r="I561" s="516"/>
      <c r="J561" s="517"/>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c r="BN561">
        <f t="shared" si="49"/>
        <v>0</v>
      </c>
      <c r="BO561">
        <f t="shared" si="50"/>
        <v>0</v>
      </c>
      <c r="DP561"/>
      <c r="DQ561"/>
      <c r="DR561" s="2">
        <f t="shared" si="51"/>
        <v>0</v>
      </c>
      <c r="DS561" s="2">
        <f t="shared" si="52"/>
        <v>0</v>
      </c>
      <c r="DT561" s="2">
        <f t="shared" si="53"/>
        <v>0</v>
      </c>
      <c r="DU561" s="2">
        <f t="shared" si="54"/>
        <v>0</v>
      </c>
    </row>
    <row r="562" spans="1:125" s="38" customFormat="1" ht="15" customHeight="1">
      <c r="A562" s="140"/>
      <c r="B562" s="140"/>
      <c r="C562" s="230" t="s">
        <v>5860</v>
      </c>
      <c r="D562" s="519" t="str">
        <f>IF($N$10="","",IF(HLOOKUP($N$10,Presentación!$AQ$3:$BV$575,Presentación!AP541)="","",HLOOKUP($N$10,Presentación!$AQ$3:$BV$575,Presentación!AP541,0)))</f>
        <v/>
      </c>
      <c r="E562" s="520"/>
      <c r="F562" s="521"/>
      <c r="G562" s="515" t="str">
        <f>IF($N$10="","",IF(HLOOKUP($N$10,Presentación!$BZ$3:$DE$575,Presentación!AP541,0)="","",HLOOKUP($N$10,Presentación!$BZ$3:$DE$575,Presentación!AP541,0)))</f>
        <v/>
      </c>
      <c r="H562" s="516"/>
      <c r="I562" s="516"/>
      <c r="J562" s="517"/>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c r="BN562">
        <f t="shared" si="49"/>
        <v>0</v>
      </c>
      <c r="BO562">
        <f t="shared" si="50"/>
        <v>0</v>
      </c>
      <c r="DP562"/>
      <c r="DQ562"/>
      <c r="DR562" s="2">
        <f t="shared" si="51"/>
        <v>0</v>
      </c>
      <c r="DS562" s="2">
        <f t="shared" si="52"/>
        <v>0</v>
      </c>
      <c r="DT562" s="2">
        <f t="shared" si="53"/>
        <v>0</v>
      </c>
      <c r="DU562" s="2">
        <f t="shared" si="54"/>
        <v>0</v>
      </c>
    </row>
    <row r="563" spans="1:125" s="38" customFormat="1" ht="15" customHeight="1">
      <c r="A563" s="140"/>
      <c r="B563" s="140"/>
      <c r="C563" s="230" t="s">
        <v>5861</v>
      </c>
      <c r="D563" s="519" t="str">
        <f>IF($N$10="","",IF(HLOOKUP($N$10,Presentación!$AQ$3:$BV$575,Presentación!AP542)="","",HLOOKUP($N$10,Presentación!$AQ$3:$BV$575,Presentación!AP542,0)))</f>
        <v/>
      </c>
      <c r="E563" s="520"/>
      <c r="F563" s="521"/>
      <c r="G563" s="515" t="str">
        <f>IF($N$10="","",IF(HLOOKUP($N$10,Presentación!$BZ$3:$DE$575,Presentación!AP542,0)="","",HLOOKUP($N$10,Presentación!$BZ$3:$DE$575,Presentación!AP542,0)))</f>
        <v/>
      </c>
      <c r="H563" s="516"/>
      <c r="I563" s="516"/>
      <c r="J563" s="517"/>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c r="BN563">
        <f t="shared" si="49"/>
        <v>0</v>
      </c>
      <c r="BO563">
        <f t="shared" si="50"/>
        <v>0</v>
      </c>
      <c r="DP563"/>
      <c r="DQ563"/>
      <c r="DR563" s="2">
        <f t="shared" si="51"/>
        <v>0</v>
      </c>
      <c r="DS563" s="2">
        <f t="shared" si="52"/>
        <v>0</v>
      </c>
      <c r="DT563" s="2">
        <f t="shared" si="53"/>
        <v>0</v>
      </c>
      <c r="DU563" s="2">
        <f t="shared" si="54"/>
        <v>0</v>
      </c>
    </row>
    <row r="564" spans="1:125" s="38" customFormat="1" ht="15" customHeight="1">
      <c r="A564" s="140"/>
      <c r="B564" s="140"/>
      <c r="C564" s="230" t="s">
        <v>5862</v>
      </c>
      <c r="D564" s="519" t="str">
        <f>IF($N$10="","",IF(HLOOKUP($N$10,Presentación!$AQ$3:$BV$575,Presentación!AP543)="","",HLOOKUP($N$10,Presentación!$AQ$3:$BV$575,Presentación!AP543,0)))</f>
        <v/>
      </c>
      <c r="E564" s="520"/>
      <c r="F564" s="521"/>
      <c r="G564" s="515" t="str">
        <f>IF($N$10="","",IF(HLOOKUP($N$10,Presentación!$BZ$3:$DE$575,Presentación!AP543,0)="","",HLOOKUP($N$10,Presentación!$BZ$3:$DE$575,Presentación!AP543,0)))</f>
        <v/>
      </c>
      <c r="H564" s="516"/>
      <c r="I564" s="516"/>
      <c r="J564" s="517"/>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c r="BN564">
        <f t="shared" si="49"/>
        <v>0</v>
      </c>
      <c r="BO564">
        <f t="shared" si="50"/>
        <v>0</v>
      </c>
      <c r="DP564"/>
      <c r="DQ564"/>
      <c r="DR564" s="2">
        <f t="shared" si="51"/>
        <v>0</v>
      </c>
      <c r="DS564" s="2">
        <f t="shared" si="52"/>
        <v>0</v>
      </c>
      <c r="DT564" s="2">
        <f t="shared" si="53"/>
        <v>0</v>
      </c>
      <c r="DU564" s="2">
        <f t="shared" si="54"/>
        <v>0</v>
      </c>
    </row>
    <row r="565" spans="1:125" s="38" customFormat="1" ht="15" customHeight="1">
      <c r="A565" s="140"/>
      <c r="B565" s="140"/>
      <c r="C565" s="230" t="s">
        <v>5863</v>
      </c>
      <c r="D565" s="519" t="str">
        <f>IF($N$10="","",IF(HLOOKUP($N$10,Presentación!$AQ$3:$BV$575,Presentación!AP544)="","",HLOOKUP($N$10,Presentación!$AQ$3:$BV$575,Presentación!AP544,0)))</f>
        <v/>
      </c>
      <c r="E565" s="520"/>
      <c r="F565" s="521"/>
      <c r="G565" s="515" t="str">
        <f>IF($N$10="","",IF(HLOOKUP($N$10,Presentación!$BZ$3:$DE$575,Presentación!AP544,0)="","",HLOOKUP($N$10,Presentación!$BZ$3:$DE$575,Presentación!AP544,0)))</f>
        <v/>
      </c>
      <c r="H565" s="516"/>
      <c r="I565" s="516"/>
      <c r="J565" s="517"/>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c r="BN565">
        <f t="shared" si="49"/>
        <v>0</v>
      </c>
      <c r="BO565">
        <f t="shared" si="50"/>
        <v>0</v>
      </c>
      <c r="DP565"/>
      <c r="DQ565"/>
      <c r="DR565" s="2">
        <f t="shared" si="51"/>
        <v>0</v>
      </c>
      <c r="DS565" s="2">
        <f t="shared" si="52"/>
        <v>0</v>
      </c>
      <c r="DT565" s="2">
        <f t="shared" si="53"/>
        <v>0</v>
      </c>
      <c r="DU565" s="2">
        <f t="shared" si="54"/>
        <v>0</v>
      </c>
    </row>
    <row r="566" spans="1:125" s="38" customFormat="1" ht="15" customHeight="1">
      <c r="A566" s="140"/>
      <c r="B566" s="140"/>
      <c r="C566" s="230" t="s">
        <v>5864</v>
      </c>
      <c r="D566" s="519" t="str">
        <f>IF($N$10="","",IF(HLOOKUP($N$10,Presentación!$AQ$3:$BV$575,Presentación!AP545)="","",HLOOKUP($N$10,Presentación!$AQ$3:$BV$575,Presentación!AP545,0)))</f>
        <v/>
      </c>
      <c r="E566" s="520"/>
      <c r="F566" s="521"/>
      <c r="G566" s="515" t="str">
        <f>IF($N$10="","",IF(HLOOKUP($N$10,Presentación!$BZ$3:$DE$575,Presentación!AP545,0)="","",HLOOKUP($N$10,Presentación!$BZ$3:$DE$575,Presentación!AP545,0)))</f>
        <v/>
      </c>
      <c r="H566" s="516"/>
      <c r="I566" s="516"/>
      <c r="J566" s="517"/>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c r="BN566">
        <f t="shared" si="49"/>
        <v>0</v>
      </c>
      <c r="BO566">
        <f t="shared" si="50"/>
        <v>0</v>
      </c>
      <c r="DP566"/>
      <c r="DQ566"/>
      <c r="DR566" s="2">
        <f t="shared" si="51"/>
        <v>0</v>
      </c>
      <c r="DS566" s="2">
        <f t="shared" si="52"/>
        <v>0</v>
      </c>
      <c r="DT566" s="2">
        <f t="shared" si="53"/>
        <v>0</v>
      </c>
      <c r="DU566" s="2">
        <f t="shared" si="54"/>
        <v>0</v>
      </c>
    </row>
    <row r="567" spans="1:125" s="38" customFormat="1" ht="15" customHeight="1">
      <c r="A567" s="140"/>
      <c r="B567" s="140"/>
      <c r="C567" s="230" t="s">
        <v>5865</v>
      </c>
      <c r="D567" s="519" t="str">
        <f>IF($N$10="","",IF(HLOOKUP($N$10,Presentación!$AQ$3:$BV$575,Presentación!AP546)="","",HLOOKUP($N$10,Presentación!$AQ$3:$BV$575,Presentación!AP546,0)))</f>
        <v/>
      </c>
      <c r="E567" s="520"/>
      <c r="F567" s="521"/>
      <c r="G567" s="515" t="str">
        <f>IF($N$10="","",IF(HLOOKUP($N$10,Presentación!$BZ$3:$DE$575,Presentación!AP546,0)="","",HLOOKUP($N$10,Presentación!$BZ$3:$DE$575,Presentación!AP546,0)))</f>
        <v/>
      </c>
      <c r="H567" s="516"/>
      <c r="I567" s="516"/>
      <c r="J567" s="517"/>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c r="BN567">
        <f t="shared" si="49"/>
        <v>0</v>
      </c>
      <c r="BO567">
        <f t="shared" si="50"/>
        <v>0</v>
      </c>
      <c r="DP567"/>
      <c r="DQ567"/>
      <c r="DR567" s="2">
        <f t="shared" si="51"/>
        <v>0</v>
      </c>
      <c r="DS567" s="2">
        <f t="shared" si="52"/>
        <v>0</v>
      </c>
      <c r="DT567" s="2">
        <f t="shared" si="53"/>
        <v>0</v>
      </c>
      <c r="DU567" s="2">
        <f t="shared" si="54"/>
        <v>0</v>
      </c>
    </row>
    <row r="568" spans="1:125" s="38" customFormat="1" ht="15" customHeight="1">
      <c r="A568" s="140"/>
      <c r="B568" s="140"/>
      <c r="C568" s="230" t="s">
        <v>5866</v>
      </c>
      <c r="D568" s="519" t="str">
        <f>IF($N$10="","",IF(HLOOKUP($N$10,Presentación!$AQ$3:$BV$575,Presentación!AP547)="","",HLOOKUP($N$10,Presentación!$AQ$3:$BV$575,Presentación!AP547,0)))</f>
        <v/>
      </c>
      <c r="E568" s="520"/>
      <c r="F568" s="521"/>
      <c r="G568" s="515" t="str">
        <f>IF($N$10="","",IF(HLOOKUP($N$10,Presentación!$BZ$3:$DE$575,Presentación!AP547,0)="","",HLOOKUP($N$10,Presentación!$BZ$3:$DE$575,Presentación!AP547,0)))</f>
        <v/>
      </c>
      <c r="H568" s="516"/>
      <c r="I568" s="516"/>
      <c r="J568" s="517"/>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c r="BN568">
        <f t="shared" si="49"/>
        <v>0</v>
      </c>
      <c r="BO568">
        <f t="shared" si="50"/>
        <v>0</v>
      </c>
      <c r="DP568"/>
      <c r="DQ568"/>
      <c r="DR568" s="2">
        <f t="shared" si="51"/>
        <v>0</v>
      </c>
      <c r="DS568" s="2">
        <f t="shared" si="52"/>
        <v>0</v>
      </c>
      <c r="DT568" s="2">
        <f t="shared" si="53"/>
        <v>0</v>
      </c>
      <c r="DU568" s="2">
        <f t="shared" si="54"/>
        <v>0</v>
      </c>
    </row>
    <row r="569" spans="1:125" s="38" customFormat="1" ht="15" customHeight="1">
      <c r="A569" s="140"/>
      <c r="B569" s="140"/>
      <c r="C569" s="230" t="s">
        <v>5867</v>
      </c>
      <c r="D569" s="519" t="str">
        <f>IF($N$10="","",IF(HLOOKUP($N$10,Presentación!$AQ$3:$BV$575,Presentación!AP548)="","",HLOOKUP($N$10,Presentación!$AQ$3:$BV$575,Presentación!AP548,0)))</f>
        <v/>
      </c>
      <c r="E569" s="520"/>
      <c r="F569" s="521"/>
      <c r="G569" s="515" t="str">
        <f>IF($N$10="","",IF(HLOOKUP($N$10,Presentación!$BZ$3:$DE$575,Presentación!AP548,0)="","",HLOOKUP($N$10,Presentación!$BZ$3:$DE$575,Presentación!AP548,0)))</f>
        <v/>
      </c>
      <c r="H569" s="516"/>
      <c r="I569" s="516"/>
      <c r="J569" s="517"/>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c r="BN569">
        <f t="shared" si="49"/>
        <v>0</v>
      </c>
      <c r="BO569">
        <f t="shared" si="50"/>
        <v>0</v>
      </c>
      <c r="DP569"/>
      <c r="DQ569"/>
      <c r="DR569" s="2">
        <f t="shared" si="51"/>
        <v>0</v>
      </c>
      <c r="DS569" s="2">
        <f t="shared" si="52"/>
        <v>0</v>
      </c>
      <c r="DT569" s="2">
        <f t="shared" si="53"/>
        <v>0</v>
      </c>
      <c r="DU569" s="2">
        <f t="shared" si="54"/>
        <v>0</v>
      </c>
    </row>
    <row r="570" spans="1:125" s="38" customFormat="1" ht="15" customHeight="1">
      <c r="A570" s="140"/>
      <c r="B570" s="140"/>
      <c r="C570" s="230" t="s">
        <v>5868</v>
      </c>
      <c r="D570" s="519" t="str">
        <f>IF($N$10="","",IF(HLOOKUP($N$10,Presentación!$AQ$3:$BV$575,Presentación!AP549)="","",HLOOKUP($N$10,Presentación!$AQ$3:$BV$575,Presentación!AP549,0)))</f>
        <v/>
      </c>
      <c r="E570" s="520"/>
      <c r="F570" s="521"/>
      <c r="G570" s="515" t="str">
        <f>IF($N$10="","",IF(HLOOKUP($N$10,Presentación!$BZ$3:$DE$575,Presentación!AP549,0)="","",HLOOKUP($N$10,Presentación!$BZ$3:$DE$575,Presentación!AP549,0)))</f>
        <v/>
      </c>
      <c r="H570" s="516"/>
      <c r="I570" s="516"/>
      <c r="J570" s="517"/>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c r="BN570">
        <f t="shared" si="49"/>
        <v>0</v>
      </c>
      <c r="BO570">
        <f t="shared" si="50"/>
        <v>0</v>
      </c>
      <c r="DP570"/>
      <c r="DQ570"/>
      <c r="DR570" s="2">
        <f t="shared" si="51"/>
        <v>0</v>
      </c>
      <c r="DS570" s="2">
        <f t="shared" si="52"/>
        <v>0</v>
      </c>
      <c r="DT570" s="2">
        <f t="shared" si="53"/>
        <v>0</v>
      </c>
      <c r="DU570" s="2">
        <f t="shared" si="54"/>
        <v>0</v>
      </c>
    </row>
    <row r="571" spans="1:125" s="38" customFormat="1" ht="15" customHeight="1">
      <c r="A571" s="140"/>
      <c r="B571" s="140"/>
      <c r="C571" s="230" t="s">
        <v>5869</v>
      </c>
      <c r="D571" s="519" t="str">
        <f>IF($N$10="","",IF(HLOOKUP($N$10,Presentación!$AQ$3:$BV$575,Presentación!AP550)="","",HLOOKUP($N$10,Presentación!$AQ$3:$BV$575,Presentación!AP550,0)))</f>
        <v/>
      </c>
      <c r="E571" s="520"/>
      <c r="F571" s="521"/>
      <c r="G571" s="515" t="str">
        <f>IF($N$10="","",IF(HLOOKUP($N$10,Presentación!$BZ$3:$DE$575,Presentación!AP550,0)="","",HLOOKUP($N$10,Presentación!$BZ$3:$DE$575,Presentación!AP550,0)))</f>
        <v/>
      </c>
      <c r="H571" s="516"/>
      <c r="I571" s="516"/>
      <c r="J571" s="517"/>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c r="BN571">
        <f t="shared" si="49"/>
        <v>0</v>
      </c>
      <c r="BO571">
        <f t="shared" si="50"/>
        <v>0</v>
      </c>
      <c r="DP571"/>
      <c r="DQ571"/>
      <c r="DR571" s="2">
        <f t="shared" si="51"/>
        <v>0</v>
      </c>
      <c r="DS571" s="2">
        <f t="shared" si="52"/>
        <v>0</v>
      </c>
      <c r="DT571" s="2">
        <f t="shared" si="53"/>
        <v>0</v>
      </c>
      <c r="DU571" s="2">
        <f t="shared" si="54"/>
        <v>0</v>
      </c>
    </row>
    <row r="572" spans="1:125" s="38" customFormat="1" ht="15" customHeight="1">
      <c r="A572" s="140"/>
      <c r="B572" s="140"/>
      <c r="C572" s="230" t="s">
        <v>5870</v>
      </c>
      <c r="D572" s="519" t="str">
        <f>IF($N$10="","",IF(HLOOKUP($N$10,Presentación!$AQ$3:$BV$575,Presentación!AP551)="","",HLOOKUP($N$10,Presentación!$AQ$3:$BV$575,Presentación!AP551,0)))</f>
        <v/>
      </c>
      <c r="E572" s="520"/>
      <c r="F572" s="521"/>
      <c r="G572" s="515" t="str">
        <f>IF($N$10="","",IF(HLOOKUP($N$10,Presentación!$BZ$3:$DE$575,Presentación!AP551,0)="","",HLOOKUP($N$10,Presentación!$BZ$3:$DE$575,Presentación!AP551,0)))</f>
        <v/>
      </c>
      <c r="H572" s="516"/>
      <c r="I572" s="516"/>
      <c r="J572" s="517"/>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c r="BN572">
        <f t="shared" si="49"/>
        <v>0</v>
      </c>
      <c r="BO572">
        <f t="shared" si="50"/>
        <v>0</v>
      </c>
      <c r="DP572"/>
      <c r="DQ572"/>
      <c r="DR572" s="2">
        <f t="shared" si="51"/>
        <v>0</v>
      </c>
      <c r="DS572" s="2">
        <f t="shared" si="52"/>
        <v>0</v>
      </c>
      <c r="DT572" s="2">
        <f t="shared" si="53"/>
        <v>0</v>
      </c>
      <c r="DU572" s="2">
        <f t="shared" si="54"/>
        <v>0</v>
      </c>
    </row>
    <row r="573" spans="1:125" s="38" customFormat="1" ht="15" customHeight="1">
      <c r="A573" s="140"/>
      <c r="B573" s="140"/>
      <c r="C573" s="230" t="s">
        <v>5871</v>
      </c>
      <c r="D573" s="519" t="str">
        <f>IF($N$10="","",IF(HLOOKUP($N$10,Presentación!$AQ$3:$BV$575,Presentación!AP552)="","",HLOOKUP($N$10,Presentación!$AQ$3:$BV$575,Presentación!AP552,0)))</f>
        <v/>
      </c>
      <c r="E573" s="520"/>
      <c r="F573" s="521"/>
      <c r="G573" s="515" t="str">
        <f>IF($N$10="","",IF(HLOOKUP($N$10,Presentación!$BZ$3:$DE$575,Presentación!AP552,0)="","",HLOOKUP($N$10,Presentación!$BZ$3:$DE$575,Presentación!AP552,0)))</f>
        <v/>
      </c>
      <c r="H573" s="516"/>
      <c r="I573" s="516"/>
      <c r="J573" s="517"/>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c r="BN573">
        <f t="shared" si="49"/>
        <v>0</v>
      </c>
      <c r="BO573">
        <f t="shared" si="50"/>
        <v>0</v>
      </c>
      <c r="DP573"/>
      <c r="DQ573"/>
      <c r="DR573" s="2">
        <f t="shared" si="51"/>
        <v>0</v>
      </c>
      <c r="DS573" s="2">
        <f t="shared" si="52"/>
        <v>0</v>
      </c>
      <c r="DT573" s="2">
        <f t="shared" si="53"/>
        <v>0</v>
      </c>
      <c r="DU573" s="2">
        <f t="shared" si="54"/>
        <v>0</v>
      </c>
    </row>
    <row r="574" spans="1:125" s="38" customFormat="1" ht="15" customHeight="1">
      <c r="A574" s="140"/>
      <c r="B574" s="140"/>
      <c r="C574" s="230" t="s">
        <v>5872</v>
      </c>
      <c r="D574" s="519" t="str">
        <f>IF($N$10="","",IF(HLOOKUP($N$10,Presentación!$AQ$3:$BV$575,Presentación!AP553)="","",HLOOKUP($N$10,Presentación!$AQ$3:$BV$575,Presentación!AP553,0)))</f>
        <v/>
      </c>
      <c r="E574" s="520"/>
      <c r="F574" s="521"/>
      <c r="G574" s="515" t="str">
        <f>IF($N$10="","",IF(HLOOKUP($N$10,Presentación!$BZ$3:$DE$575,Presentación!AP553,0)="","",HLOOKUP($N$10,Presentación!$BZ$3:$DE$575,Presentación!AP553,0)))</f>
        <v/>
      </c>
      <c r="H574" s="516"/>
      <c r="I574" s="516"/>
      <c r="J574" s="517"/>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c r="BN574">
        <f t="shared" si="49"/>
        <v>0</v>
      </c>
      <c r="BO574">
        <f t="shared" si="50"/>
        <v>0</v>
      </c>
      <c r="DP574"/>
      <c r="DQ574"/>
      <c r="DR574" s="2">
        <f t="shared" si="51"/>
        <v>0</v>
      </c>
      <c r="DS574" s="2">
        <f t="shared" si="52"/>
        <v>0</v>
      </c>
      <c r="DT574" s="2">
        <f t="shared" si="53"/>
        <v>0</v>
      </c>
      <c r="DU574" s="2">
        <f t="shared" si="54"/>
        <v>0</v>
      </c>
    </row>
    <row r="575" spans="1:125" s="38" customFormat="1" ht="15" customHeight="1">
      <c r="A575" s="140"/>
      <c r="B575" s="140"/>
      <c r="C575" s="230" t="s">
        <v>5873</v>
      </c>
      <c r="D575" s="519" t="str">
        <f>IF($N$10="","",IF(HLOOKUP($N$10,Presentación!$AQ$3:$BV$575,Presentación!AP554)="","",HLOOKUP($N$10,Presentación!$AQ$3:$BV$575,Presentación!AP554,0)))</f>
        <v/>
      </c>
      <c r="E575" s="520"/>
      <c r="F575" s="521"/>
      <c r="G575" s="515" t="str">
        <f>IF($N$10="","",IF(HLOOKUP($N$10,Presentación!$BZ$3:$DE$575,Presentación!AP554,0)="","",HLOOKUP($N$10,Presentación!$BZ$3:$DE$575,Presentación!AP554,0)))</f>
        <v/>
      </c>
      <c r="H575" s="516"/>
      <c r="I575" s="516"/>
      <c r="J575" s="517"/>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c r="BN575">
        <f t="shared" si="49"/>
        <v>0</v>
      </c>
      <c r="BO575">
        <f t="shared" si="50"/>
        <v>0</v>
      </c>
      <c r="DP575"/>
      <c r="DQ575"/>
      <c r="DR575" s="2">
        <f t="shared" si="51"/>
        <v>0</v>
      </c>
      <c r="DS575" s="2">
        <f t="shared" si="52"/>
        <v>0</v>
      </c>
      <c r="DT575" s="2">
        <f t="shared" si="53"/>
        <v>0</v>
      </c>
      <c r="DU575" s="2">
        <f t="shared" si="54"/>
        <v>0</v>
      </c>
    </row>
    <row r="576" spans="1:125" s="38" customFormat="1" ht="15" customHeight="1">
      <c r="A576" s="140"/>
      <c r="B576" s="140"/>
      <c r="C576" s="230" t="s">
        <v>5874</v>
      </c>
      <c r="D576" s="519" t="str">
        <f>IF($N$10="","",IF(HLOOKUP($N$10,Presentación!$AQ$3:$BV$575,Presentación!AP555)="","",HLOOKUP($N$10,Presentación!$AQ$3:$BV$575,Presentación!AP555,0)))</f>
        <v/>
      </c>
      <c r="E576" s="520"/>
      <c r="F576" s="521"/>
      <c r="G576" s="515" t="str">
        <f>IF($N$10="","",IF(HLOOKUP($N$10,Presentación!$BZ$3:$DE$575,Presentación!AP555,0)="","",HLOOKUP($N$10,Presentación!$BZ$3:$DE$575,Presentación!AP555,0)))</f>
        <v/>
      </c>
      <c r="H576" s="516"/>
      <c r="I576" s="516"/>
      <c r="J576" s="517"/>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c r="BN576">
        <f t="shared" si="49"/>
        <v>0</v>
      </c>
      <c r="BO576">
        <f t="shared" si="50"/>
        <v>0</v>
      </c>
      <c r="DP576"/>
      <c r="DQ576"/>
      <c r="DR576" s="2">
        <f t="shared" si="51"/>
        <v>0</v>
      </c>
      <c r="DS576" s="2">
        <f t="shared" si="52"/>
        <v>0</v>
      </c>
      <c r="DT576" s="2">
        <f t="shared" si="53"/>
        <v>0</v>
      </c>
      <c r="DU576" s="2">
        <f t="shared" si="54"/>
        <v>0</v>
      </c>
    </row>
    <row r="577" spans="1:125" s="38" customFormat="1" ht="15" customHeight="1">
      <c r="A577" s="140"/>
      <c r="B577" s="140"/>
      <c r="C577" s="230" t="s">
        <v>5875</v>
      </c>
      <c r="D577" s="519" t="str">
        <f>IF($N$10="","",IF(HLOOKUP($N$10,Presentación!$AQ$3:$BV$575,Presentación!AP556)="","",HLOOKUP($N$10,Presentación!$AQ$3:$BV$575,Presentación!AP556,0)))</f>
        <v/>
      </c>
      <c r="E577" s="520"/>
      <c r="F577" s="521"/>
      <c r="G577" s="515" t="str">
        <f>IF($N$10="","",IF(HLOOKUP($N$10,Presentación!$BZ$3:$DE$575,Presentación!AP556,0)="","",HLOOKUP($N$10,Presentación!$BZ$3:$DE$575,Presentación!AP556,0)))</f>
        <v/>
      </c>
      <c r="H577" s="516"/>
      <c r="I577" s="516"/>
      <c r="J577" s="517"/>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c r="BN577">
        <f t="shared" si="49"/>
        <v>0</v>
      </c>
      <c r="BO577">
        <f t="shared" si="50"/>
        <v>0</v>
      </c>
      <c r="DP577"/>
      <c r="DQ577"/>
      <c r="DR577" s="2">
        <f t="shared" si="51"/>
        <v>0</v>
      </c>
      <c r="DS577" s="2">
        <f t="shared" si="52"/>
        <v>0</v>
      </c>
      <c r="DT577" s="2">
        <f t="shared" si="53"/>
        <v>0</v>
      </c>
      <c r="DU577" s="2">
        <f t="shared" si="54"/>
        <v>0</v>
      </c>
    </row>
    <row r="578" spans="1:125" s="38" customFormat="1" ht="15" customHeight="1">
      <c r="A578" s="140"/>
      <c r="B578" s="140"/>
      <c r="C578" s="230" t="s">
        <v>5876</v>
      </c>
      <c r="D578" s="519" t="str">
        <f>IF($N$10="","",IF(HLOOKUP($N$10,Presentación!$AQ$3:$BV$575,Presentación!AP557)="","",HLOOKUP($N$10,Presentación!$AQ$3:$BV$575,Presentación!AP557,0)))</f>
        <v/>
      </c>
      <c r="E578" s="520"/>
      <c r="F578" s="521"/>
      <c r="G578" s="515" t="str">
        <f>IF($N$10="","",IF(HLOOKUP($N$10,Presentación!$BZ$3:$DE$575,Presentación!AP557,0)="","",HLOOKUP($N$10,Presentación!$BZ$3:$DE$575,Presentación!AP557,0)))</f>
        <v/>
      </c>
      <c r="H578" s="516"/>
      <c r="I578" s="516"/>
      <c r="J578" s="517"/>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c r="BN578">
        <f t="shared" si="49"/>
        <v>0</v>
      </c>
      <c r="BO578">
        <f t="shared" si="50"/>
        <v>0</v>
      </c>
      <c r="DP578"/>
      <c r="DQ578"/>
      <c r="DR578" s="2">
        <f t="shared" si="51"/>
        <v>0</v>
      </c>
      <c r="DS578" s="2">
        <f t="shared" si="52"/>
        <v>0</v>
      </c>
      <c r="DT578" s="2">
        <f t="shared" si="53"/>
        <v>0</v>
      </c>
      <c r="DU578" s="2">
        <f t="shared" si="54"/>
        <v>0</v>
      </c>
    </row>
    <row r="579" spans="1:125" s="38" customFormat="1" ht="15" customHeight="1">
      <c r="A579" s="140"/>
      <c r="B579" s="140"/>
      <c r="C579" s="230" t="s">
        <v>5877</v>
      </c>
      <c r="D579" s="519" t="str">
        <f>IF($N$10="","",IF(HLOOKUP($N$10,Presentación!$AQ$3:$BV$575,Presentación!AP558)="","",HLOOKUP($N$10,Presentación!$AQ$3:$BV$575,Presentación!AP558,0)))</f>
        <v/>
      </c>
      <c r="E579" s="520"/>
      <c r="F579" s="521"/>
      <c r="G579" s="515" t="str">
        <f>IF($N$10="","",IF(HLOOKUP($N$10,Presentación!$BZ$3:$DE$575,Presentación!AP558,0)="","",HLOOKUP($N$10,Presentación!$BZ$3:$DE$575,Presentación!AP558,0)))</f>
        <v/>
      </c>
      <c r="H579" s="516"/>
      <c r="I579" s="516"/>
      <c r="J579" s="517"/>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c r="BN579">
        <f t="shared" si="49"/>
        <v>0</v>
      </c>
      <c r="BO579">
        <f t="shared" si="50"/>
        <v>0</v>
      </c>
      <c r="DP579"/>
      <c r="DQ579"/>
      <c r="DR579" s="2">
        <f t="shared" si="51"/>
        <v>0</v>
      </c>
      <c r="DS579" s="2">
        <f t="shared" si="52"/>
        <v>0</v>
      </c>
      <c r="DT579" s="2">
        <f t="shared" si="53"/>
        <v>0</v>
      </c>
      <c r="DU579" s="2">
        <f t="shared" si="54"/>
        <v>0</v>
      </c>
    </row>
    <row r="580" spans="1:125" s="38" customFormat="1" ht="15" customHeight="1">
      <c r="A580" s="140"/>
      <c r="B580" s="140"/>
      <c r="C580" s="230" t="s">
        <v>5878</v>
      </c>
      <c r="D580" s="519" t="str">
        <f>IF($N$10="","",IF(HLOOKUP($N$10,Presentación!$AQ$3:$BV$575,Presentación!AP559)="","",HLOOKUP($N$10,Presentación!$AQ$3:$BV$575,Presentación!AP559,0)))</f>
        <v/>
      </c>
      <c r="E580" s="520"/>
      <c r="F580" s="521"/>
      <c r="G580" s="515" t="str">
        <f>IF($N$10="","",IF(HLOOKUP($N$10,Presentación!$BZ$3:$DE$575,Presentación!AP559,0)="","",HLOOKUP($N$10,Presentación!$BZ$3:$DE$575,Presentación!AP559,0)))</f>
        <v/>
      </c>
      <c r="H580" s="516"/>
      <c r="I580" s="516"/>
      <c r="J580" s="517"/>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c r="BN580">
        <f t="shared" si="49"/>
        <v>0</v>
      </c>
      <c r="BO580">
        <f t="shared" si="50"/>
        <v>0</v>
      </c>
      <c r="DP580"/>
      <c r="DQ580"/>
      <c r="DR580" s="2">
        <f t="shared" si="51"/>
        <v>0</v>
      </c>
      <c r="DS580" s="2">
        <f t="shared" si="52"/>
        <v>0</v>
      </c>
      <c r="DT580" s="2">
        <f t="shared" si="53"/>
        <v>0</v>
      </c>
      <c r="DU580" s="2">
        <f t="shared" si="54"/>
        <v>0</v>
      </c>
    </row>
    <row r="581" spans="1:125" s="38" customFormat="1" ht="15" customHeight="1">
      <c r="A581" s="140"/>
      <c r="B581" s="140"/>
      <c r="C581" s="230" t="s">
        <v>5879</v>
      </c>
      <c r="D581" s="519" t="str">
        <f>IF($N$10="","",IF(HLOOKUP($N$10,Presentación!$AQ$3:$BV$575,Presentación!AP560)="","",HLOOKUP($N$10,Presentación!$AQ$3:$BV$575,Presentación!AP560,0)))</f>
        <v/>
      </c>
      <c r="E581" s="520"/>
      <c r="F581" s="521"/>
      <c r="G581" s="515" t="str">
        <f>IF($N$10="","",IF(HLOOKUP($N$10,Presentación!$BZ$3:$DE$575,Presentación!AP560,0)="","",HLOOKUP($N$10,Presentación!$BZ$3:$DE$575,Presentación!AP560,0)))</f>
        <v/>
      </c>
      <c r="H581" s="516"/>
      <c r="I581" s="516"/>
      <c r="J581" s="517"/>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c r="BN581">
        <f t="shared" si="49"/>
        <v>0</v>
      </c>
      <c r="BO581">
        <f t="shared" si="50"/>
        <v>0</v>
      </c>
      <c r="DP581"/>
      <c r="DQ581"/>
      <c r="DR581" s="2">
        <f t="shared" si="51"/>
        <v>0</v>
      </c>
      <c r="DS581" s="2">
        <f t="shared" si="52"/>
        <v>0</v>
      </c>
      <c r="DT581" s="2">
        <f t="shared" si="53"/>
        <v>0</v>
      </c>
      <c r="DU581" s="2">
        <f t="shared" si="54"/>
        <v>0</v>
      </c>
    </row>
    <row r="582" spans="1:125" s="38" customFormat="1" ht="15" customHeight="1">
      <c r="A582" s="140"/>
      <c r="B582" s="140"/>
      <c r="C582" s="230" t="s">
        <v>5880</v>
      </c>
      <c r="D582" s="519" t="str">
        <f>IF($N$10="","",IF(HLOOKUP($N$10,Presentación!$AQ$3:$BV$575,Presentación!AP561)="","",HLOOKUP($N$10,Presentación!$AQ$3:$BV$575,Presentación!AP561,0)))</f>
        <v/>
      </c>
      <c r="E582" s="520"/>
      <c r="F582" s="521"/>
      <c r="G582" s="515" t="str">
        <f>IF($N$10="","",IF(HLOOKUP($N$10,Presentación!$BZ$3:$DE$575,Presentación!AP561,0)="","",HLOOKUP($N$10,Presentación!$BZ$3:$DE$575,Presentación!AP561,0)))</f>
        <v/>
      </c>
      <c r="H582" s="516"/>
      <c r="I582" s="516"/>
      <c r="J582" s="517"/>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c r="BN582">
        <f t="shared" si="49"/>
        <v>0</v>
      </c>
      <c r="BO582">
        <f t="shared" si="50"/>
        <v>0</v>
      </c>
      <c r="DP582"/>
      <c r="DQ582"/>
      <c r="DR582" s="2">
        <f t="shared" si="51"/>
        <v>0</v>
      </c>
      <c r="DS582" s="2">
        <f t="shared" si="52"/>
        <v>0</v>
      </c>
      <c r="DT582" s="2">
        <f t="shared" si="53"/>
        <v>0</v>
      </c>
      <c r="DU582" s="2">
        <f t="shared" si="54"/>
        <v>0</v>
      </c>
    </row>
    <row r="583" spans="1:125" s="38" customFormat="1" ht="15" customHeight="1">
      <c r="A583" s="140"/>
      <c r="B583" s="140"/>
      <c r="C583" s="230" t="s">
        <v>5881</v>
      </c>
      <c r="D583" s="519" t="str">
        <f>IF($N$10="","",IF(HLOOKUP($N$10,Presentación!$AQ$3:$BV$575,Presentación!AP562)="","",HLOOKUP($N$10,Presentación!$AQ$3:$BV$575,Presentación!AP562,0)))</f>
        <v/>
      </c>
      <c r="E583" s="520"/>
      <c r="F583" s="521"/>
      <c r="G583" s="515" t="str">
        <f>IF($N$10="","",IF(HLOOKUP($N$10,Presentación!$BZ$3:$DE$575,Presentación!AP562,0)="","",HLOOKUP($N$10,Presentación!$BZ$3:$DE$575,Presentación!AP562,0)))</f>
        <v/>
      </c>
      <c r="H583" s="516"/>
      <c r="I583" s="516"/>
      <c r="J583" s="517"/>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c r="BN583">
        <f t="shared" si="49"/>
        <v>0</v>
      </c>
      <c r="BO583">
        <f t="shared" si="50"/>
        <v>0</v>
      </c>
      <c r="DP583"/>
      <c r="DQ583"/>
      <c r="DR583" s="2">
        <f t="shared" si="51"/>
        <v>0</v>
      </c>
      <c r="DS583" s="2">
        <f t="shared" si="52"/>
        <v>0</v>
      </c>
      <c r="DT583" s="2">
        <f t="shared" si="53"/>
        <v>0</v>
      </c>
      <c r="DU583" s="2">
        <f t="shared" si="54"/>
        <v>0</v>
      </c>
    </row>
    <row r="584" spans="1:125" s="38" customFormat="1" ht="15" customHeight="1">
      <c r="A584" s="140"/>
      <c r="B584" s="140"/>
      <c r="C584" s="230" t="s">
        <v>5882</v>
      </c>
      <c r="D584" s="519" t="str">
        <f>IF($N$10="","",IF(HLOOKUP($N$10,Presentación!$AQ$3:$BV$575,Presentación!AP563)="","",HLOOKUP($N$10,Presentación!$AQ$3:$BV$575,Presentación!AP563,0)))</f>
        <v/>
      </c>
      <c r="E584" s="520"/>
      <c r="F584" s="521"/>
      <c r="G584" s="515" t="str">
        <f>IF($N$10="","",IF(HLOOKUP($N$10,Presentación!$BZ$3:$DE$575,Presentación!AP563,0)="","",HLOOKUP($N$10,Presentación!$BZ$3:$DE$575,Presentación!AP563,0)))</f>
        <v/>
      </c>
      <c r="H584" s="516"/>
      <c r="I584" s="516"/>
      <c r="J584" s="517"/>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c r="BN584">
        <f t="shared" si="49"/>
        <v>0</v>
      </c>
      <c r="BO584">
        <f t="shared" si="50"/>
        <v>0</v>
      </c>
      <c r="DP584"/>
      <c r="DQ584"/>
      <c r="DR584" s="2">
        <f t="shared" si="51"/>
        <v>0</v>
      </c>
      <c r="DS584" s="2">
        <f t="shared" si="52"/>
        <v>0</v>
      </c>
      <c r="DT584" s="2">
        <f t="shared" si="53"/>
        <v>0</v>
      </c>
      <c r="DU584" s="2">
        <f t="shared" si="54"/>
        <v>0</v>
      </c>
    </row>
    <row r="585" spans="1:125" s="38" customFormat="1" ht="15" customHeight="1">
      <c r="A585" s="140"/>
      <c r="B585" s="140"/>
      <c r="C585" s="230" t="s">
        <v>5883</v>
      </c>
      <c r="D585" s="519" t="str">
        <f>IF($N$10="","",IF(HLOOKUP($N$10,Presentación!$AQ$3:$BV$575,Presentación!AP564)="","",HLOOKUP($N$10,Presentación!$AQ$3:$BV$575,Presentación!AP564,0)))</f>
        <v/>
      </c>
      <c r="E585" s="520"/>
      <c r="F585" s="521"/>
      <c r="G585" s="515" t="str">
        <f>IF($N$10="","",IF(HLOOKUP($N$10,Presentación!$BZ$3:$DE$575,Presentación!AP564,0)="","",HLOOKUP($N$10,Presentación!$BZ$3:$DE$575,Presentación!AP564,0)))</f>
        <v/>
      </c>
      <c r="H585" s="516"/>
      <c r="I585" s="516"/>
      <c r="J585" s="517"/>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c r="BN585">
        <f t="shared" si="49"/>
        <v>0</v>
      </c>
      <c r="BO585">
        <f t="shared" si="50"/>
        <v>0</v>
      </c>
      <c r="DP585"/>
      <c r="DQ585"/>
      <c r="DR585" s="2">
        <f t="shared" si="51"/>
        <v>0</v>
      </c>
      <c r="DS585" s="2">
        <f t="shared" si="52"/>
        <v>0</v>
      </c>
      <c r="DT585" s="2">
        <f t="shared" si="53"/>
        <v>0</v>
      </c>
      <c r="DU585" s="2">
        <f t="shared" si="54"/>
        <v>0</v>
      </c>
    </row>
    <row r="586" spans="1:125" s="38" customFormat="1" ht="15" customHeight="1">
      <c r="A586" s="140"/>
      <c r="B586" s="140"/>
      <c r="C586" s="230" t="s">
        <v>5884</v>
      </c>
      <c r="D586" s="519" t="str">
        <f>IF($N$10="","",IF(HLOOKUP($N$10,Presentación!$AQ$3:$BV$575,Presentación!AP565)="","",HLOOKUP($N$10,Presentación!$AQ$3:$BV$575,Presentación!AP565,0)))</f>
        <v/>
      </c>
      <c r="E586" s="520"/>
      <c r="F586" s="521"/>
      <c r="G586" s="515" t="str">
        <f>IF($N$10="","",IF(HLOOKUP($N$10,Presentación!$BZ$3:$DE$575,Presentación!AP565,0)="","",HLOOKUP($N$10,Presentación!$BZ$3:$DE$575,Presentación!AP565,0)))</f>
        <v/>
      </c>
      <c r="H586" s="516"/>
      <c r="I586" s="516"/>
      <c r="J586" s="517"/>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c r="BN586">
        <f t="shared" si="49"/>
        <v>0</v>
      </c>
      <c r="BO586">
        <f t="shared" si="50"/>
        <v>0</v>
      </c>
      <c r="DP586"/>
      <c r="DQ586"/>
      <c r="DR586" s="2">
        <f t="shared" si="51"/>
        <v>0</v>
      </c>
      <c r="DS586" s="2">
        <f t="shared" si="52"/>
        <v>0</v>
      </c>
      <c r="DT586" s="2">
        <f t="shared" si="53"/>
        <v>0</v>
      </c>
      <c r="DU586" s="2">
        <f t="shared" si="54"/>
        <v>0</v>
      </c>
    </row>
    <row r="587" spans="1:125" s="38" customFormat="1" ht="15" customHeight="1">
      <c r="A587" s="140"/>
      <c r="B587" s="140"/>
      <c r="C587" s="230" t="s">
        <v>5885</v>
      </c>
      <c r="D587" s="519" t="str">
        <f>IF($N$10="","",IF(HLOOKUP($N$10,Presentación!$AQ$3:$BV$575,Presentación!AP566)="","",HLOOKUP($N$10,Presentación!$AQ$3:$BV$575,Presentación!AP566,0)))</f>
        <v/>
      </c>
      <c r="E587" s="520"/>
      <c r="F587" s="521"/>
      <c r="G587" s="515" t="str">
        <f>IF($N$10="","",IF(HLOOKUP($N$10,Presentación!$BZ$3:$DE$575,Presentación!AP566,0)="","",HLOOKUP($N$10,Presentación!$BZ$3:$DE$575,Presentación!AP566,0)))</f>
        <v/>
      </c>
      <c r="H587" s="516"/>
      <c r="I587" s="516"/>
      <c r="J587" s="517"/>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c r="BN587">
        <f t="shared" si="49"/>
        <v>0</v>
      </c>
      <c r="BO587">
        <f t="shared" si="50"/>
        <v>0</v>
      </c>
      <c r="DP587"/>
      <c r="DQ587"/>
      <c r="DR587" s="2">
        <f t="shared" si="51"/>
        <v>0</v>
      </c>
      <c r="DS587" s="2">
        <f t="shared" si="52"/>
        <v>0</v>
      </c>
      <c r="DT587" s="2">
        <f t="shared" si="53"/>
        <v>0</v>
      </c>
      <c r="DU587" s="2">
        <f t="shared" si="54"/>
        <v>0</v>
      </c>
    </row>
    <row r="588" spans="1:125" s="38" customFormat="1" ht="15" customHeight="1">
      <c r="A588" s="140"/>
      <c r="B588" s="140"/>
      <c r="C588" s="230" t="s">
        <v>5886</v>
      </c>
      <c r="D588" s="519" t="str">
        <f>IF($N$10="","",IF(HLOOKUP($N$10,Presentación!$AQ$3:$BV$575,Presentación!AP567)="","",HLOOKUP($N$10,Presentación!$AQ$3:$BV$575,Presentación!AP567,0)))</f>
        <v/>
      </c>
      <c r="E588" s="520"/>
      <c r="F588" s="521"/>
      <c r="G588" s="515" t="str">
        <f>IF($N$10="","",IF(HLOOKUP($N$10,Presentación!$BZ$3:$DE$575,Presentación!AP567,0)="","",HLOOKUP($N$10,Presentación!$BZ$3:$DE$575,Presentación!AP567,0)))</f>
        <v/>
      </c>
      <c r="H588" s="516"/>
      <c r="I588" s="516"/>
      <c r="J588" s="517"/>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c r="BN588">
        <f t="shared" si="49"/>
        <v>0</v>
      </c>
      <c r="BO588">
        <f t="shared" si="50"/>
        <v>0</v>
      </c>
      <c r="DP588"/>
      <c r="DQ588"/>
      <c r="DR588" s="2">
        <f t="shared" si="51"/>
        <v>0</v>
      </c>
      <c r="DS588" s="2">
        <f t="shared" si="52"/>
        <v>0</v>
      </c>
      <c r="DT588" s="2">
        <f t="shared" si="53"/>
        <v>0</v>
      </c>
      <c r="DU588" s="2">
        <f t="shared" si="54"/>
        <v>0</v>
      </c>
    </row>
    <row r="589" spans="1:125" s="38" customFormat="1" ht="15" customHeight="1">
      <c r="A589" s="140"/>
      <c r="B589" s="140"/>
      <c r="C589" s="230" t="s">
        <v>5887</v>
      </c>
      <c r="D589" s="519" t="str">
        <f>IF($N$10="","",IF(HLOOKUP($N$10,Presentación!$AQ$3:$BV$575,Presentación!AP568)="","",HLOOKUP($N$10,Presentación!$AQ$3:$BV$575,Presentación!AP568,0)))</f>
        <v/>
      </c>
      <c r="E589" s="520"/>
      <c r="F589" s="521"/>
      <c r="G589" s="515" t="str">
        <f>IF($N$10="","",IF(HLOOKUP($N$10,Presentación!$BZ$3:$DE$575,Presentación!AP568,0)="","",HLOOKUP($N$10,Presentación!$BZ$3:$DE$575,Presentación!AP568,0)))</f>
        <v/>
      </c>
      <c r="H589" s="516"/>
      <c r="I589" s="516"/>
      <c r="J589" s="517"/>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c r="BN589">
        <f t="shared" si="49"/>
        <v>0</v>
      </c>
      <c r="BO589">
        <f t="shared" si="50"/>
        <v>0</v>
      </c>
      <c r="DP589"/>
      <c r="DQ589"/>
      <c r="DR589" s="2">
        <f t="shared" si="51"/>
        <v>0</v>
      </c>
      <c r="DS589" s="2">
        <f t="shared" si="52"/>
        <v>0</v>
      </c>
      <c r="DT589" s="2">
        <f t="shared" si="53"/>
        <v>0</v>
      </c>
      <c r="DU589" s="2">
        <f t="shared" si="54"/>
        <v>0</v>
      </c>
    </row>
    <row r="590" spans="1:125" s="38" customFormat="1" ht="15" customHeight="1">
      <c r="A590" s="140"/>
      <c r="B590" s="140"/>
      <c r="C590" s="230" t="s">
        <v>5888</v>
      </c>
      <c r="D590" s="519" t="str">
        <f>IF($N$10="","",IF(HLOOKUP($N$10,Presentación!$AQ$3:$BV$575,Presentación!AP569)="","",HLOOKUP($N$10,Presentación!$AQ$3:$BV$575,Presentación!AP569,0)))</f>
        <v/>
      </c>
      <c r="E590" s="520"/>
      <c r="F590" s="521"/>
      <c r="G590" s="515" t="str">
        <f>IF($N$10="","",IF(HLOOKUP($N$10,Presentación!$BZ$3:$DE$575,Presentación!AP569,0)="","",HLOOKUP($N$10,Presentación!$BZ$3:$DE$575,Presentación!AP569,0)))</f>
        <v/>
      </c>
      <c r="H590" s="516"/>
      <c r="I590" s="516"/>
      <c r="J590" s="517"/>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c r="BN590">
        <f t="shared" si="49"/>
        <v>0</v>
      </c>
      <c r="BO590">
        <f t="shared" si="50"/>
        <v>0</v>
      </c>
      <c r="DP590"/>
      <c r="DQ590"/>
      <c r="DR590" s="2">
        <f t="shared" si="51"/>
        <v>0</v>
      </c>
      <c r="DS590" s="2">
        <f t="shared" si="52"/>
        <v>0</v>
      </c>
      <c r="DT590" s="2">
        <f t="shared" si="53"/>
        <v>0</v>
      </c>
      <c r="DU590" s="2">
        <f t="shared" si="54"/>
        <v>0</v>
      </c>
    </row>
    <row r="591" spans="1:125" s="38" customFormat="1" ht="15" customHeight="1">
      <c r="A591" s="140"/>
      <c r="B591" s="140"/>
      <c r="C591" s="230" t="s">
        <v>5889</v>
      </c>
      <c r="D591" s="519" t="str">
        <f>IF($N$10="","",IF(HLOOKUP($N$10,Presentación!$AQ$3:$BV$575,Presentación!AP570)="","",HLOOKUP($N$10,Presentación!$AQ$3:$BV$575,Presentación!AP570,0)))</f>
        <v/>
      </c>
      <c r="E591" s="520"/>
      <c r="F591" s="521"/>
      <c r="G591" s="515" t="str">
        <f>IF($N$10="","",IF(HLOOKUP($N$10,Presentación!$BZ$3:$DE$575,Presentación!AP570,0)="","",HLOOKUP($N$10,Presentación!$BZ$3:$DE$575,Presentación!AP570,0)))</f>
        <v/>
      </c>
      <c r="H591" s="516"/>
      <c r="I591" s="516"/>
      <c r="J591" s="517"/>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c r="BN591">
        <f t="shared" si="49"/>
        <v>0</v>
      </c>
      <c r="BO591">
        <f t="shared" si="50"/>
        <v>0</v>
      </c>
      <c r="DP591"/>
      <c r="DQ591"/>
      <c r="DR591" s="2">
        <f t="shared" si="51"/>
        <v>0</v>
      </c>
      <c r="DS591" s="2">
        <f t="shared" si="52"/>
        <v>0</v>
      </c>
      <c r="DT591" s="2">
        <f t="shared" si="53"/>
        <v>0</v>
      </c>
      <c r="DU591" s="2">
        <f t="shared" si="54"/>
        <v>0</v>
      </c>
    </row>
    <row r="592" spans="1:125" s="38" customFormat="1" ht="15" customHeight="1">
      <c r="A592" s="140"/>
      <c r="B592" s="140"/>
      <c r="C592" s="230" t="s">
        <v>5890</v>
      </c>
      <c r="D592" s="519" t="str">
        <f>IF($N$10="","",IF(HLOOKUP($N$10,Presentación!$AQ$3:$BV$575,Presentación!AP571)="","",HLOOKUP($N$10,Presentación!$AQ$3:$BV$575,Presentación!AP571,0)))</f>
        <v/>
      </c>
      <c r="E592" s="520"/>
      <c r="F592" s="521"/>
      <c r="G592" s="515" t="str">
        <f>IF($N$10="","",IF(HLOOKUP($N$10,Presentación!$BZ$3:$DE$575,Presentación!AP571,0)="","",HLOOKUP($N$10,Presentación!$BZ$3:$DE$575,Presentación!AP571,0)))</f>
        <v/>
      </c>
      <c r="H592" s="516"/>
      <c r="I592" s="516"/>
      <c r="J592" s="517"/>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c r="BN592">
        <f t="shared" si="49"/>
        <v>0</v>
      </c>
      <c r="BO592">
        <f t="shared" si="50"/>
        <v>0</v>
      </c>
      <c r="DP592"/>
      <c r="DQ592"/>
      <c r="DR592" s="2">
        <f t="shared" si="51"/>
        <v>0</v>
      </c>
      <c r="DS592" s="2">
        <f t="shared" si="52"/>
        <v>0</v>
      </c>
      <c r="DT592" s="2">
        <f t="shared" si="53"/>
        <v>0</v>
      </c>
      <c r="DU592" s="2">
        <f t="shared" si="54"/>
        <v>0</v>
      </c>
    </row>
    <row r="593" spans="1:125" s="38" customFormat="1" ht="15" customHeight="1">
      <c r="A593" s="140"/>
      <c r="B593" s="140"/>
      <c r="C593" s="230" t="s">
        <v>5891</v>
      </c>
      <c r="D593" s="519" t="str">
        <f>IF($N$10="","",IF(HLOOKUP($N$10,Presentación!$AQ$3:$BV$575,Presentación!AP572)="","",HLOOKUP($N$10,Presentación!$AQ$3:$BV$575,Presentación!AP572,0)))</f>
        <v/>
      </c>
      <c r="E593" s="520"/>
      <c r="F593" s="521"/>
      <c r="G593" s="515" t="str">
        <f>IF($N$10="","",IF(HLOOKUP($N$10,Presentación!$BZ$3:$DE$575,Presentación!AP572,0)="","",HLOOKUP($N$10,Presentación!$BZ$3:$DE$575,Presentación!AP572,0)))</f>
        <v/>
      </c>
      <c r="H593" s="516"/>
      <c r="I593" s="516"/>
      <c r="J593" s="517"/>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c r="BN593">
        <f t="shared" si="49"/>
        <v>0</v>
      </c>
      <c r="BO593">
        <f t="shared" si="50"/>
        <v>0</v>
      </c>
      <c r="DP593"/>
      <c r="DQ593"/>
      <c r="DR593" s="2">
        <f t="shared" si="51"/>
        <v>0</v>
      </c>
      <c r="DS593" s="2">
        <f t="shared" si="52"/>
        <v>0</v>
      </c>
      <c r="DT593" s="2">
        <f t="shared" si="53"/>
        <v>0</v>
      </c>
      <c r="DU593" s="2">
        <f t="shared" si="54"/>
        <v>0</v>
      </c>
    </row>
    <row r="594" spans="1:125" s="38" customFormat="1" ht="15" customHeight="1">
      <c r="A594" s="140"/>
      <c r="B594" s="140"/>
      <c r="C594" s="230" t="s">
        <v>5892</v>
      </c>
      <c r="D594" s="519" t="str">
        <f>IF($N$10="","",IF(HLOOKUP($N$10,Presentación!$AQ$3:$BV$575,Presentación!AP573)="","",HLOOKUP($N$10,Presentación!$AQ$3:$BV$575,Presentación!AP573,0)))</f>
        <v/>
      </c>
      <c r="E594" s="520"/>
      <c r="F594" s="521"/>
      <c r="G594" s="515" t="str">
        <f>IF($N$10="","",IF(HLOOKUP($N$10,Presentación!$BZ$3:$DE$575,Presentación!AP573,0)="","",HLOOKUP($N$10,Presentación!$BZ$3:$DE$575,Presentación!AP573,0)))</f>
        <v/>
      </c>
      <c r="H594" s="516"/>
      <c r="I594" s="516"/>
      <c r="J594" s="517"/>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c r="BN594">
        <f t="shared" si="49"/>
        <v>0</v>
      </c>
      <c r="BO594">
        <f t="shared" si="50"/>
        <v>0</v>
      </c>
      <c r="DP594"/>
      <c r="DQ594"/>
      <c r="DR594" s="2">
        <f t="shared" si="51"/>
        <v>0</v>
      </c>
      <c r="DS594" s="2">
        <f t="shared" si="52"/>
        <v>0</v>
      </c>
      <c r="DT594" s="2">
        <f t="shared" si="53"/>
        <v>0</v>
      </c>
      <c r="DU594" s="2">
        <f t="shared" si="54"/>
        <v>0</v>
      </c>
    </row>
    <row r="595" spans="1:125" s="38" customFormat="1" ht="15" customHeight="1">
      <c r="A595" s="140"/>
      <c r="B595" s="140"/>
      <c r="C595" s="230" t="s">
        <v>5893</v>
      </c>
      <c r="D595" s="519" t="str">
        <f>IF($N$10="","",IF(HLOOKUP($N$10,Presentación!$AQ$3:$BV$575,Presentación!AP574)="","",HLOOKUP($N$10,Presentación!$AQ$3:$BV$575,Presentación!AP574,0)))</f>
        <v/>
      </c>
      <c r="E595" s="520"/>
      <c r="F595" s="521"/>
      <c r="G595" s="515" t="str">
        <f>IF($N$10="","",IF(HLOOKUP($N$10,Presentación!$BZ$3:$DE$575,Presentación!AP574,0)="","",HLOOKUP($N$10,Presentación!$BZ$3:$DE$575,Presentación!AP574,0)))</f>
        <v/>
      </c>
      <c r="H595" s="516"/>
      <c r="I595" s="516"/>
      <c r="J595" s="517"/>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c r="BN595">
        <f t="shared" si="49"/>
        <v>0</v>
      </c>
      <c r="BO595">
        <f t="shared" si="50"/>
        <v>0</v>
      </c>
      <c r="DP595"/>
      <c r="DQ595"/>
      <c r="DR595" s="2">
        <f t="shared" si="51"/>
        <v>0</v>
      </c>
      <c r="DS595" s="2">
        <f t="shared" si="52"/>
        <v>0</v>
      </c>
      <c r="DT595" s="2">
        <f t="shared" si="53"/>
        <v>0</v>
      </c>
      <c r="DU595" s="2">
        <f t="shared" si="54"/>
        <v>0</v>
      </c>
    </row>
    <row r="596" spans="1:125" s="38" customFormat="1" ht="15" customHeight="1">
      <c r="A596" s="140"/>
      <c r="B596" s="140"/>
      <c r="C596" s="230" t="s">
        <v>5894</v>
      </c>
      <c r="D596" s="519"/>
      <c r="E596" s="520"/>
      <c r="F596" s="521"/>
      <c r="G596" s="515"/>
      <c r="H596" s="516"/>
      <c r="I596" s="516"/>
      <c r="J596" s="517"/>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c r="BN596">
        <f t="shared" si="49"/>
        <v>0</v>
      </c>
      <c r="BO596">
        <f t="shared" si="50"/>
        <v>0</v>
      </c>
      <c r="DP596"/>
      <c r="DQ596"/>
      <c r="DR596" s="2">
        <f t="shared" si="51"/>
        <v>0</v>
      </c>
      <c r="DS596" s="2">
        <f t="shared" si="52"/>
        <v>0</v>
      </c>
      <c r="DT596" s="2">
        <f t="shared" si="53"/>
        <v>0</v>
      </c>
      <c r="DU596" s="2">
        <f t="shared" si="54"/>
        <v>0</v>
      </c>
    </row>
    <row r="597" spans="1:125" s="38" customFormat="1" ht="15" customHeight="1">
      <c r="A597" s="140"/>
      <c r="B597" s="140"/>
      <c r="C597" s="230" t="s">
        <v>5895</v>
      </c>
      <c r="D597" s="519"/>
      <c r="E597" s="520"/>
      <c r="F597" s="521"/>
      <c r="G597" s="515"/>
      <c r="H597" s="516"/>
      <c r="I597" s="516"/>
      <c r="J597" s="517"/>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c r="BN597">
        <f t="shared" si="49"/>
        <v>0</v>
      </c>
      <c r="BO597">
        <f t="shared" si="50"/>
        <v>0</v>
      </c>
      <c r="DP597"/>
      <c r="DQ597"/>
      <c r="DR597" s="2">
        <f t="shared" si="51"/>
        <v>0</v>
      </c>
      <c r="DS597" s="2">
        <f t="shared" si="52"/>
        <v>0</v>
      </c>
      <c r="DT597" s="2">
        <f t="shared" si="53"/>
        <v>0</v>
      </c>
      <c r="DU597" s="2">
        <f t="shared" si="54"/>
        <v>0</v>
      </c>
    </row>
    <row r="598" spans="1:125" s="38" customFormat="1" ht="15" customHeight="1">
      <c r="A598" s="140"/>
      <c r="B598" s="140"/>
      <c r="C598" s="230" t="s">
        <v>5896</v>
      </c>
      <c r="D598" s="519"/>
      <c r="E598" s="520"/>
      <c r="F598" s="521"/>
      <c r="G598" s="515"/>
      <c r="H598" s="516"/>
      <c r="I598" s="516"/>
      <c r="J598" s="517"/>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c r="BN598">
        <f>IF(D599&lt;&gt;"",IF(OR(COUNTA(K599:BK599)=0,COUNTA(K599:BK599)&gt;=(53-$DN$21)),0,1),0)</f>
        <v>0</v>
      </c>
      <c r="BO598">
        <f>IF(D599="",IF(COUNTA(K599:BK599)=0,0,1),0)</f>
        <v>0</v>
      </c>
      <c r="DP598"/>
      <c r="DQ598"/>
      <c r="DR598" s="2">
        <f t="shared" si="51"/>
        <v>0</v>
      </c>
      <c r="DS598" s="2">
        <f t="shared" si="52"/>
        <v>0</v>
      </c>
      <c r="DT598" s="2">
        <f t="shared" si="53"/>
        <v>0</v>
      </c>
      <c r="DU598" s="2">
        <f t="shared" si="54"/>
        <v>0</v>
      </c>
    </row>
    <row r="599" spans="1:125" s="38" customFormat="1" ht="15" customHeight="1">
      <c r="A599" s="140"/>
      <c r="B599" s="140"/>
      <c r="C599" s="230" t="s">
        <v>5897</v>
      </c>
      <c r="D599" s="519"/>
      <c r="E599" s="520"/>
      <c r="F599" s="521"/>
      <c r="G599" s="515"/>
      <c r="H599" s="516"/>
      <c r="I599" s="516"/>
      <c r="J599" s="517"/>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c r="BN599" s="162"/>
      <c r="BO599" s="162"/>
      <c r="DP599"/>
      <c r="DQ599"/>
      <c r="DR599" s="2">
        <f>K599</f>
        <v>0</v>
      </c>
      <c r="DS599" s="2">
        <f>COUNTIF(L599:BK599,"NS")</f>
        <v>0</v>
      </c>
      <c r="DT599" s="2">
        <f>SUM(L599:BK599)</f>
        <v>0</v>
      </c>
      <c r="DU599" s="2">
        <f>IF(OR(AND(DR599=0, DS599&gt;0),AND(DR599="NS", DT599&gt;0), AND(DR599="NS", DS599=0, DT599=0)), 1, IF(OR(AND(DR599&gt;0, DS599&gt;1,DR599&gt;DT599), AND(DR599="NS", DS599=2), AND(DR599="NS", DT599=0, DS599&gt;0), DR599=DT599), 0, 1))</f>
        <v>0</v>
      </c>
    </row>
    <row r="600" spans="1:125" s="38" customFormat="1" ht="1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c r="BN600" s="160">
        <f>SUM(BN24:BN599)</f>
        <v>0</v>
      </c>
      <c r="BO600" s="160">
        <f>SUM(BO24:BO599,DN19)</f>
        <v>0</v>
      </c>
      <c r="DP600"/>
      <c r="DQ600"/>
      <c r="DU600" s="160">
        <f>SUM(DU25:DU599)</f>
        <v>0</v>
      </c>
    </row>
    <row r="601" spans="1:125" s="38" customFormat="1" ht="15" customHeight="1">
      <c r="A601" s="140"/>
      <c r="B601" s="140"/>
      <c r="C601" s="423" t="s">
        <v>5058</v>
      </c>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c r="AA601" s="423"/>
      <c r="AB601" s="423"/>
      <c r="AC601" s="423"/>
      <c r="AD601" s="423"/>
      <c r="AE601" s="423"/>
      <c r="AF601" s="423"/>
      <c r="AG601" s="423"/>
      <c r="AH601" s="423"/>
      <c r="AI601" s="423"/>
      <c r="AJ601" s="423"/>
      <c r="AK601" s="423"/>
      <c r="AL601" s="423"/>
      <c r="AM601" s="423"/>
      <c r="AN601" s="423"/>
      <c r="AO601" s="423"/>
      <c r="AP601" s="423"/>
      <c r="AQ601" s="423"/>
      <c r="AR601" s="423"/>
      <c r="AS601" s="423"/>
      <c r="AT601" s="423"/>
      <c r="AU601" s="423"/>
      <c r="AV601" s="423"/>
      <c r="AW601" s="423"/>
      <c r="AX601" s="423"/>
      <c r="AY601" s="423"/>
      <c r="AZ601" s="423"/>
      <c r="BA601" s="423"/>
      <c r="BB601" s="423"/>
      <c r="BC601" s="423"/>
      <c r="BD601" s="423"/>
      <c r="BE601" s="423"/>
      <c r="BF601" s="423"/>
      <c r="BG601" s="423"/>
      <c r="BH601" s="423"/>
      <c r="BI601" s="423"/>
      <c r="BJ601" s="423"/>
      <c r="BK601" s="423"/>
      <c r="BL601"/>
    </row>
    <row r="602" spans="1:125" s="38" customFormat="1" ht="60" customHeight="1">
      <c r="A602" s="140"/>
      <c r="B602" s="140"/>
      <c r="C602" s="426"/>
      <c r="D602" s="426"/>
      <c r="E602" s="426"/>
      <c r="F602" s="426"/>
      <c r="G602" s="426"/>
      <c r="H602" s="426"/>
      <c r="I602" s="426"/>
      <c r="J602" s="426"/>
      <c r="K602" s="426"/>
      <c r="L602" s="426"/>
      <c r="M602" s="426"/>
      <c r="N602" s="426"/>
      <c r="O602" s="426"/>
      <c r="P602" s="426"/>
      <c r="Q602" s="426"/>
      <c r="R602" s="426"/>
      <c r="S602" s="426"/>
      <c r="T602" s="426"/>
      <c r="U602" s="426"/>
      <c r="V602" s="426"/>
      <c r="W602" s="426"/>
      <c r="X602" s="426"/>
      <c r="Y602" s="426"/>
      <c r="Z602" s="426"/>
      <c r="AA602" s="426"/>
      <c r="AB602" s="426"/>
      <c r="AC602" s="426"/>
      <c r="AD602" s="426"/>
      <c r="AE602" s="426"/>
      <c r="AF602" s="426"/>
      <c r="AG602" s="426"/>
      <c r="AH602" s="426"/>
      <c r="AI602" s="426"/>
      <c r="AJ602" s="426"/>
      <c r="AK602" s="426"/>
      <c r="AL602" s="426"/>
      <c r="AM602" s="426"/>
      <c r="AN602" s="426"/>
      <c r="AO602" s="426"/>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row>
    <row r="603" spans="1:125" s="38" customFormat="1" ht="15" customHeight="1">
      <c r="A603"/>
      <c r="B603" s="438" t="str">
        <f>IF(BN600=0,"","Favor de ingresar toda la información requerida en la pregunta")</f>
        <v/>
      </c>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38"/>
      <c r="AC603" s="438"/>
      <c r="AD603" s="438"/>
      <c r="AE603" s="438"/>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row>
    <row r="604" spans="1:125" s="38" customFormat="1" ht="15" customHeight="1">
      <c r="A604"/>
      <c r="B604" s="439" t="str">
        <f>IF(COUNTIF(K25:BK599,"NS")&lt;&gt;0,"Alerta: debido a que cuenta con registros NS, debe proporcionar una justificación en el area de comentarios al final de la pregunta","")</f>
        <v/>
      </c>
      <c r="C604" s="439"/>
      <c r="D604" s="439"/>
      <c r="E604" s="439"/>
      <c r="F604" s="439"/>
      <c r="G604" s="439"/>
      <c r="H604" s="439"/>
      <c r="I604" s="439"/>
      <c r="J604" s="439"/>
      <c r="K604" s="439"/>
      <c r="L604" s="439"/>
      <c r="M604" s="439"/>
      <c r="N604" s="439"/>
      <c r="O604" s="439"/>
      <c r="P604" s="439"/>
      <c r="Q604" s="439"/>
      <c r="R604" s="439"/>
      <c r="S604" s="439"/>
      <c r="T604" s="439"/>
      <c r="U604" s="439"/>
      <c r="V604" s="439"/>
      <c r="W604" s="439"/>
      <c r="X604" s="439"/>
      <c r="Y604" s="439"/>
      <c r="Z604" s="439"/>
      <c r="AA604" s="439"/>
      <c r="AB604" s="439"/>
      <c r="AC604" s="439"/>
      <c r="AD604" s="439"/>
      <c r="AE604" s="439"/>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row>
    <row r="605" spans="1:125" s="38" customFormat="1" ht="15" customHeight="1">
      <c r="A605"/>
      <c r="B605" s="440" t="str">
        <f>IF(BO600&gt;0,"Revise la información capturada, ya que tiene datos ingresados en celdas que están sombreadas","")</f>
        <v/>
      </c>
      <c r="C605" s="440"/>
      <c r="D605" s="440"/>
      <c r="E605" s="440"/>
      <c r="F605" s="440"/>
      <c r="G605" s="440"/>
      <c r="H605" s="440"/>
      <c r="I605" s="440"/>
      <c r="J605" s="440"/>
      <c r="K605" s="440"/>
      <c r="L605" s="440"/>
      <c r="M605" s="440"/>
      <c r="N605" s="440"/>
      <c r="O605" s="440"/>
      <c r="P605" s="440"/>
      <c r="Q605" s="440"/>
      <c r="R605" s="440"/>
      <c r="S605" s="440"/>
      <c r="T605" s="440"/>
      <c r="U605" s="440"/>
      <c r="V605" s="440"/>
      <c r="W605" s="440"/>
      <c r="X605" s="440"/>
      <c r="Y605" s="440"/>
      <c r="Z605" s="440"/>
      <c r="AA605" s="440"/>
      <c r="AB605" s="440"/>
      <c r="AC605" s="440"/>
      <c r="AD605" s="440"/>
      <c r="AE605" s="440"/>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row>
    <row r="606" spans="1:125" s="38" customFormat="1" ht="15" customHeight="1">
      <c r="A606"/>
      <c r="B606" s="440" t="str">
        <f>IF(DU600&gt;0,"Favor de revisar la suma y consistencia de totales y/o subtotales por filas (numéricos y NS)","")</f>
        <v/>
      </c>
      <c r="C606" s="440"/>
      <c r="D606" s="440"/>
      <c r="E606" s="440"/>
      <c r="F606" s="440"/>
      <c r="G606" s="440"/>
      <c r="H606" s="440"/>
      <c r="I606" s="440"/>
      <c r="J606" s="440"/>
      <c r="K606" s="440"/>
      <c r="L606" s="440"/>
      <c r="M606" s="440"/>
      <c r="N606" s="440"/>
      <c r="O606" s="440"/>
      <c r="P606" s="440"/>
      <c r="Q606" s="440"/>
      <c r="R606" s="440"/>
      <c r="S606" s="440"/>
      <c r="T606" s="440"/>
      <c r="U606" s="440"/>
      <c r="V606" s="440"/>
      <c r="W606" s="440"/>
      <c r="X606" s="440"/>
      <c r="Y606" s="440"/>
      <c r="Z606" s="440"/>
      <c r="AA606" s="440"/>
      <c r="AB606" s="440"/>
      <c r="AC606" s="440"/>
      <c r="AD606" s="440"/>
      <c r="AE606" s="44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row>
    <row r="607" spans="1:125" s="38" customFormat="1" ht="15" customHeight="1">
      <c r="A607"/>
      <c r="B607" s="456" t="str">
        <f>IF(DQ24&gt;0,"Favor de revisar la instrucción 5, debido a que no se cumplen con los criterios mencionados","")</f>
        <v/>
      </c>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6"/>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row>
    <row r="608" spans="1:125" s="38" customFormat="1" ht="15" customHeight="1">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row>
  </sheetData>
  <sheetProtection algorithmName="SHA-512" hashValue="rrtL1v+ye3WfOuRYPoSHWjFYZs/uPPzqL8icqwOvTa/m8xaJ2NwunPP6BS4e+DnZ5+OZG36eapZzFSr2yxVcpw==" saltValue="9+gsfFkbaiWBsTFsb35QqQ==" spinCount="100000" sheet="1" objects="1" scenarios="1"/>
  <mergeCells count="1177">
    <mergeCell ref="B603:AE603"/>
    <mergeCell ref="B604:AE604"/>
    <mergeCell ref="B605:AE605"/>
    <mergeCell ref="B606:AE606"/>
    <mergeCell ref="B607:AE607"/>
    <mergeCell ref="C19:BK19"/>
    <mergeCell ref="C21:J22"/>
    <mergeCell ref="K21:BK21"/>
    <mergeCell ref="K22:K23"/>
    <mergeCell ref="C23:F23"/>
    <mergeCell ref="G23:J23"/>
    <mergeCell ref="BH12:BK12"/>
    <mergeCell ref="B14:BK14"/>
    <mergeCell ref="C15:BK15"/>
    <mergeCell ref="C16:BK16"/>
    <mergeCell ref="C17:BK17"/>
    <mergeCell ref="C18:BK18"/>
    <mergeCell ref="D40:F40"/>
    <mergeCell ref="G40:J40"/>
    <mergeCell ref="D41:F41"/>
    <mergeCell ref="G41:J41"/>
    <mergeCell ref="D42:F42"/>
    <mergeCell ref="G42:J42"/>
    <mergeCell ref="D37:F37"/>
    <mergeCell ref="G37:J37"/>
    <mergeCell ref="D38:F38"/>
    <mergeCell ref="G38:J38"/>
    <mergeCell ref="D39:F39"/>
    <mergeCell ref="G39:J39"/>
    <mergeCell ref="D34:F34"/>
    <mergeCell ref="G34:J34"/>
    <mergeCell ref="D35:F35"/>
    <mergeCell ref="B1:BK1"/>
    <mergeCell ref="B3:BK3"/>
    <mergeCell ref="B5:BK5"/>
    <mergeCell ref="B7:BK7"/>
    <mergeCell ref="BH9:BK9"/>
    <mergeCell ref="B10:L10"/>
    <mergeCell ref="N10:O10"/>
    <mergeCell ref="D31:F31"/>
    <mergeCell ref="G31:J31"/>
    <mergeCell ref="D32:F32"/>
    <mergeCell ref="G32:J32"/>
    <mergeCell ref="D33:F33"/>
    <mergeCell ref="G33:J33"/>
    <mergeCell ref="D28:F28"/>
    <mergeCell ref="G28:J28"/>
    <mergeCell ref="D29:F29"/>
    <mergeCell ref="G29:J29"/>
    <mergeCell ref="D30:F30"/>
    <mergeCell ref="G30:J30"/>
    <mergeCell ref="C24:J24"/>
    <mergeCell ref="D25:F25"/>
    <mergeCell ref="G25:J25"/>
    <mergeCell ref="D26:F26"/>
    <mergeCell ref="G26:J26"/>
    <mergeCell ref="D27:F27"/>
    <mergeCell ref="G27:J27"/>
    <mergeCell ref="G35:J35"/>
    <mergeCell ref="D36:F36"/>
    <mergeCell ref="G36:J36"/>
    <mergeCell ref="D49:F49"/>
    <mergeCell ref="G49:J49"/>
    <mergeCell ref="D50:F50"/>
    <mergeCell ref="G50:J50"/>
    <mergeCell ref="D51:F51"/>
    <mergeCell ref="G51:J51"/>
    <mergeCell ref="D46:F46"/>
    <mergeCell ref="G46:J46"/>
    <mergeCell ref="D47:F47"/>
    <mergeCell ref="G47:J47"/>
    <mergeCell ref="D48:F48"/>
    <mergeCell ref="G48:J48"/>
    <mergeCell ref="D43:F43"/>
    <mergeCell ref="G43:J43"/>
    <mergeCell ref="D44:F44"/>
    <mergeCell ref="G44:J44"/>
    <mergeCell ref="D45:F45"/>
    <mergeCell ref="G45:J45"/>
    <mergeCell ref="D58:F58"/>
    <mergeCell ref="G58:J58"/>
    <mergeCell ref="D59:F59"/>
    <mergeCell ref="G59:J59"/>
    <mergeCell ref="D60:F60"/>
    <mergeCell ref="G60:J60"/>
    <mergeCell ref="D55:F55"/>
    <mergeCell ref="G55:J55"/>
    <mergeCell ref="D56:F56"/>
    <mergeCell ref="G56:J56"/>
    <mergeCell ref="D57:F57"/>
    <mergeCell ref="G57:J57"/>
    <mergeCell ref="D52:F52"/>
    <mergeCell ref="G52:J52"/>
    <mergeCell ref="D53:F53"/>
    <mergeCell ref="G53:J53"/>
    <mergeCell ref="D54:F54"/>
    <mergeCell ref="G54:J54"/>
    <mergeCell ref="D67:F67"/>
    <mergeCell ref="G67:J67"/>
    <mergeCell ref="D68:F68"/>
    <mergeCell ref="G68:J68"/>
    <mergeCell ref="D69:F69"/>
    <mergeCell ref="G69:J69"/>
    <mergeCell ref="D64:F64"/>
    <mergeCell ref="G64:J64"/>
    <mergeCell ref="D65:F65"/>
    <mergeCell ref="G65:J65"/>
    <mergeCell ref="D66:F66"/>
    <mergeCell ref="G66:J66"/>
    <mergeCell ref="D61:F61"/>
    <mergeCell ref="G61:J61"/>
    <mergeCell ref="D62:F62"/>
    <mergeCell ref="G62:J62"/>
    <mergeCell ref="D63:F63"/>
    <mergeCell ref="G63:J63"/>
    <mergeCell ref="D76:F76"/>
    <mergeCell ref="G76:J76"/>
    <mergeCell ref="D77:F77"/>
    <mergeCell ref="G77:J77"/>
    <mergeCell ref="D78:F78"/>
    <mergeCell ref="G78:J78"/>
    <mergeCell ref="D73:F73"/>
    <mergeCell ref="G73:J73"/>
    <mergeCell ref="D74:F74"/>
    <mergeCell ref="G74:J74"/>
    <mergeCell ref="D75:F75"/>
    <mergeCell ref="G75:J75"/>
    <mergeCell ref="D70:F70"/>
    <mergeCell ref="G70:J70"/>
    <mergeCell ref="D71:F71"/>
    <mergeCell ref="G71:J71"/>
    <mergeCell ref="D72:F72"/>
    <mergeCell ref="G72:J72"/>
    <mergeCell ref="D85:F85"/>
    <mergeCell ref="G85:J85"/>
    <mergeCell ref="D86:F86"/>
    <mergeCell ref="G86:J86"/>
    <mergeCell ref="D87:F87"/>
    <mergeCell ref="G87:J87"/>
    <mergeCell ref="D82:F82"/>
    <mergeCell ref="G82:J82"/>
    <mergeCell ref="D83:F83"/>
    <mergeCell ref="G83:J83"/>
    <mergeCell ref="D84:F84"/>
    <mergeCell ref="G84:J84"/>
    <mergeCell ref="D79:F79"/>
    <mergeCell ref="G79:J79"/>
    <mergeCell ref="D80:F80"/>
    <mergeCell ref="G80:J80"/>
    <mergeCell ref="D81:F81"/>
    <mergeCell ref="G81:J81"/>
    <mergeCell ref="D94:F94"/>
    <mergeCell ref="G94:J94"/>
    <mergeCell ref="D95:F95"/>
    <mergeCell ref="G95:J95"/>
    <mergeCell ref="D96:F96"/>
    <mergeCell ref="G96:J96"/>
    <mergeCell ref="D91:F91"/>
    <mergeCell ref="G91:J91"/>
    <mergeCell ref="D92:F92"/>
    <mergeCell ref="G92:J92"/>
    <mergeCell ref="D93:F93"/>
    <mergeCell ref="G93:J93"/>
    <mergeCell ref="D88:F88"/>
    <mergeCell ref="G88:J88"/>
    <mergeCell ref="D89:F89"/>
    <mergeCell ref="G89:J89"/>
    <mergeCell ref="D90:F90"/>
    <mergeCell ref="G90:J90"/>
    <mergeCell ref="D103:F103"/>
    <mergeCell ref="G103:J103"/>
    <mergeCell ref="D104:F104"/>
    <mergeCell ref="G104:J104"/>
    <mergeCell ref="D105:F105"/>
    <mergeCell ref="G105:J105"/>
    <mergeCell ref="D100:F100"/>
    <mergeCell ref="G100:J100"/>
    <mergeCell ref="D101:F101"/>
    <mergeCell ref="G101:J101"/>
    <mergeCell ref="D102:F102"/>
    <mergeCell ref="G102:J102"/>
    <mergeCell ref="D97:F97"/>
    <mergeCell ref="G97:J97"/>
    <mergeCell ref="D98:F98"/>
    <mergeCell ref="G98:J98"/>
    <mergeCell ref="D99:F99"/>
    <mergeCell ref="G99:J99"/>
    <mergeCell ref="D112:F112"/>
    <mergeCell ref="G112:J112"/>
    <mergeCell ref="D113:F113"/>
    <mergeCell ref="G113:J113"/>
    <mergeCell ref="D114:F114"/>
    <mergeCell ref="G114:J114"/>
    <mergeCell ref="D109:F109"/>
    <mergeCell ref="G109:J109"/>
    <mergeCell ref="D110:F110"/>
    <mergeCell ref="G110:J110"/>
    <mergeCell ref="D111:F111"/>
    <mergeCell ref="G111:J111"/>
    <mergeCell ref="D106:F106"/>
    <mergeCell ref="G106:J106"/>
    <mergeCell ref="D107:F107"/>
    <mergeCell ref="G107:J107"/>
    <mergeCell ref="D108:F108"/>
    <mergeCell ref="G108:J108"/>
    <mergeCell ref="D121:F121"/>
    <mergeCell ref="G121:J121"/>
    <mergeCell ref="D122:F122"/>
    <mergeCell ref="G122:J122"/>
    <mergeCell ref="D123:F123"/>
    <mergeCell ref="G123:J123"/>
    <mergeCell ref="D118:F118"/>
    <mergeCell ref="G118:J118"/>
    <mergeCell ref="D119:F119"/>
    <mergeCell ref="G119:J119"/>
    <mergeCell ref="D120:F120"/>
    <mergeCell ref="G120:J120"/>
    <mergeCell ref="D115:F115"/>
    <mergeCell ref="G115:J115"/>
    <mergeCell ref="D116:F116"/>
    <mergeCell ref="G116:J116"/>
    <mergeCell ref="D117:F117"/>
    <mergeCell ref="G117:J117"/>
    <mergeCell ref="D130:F130"/>
    <mergeCell ref="G130:J130"/>
    <mergeCell ref="D131:F131"/>
    <mergeCell ref="G131:J131"/>
    <mergeCell ref="D132:F132"/>
    <mergeCell ref="G132:J132"/>
    <mergeCell ref="D127:F127"/>
    <mergeCell ref="G127:J127"/>
    <mergeCell ref="D128:F128"/>
    <mergeCell ref="G128:J128"/>
    <mergeCell ref="D129:F129"/>
    <mergeCell ref="G129:J129"/>
    <mergeCell ref="D124:F124"/>
    <mergeCell ref="G124:J124"/>
    <mergeCell ref="D125:F125"/>
    <mergeCell ref="G125:J125"/>
    <mergeCell ref="D126:F126"/>
    <mergeCell ref="G126:J126"/>
    <mergeCell ref="D139:F139"/>
    <mergeCell ref="G139:J139"/>
    <mergeCell ref="D140:F140"/>
    <mergeCell ref="G140:J140"/>
    <mergeCell ref="D141:F141"/>
    <mergeCell ref="G141:J141"/>
    <mergeCell ref="D136:F136"/>
    <mergeCell ref="G136:J136"/>
    <mergeCell ref="D137:F137"/>
    <mergeCell ref="G137:J137"/>
    <mergeCell ref="D138:F138"/>
    <mergeCell ref="G138:J138"/>
    <mergeCell ref="D133:F133"/>
    <mergeCell ref="G133:J133"/>
    <mergeCell ref="D134:F134"/>
    <mergeCell ref="G134:J134"/>
    <mergeCell ref="D135:F135"/>
    <mergeCell ref="G135:J135"/>
    <mergeCell ref="D148:F148"/>
    <mergeCell ref="G148:J148"/>
    <mergeCell ref="D149:F149"/>
    <mergeCell ref="G149:J149"/>
    <mergeCell ref="D150:F150"/>
    <mergeCell ref="G150:J150"/>
    <mergeCell ref="D145:F145"/>
    <mergeCell ref="G145:J145"/>
    <mergeCell ref="D146:F146"/>
    <mergeCell ref="G146:J146"/>
    <mergeCell ref="D147:F147"/>
    <mergeCell ref="G147:J147"/>
    <mergeCell ref="D142:F142"/>
    <mergeCell ref="G142:J142"/>
    <mergeCell ref="D143:F143"/>
    <mergeCell ref="G143:J143"/>
    <mergeCell ref="D144:F144"/>
    <mergeCell ref="G144:J144"/>
    <mergeCell ref="D157:F157"/>
    <mergeCell ref="G157:J157"/>
    <mergeCell ref="D158:F158"/>
    <mergeCell ref="G158:J158"/>
    <mergeCell ref="D159:F159"/>
    <mergeCell ref="G159:J159"/>
    <mergeCell ref="D154:F154"/>
    <mergeCell ref="G154:J154"/>
    <mergeCell ref="D155:F155"/>
    <mergeCell ref="G155:J155"/>
    <mergeCell ref="D156:F156"/>
    <mergeCell ref="G156:J156"/>
    <mergeCell ref="D151:F151"/>
    <mergeCell ref="G151:J151"/>
    <mergeCell ref="D152:F152"/>
    <mergeCell ref="G152:J152"/>
    <mergeCell ref="D153:F153"/>
    <mergeCell ref="G153:J153"/>
    <mergeCell ref="D166:F166"/>
    <mergeCell ref="G166:J166"/>
    <mergeCell ref="D167:F167"/>
    <mergeCell ref="G167:J167"/>
    <mergeCell ref="D168:F168"/>
    <mergeCell ref="G168:J168"/>
    <mergeCell ref="D163:F163"/>
    <mergeCell ref="G163:J163"/>
    <mergeCell ref="D164:F164"/>
    <mergeCell ref="G164:J164"/>
    <mergeCell ref="D165:F165"/>
    <mergeCell ref="G165:J165"/>
    <mergeCell ref="D160:F160"/>
    <mergeCell ref="G160:J160"/>
    <mergeCell ref="D161:F161"/>
    <mergeCell ref="G161:J161"/>
    <mergeCell ref="D162:F162"/>
    <mergeCell ref="G162:J162"/>
    <mergeCell ref="D175:F175"/>
    <mergeCell ref="G175:J175"/>
    <mergeCell ref="D176:F176"/>
    <mergeCell ref="G176:J176"/>
    <mergeCell ref="D177:F177"/>
    <mergeCell ref="G177:J177"/>
    <mergeCell ref="D172:F172"/>
    <mergeCell ref="G172:J172"/>
    <mergeCell ref="D173:F173"/>
    <mergeCell ref="G173:J173"/>
    <mergeCell ref="D174:F174"/>
    <mergeCell ref="G174:J174"/>
    <mergeCell ref="D169:F169"/>
    <mergeCell ref="G169:J169"/>
    <mergeCell ref="D170:F170"/>
    <mergeCell ref="G170:J170"/>
    <mergeCell ref="D171:F171"/>
    <mergeCell ref="G171:J171"/>
    <mergeCell ref="D184:F184"/>
    <mergeCell ref="G184:J184"/>
    <mergeCell ref="D185:F185"/>
    <mergeCell ref="G185:J185"/>
    <mergeCell ref="D186:F186"/>
    <mergeCell ref="G186:J186"/>
    <mergeCell ref="D181:F181"/>
    <mergeCell ref="G181:J181"/>
    <mergeCell ref="D182:F182"/>
    <mergeCell ref="G182:J182"/>
    <mergeCell ref="D183:F183"/>
    <mergeCell ref="G183:J183"/>
    <mergeCell ref="D178:F178"/>
    <mergeCell ref="G178:J178"/>
    <mergeCell ref="D179:F179"/>
    <mergeCell ref="G179:J179"/>
    <mergeCell ref="D180:F180"/>
    <mergeCell ref="G180:J180"/>
    <mergeCell ref="D193:F193"/>
    <mergeCell ref="G193:J193"/>
    <mergeCell ref="D194:F194"/>
    <mergeCell ref="G194:J194"/>
    <mergeCell ref="D195:F195"/>
    <mergeCell ref="G195:J195"/>
    <mergeCell ref="D190:F190"/>
    <mergeCell ref="G190:J190"/>
    <mergeCell ref="D191:F191"/>
    <mergeCell ref="G191:J191"/>
    <mergeCell ref="D192:F192"/>
    <mergeCell ref="G192:J192"/>
    <mergeCell ref="D187:F187"/>
    <mergeCell ref="G187:J187"/>
    <mergeCell ref="D188:F188"/>
    <mergeCell ref="G188:J188"/>
    <mergeCell ref="D189:F189"/>
    <mergeCell ref="G189:J189"/>
    <mergeCell ref="D202:F202"/>
    <mergeCell ref="G202:J202"/>
    <mergeCell ref="D203:F203"/>
    <mergeCell ref="G203:J203"/>
    <mergeCell ref="D204:F204"/>
    <mergeCell ref="G204:J204"/>
    <mergeCell ref="D199:F199"/>
    <mergeCell ref="G199:J199"/>
    <mergeCell ref="D200:F200"/>
    <mergeCell ref="G200:J200"/>
    <mergeCell ref="D201:F201"/>
    <mergeCell ref="G201:J201"/>
    <mergeCell ref="D196:F196"/>
    <mergeCell ref="G196:J196"/>
    <mergeCell ref="D197:F197"/>
    <mergeCell ref="G197:J197"/>
    <mergeCell ref="D198:F198"/>
    <mergeCell ref="G198:J198"/>
    <mergeCell ref="D211:F211"/>
    <mergeCell ref="G211:J211"/>
    <mergeCell ref="D212:F212"/>
    <mergeCell ref="G212:J212"/>
    <mergeCell ref="D213:F213"/>
    <mergeCell ref="G213:J213"/>
    <mergeCell ref="D208:F208"/>
    <mergeCell ref="G208:J208"/>
    <mergeCell ref="D209:F209"/>
    <mergeCell ref="G209:J209"/>
    <mergeCell ref="D210:F210"/>
    <mergeCell ref="G210:J210"/>
    <mergeCell ref="D205:F205"/>
    <mergeCell ref="G205:J205"/>
    <mergeCell ref="D206:F206"/>
    <mergeCell ref="G206:J206"/>
    <mergeCell ref="D207:F207"/>
    <mergeCell ref="G207:J207"/>
    <mergeCell ref="D220:F220"/>
    <mergeCell ref="G220:J220"/>
    <mergeCell ref="D221:F221"/>
    <mergeCell ref="G221:J221"/>
    <mergeCell ref="D222:F222"/>
    <mergeCell ref="G222:J222"/>
    <mergeCell ref="D217:F217"/>
    <mergeCell ref="G217:J217"/>
    <mergeCell ref="D218:F218"/>
    <mergeCell ref="G218:J218"/>
    <mergeCell ref="D219:F219"/>
    <mergeCell ref="G219:J219"/>
    <mergeCell ref="D214:F214"/>
    <mergeCell ref="G214:J214"/>
    <mergeCell ref="D215:F215"/>
    <mergeCell ref="G215:J215"/>
    <mergeCell ref="D216:F216"/>
    <mergeCell ref="G216:J216"/>
    <mergeCell ref="D229:F229"/>
    <mergeCell ref="G229:J229"/>
    <mergeCell ref="D230:F230"/>
    <mergeCell ref="G230:J230"/>
    <mergeCell ref="D231:F231"/>
    <mergeCell ref="G231:J231"/>
    <mergeCell ref="D226:F226"/>
    <mergeCell ref="G226:J226"/>
    <mergeCell ref="D227:F227"/>
    <mergeCell ref="G227:J227"/>
    <mergeCell ref="D228:F228"/>
    <mergeCell ref="G228:J228"/>
    <mergeCell ref="D223:F223"/>
    <mergeCell ref="G223:J223"/>
    <mergeCell ref="D224:F224"/>
    <mergeCell ref="G224:J224"/>
    <mergeCell ref="D225:F225"/>
    <mergeCell ref="G225:J225"/>
    <mergeCell ref="D238:F238"/>
    <mergeCell ref="G238:J238"/>
    <mergeCell ref="D239:F239"/>
    <mergeCell ref="G239:J239"/>
    <mergeCell ref="D240:F240"/>
    <mergeCell ref="G240:J240"/>
    <mergeCell ref="D235:F235"/>
    <mergeCell ref="G235:J235"/>
    <mergeCell ref="D236:F236"/>
    <mergeCell ref="G236:J236"/>
    <mergeCell ref="D237:F237"/>
    <mergeCell ref="G237:J237"/>
    <mergeCell ref="D232:F232"/>
    <mergeCell ref="G232:J232"/>
    <mergeCell ref="D233:F233"/>
    <mergeCell ref="G233:J233"/>
    <mergeCell ref="D234:F234"/>
    <mergeCell ref="G234:J234"/>
    <mergeCell ref="D247:F247"/>
    <mergeCell ref="G247:J247"/>
    <mergeCell ref="D248:F248"/>
    <mergeCell ref="G248:J248"/>
    <mergeCell ref="D249:F249"/>
    <mergeCell ref="G249:J249"/>
    <mergeCell ref="D244:F244"/>
    <mergeCell ref="G244:J244"/>
    <mergeCell ref="D245:F245"/>
    <mergeCell ref="G245:J245"/>
    <mergeCell ref="D246:F246"/>
    <mergeCell ref="G246:J246"/>
    <mergeCell ref="D241:F241"/>
    <mergeCell ref="G241:J241"/>
    <mergeCell ref="D242:F242"/>
    <mergeCell ref="G242:J242"/>
    <mergeCell ref="D243:F243"/>
    <mergeCell ref="G243:J243"/>
    <mergeCell ref="D256:F256"/>
    <mergeCell ref="G256:J256"/>
    <mergeCell ref="D257:F257"/>
    <mergeCell ref="G257:J257"/>
    <mergeCell ref="D258:F258"/>
    <mergeCell ref="G258:J258"/>
    <mergeCell ref="D253:F253"/>
    <mergeCell ref="G253:J253"/>
    <mergeCell ref="D254:F254"/>
    <mergeCell ref="G254:J254"/>
    <mergeCell ref="D255:F255"/>
    <mergeCell ref="G255:J255"/>
    <mergeCell ref="D250:F250"/>
    <mergeCell ref="G250:J250"/>
    <mergeCell ref="D251:F251"/>
    <mergeCell ref="G251:J251"/>
    <mergeCell ref="D252:F252"/>
    <mergeCell ref="G252:J252"/>
    <mergeCell ref="D265:F265"/>
    <mergeCell ref="G265:J265"/>
    <mergeCell ref="D266:F266"/>
    <mergeCell ref="G266:J266"/>
    <mergeCell ref="D267:F267"/>
    <mergeCell ref="G267:J267"/>
    <mergeCell ref="D262:F262"/>
    <mergeCell ref="G262:J262"/>
    <mergeCell ref="D263:F263"/>
    <mergeCell ref="G263:J263"/>
    <mergeCell ref="D264:F264"/>
    <mergeCell ref="G264:J264"/>
    <mergeCell ref="D259:F259"/>
    <mergeCell ref="G259:J259"/>
    <mergeCell ref="D260:F260"/>
    <mergeCell ref="G260:J260"/>
    <mergeCell ref="D261:F261"/>
    <mergeCell ref="G261:J261"/>
    <mergeCell ref="D274:F274"/>
    <mergeCell ref="G274:J274"/>
    <mergeCell ref="D275:F275"/>
    <mergeCell ref="G275:J275"/>
    <mergeCell ref="D276:F276"/>
    <mergeCell ref="G276:J276"/>
    <mergeCell ref="D271:F271"/>
    <mergeCell ref="G271:J271"/>
    <mergeCell ref="D272:F272"/>
    <mergeCell ref="G272:J272"/>
    <mergeCell ref="D273:F273"/>
    <mergeCell ref="G273:J273"/>
    <mergeCell ref="D268:F268"/>
    <mergeCell ref="G268:J268"/>
    <mergeCell ref="D269:F269"/>
    <mergeCell ref="G269:J269"/>
    <mergeCell ref="D270:F270"/>
    <mergeCell ref="G270:J270"/>
    <mergeCell ref="D283:F283"/>
    <mergeCell ref="G283:J283"/>
    <mergeCell ref="D284:F284"/>
    <mergeCell ref="G284:J284"/>
    <mergeCell ref="D285:F285"/>
    <mergeCell ref="G285:J285"/>
    <mergeCell ref="D280:F280"/>
    <mergeCell ref="G280:J280"/>
    <mergeCell ref="D281:F281"/>
    <mergeCell ref="G281:J281"/>
    <mergeCell ref="D282:F282"/>
    <mergeCell ref="G282:J282"/>
    <mergeCell ref="D277:F277"/>
    <mergeCell ref="G277:J277"/>
    <mergeCell ref="D278:F278"/>
    <mergeCell ref="G278:J278"/>
    <mergeCell ref="D279:F279"/>
    <mergeCell ref="G279:J279"/>
    <mergeCell ref="D292:F292"/>
    <mergeCell ref="G292:J292"/>
    <mergeCell ref="D293:F293"/>
    <mergeCell ref="G293:J293"/>
    <mergeCell ref="D294:F294"/>
    <mergeCell ref="G294:J294"/>
    <mergeCell ref="D289:F289"/>
    <mergeCell ref="G289:J289"/>
    <mergeCell ref="D290:F290"/>
    <mergeCell ref="G290:J290"/>
    <mergeCell ref="D291:F291"/>
    <mergeCell ref="G291:J291"/>
    <mergeCell ref="D286:F286"/>
    <mergeCell ref="G286:J286"/>
    <mergeCell ref="D287:F287"/>
    <mergeCell ref="G287:J287"/>
    <mergeCell ref="D288:F288"/>
    <mergeCell ref="G288:J288"/>
    <mergeCell ref="D301:F301"/>
    <mergeCell ref="G301:J301"/>
    <mergeCell ref="D302:F302"/>
    <mergeCell ref="G302:J302"/>
    <mergeCell ref="D303:F303"/>
    <mergeCell ref="G303:J303"/>
    <mergeCell ref="D298:F298"/>
    <mergeCell ref="G298:J298"/>
    <mergeCell ref="D299:F299"/>
    <mergeCell ref="G299:J299"/>
    <mergeCell ref="D300:F300"/>
    <mergeCell ref="G300:J300"/>
    <mergeCell ref="D295:F295"/>
    <mergeCell ref="G295:J295"/>
    <mergeCell ref="D296:F296"/>
    <mergeCell ref="G296:J296"/>
    <mergeCell ref="D297:F297"/>
    <mergeCell ref="G297:J297"/>
    <mergeCell ref="D310:F310"/>
    <mergeCell ref="G310:J310"/>
    <mergeCell ref="D311:F311"/>
    <mergeCell ref="G311:J311"/>
    <mergeCell ref="D312:F312"/>
    <mergeCell ref="G312:J312"/>
    <mergeCell ref="D307:F307"/>
    <mergeCell ref="G307:J307"/>
    <mergeCell ref="D308:F308"/>
    <mergeCell ref="G308:J308"/>
    <mergeCell ref="D309:F309"/>
    <mergeCell ref="G309:J309"/>
    <mergeCell ref="D304:F304"/>
    <mergeCell ref="G304:J304"/>
    <mergeCell ref="D305:F305"/>
    <mergeCell ref="G305:J305"/>
    <mergeCell ref="D306:F306"/>
    <mergeCell ref="G306:J306"/>
    <mergeCell ref="D319:F319"/>
    <mergeCell ref="G319:J319"/>
    <mergeCell ref="D320:F320"/>
    <mergeCell ref="G320:J320"/>
    <mergeCell ref="D321:F321"/>
    <mergeCell ref="G321:J321"/>
    <mergeCell ref="D316:F316"/>
    <mergeCell ref="G316:J316"/>
    <mergeCell ref="D317:F317"/>
    <mergeCell ref="G317:J317"/>
    <mergeCell ref="D318:F318"/>
    <mergeCell ref="G318:J318"/>
    <mergeCell ref="D313:F313"/>
    <mergeCell ref="G313:J313"/>
    <mergeCell ref="D314:F314"/>
    <mergeCell ref="G314:J314"/>
    <mergeCell ref="D315:F315"/>
    <mergeCell ref="G315:J315"/>
    <mergeCell ref="D328:F328"/>
    <mergeCell ref="G328:J328"/>
    <mergeCell ref="D329:F329"/>
    <mergeCell ref="G329:J329"/>
    <mergeCell ref="D330:F330"/>
    <mergeCell ref="G330:J330"/>
    <mergeCell ref="D325:F325"/>
    <mergeCell ref="G325:J325"/>
    <mergeCell ref="D326:F326"/>
    <mergeCell ref="G326:J326"/>
    <mergeCell ref="D327:F327"/>
    <mergeCell ref="G327:J327"/>
    <mergeCell ref="D322:F322"/>
    <mergeCell ref="G322:J322"/>
    <mergeCell ref="D323:F323"/>
    <mergeCell ref="G323:J323"/>
    <mergeCell ref="D324:F324"/>
    <mergeCell ref="G324:J324"/>
    <mergeCell ref="D337:F337"/>
    <mergeCell ref="G337:J337"/>
    <mergeCell ref="D338:F338"/>
    <mergeCell ref="G338:J338"/>
    <mergeCell ref="D339:F339"/>
    <mergeCell ref="G339:J339"/>
    <mergeCell ref="D334:F334"/>
    <mergeCell ref="G334:J334"/>
    <mergeCell ref="D335:F335"/>
    <mergeCell ref="G335:J335"/>
    <mergeCell ref="D336:F336"/>
    <mergeCell ref="G336:J336"/>
    <mergeCell ref="D331:F331"/>
    <mergeCell ref="G331:J331"/>
    <mergeCell ref="D332:F332"/>
    <mergeCell ref="G332:J332"/>
    <mergeCell ref="D333:F333"/>
    <mergeCell ref="G333:J333"/>
    <mergeCell ref="D346:F346"/>
    <mergeCell ref="G346:J346"/>
    <mergeCell ref="D347:F347"/>
    <mergeCell ref="G347:J347"/>
    <mergeCell ref="D348:F348"/>
    <mergeCell ref="G348:J348"/>
    <mergeCell ref="D343:F343"/>
    <mergeCell ref="G343:J343"/>
    <mergeCell ref="D344:F344"/>
    <mergeCell ref="G344:J344"/>
    <mergeCell ref="D345:F345"/>
    <mergeCell ref="G345:J345"/>
    <mergeCell ref="D340:F340"/>
    <mergeCell ref="G340:J340"/>
    <mergeCell ref="D341:F341"/>
    <mergeCell ref="G341:J341"/>
    <mergeCell ref="D342:F342"/>
    <mergeCell ref="G342:J342"/>
    <mergeCell ref="D355:F355"/>
    <mergeCell ref="G355:J355"/>
    <mergeCell ref="D356:F356"/>
    <mergeCell ref="G356:J356"/>
    <mergeCell ref="D357:F357"/>
    <mergeCell ref="G357:J357"/>
    <mergeCell ref="D352:F352"/>
    <mergeCell ref="G352:J352"/>
    <mergeCell ref="D353:F353"/>
    <mergeCell ref="G353:J353"/>
    <mergeCell ref="D354:F354"/>
    <mergeCell ref="G354:J354"/>
    <mergeCell ref="D349:F349"/>
    <mergeCell ref="G349:J349"/>
    <mergeCell ref="D350:F350"/>
    <mergeCell ref="G350:J350"/>
    <mergeCell ref="D351:F351"/>
    <mergeCell ref="G351:J351"/>
    <mergeCell ref="D364:F364"/>
    <mergeCell ref="G364:J364"/>
    <mergeCell ref="D365:F365"/>
    <mergeCell ref="G365:J365"/>
    <mergeCell ref="D366:F366"/>
    <mergeCell ref="G366:J366"/>
    <mergeCell ref="D361:F361"/>
    <mergeCell ref="G361:J361"/>
    <mergeCell ref="D362:F362"/>
    <mergeCell ref="G362:J362"/>
    <mergeCell ref="D363:F363"/>
    <mergeCell ref="G363:J363"/>
    <mergeCell ref="D358:F358"/>
    <mergeCell ref="G358:J358"/>
    <mergeCell ref="D359:F359"/>
    <mergeCell ref="G359:J359"/>
    <mergeCell ref="D360:F360"/>
    <mergeCell ref="G360:J360"/>
    <mergeCell ref="D373:F373"/>
    <mergeCell ref="G373:J373"/>
    <mergeCell ref="D374:F374"/>
    <mergeCell ref="G374:J374"/>
    <mergeCell ref="D375:F375"/>
    <mergeCell ref="G375:J375"/>
    <mergeCell ref="D370:F370"/>
    <mergeCell ref="G370:J370"/>
    <mergeCell ref="D371:F371"/>
    <mergeCell ref="G371:J371"/>
    <mergeCell ref="D372:F372"/>
    <mergeCell ref="G372:J372"/>
    <mergeCell ref="D367:F367"/>
    <mergeCell ref="G367:J367"/>
    <mergeCell ref="D368:F368"/>
    <mergeCell ref="G368:J368"/>
    <mergeCell ref="D369:F369"/>
    <mergeCell ref="G369:J369"/>
    <mergeCell ref="D382:F382"/>
    <mergeCell ref="G382:J382"/>
    <mergeCell ref="D383:F383"/>
    <mergeCell ref="G383:J383"/>
    <mergeCell ref="D384:F384"/>
    <mergeCell ref="G384:J384"/>
    <mergeCell ref="D379:F379"/>
    <mergeCell ref="G379:J379"/>
    <mergeCell ref="D380:F380"/>
    <mergeCell ref="G380:J380"/>
    <mergeCell ref="D381:F381"/>
    <mergeCell ref="G381:J381"/>
    <mergeCell ref="D376:F376"/>
    <mergeCell ref="G376:J376"/>
    <mergeCell ref="D377:F377"/>
    <mergeCell ref="G377:J377"/>
    <mergeCell ref="D378:F378"/>
    <mergeCell ref="G378:J378"/>
    <mergeCell ref="D391:F391"/>
    <mergeCell ref="G391:J391"/>
    <mergeCell ref="D392:F392"/>
    <mergeCell ref="G392:J392"/>
    <mergeCell ref="D393:F393"/>
    <mergeCell ref="G393:J393"/>
    <mergeCell ref="D388:F388"/>
    <mergeCell ref="G388:J388"/>
    <mergeCell ref="D389:F389"/>
    <mergeCell ref="G389:J389"/>
    <mergeCell ref="D390:F390"/>
    <mergeCell ref="G390:J390"/>
    <mergeCell ref="D385:F385"/>
    <mergeCell ref="G385:J385"/>
    <mergeCell ref="D386:F386"/>
    <mergeCell ref="G386:J386"/>
    <mergeCell ref="D387:F387"/>
    <mergeCell ref="G387:J387"/>
    <mergeCell ref="D400:F400"/>
    <mergeCell ref="G400:J400"/>
    <mergeCell ref="D401:F401"/>
    <mergeCell ref="G401:J401"/>
    <mergeCell ref="D402:F402"/>
    <mergeCell ref="G402:J402"/>
    <mergeCell ref="D397:F397"/>
    <mergeCell ref="G397:J397"/>
    <mergeCell ref="D398:F398"/>
    <mergeCell ref="G398:J398"/>
    <mergeCell ref="D399:F399"/>
    <mergeCell ref="G399:J399"/>
    <mergeCell ref="D394:F394"/>
    <mergeCell ref="G394:J394"/>
    <mergeCell ref="D395:F395"/>
    <mergeCell ref="G395:J395"/>
    <mergeCell ref="D396:F396"/>
    <mergeCell ref="G396:J396"/>
    <mergeCell ref="D409:F409"/>
    <mergeCell ref="G409:J409"/>
    <mergeCell ref="D410:F410"/>
    <mergeCell ref="G410:J410"/>
    <mergeCell ref="D411:F411"/>
    <mergeCell ref="G411:J411"/>
    <mergeCell ref="D406:F406"/>
    <mergeCell ref="G406:J406"/>
    <mergeCell ref="D407:F407"/>
    <mergeCell ref="G407:J407"/>
    <mergeCell ref="D408:F408"/>
    <mergeCell ref="G408:J408"/>
    <mergeCell ref="D403:F403"/>
    <mergeCell ref="G403:J403"/>
    <mergeCell ref="D404:F404"/>
    <mergeCell ref="G404:J404"/>
    <mergeCell ref="D405:F405"/>
    <mergeCell ref="G405:J405"/>
    <mergeCell ref="D418:F418"/>
    <mergeCell ref="G418:J418"/>
    <mergeCell ref="D419:F419"/>
    <mergeCell ref="G419:J419"/>
    <mergeCell ref="D420:F420"/>
    <mergeCell ref="G420:J420"/>
    <mergeCell ref="D415:F415"/>
    <mergeCell ref="G415:J415"/>
    <mergeCell ref="D416:F416"/>
    <mergeCell ref="G416:J416"/>
    <mergeCell ref="D417:F417"/>
    <mergeCell ref="G417:J417"/>
    <mergeCell ref="D412:F412"/>
    <mergeCell ref="G412:J412"/>
    <mergeCell ref="D413:F413"/>
    <mergeCell ref="G413:J413"/>
    <mergeCell ref="D414:F414"/>
    <mergeCell ref="G414:J414"/>
    <mergeCell ref="D427:F427"/>
    <mergeCell ref="G427:J427"/>
    <mergeCell ref="D428:F428"/>
    <mergeCell ref="G428:J428"/>
    <mergeCell ref="D429:F429"/>
    <mergeCell ref="G429:J429"/>
    <mergeCell ref="D424:F424"/>
    <mergeCell ref="G424:J424"/>
    <mergeCell ref="D425:F425"/>
    <mergeCell ref="G425:J425"/>
    <mergeCell ref="D426:F426"/>
    <mergeCell ref="G426:J426"/>
    <mergeCell ref="D421:F421"/>
    <mergeCell ref="G421:J421"/>
    <mergeCell ref="D422:F422"/>
    <mergeCell ref="G422:J422"/>
    <mergeCell ref="D423:F423"/>
    <mergeCell ref="G423:J423"/>
    <mergeCell ref="D436:F436"/>
    <mergeCell ref="G436:J436"/>
    <mergeCell ref="D437:F437"/>
    <mergeCell ref="G437:J437"/>
    <mergeCell ref="D438:F438"/>
    <mergeCell ref="G438:J438"/>
    <mergeCell ref="D433:F433"/>
    <mergeCell ref="G433:J433"/>
    <mergeCell ref="D434:F434"/>
    <mergeCell ref="G434:J434"/>
    <mergeCell ref="D435:F435"/>
    <mergeCell ref="G435:J435"/>
    <mergeCell ref="D430:F430"/>
    <mergeCell ref="G430:J430"/>
    <mergeCell ref="D431:F431"/>
    <mergeCell ref="G431:J431"/>
    <mergeCell ref="D432:F432"/>
    <mergeCell ref="G432:J432"/>
    <mergeCell ref="D445:F445"/>
    <mergeCell ref="G445:J445"/>
    <mergeCell ref="D446:F446"/>
    <mergeCell ref="G446:J446"/>
    <mergeCell ref="D447:F447"/>
    <mergeCell ref="G447:J447"/>
    <mergeCell ref="D442:F442"/>
    <mergeCell ref="G442:J442"/>
    <mergeCell ref="D443:F443"/>
    <mergeCell ref="G443:J443"/>
    <mergeCell ref="D444:F444"/>
    <mergeCell ref="G444:J444"/>
    <mergeCell ref="D439:F439"/>
    <mergeCell ref="G439:J439"/>
    <mergeCell ref="D440:F440"/>
    <mergeCell ref="G440:J440"/>
    <mergeCell ref="D441:F441"/>
    <mergeCell ref="G441:J441"/>
    <mergeCell ref="D454:F454"/>
    <mergeCell ref="G454:J454"/>
    <mergeCell ref="D455:F455"/>
    <mergeCell ref="G455:J455"/>
    <mergeCell ref="D456:F456"/>
    <mergeCell ref="G456:J456"/>
    <mergeCell ref="D451:F451"/>
    <mergeCell ref="G451:J451"/>
    <mergeCell ref="D452:F452"/>
    <mergeCell ref="G452:J452"/>
    <mergeCell ref="D453:F453"/>
    <mergeCell ref="G453:J453"/>
    <mergeCell ref="D448:F448"/>
    <mergeCell ref="G448:J448"/>
    <mergeCell ref="D449:F449"/>
    <mergeCell ref="G449:J449"/>
    <mergeCell ref="D450:F450"/>
    <mergeCell ref="G450:J450"/>
    <mergeCell ref="D463:F463"/>
    <mergeCell ref="G463:J463"/>
    <mergeCell ref="D464:F464"/>
    <mergeCell ref="G464:J464"/>
    <mergeCell ref="D465:F465"/>
    <mergeCell ref="G465:J465"/>
    <mergeCell ref="D460:F460"/>
    <mergeCell ref="G460:J460"/>
    <mergeCell ref="D461:F461"/>
    <mergeCell ref="G461:J461"/>
    <mergeCell ref="D462:F462"/>
    <mergeCell ref="G462:J462"/>
    <mergeCell ref="D457:F457"/>
    <mergeCell ref="G457:J457"/>
    <mergeCell ref="D458:F458"/>
    <mergeCell ref="G458:J458"/>
    <mergeCell ref="D459:F459"/>
    <mergeCell ref="G459:J459"/>
    <mergeCell ref="D472:F472"/>
    <mergeCell ref="G472:J472"/>
    <mergeCell ref="D473:F473"/>
    <mergeCell ref="G473:J473"/>
    <mergeCell ref="D474:F474"/>
    <mergeCell ref="G474:J474"/>
    <mergeCell ref="D469:F469"/>
    <mergeCell ref="G469:J469"/>
    <mergeCell ref="D470:F470"/>
    <mergeCell ref="G470:J470"/>
    <mergeCell ref="D471:F471"/>
    <mergeCell ref="G471:J471"/>
    <mergeCell ref="D466:F466"/>
    <mergeCell ref="G466:J466"/>
    <mergeCell ref="D467:F467"/>
    <mergeCell ref="G467:J467"/>
    <mergeCell ref="D468:F468"/>
    <mergeCell ref="G468:J468"/>
    <mergeCell ref="D481:F481"/>
    <mergeCell ref="G481:J481"/>
    <mergeCell ref="D482:F482"/>
    <mergeCell ref="G482:J482"/>
    <mergeCell ref="D483:F483"/>
    <mergeCell ref="G483:J483"/>
    <mergeCell ref="D478:F478"/>
    <mergeCell ref="G478:J478"/>
    <mergeCell ref="D479:F479"/>
    <mergeCell ref="G479:J479"/>
    <mergeCell ref="D480:F480"/>
    <mergeCell ref="G480:J480"/>
    <mergeCell ref="D475:F475"/>
    <mergeCell ref="G475:J475"/>
    <mergeCell ref="D476:F476"/>
    <mergeCell ref="G476:J476"/>
    <mergeCell ref="D477:F477"/>
    <mergeCell ref="G477:J477"/>
    <mergeCell ref="D490:F490"/>
    <mergeCell ref="G490:J490"/>
    <mergeCell ref="D491:F491"/>
    <mergeCell ref="G491:J491"/>
    <mergeCell ref="D492:F492"/>
    <mergeCell ref="G492:J492"/>
    <mergeCell ref="D487:F487"/>
    <mergeCell ref="G487:J487"/>
    <mergeCell ref="D488:F488"/>
    <mergeCell ref="G488:J488"/>
    <mergeCell ref="D489:F489"/>
    <mergeCell ref="G489:J489"/>
    <mergeCell ref="D484:F484"/>
    <mergeCell ref="G484:J484"/>
    <mergeCell ref="D485:F485"/>
    <mergeCell ref="G485:J485"/>
    <mergeCell ref="D486:F486"/>
    <mergeCell ref="G486:J486"/>
    <mergeCell ref="D499:F499"/>
    <mergeCell ref="G499:J499"/>
    <mergeCell ref="D500:F500"/>
    <mergeCell ref="G500:J500"/>
    <mergeCell ref="D501:F501"/>
    <mergeCell ref="G501:J501"/>
    <mergeCell ref="D496:F496"/>
    <mergeCell ref="G496:J496"/>
    <mergeCell ref="D497:F497"/>
    <mergeCell ref="G497:J497"/>
    <mergeCell ref="D498:F498"/>
    <mergeCell ref="G498:J498"/>
    <mergeCell ref="D493:F493"/>
    <mergeCell ref="G493:J493"/>
    <mergeCell ref="D494:F494"/>
    <mergeCell ref="G494:J494"/>
    <mergeCell ref="D495:F495"/>
    <mergeCell ref="G495:J495"/>
    <mergeCell ref="D508:F508"/>
    <mergeCell ref="G508:J508"/>
    <mergeCell ref="D509:F509"/>
    <mergeCell ref="G509:J509"/>
    <mergeCell ref="D510:F510"/>
    <mergeCell ref="G510:J510"/>
    <mergeCell ref="D505:F505"/>
    <mergeCell ref="G505:J505"/>
    <mergeCell ref="D506:F506"/>
    <mergeCell ref="G506:J506"/>
    <mergeCell ref="D507:F507"/>
    <mergeCell ref="G507:J507"/>
    <mergeCell ref="D502:F502"/>
    <mergeCell ref="G502:J502"/>
    <mergeCell ref="D503:F503"/>
    <mergeCell ref="G503:J503"/>
    <mergeCell ref="D504:F504"/>
    <mergeCell ref="G504:J504"/>
    <mergeCell ref="D517:F517"/>
    <mergeCell ref="G517:J517"/>
    <mergeCell ref="D518:F518"/>
    <mergeCell ref="G518:J518"/>
    <mergeCell ref="D519:F519"/>
    <mergeCell ref="G519:J519"/>
    <mergeCell ref="D514:F514"/>
    <mergeCell ref="G514:J514"/>
    <mergeCell ref="D515:F515"/>
    <mergeCell ref="G515:J515"/>
    <mergeCell ref="D516:F516"/>
    <mergeCell ref="G516:J516"/>
    <mergeCell ref="D511:F511"/>
    <mergeCell ref="G511:J511"/>
    <mergeCell ref="D512:F512"/>
    <mergeCell ref="G512:J512"/>
    <mergeCell ref="D513:F513"/>
    <mergeCell ref="G513:J513"/>
    <mergeCell ref="D526:F526"/>
    <mergeCell ref="G526:J526"/>
    <mergeCell ref="D527:F527"/>
    <mergeCell ref="G527:J527"/>
    <mergeCell ref="D528:F528"/>
    <mergeCell ref="G528:J528"/>
    <mergeCell ref="D523:F523"/>
    <mergeCell ref="G523:J523"/>
    <mergeCell ref="D524:F524"/>
    <mergeCell ref="G524:J524"/>
    <mergeCell ref="D525:F525"/>
    <mergeCell ref="G525:J525"/>
    <mergeCell ref="D520:F520"/>
    <mergeCell ref="G520:J520"/>
    <mergeCell ref="D521:F521"/>
    <mergeCell ref="G521:J521"/>
    <mergeCell ref="D522:F522"/>
    <mergeCell ref="G522:J522"/>
    <mergeCell ref="D535:F535"/>
    <mergeCell ref="G535:J535"/>
    <mergeCell ref="D536:F536"/>
    <mergeCell ref="G536:J536"/>
    <mergeCell ref="D537:F537"/>
    <mergeCell ref="G537:J537"/>
    <mergeCell ref="D532:F532"/>
    <mergeCell ref="G532:J532"/>
    <mergeCell ref="D533:F533"/>
    <mergeCell ref="G533:J533"/>
    <mergeCell ref="D534:F534"/>
    <mergeCell ref="G534:J534"/>
    <mergeCell ref="D529:F529"/>
    <mergeCell ref="G529:J529"/>
    <mergeCell ref="D530:F530"/>
    <mergeCell ref="G530:J530"/>
    <mergeCell ref="D531:F531"/>
    <mergeCell ref="G531:J531"/>
    <mergeCell ref="D544:F544"/>
    <mergeCell ref="G544:J544"/>
    <mergeCell ref="D545:F545"/>
    <mergeCell ref="G545:J545"/>
    <mergeCell ref="D546:F546"/>
    <mergeCell ref="G546:J546"/>
    <mergeCell ref="D541:F541"/>
    <mergeCell ref="G541:J541"/>
    <mergeCell ref="D542:F542"/>
    <mergeCell ref="G542:J542"/>
    <mergeCell ref="D543:F543"/>
    <mergeCell ref="G543:J543"/>
    <mergeCell ref="D538:F538"/>
    <mergeCell ref="G538:J538"/>
    <mergeCell ref="D539:F539"/>
    <mergeCell ref="G539:J539"/>
    <mergeCell ref="D540:F540"/>
    <mergeCell ref="G540:J540"/>
    <mergeCell ref="D553:F553"/>
    <mergeCell ref="G553:J553"/>
    <mergeCell ref="D554:F554"/>
    <mergeCell ref="G554:J554"/>
    <mergeCell ref="D555:F555"/>
    <mergeCell ref="G555:J555"/>
    <mergeCell ref="D550:F550"/>
    <mergeCell ref="G550:J550"/>
    <mergeCell ref="D551:F551"/>
    <mergeCell ref="G551:J551"/>
    <mergeCell ref="D552:F552"/>
    <mergeCell ref="G552:J552"/>
    <mergeCell ref="D547:F547"/>
    <mergeCell ref="G547:J547"/>
    <mergeCell ref="D548:F548"/>
    <mergeCell ref="G548:J548"/>
    <mergeCell ref="D549:F549"/>
    <mergeCell ref="G549:J549"/>
    <mergeCell ref="D562:F562"/>
    <mergeCell ref="G562:J562"/>
    <mergeCell ref="D563:F563"/>
    <mergeCell ref="G563:J563"/>
    <mergeCell ref="D564:F564"/>
    <mergeCell ref="G564:J564"/>
    <mergeCell ref="D559:F559"/>
    <mergeCell ref="G559:J559"/>
    <mergeCell ref="D560:F560"/>
    <mergeCell ref="G560:J560"/>
    <mergeCell ref="D561:F561"/>
    <mergeCell ref="G561:J561"/>
    <mergeCell ref="D556:F556"/>
    <mergeCell ref="G556:J556"/>
    <mergeCell ref="D557:F557"/>
    <mergeCell ref="G557:J557"/>
    <mergeCell ref="D558:F558"/>
    <mergeCell ref="G558:J558"/>
    <mergeCell ref="D571:F571"/>
    <mergeCell ref="G571:J571"/>
    <mergeCell ref="D572:F572"/>
    <mergeCell ref="G572:J572"/>
    <mergeCell ref="D573:F573"/>
    <mergeCell ref="G573:J573"/>
    <mergeCell ref="D568:F568"/>
    <mergeCell ref="G568:J568"/>
    <mergeCell ref="D569:F569"/>
    <mergeCell ref="G569:J569"/>
    <mergeCell ref="D570:F570"/>
    <mergeCell ref="G570:J570"/>
    <mergeCell ref="D565:F565"/>
    <mergeCell ref="G565:J565"/>
    <mergeCell ref="D566:F566"/>
    <mergeCell ref="G566:J566"/>
    <mergeCell ref="D567:F567"/>
    <mergeCell ref="G567:J567"/>
    <mergeCell ref="D580:F580"/>
    <mergeCell ref="G580:J580"/>
    <mergeCell ref="D581:F581"/>
    <mergeCell ref="G581:J581"/>
    <mergeCell ref="D582:F582"/>
    <mergeCell ref="G582:J582"/>
    <mergeCell ref="D577:F577"/>
    <mergeCell ref="G577:J577"/>
    <mergeCell ref="D578:F578"/>
    <mergeCell ref="G578:J578"/>
    <mergeCell ref="D579:F579"/>
    <mergeCell ref="G579:J579"/>
    <mergeCell ref="D574:F574"/>
    <mergeCell ref="G574:J574"/>
    <mergeCell ref="D575:F575"/>
    <mergeCell ref="G575:J575"/>
    <mergeCell ref="D576:F576"/>
    <mergeCell ref="G576:J576"/>
    <mergeCell ref="D589:F589"/>
    <mergeCell ref="G589:J589"/>
    <mergeCell ref="D590:F590"/>
    <mergeCell ref="G590:J590"/>
    <mergeCell ref="D591:F591"/>
    <mergeCell ref="G591:J591"/>
    <mergeCell ref="D586:F586"/>
    <mergeCell ref="G586:J586"/>
    <mergeCell ref="D587:F587"/>
    <mergeCell ref="G587:J587"/>
    <mergeCell ref="D588:F588"/>
    <mergeCell ref="G588:J588"/>
    <mergeCell ref="D583:F583"/>
    <mergeCell ref="G583:J583"/>
    <mergeCell ref="D584:F584"/>
    <mergeCell ref="G584:J584"/>
    <mergeCell ref="D585:F585"/>
    <mergeCell ref="G585:J585"/>
    <mergeCell ref="D598:F598"/>
    <mergeCell ref="G598:J598"/>
    <mergeCell ref="D599:F599"/>
    <mergeCell ref="G599:J599"/>
    <mergeCell ref="C601:BK601"/>
    <mergeCell ref="C602:BK602"/>
    <mergeCell ref="D595:F595"/>
    <mergeCell ref="G595:J595"/>
    <mergeCell ref="D596:F596"/>
    <mergeCell ref="G596:J596"/>
    <mergeCell ref="D597:F597"/>
    <mergeCell ref="G597:J597"/>
    <mergeCell ref="D592:F592"/>
    <mergeCell ref="G592:J592"/>
    <mergeCell ref="D593:F593"/>
    <mergeCell ref="G593:J593"/>
    <mergeCell ref="D594:F594"/>
    <mergeCell ref="G594:J594"/>
  </mergeCells>
  <conditionalFormatting sqref="A1:XFD1048576">
    <cfRule type="expression" dxfId="24" priority="8" stopIfTrue="1">
      <formula>AND($A$1&lt;&gt;"",SEARCH("igual o mayor",A1)&gt;0)</formula>
    </cfRule>
    <cfRule type="expression" dxfId="23" priority="9" stopIfTrue="1">
      <formula>AND($A$1&lt;&gt;"",SEARCH("igual o menor",A1)&gt;0)</formula>
    </cfRule>
    <cfRule type="expression" dxfId="22" priority="10" stopIfTrue="1">
      <formula>AND($A$1&lt;&gt;"",SEARCH("pase a la pregunta",A1)&gt;0)</formula>
    </cfRule>
    <cfRule type="expression" dxfId="21" priority="11" stopIfTrue="1">
      <formula>AND($A$1&lt;&gt;"",SEARCH("en blanco",A1)&gt;0)</formula>
    </cfRule>
    <cfRule type="expression" dxfId="20" priority="12" stopIfTrue="1">
      <formula>AND($A$1&lt;&gt;"",SEARCH("no puede registrar",A1)&gt;0)</formula>
    </cfRule>
    <cfRule type="expression" dxfId="19" priority="13" stopIfTrue="1">
      <formula>AND($A$1&lt;&gt;"",SUM(A1)&gt;0)</formula>
    </cfRule>
    <cfRule type="expression" dxfId="18" priority="14" stopIfTrue="1">
      <formula>AND($A$1&lt;&gt;"",SEARCH("la pregunta",A1)&gt;0)</formula>
    </cfRule>
  </conditionalFormatting>
  <conditionalFormatting sqref="D25:BK599">
    <cfRule type="expression" dxfId="17" priority="4">
      <formula>$D25=""</formula>
    </cfRule>
    <cfRule type="expression" dxfId="16" priority="5">
      <formula>$N$10=""</formula>
    </cfRule>
  </conditionalFormatting>
  <conditionalFormatting sqref="K25:K599">
    <cfRule type="expression" dxfId="15" priority="6">
      <formula>COUNTIF($BM$21:$DL$21,"1")=52</formula>
    </cfRule>
  </conditionalFormatting>
  <hyperlinks>
    <hyperlink ref="BH9:BK9" location="Índice!B27" display="Índice"/>
    <hyperlink ref="BH12:BK12" location="CNGE_2026_M1_Secc10_Sub2!A35" display="Pregunta 10.3"/>
  </hyperlinks>
  <printOptions horizontalCentered="1" verticalCentered="1"/>
  <pageMargins left="0.70866141732283472" right="0.70866141732283472" top="0.74803149606299213" bottom="0.74803149606299213" header="0.31496062992125984" footer="0.31496062992125984"/>
  <pageSetup scale="70" orientation="portrait" r:id="rId1"/>
  <headerFooter>
    <oddHeader>&amp;C&amp;"Calibri,Normal"Módulo 1 Sección X
Complemento</oddHeader>
    <oddFooter>&amp;L&amp;"Calibri,Normal"Censo Nacional de Gobiernos Estatales 2026&amp;R&amp;"Calibri,Normal"&amp;P de &amp;N</oddFooter>
  </headerFooter>
  <colBreaks count="1" manualBreakCount="1">
    <brk id="32" max="607" man="1"/>
  </colBreaks>
  <drawing r:id="rId2"/>
  <extLst>
    <ext xmlns:x14="http://schemas.microsoft.com/office/spreadsheetml/2009/9/main" uri="{78C0D931-6437-407d-A8EE-F0AAD7539E65}">
      <x14:conditionalFormattings>
        <x14:conditionalFormatting xmlns:xm="http://schemas.microsoft.com/office/excel/2006/main">
          <x14:cfRule type="expression" priority="7" id="{EEBAA222-9DD0-474C-90F7-735FE282EAFC}">
            <xm:f>OR(CNGE_2026_M1_Secc10_Sub2!AM$45=0,CNGE_2026_M1_Secc10_Sub2!AM$45="NS",CNGE_2026_M1_Secc10_Sub2!AM$45="NA")</xm:f>
            <x14:dxf>
              <fill>
                <patternFill patternType="mediumGray"/>
              </fill>
            </x14:dxf>
          </x14:cfRule>
          <xm:sqref>L25:BK599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5EDD4D-0EF9-4DCC-BF3A-3AFFB037088E}">
  <ds:schemaRefs>
    <ds:schemaRef ds:uri="http://schemas.microsoft.com/sharepoint/v3/contenttype/forms"/>
  </ds:schemaRefs>
</ds:datastoreItem>
</file>

<file path=customXml/itemProps2.xml><?xml version="1.0" encoding="utf-8"?>
<ds:datastoreItem xmlns:ds="http://schemas.openxmlformats.org/officeDocument/2006/customXml" ds:itemID="{6A73BE49-286B-4EF4-9972-8F91F69AC883}">
  <ds:schemaRefs>
    <ds:schemaRef ds:uri="http://schemas.microsoft.com/office/2006/metadata/properties"/>
    <ds:schemaRef ds:uri="http://schemas.microsoft.com/office/infopath/2007/PartnerControls"/>
    <ds:schemaRef ds:uri="ed365f3b-d3da-45ed-8312-5a769f2872ed"/>
    <ds:schemaRef ds:uri="cc7764a7-496e-420c-954d-738b35bbead6"/>
    <ds:schemaRef ds:uri="8cfb24df-c76a-48fb-92b8-e40e245fe804"/>
  </ds:schemaRefs>
</ds:datastoreItem>
</file>

<file path=customXml/itemProps3.xml><?xml version="1.0" encoding="utf-8"?>
<ds:datastoreItem xmlns:ds="http://schemas.openxmlformats.org/officeDocument/2006/customXml" ds:itemID="{AA57113F-F970-4F0A-89D7-AA3D28F09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CNGE_2026_M1_Secc10_Sub1</vt:lpstr>
      <vt:lpstr>CNGE_2026_M1_Secc10_Sub2</vt:lpstr>
      <vt:lpstr>CNGE_2026_M1_Secc10_Sub3</vt:lpstr>
      <vt:lpstr>CNGE_2026_M1_Secc10_Sub4</vt:lpstr>
      <vt:lpstr>Complemento</vt:lpstr>
      <vt:lpstr>Anexo</vt:lpstr>
      <vt:lpstr>Glosario</vt:lpstr>
      <vt:lpstr>Anexo!Área_de_impresión</vt:lpstr>
      <vt:lpstr>CNGE_2026_M1_Secc10_Sub1!Área_de_impresión</vt:lpstr>
      <vt:lpstr>CNGE_2026_M1_Secc10_Sub2!Área_de_impresión</vt:lpstr>
      <vt:lpstr>CNGE_2026_M1_Secc10_Sub3!Área_de_impresión</vt:lpstr>
      <vt:lpstr>CNGE_2026_M1_Secc10_Sub4!Área_de_impresión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2026-06-04T01:24:17Z</cp:lastPrinted>
  <dcterms:created xsi:type="dcterms:W3CDTF">2024-11-06T19:40:02Z</dcterms:created>
  <dcterms:modified xsi:type="dcterms:W3CDTF">2026-06-04T01:24:37Z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